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K:\ACFR\25 ACFR\GASB96 - SBITAs FY25\Perm\Resources\"/>
    </mc:Choice>
  </mc:AlternateContent>
  <xr:revisionPtr revIDLastSave="0" documentId="13_ncr:1_{89A0B5FC-73C3-40FC-A154-0C149C2CAB58}" xr6:coauthVersionLast="47" xr6:coauthVersionMax="47" xr10:uidLastSave="{00000000-0000-0000-0000-000000000000}"/>
  <bookViews>
    <workbookView xWindow="57480" yWindow="-195" windowWidth="29040" windowHeight="15840" tabRatio="911" xr2:uid="{38D854DB-C6F2-4A4F-B0B3-7EBF22EB49B0}"/>
  </bookViews>
  <sheets>
    <sheet name="Overview" sheetId="1" r:id="rId1"/>
    <sheet name="Guide" sheetId="37" r:id="rId2"/>
    <sheet name="Review Log Instructions" sheetId="4" r:id="rId3"/>
    <sheet name="Input Instructions" sheetId="41" r:id="rId4"/>
    <sheet name="FY25 Input Template" sheetId="24" r:id="rId5"/>
    <sheet name="Modified Input Instructions" sheetId="49" r:id="rId6"/>
    <sheet name="FY25 Mod Input Template" sheetId="48" r:id="rId7"/>
    <sheet name="Checklist" sheetId="34" r:id="rId8"/>
    <sheet name="Review Log" sheetId="21" r:id="rId9"/>
    <sheet name="Contact Info" sheetId="20" r:id="rId10"/>
    <sheet name="Variable Payments Log" sheetId="22" r:id="rId11"/>
    <sheet name="Prepayments Log" sheetId="23" r:id="rId12"/>
    <sheet name="FY25 Input # (1)" sheetId="45" r:id="rId13"/>
    <sheet name="FY25 Input # (2)" sheetId="46" r:id="rId14"/>
    <sheet name="FY25 Input # (3)" sheetId="47" r:id="rId15"/>
    <sheet name="Drop-down Menus" sheetId="30" state="hidden" r:id="rId16"/>
    <sheet name="Fund" sheetId="15" state="hidden" r:id="rId17"/>
    <sheet name="Expense Group Listing" sheetId="31" state="hidden" r:id="rId18"/>
  </sheets>
  <definedNames>
    <definedName name="_xlnm._FilterDatabase" localSheetId="9" hidden="1">'Contact Info'!$B$11:$H$11</definedName>
    <definedName name="_xlnm._FilterDatabase" localSheetId="17" hidden="1">'Expense Group Listing'!$C$12:$D$92</definedName>
    <definedName name="_xlnm._FilterDatabase" localSheetId="16" hidden="1">Fund!$B$2:$P$486</definedName>
    <definedName name="_xlnm._FilterDatabase" localSheetId="11" hidden="1">'Prepayments Log'!$A$8:$K$19</definedName>
    <definedName name="_xlnm._FilterDatabase" localSheetId="8" hidden="1">'Review Log'!$A$6:$AP$406</definedName>
    <definedName name="_xlnm._FilterDatabase" localSheetId="10" hidden="1">'Variable Payments Log'!$A$14:$H$14</definedName>
    <definedName name="AssetClasses">'Drop-down Menus'!#REF!</definedName>
    <definedName name="_xlnm.Print_Area" localSheetId="12">'FY25 Input # (1)'!$A$1:$I$1245</definedName>
    <definedName name="_xlnm.Print_Area" localSheetId="13">'FY25 Input # (2)'!$A$1:$I$1245</definedName>
    <definedName name="_xlnm.Print_Area" localSheetId="14">'FY25 Input # (3)'!$A$1:$I$1245</definedName>
    <definedName name="_xlnm.Print_Area" localSheetId="4">'FY25 Input Template'!$A$1:$I$1245</definedName>
    <definedName name="_xlnm.Print_Area" localSheetId="6">'FY25 Mod Input Template'!$A:$F</definedName>
    <definedName name="_xlnm.Print_Titles" localSheetId="7">Checklist!$1:$8</definedName>
    <definedName name="_xlnm.Print_Titles" localSheetId="12">'FY25 Input # (1)'!$33:$33</definedName>
    <definedName name="_xlnm.Print_Titles" localSheetId="13">'FY25 Input # (2)'!$33:$33</definedName>
    <definedName name="_xlnm.Print_Titles" localSheetId="14">'FY25 Input # (3)'!$33:$33</definedName>
    <definedName name="_xlnm.Print_Titles" localSheetId="4">'FY25 Input Template'!$33:$33</definedName>
    <definedName name="_xlnm.Print_Titles" localSheetId="8">'Review Log'!$6:$6</definedName>
    <definedName name="Years_of_amortization">'Drop-down Menus'!$B$2:$B$6</definedName>
    <definedName name="Z_26F19038_0E83_4542_8C29_0FC08CEAE81F_.wvu.Cols" localSheetId="0" hidden="1">Overview!$K:$XFD</definedName>
    <definedName name="Z_26F19038_0E83_4542_8C29_0FC08CEAE81F_.wvu.Cols" localSheetId="2" hidden="1">'Review Log Instructions'!$M:$XFD</definedName>
    <definedName name="Z_26F19038_0E83_4542_8C29_0FC08CEAE81F_.wvu.FilterData" localSheetId="8" hidden="1">'Review Log'!$A$6:$AN$6</definedName>
    <definedName name="Z_26F19038_0E83_4542_8C29_0FC08CEAE81F_.wvu.PrintTitles" localSheetId="8" hidden="1">'Review Log'!$6:$6</definedName>
    <definedName name="Z_26F19038_0E83_4542_8C29_0FC08CEAE81F_.wvu.Rows" localSheetId="0" hidden="1">Overview!$433:$1048576,Overview!$85:$231,Overview!$233:$245</definedName>
    <definedName name="Z_26F19038_0E83_4542_8C29_0FC08CEAE81F_.wvu.Rows" localSheetId="2" hidden="1">'Review Log Instructions'!$660:$1048576</definedName>
  </definedNames>
  <calcPr calcId="191029"/>
  <customWorkbookViews>
    <customWorkbookView name="Johnson, Nina - Personal View" guid="{26F19038-0E83-4542-8C29-0FC08CEAE81F}" mergeInterval="0" personalView="1" maximized="1" xWindow="-9" yWindow="-9" windowWidth="1938" windowHeight="104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06" i="21" l="1"/>
  <c r="D405" i="21"/>
  <c r="D404" i="21"/>
  <c r="D403" i="21"/>
  <c r="D402" i="21"/>
  <c r="D401" i="21"/>
  <c r="D400" i="21"/>
  <c r="D399" i="21"/>
  <c r="D398" i="21"/>
  <c r="D397" i="21"/>
  <c r="D396" i="21"/>
  <c r="D395" i="21"/>
  <c r="D394" i="21"/>
  <c r="D393" i="21"/>
  <c r="D392" i="21"/>
  <c r="D391" i="21"/>
  <c r="D390" i="21"/>
  <c r="D389" i="21"/>
  <c r="D388" i="21"/>
  <c r="D387" i="21"/>
  <c r="D386" i="21"/>
  <c r="D385" i="21"/>
  <c r="D384" i="21"/>
  <c r="D383" i="21"/>
  <c r="D382" i="21"/>
  <c r="D381" i="21"/>
  <c r="D380" i="21"/>
  <c r="D379" i="21"/>
  <c r="D378" i="21"/>
  <c r="D377" i="21"/>
  <c r="D376" i="21"/>
  <c r="D375" i="21"/>
  <c r="D374" i="21"/>
  <c r="D373" i="21"/>
  <c r="D372" i="21"/>
  <c r="D371" i="21"/>
  <c r="D370" i="21"/>
  <c r="D369" i="21"/>
  <c r="D368" i="21"/>
  <c r="D367" i="21"/>
  <c r="D366" i="21"/>
  <c r="D365" i="21"/>
  <c r="D364" i="21"/>
  <c r="D363" i="21"/>
  <c r="D362" i="21"/>
  <c r="D361" i="21"/>
  <c r="D360" i="21"/>
  <c r="D359" i="21"/>
  <c r="D358" i="21"/>
  <c r="D357" i="21"/>
  <c r="D356" i="21"/>
  <c r="D355" i="21"/>
  <c r="D354" i="21"/>
  <c r="D353" i="21"/>
  <c r="D352" i="21"/>
  <c r="D351" i="21"/>
  <c r="D350" i="21"/>
  <c r="D349" i="21"/>
  <c r="D348" i="21"/>
  <c r="D347" i="21"/>
  <c r="D346" i="21"/>
  <c r="D345" i="21"/>
  <c r="D344" i="21"/>
  <c r="D343" i="21"/>
  <c r="D342" i="21"/>
  <c r="D341" i="21"/>
  <c r="D340" i="21"/>
  <c r="D339" i="21"/>
  <c r="D338" i="21"/>
  <c r="D337" i="21"/>
  <c r="D336" i="21"/>
  <c r="D335" i="21"/>
  <c r="D334" i="21"/>
  <c r="D333" i="21"/>
  <c r="D332" i="21"/>
  <c r="D331" i="21"/>
  <c r="D330" i="21"/>
  <c r="D329" i="21"/>
  <c r="D328" i="21"/>
  <c r="D327" i="21"/>
  <c r="D326" i="21"/>
  <c r="D325" i="21"/>
  <c r="D324" i="21"/>
  <c r="D323" i="21"/>
  <c r="D322" i="21"/>
  <c r="D321" i="21"/>
  <c r="D320" i="21"/>
  <c r="D319" i="21"/>
  <c r="D318" i="21"/>
  <c r="D317" i="21"/>
  <c r="D316" i="21"/>
  <c r="D315" i="21"/>
  <c r="D314" i="21"/>
  <c r="D313" i="21"/>
  <c r="D312" i="21"/>
  <c r="D311" i="21"/>
  <c r="D310" i="21"/>
  <c r="D309" i="21"/>
  <c r="D308" i="21"/>
  <c r="D307" i="21"/>
  <c r="D306" i="21"/>
  <c r="D305" i="21"/>
  <c r="D304" i="21"/>
  <c r="D303" i="21"/>
  <c r="D302" i="21"/>
  <c r="D301" i="21"/>
  <c r="D300" i="21"/>
  <c r="D299" i="21"/>
  <c r="D298" i="21"/>
  <c r="D297" i="21"/>
  <c r="D296" i="21"/>
  <c r="D295" i="21"/>
  <c r="D294" i="21"/>
  <c r="D293" i="21"/>
  <c r="D292" i="21"/>
  <c r="D291" i="21"/>
  <c r="D290" i="21"/>
  <c r="D289" i="21"/>
  <c r="D288" i="21"/>
  <c r="D287" i="21"/>
  <c r="D286" i="21"/>
  <c r="D285" i="21"/>
  <c r="D284" i="21"/>
  <c r="D283" i="21"/>
  <c r="D282" i="21"/>
  <c r="D281" i="21"/>
  <c r="D280" i="21"/>
  <c r="D279" i="21"/>
  <c r="D278" i="21"/>
  <c r="D277" i="21"/>
  <c r="D276" i="21"/>
  <c r="D275" i="21"/>
  <c r="D274" i="21"/>
  <c r="D273" i="21"/>
  <c r="D272" i="21"/>
  <c r="D271" i="21"/>
  <c r="D270" i="21"/>
  <c r="D269" i="21"/>
  <c r="D268" i="21"/>
  <c r="D267" i="21"/>
  <c r="D266" i="21"/>
  <c r="D265" i="21"/>
  <c r="D264" i="21"/>
  <c r="D263" i="21"/>
  <c r="D262" i="21"/>
  <c r="D261" i="21"/>
  <c r="D260" i="21"/>
  <c r="D259" i="21"/>
  <c r="D258" i="21"/>
  <c r="D257" i="21"/>
  <c r="D256" i="21"/>
  <c r="D255" i="21"/>
  <c r="D254" i="21"/>
  <c r="D253" i="21"/>
  <c r="D252" i="21"/>
  <c r="D251" i="21"/>
  <c r="D250" i="21"/>
  <c r="D249" i="21"/>
  <c r="D248" i="21"/>
  <c r="D247" i="21"/>
  <c r="D246" i="21"/>
  <c r="D245" i="21"/>
  <c r="D244" i="21"/>
  <c r="D243" i="21"/>
  <c r="D242" i="21"/>
  <c r="D241" i="21"/>
  <c r="D240" i="21"/>
  <c r="D239" i="21"/>
  <c r="D238" i="21"/>
  <c r="D237" i="21"/>
  <c r="D236" i="21"/>
  <c r="D235" i="21"/>
  <c r="D234" i="21"/>
  <c r="D233" i="21"/>
  <c r="D232" i="21"/>
  <c r="D231" i="21"/>
  <c r="D230" i="21"/>
  <c r="D229" i="21"/>
  <c r="D228" i="21"/>
  <c r="D227" i="21"/>
  <c r="D226" i="21"/>
  <c r="D225" i="21"/>
  <c r="D224" i="21"/>
  <c r="D223" i="21"/>
  <c r="D222" i="21"/>
  <c r="D221" i="21"/>
  <c r="D220" i="21"/>
  <c r="D219" i="21"/>
  <c r="D218" i="21"/>
  <c r="D217" i="21"/>
  <c r="D216" i="21"/>
  <c r="D215" i="21"/>
  <c r="D214" i="21"/>
  <c r="D213" i="21"/>
  <c r="D212" i="21"/>
  <c r="D211" i="21"/>
  <c r="D210" i="21"/>
  <c r="D209" i="21"/>
  <c r="D208" i="21"/>
  <c r="D207" i="21"/>
  <c r="D206" i="21"/>
  <c r="D205" i="21"/>
  <c r="D204" i="21"/>
  <c r="D203" i="21"/>
  <c r="D202" i="21"/>
  <c r="D201" i="21"/>
  <c r="D200" i="21"/>
  <c r="D199" i="21"/>
  <c r="D198" i="21"/>
  <c r="D197" i="21"/>
  <c r="D196" i="21"/>
  <c r="D195" i="21"/>
  <c r="D194" i="21"/>
  <c r="D193" i="21"/>
  <c r="D192" i="21"/>
  <c r="D191" i="21"/>
  <c r="D190" i="21"/>
  <c r="D189" i="21"/>
  <c r="D188" i="21"/>
  <c r="D187" i="21"/>
  <c r="D186" i="21"/>
  <c r="D185" i="21"/>
  <c r="D184" i="21"/>
  <c r="D183" i="21"/>
  <c r="D182" i="21"/>
  <c r="D181" i="21"/>
  <c r="D180" i="21"/>
  <c r="D179" i="21"/>
  <c r="D178" i="21"/>
  <c r="D177" i="21"/>
  <c r="D176" i="21"/>
  <c r="D175" i="21"/>
  <c r="D174" i="21"/>
  <c r="D173" i="21"/>
  <c r="D172" i="21"/>
  <c r="D171" i="21"/>
  <c r="D170" i="21"/>
  <c r="D169" i="21"/>
  <c r="D168" i="21"/>
  <c r="D167" i="21"/>
  <c r="D166" i="21"/>
  <c r="D165" i="21"/>
  <c r="D164" i="21"/>
  <c r="D163" i="21"/>
  <c r="D162" i="21"/>
  <c r="D161" i="21"/>
  <c r="D160" i="21"/>
  <c r="D159" i="21"/>
  <c r="D158" i="21"/>
  <c r="D157" i="21"/>
  <c r="D156" i="21"/>
  <c r="D155" i="21"/>
  <c r="D154" i="21"/>
  <c r="D153" i="21"/>
  <c r="D152" i="21"/>
  <c r="D151" i="21"/>
  <c r="D150" i="21"/>
  <c r="D149" i="21"/>
  <c r="D148" i="21"/>
  <c r="D147" i="21"/>
  <c r="D146" i="21"/>
  <c r="D145" i="21"/>
  <c r="D144" i="21"/>
  <c r="D143" i="21"/>
  <c r="D142" i="21"/>
  <c r="D141" i="21"/>
  <c r="D140" i="21"/>
  <c r="D139" i="21"/>
  <c r="D138" i="21"/>
  <c r="D137" i="21"/>
  <c r="D136" i="21"/>
  <c r="D135" i="21"/>
  <c r="D134" i="21"/>
  <c r="D133" i="21"/>
  <c r="D132" i="21"/>
  <c r="D131" i="21"/>
  <c r="D130" i="21"/>
  <c r="D129" i="21"/>
  <c r="D128" i="21"/>
  <c r="D127" i="21"/>
  <c r="D126" i="21"/>
  <c r="D125" i="21"/>
  <c r="D124" i="21"/>
  <c r="D123" i="21"/>
  <c r="D122" i="21"/>
  <c r="D121" i="21"/>
  <c r="D120" i="21"/>
  <c r="D119" i="21"/>
  <c r="D118" i="21"/>
  <c r="D117" i="21"/>
  <c r="D116" i="21"/>
  <c r="D115" i="21"/>
  <c r="D114" i="21"/>
  <c r="D113" i="21"/>
  <c r="D112" i="21"/>
  <c r="D111" i="21"/>
  <c r="D110" i="21"/>
  <c r="D109" i="21"/>
  <c r="D108" i="21"/>
  <c r="D107" i="21"/>
  <c r="D106" i="21"/>
  <c r="D105" i="21"/>
  <c r="D104" i="21"/>
  <c r="D103" i="21"/>
  <c r="D102" i="21"/>
  <c r="D101" i="21"/>
  <c r="D100" i="21"/>
  <c r="D99" i="21"/>
  <c r="D98" i="21"/>
  <c r="D97" i="21"/>
  <c r="D96" i="21"/>
  <c r="D95" i="21"/>
  <c r="D94" i="21"/>
  <c r="D93" i="21"/>
  <c r="D92" i="21"/>
  <c r="D91" i="21"/>
  <c r="D90" i="21"/>
  <c r="D89" i="21"/>
  <c r="D88" i="21"/>
  <c r="D87" i="21"/>
  <c r="D86" i="21"/>
  <c r="D85" i="21"/>
  <c r="D84" i="21"/>
  <c r="D83" i="21"/>
  <c r="D82" i="21"/>
  <c r="D81" i="21"/>
  <c r="D80" i="21"/>
  <c r="D79" i="21"/>
  <c r="D78" i="21"/>
  <c r="D77" i="21"/>
  <c r="D76" i="21"/>
  <c r="D75" i="21"/>
  <c r="D74" i="21"/>
  <c r="D73" i="21"/>
  <c r="D72" i="21"/>
  <c r="D71" i="21"/>
  <c r="D70" i="21"/>
  <c r="D69" i="21"/>
  <c r="D68" i="21"/>
  <c r="D67" i="21"/>
  <c r="D66" i="21"/>
  <c r="D65" i="21"/>
  <c r="D64" i="21"/>
  <c r="D63" i="21"/>
  <c r="D62" i="21"/>
  <c r="D61" i="21"/>
  <c r="D60" i="21"/>
  <c r="D59" i="21"/>
  <c r="D58" i="21"/>
  <c r="D57" i="21"/>
  <c r="D56" i="21"/>
  <c r="D55" i="21"/>
  <c r="D54" i="21"/>
  <c r="D53" i="21"/>
  <c r="D52" i="21"/>
  <c r="D51" i="21"/>
  <c r="D50" i="21"/>
  <c r="D49" i="21"/>
  <c r="D48" i="21"/>
  <c r="D47" i="21"/>
  <c r="D46" i="21"/>
  <c r="D45" i="21"/>
  <c r="D44" i="21"/>
  <c r="D43" i="21"/>
  <c r="D42" i="21"/>
  <c r="D41" i="21"/>
  <c r="D40" i="21"/>
  <c r="D39" i="21"/>
  <c r="D38" i="21"/>
  <c r="D37" i="21"/>
  <c r="D36" i="21"/>
  <c r="D35" i="21"/>
  <c r="D34" i="21"/>
  <c r="D33" i="21"/>
  <c r="D32" i="21"/>
  <c r="D31" i="21"/>
  <c r="D30" i="21"/>
  <c r="D29" i="21"/>
  <c r="D28" i="21"/>
  <c r="D27" i="21"/>
  <c r="D26" i="21"/>
  <c r="D25" i="21"/>
  <c r="D24" i="21"/>
  <c r="D23" i="21"/>
  <c r="D22" i="21"/>
  <c r="D21" i="21"/>
  <c r="D20" i="21"/>
  <c r="D19" i="21"/>
  <c r="D18" i="21"/>
  <c r="D17" i="21"/>
  <c r="D16" i="21"/>
  <c r="D15" i="21"/>
  <c r="D14" i="21"/>
  <c r="D13" i="21"/>
  <c r="D12" i="21"/>
  <c r="D11" i="21"/>
  <c r="D10" i="21"/>
  <c r="D9" i="21"/>
  <c r="D8" i="21"/>
  <c r="D7" i="21"/>
  <c r="R11" i="48" l="1"/>
  <c r="R9" i="48"/>
  <c r="R7" i="48"/>
  <c r="H5" i="48"/>
  <c r="E13" i="48"/>
  <c r="E11" i="48"/>
  <c r="J1244" i="48"/>
  <c r="I1244" i="48"/>
  <c r="H1244" i="48"/>
  <c r="F1244" i="48"/>
  <c r="D1244" i="48"/>
  <c r="E1244" i="48" s="1"/>
  <c r="B1244" i="48"/>
  <c r="J1243" i="48"/>
  <c r="I1243" i="48"/>
  <c r="H1243" i="48"/>
  <c r="F1243" i="48"/>
  <c r="D1243" i="48"/>
  <c r="E1243" i="48" s="1"/>
  <c r="B1243" i="48"/>
  <c r="J1242" i="48"/>
  <c r="I1242" i="48"/>
  <c r="H1242" i="48"/>
  <c r="F1242" i="48"/>
  <c r="D1242" i="48"/>
  <c r="E1242" i="48" s="1"/>
  <c r="B1242" i="48"/>
  <c r="J1241" i="48"/>
  <c r="I1241" i="48"/>
  <c r="H1241" i="48"/>
  <c r="F1241" i="48"/>
  <c r="D1241" i="48"/>
  <c r="E1241" i="48" s="1"/>
  <c r="B1241" i="48"/>
  <c r="J1240" i="48"/>
  <c r="I1240" i="48"/>
  <c r="H1240" i="48"/>
  <c r="F1240" i="48"/>
  <c r="D1240" i="48"/>
  <c r="E1240" i="48" s="1"/>
  <c r="B1240" i="48"/>
  <c r="J1239" i="48"/>
  <c r="I1239" i="48"/>
  <c r="H1239" i="48"/>
  <c r="F1239" i="48"/>
  <c r="D1239" i="48"/>
  <c r="E1239" i="48" s="1"/>
  <c r="B1239" i="48"/>
  <c r="J1238" i="48"/>
  <c r="I1238" i="48"/>
  <c r="H1238" i="48"/>
  <c r="F1238" i="48"/>
  <c r="D1238" i="48"/>
  <c r="E1238" i="48" s="1"/>
  <c r="B1238" i="48"/>
  <c r="J1237" i="48"/>
  <c r="I1237" i="48"/>
  <c r="H1237" i="48"/>
  <c r="F1237" i="48"/>
  <c r="D1237" i="48"/>
  <c r="E1237" i="48" s="1"/>
  <c r="B1237" i="48"/>
  <c r="J1236" i="48"/>
  <c r="I1236" i="48"/>
  <c r="H1236" i="48"/>
  <c r="F1236" i="48"/>
  <c r="D1236" i="48"/>
  <c r="E1236" i="48" s="1"/>
  <c r="B1236" i="48"/>
  <c r="J1235" i="48"/>
  <c r="I1235" i="48"/>
  <c r="H1235" i="48"/>
  <c r="F1235" i="48"/>
  <c r="D1235" i="48"/>
  <c r="E1235" i="48" s="1"/>
  <c r="B1235" i="48"/>
  <c r="J1234" i="48"/>
  <c r="I1234" i="48"/>
  <c r="H1234" i="48"/>
  <c r="F1234" i="48"/>
  <c r="D1234" i="48"/>
  <c r="E1234" i="48" s="1"/>
  <c r="B1234" i="48"/>
  <c r="J1233" i="48"/>
  <c r="I1233" i="48"/>
  <c r="H1233" i="48"/>
  <c r="F1233" i="48"/>
  <c r="D1233" i="48"/>
  <c r="E1233" i="48" s="1"/>
  <c r="B1233" i="48"/>
  <c r="J1232" i="48"/>
  <c r="I1232" i="48"/>
  <c r="H1232" i="48"/>
  <c r="F1232" i="48"/>
  <c r="D1232" i="48"/>
  <c r="E1232" i="48" s="1"/>
  <c r="B1232" i="48"/>
  <c r="J1231" i="48"/>
  <c r="I1231" i="48"/>
  <c r="H1231" i="48"/>
  <c r="F1231" i="48"/>
  <c r="D1231" i="48"/>
  <c r="E1231" i="48" s="1"/>
  <c r="B1231" i="48"/>
  <c r="J1230" i="48"/>
  <c r="I1230" i="48"/>
  <c r="H1230" i="48"/>
  <c r="F1230" i="48"/>
  <c r="D1230" i="48"/>
  <c r="E1230" i="48" s="1"/>
  <c r="B1230" i="48"/>
  <c r="J1229" i="48"/>
  <c r="I1229" i="48"/>
  <c r="H1229" i="48"/>
  <c r="F1229" i="48"/>
  <c r="D1229" i="48"/>
  <c r="E1229" i="48" s="1"/>
  <c r="B1229" i="48"/>
  <c r="J1228" i="48"/>
  <c r="I1228" i="48"/>
  <c r="H1228" i="48"/>
  <c r="F1228" i="48"/>
  <c r="D1228" i="48"/>
  <c r="E1228" i="48" s="1"/>
  <c r="B1228" i="48"/>
  <c r="J1227" i="48"/>
  <c r="I1227" i="48"/>
  <c r="H1227" i="48"/>
  <c r="F1227" i="48"/>
  <c r="D1227" i="48"/>
  <c r="E1227" i="48" s="1"/>
  <c r="B1227" i="48"/>
  <c r="J1226" i="48"/>
  <c r="I1226" i="48"/>
  <c r="H1226" i="48"/>
  <c r="F1226" i="48"/>
  <c r="D1226" i="48"/>
  <c r="E1226" i="48" s="1"/>
  <c r="B1226" i="48"/>
  <c r="J1225" i="48"/>
  <c r="I1225" i="48"/>
  <c r="H1225" i="48"/>
  <c r="F1225" i="48"/>
  <c r="D1225" i="48"/>
  <c r="E1225" i="48" s="1"/>
  <c r="B1225" i="48"/>
  <c r="J1224" i="48"/>
  <c r="I1224" i="48"/>
  <c r="H1224" i="48"/>
  <c r="F1224" i="48"/>
  <c r="D1224" i="48"/>
  <c r="E1224" i="48" s="1"/>
  <c r="B1224" i="48"/>
  <c r="J1223" i="48"/>
  <c r="I1223" i="48"/>
  <c r="H1223" i="48"/>
  <c r="F1223" i="48"/>
  <c r="D1223" i="48"/>
  <c r="E1223" i="48" s="1"/>
  <c r="B1223" i="48"/>
  <c r="J1222" i="48"/>
  <c r="I1222" i="48"/>
  <c r="H1222" i="48"/>
  <c r="F1222" i="48"/>
  <c r="D1222" i="48"/>
  <c r="E1222" i="48" s="1"/>
  <c r="B1222" i="48"/>
  <c r="J1221" i="48"/>
  <c r="I1221" i="48"/>
  <c r="H1221" i="48"/>
  <c r="F1221" i="48"/>
  <c r="D1221" i="48"/>
  <c r="E1221" i="48" s="1"/>
  <c r="B1221" i="48"/>
  <c r="J1220" i="48"/>
  <c r="I1220" i="48"/>
  <c r="H1220" i="48"/>
  <c r="F1220" i="48"/>
  <c r="D1220" i="48"/>
  <c r="E1220" i="48" s="1"/>
  <c r="B1220" i="48"/>
  <c r="J1219" i="48"/>
  <c r="I1219" i="48"/>
  <c r="H1219" i="48"/>
  <c r="F1219" i="48"/>
  <c r="D1219" i="48"/>
  <c r="E1219" i="48" s="1"/>
  <c r="B1219" i="48"/>
  <c r="J1218" i="48"/>
  <c r="I1218" i="48"/>
  <c r="H1218" i="48"/>
  <c r="F1218" i="48"/>
  <c r="D1218" i="48"/>
  <c r="E1218" i="48" s="1"/>
  <c r="B1218" i="48"/>
  <c r="J1217" i="48"/>
  <c r="I1217" i="48"/>
  <c r="H1217" i="48"/>
  <c r="F1217" i="48"/>
  <c r="D1217" i="48"/>
  <c r="E1217" i="48" s="1"/>
  <c r="B1217" i="48"/>
  <c r="J1216" i="48"/>
  <c r="I1216" i="48"/>
  <c r="H1216" i="48"/>
  <c r="F1216" i="48"/>
  <c r="D1216" i="48"/>
  <c r="E1216" i="48" s="1"/>
  <c r="B1216" i="48"/>
  <c r="J1215" i="48"/>
  <c r="I1215" i="48"/>
  <c r="H1215" i="48"/>
  <c r="F1215" i="48"/>
  <c r="D1215" i="48"/>
  <c r="E1215" i="48" s="1"/>
  <c r="B1215" i="48"/>
  <c r="J1214" i="48"/>
  <c r="I1214" i="48"/>
  <c r="H1214" i="48"/>
  <c r="F1214" i="48"/>
  <c r="D1214" i="48"/>
  <c r="E1214" i="48" s="1"/>
  <c r="B1214" i="48"/>
  <c r="J1213" i="48"/>
  <c r="I1213" i="48"/>
  <c r="H1213" i="48"/>
  <c r="F1213" i="48"/>
  <c r="D1213" i="48"/>
  <c r="E1213" i="48" s="1"/>
  <c r="B1213" i="48"/>
  <c r="J1212" i="48"/>
  <c r="I1212" i="48"/>
  <c r="H1212" i="48"/>
  <c r="F1212" i="48"/>
  <c r="D1212" i="48"/>
  <c r="E1212" i="48" s="1"/>
  <c r="B1212" i="48"/>
  <c r="J1211" i="48"/>
  <c r="I1211" i="48"/>
  <c r="H1211" i="48"/>
  <c r="F1211" i="48"/>
  <c r="D1211" i="48"/>
  <c r="E1211" i="48" s="1"/>
  <c r="B1211" i="48"/>
  <c r="J1210" i="48"/>
  <c r="I1210" i="48"/>
  <c r="H1210" i="48"/>
  <c r="F1210" i="48"/>
  <c r="D1210" i="48"/>
  <c r="E1210" i="48" s="1"/>
  <c r="B1210" i="48"/>
  <c r="J1209" i="48"/>
  <c r="I1209" i="48"/>
  <c r="H1209" i="48"/>
  <c r="F1209" i="48"/>
  <c r="D1209" i="48"/>
  <c r="E1209" i="48" s="1"/>
  <c r="B1209" i="48"/>
  <c r="J1208" i="48"/>
  <c r="I1208" i="48"/>
  <c r="H1208" i="48"/>
  <c r="F1208" i="48"/>
  <c r="D1208" i="48"/>
  <c r="E1208" i="48" s="1"/>
  <c r="B1208" i="48"/>
  <c r="J1207" i="48"/>
  <c r="I1207" i="48"/>
  <c r="H1207" i="48"/>
  <c r="F1207" i="48"/>
  <c r="D1207" i="48"/>
  <c r="E1207" i="48" s="1"/>
  <c r="B1207" i="48"/>
  <c r="J1206" i="48"/>
  <c r="I1206" i="48"/>
  <c r="H1206" i="48"/>
  <c r="F1206" i="48"/>
  <c r="D1206" i="48"/>
  <c r="E1206" i="48" s="1"/>
  <c r="B1206" i="48"/>
  <c r="J1205" i="48"/>
  <c r="I1205" i="48"/>
  <c r="H1205" i="48"/>
  <c r="F1205" i="48"/>
  <c r="D1205" i="48"/>
  <c r="E1205" i="48" s="1"/>
  <c r="B1205" i="48"/>
  <c r="J1204" i="48"/>
  <c r="I1204" i="48"/>
  <c r="H1204" i="48"/>
  <c r="F1204" i="48"/>
  <c r="D1204" i="48"/>
  <c r="E1204" i="48" s="1"/>
  <c r="B1204" i="48"/>
  <c r="J1203" i="48"/>
  <c r="I1203" i="48"/>
  <c r="H1203" i="48"/>
  <c r="F1203" i="48"/>
  <c r="D1203" i="48"/>
  <c r="E1203" i="48" s="1"/>
  <c r="B1203" i="48"/>
  <c r="J1202" i="48"/>
  <c r="I1202" i="48"/>
  <c r="H1202" i="48"/>
  <c r="F1202" i="48"/>
  <c r="D1202" i="48"/>
  <c r="E1202" i="48" s="1"/>
  <c r="B1202" i="48"/>
  <c r="J1201" i="48"/>
  <c r="I1201" i="48"/>
  <c r="H1201" i="48"/>
  <c r="F1201" i="48"/>
  <c r="D1201" i="48"/>
  <c r="E1201" i="48" s="1"/>
  <c r="B1201" i="48"/>
  <c r="J1200" i="48"/>
  <c r="I1200" i="48"/>
  <c r="H1200" i="48"/>
  <c r="F1200" i="48"/>
  <c r="D1200" i="48"/>
  <c r="E1200" i="48" s="1"/>
  <c r="B1200" i="48"/>
  <c r="J1199" i="48"/>
  <c r="I1199" i="48"/>
  <c r="H1199" i="48"/>
  <c r="F1199" i="48"/>
  <c r="D1199" i="48"/>
  <c r="E1199" i="48" s="1"/>
  <c r="B1199" i="48"/>
  <c r="J1198" i="48"/>
  <c r="I1198" i="48"/>
  <c r="H1198" i="48"/>
  <c r="F1198" i="48"/>
  <c r="D1198" i="48"/>
  <c r="E1198" i="48" s="1"/>
  <c r="B1198" i="48"/>
  <c r="J1197" i="48"/>
  <c r="I1197" i="48"/>
  <c r="H1197" i="48"/>
  <c r="F1197" i="48"/>
  <c r="D1197" i="48"/>
  <c r="E1197" i="48" s="1"/>
  <c r="B1197" i="48"/>
  <c r="J1196" i="48"/>
  <c r="I1196" i="48"/>
  <c r="H1196" i="48"/>
  <c r="F1196" i="48"/>
  <c r="D1196" i="48"/>
  <c r="E1196" i="48" s="1"/>
  <c r="B1196" i="48"/>
  <c r="J1195" i="48"/>
  <c r="I1195" i="48"/>
  <c r="H1195" i="48"/>
  <c r="F1195" i="48"/>
  <c r="D1195" i="48"/>
  <c r="E1195" i="48" s="1"/>
  <c r="B1195" i="48"/>
  <c r="J1194" i="48"/>
  <c r="I1194" i="48"/>
  <c r="H1194" i="48"/>
  <c r="F1194" i="48"/>
  <c r="D1194" i="48"/>
  <c r="E1194" i="48" s="1"/>
  <c r="B1194" i="48"/>
  <c r="J1193" i="48"/>
  <c r="I1193" i="48"/>
  <c r="H1193" i="48"/>
  <c r="F1193" i="48"/>
  <c r="D1193" i="48"/>
  <c r="E1193" i="48" s="1"/>
  <c r="B1193" i="48"/>
  <c r="J1192" i="48"/>
  <c r="I1192" i="48"/>
  <c r="H1192" i="48"/>
  <c r="F1192" i="48"/>
  <c r="D1192" i="48"/>
  <c r="E1192" i="48" s="1"/>
  <c r="B1192" i="48"/>
  <c r="J1191" i="48"/>
  <c r="I1191" i="48"/>
  <c r="H1191" i="48"/>
  <c r="F1191" i="48"/>
  <c r="D1191" i="48"/>
  <c r="E1191" i="48" s="1"/>
  <c r="B1191" i="48"/>
  <c r="J1190" i="48"/>
  <c r="I1190" i="48"/>
  <c r="H1190" i="48"/>
  <c r="F1190" i="48"/>
  <c r="D1190" i="48"/>
  <c r="E1190" i="48" s="1"/>
  <c r="B1190" i="48"/>
  <c r="J1189" i="48"/>
  <c r="I1189" i="48"/>
  <c r="H1189" i="48"/>
  <c r="F1189" i="48"/>
  <c r="D1189" i="48"/>
  <c r="E1189" i="48" s="1"/>
  <c r="B1189" i="48"/>
  <c r="J1188" i="48"/>
  <c r="I1188" i="48"/>
  <c r="H1188" i="48"/>
  <c r="F1188" i="48"/>
  <c r="D1188" i="48"/>
  <c r="E1188" i="48" s="1"/>
  <c r="B1188" i="48"/>
  <c r="J1187" i="48"/>
  <c r="I1187" i="48"/>
  <c r="H1187" i="48"/>
  <c r="F1187" i="48"/>
  <c r="D1187" i="48"/>
  <c r="E1187" i="48" s="1"/>
  <c r="B1187" i="48"/>
  <c r="J1186" i="48"/>
  <c r="I1186" i="48"/>
  <c r="H1186" i="48"/>
  <c r="F1186" i="48"/>
  <c r="D1186" i="48"/>
  <c r="E1186" i="48" s="1"/>
  <c r="B1186" i="48"/>
  <c r="J1185" i="48"/>
  <c r="I1185" i="48"/>
  <c r="H1185" i="48"/>
  <c r="F1185" i="48"/>
  <c r="D1185" i="48"/>
  <c r="E1185" i="48" s="1"/>
  <c r="B1185" i="48"/>
  <c r="J1184" i="48"/>
  <c r="I1184" i="48"/>
  <c r="H1184" i="48"/>
  <c r="F1184" i="48"/>
  <c r="D1184" i="48"/>
  <c r="E1184" i="48" s="1"/>
  <c r="B1184" i="48"/>
  <c r="J1183" i="48"/>
  <c r="I1183" i="48"/>
  <c r="H1183" i="48"/>
  <c r="F1183" i="48"/>
  <c r="D1183" i="48"/>
  <c r="E1183" i="48" s="1"/>
  <c r="B1183" i="48"/>
  <c r="J1182" i="48"/>
  <c r="I1182" i="48"/>
  <c r="H1182" i="48"/>
  <c r="F1182" i="48"/>
  <c r="D1182" i="48"/>
  <c r="E1182" i="48" s="1"/>
  <c r="B1182" i="48"/>
  <c r="J1181" i="48"/>
  <c r="I1181" i="48"/>
  <c r="H1181" i="48"/>
  <c r="F1181" i="48"/>
  <c r="D1181" i="48"/>
  <c r="E1181" i="48" s="1"/>
  <c r="B1181" i="48"/>
  <c r="J1180" i="48"/>
  <c r="I1180" i="48"/>
  <c r="H1180" i="48"/>
  <c r="F1180" i="48"/>
  <c r="D1180" i="48"/>
  <c r="E1180" i="48" s="1"/>
  <c r="B1180" i="48"/>
  <c r="J1179" i="48"/>
  <c r="I1179" i="48"/>
  <c r="H1179" i="48"/>
  <c r="F1179" i="48"/>
  <c r="D1179" i="48"/>
  <c r="E1179" i="48" s="1"/>
  <c r="B1179" i="48"/>
  <c r="J1178" i="48"/>
  <c r="I1178" i="48"/>
  <c r="H1178" i="48"/>
  <c r="F1178" i="48"/>
  <c r="D1178" i="48"/>
  <c r="E1178" i="48" s="1"/>
  <c r="B1178" i="48"/>
  <c r="J1177" i="48"/>
  <c r="I1177" i="48"/>
  <c r="H1177" i="48"/>
  <c r="F1177" i="48"/>
  <c r="D1177" i="48"/>
  <c r="E1177" i="48" s="1"/>
  <c r="B1177" i="48"/>
  <c r="J1176" i="48"/>
  <c r="I1176" i="48"/>
  <c r="H1176" i="48"/>
  <c r="F1176" i="48"/>
  <c r="D1176" i="48"/>
  <c r="E1176" i="48" s="1"/>
  <c r="B1176" i="48"/>
  <c r="J1175" i="48"/>
  <c r="I1175" i="48"/>
  <c r="H1175" i="48"/>
  <c r="F1175" i="48"/>
  <c r="D1175" i="48"/>
  <c r="E1175" i="48" s="1"/>
  <c r="B1175" i="48"/>
  <c r="J1174" i="48"/>
  <c r="I1174" i="48"/>
  <c r="H1174" i="48"/>
  <c r="F1174" i="48"/>
  <c r="D1174" i="48"/>
  <c r="E1174" i="48" s="1"/>
  <c r="B1174" i="48"/>
  <c r="J1173" i="48"/>
  <c r="I1173" i="48"/>
  <c r="H1173" i="48"/>
  <c r="F1173" i="48"/>
  <c r="D1173" i="48"/>
  <c r="E1173" i="48" s="1"/>
  <c r="B1173" i="48"/>
  <c r="J1172" i="48"/>
  <c r="I1172" i="48"/>
  <c r="H1172" i="48"/>
  <c r="F1172" i="48"/>
  <c r="D1172" i="48"/>
  <c r="E1172" i="48" s="1"/>
  <c r="B1172" i="48"/>
  <c r="J1171" i="48"/>
  <c r="I1171" i="48"/>
  <c r="H1171" i="48"/>
  <c r="F1171" i="48"/>
  <c r="D1171" i="48"/>
  <c r="E1171" i="48" s="1"/>
  <c r="B1171" i="48"/>
  <c r="J1170" i="48"/>
  <c r="I1170" i="48"/>
  <c r="H1170" i="48"/>
  <c r="F1170" i="48"/>
  <c r="D1170" i="48"/>
  <c r="E1170" i="48" s="1"/>
  <c r="B1170" i="48"/>
  <c r="J1169" i="48"/>
  <c r="I1169" i="48"/>
  <c r="H1169" i="48"/>
  <c r="F1169" i="48"/>
  <c r="D1169" i="48"/>
  <c r="E1169" i="48" s="1"/>
  <c r="B1169" i="48"/>
  <c r="J1168" i="48"/>
  <c r="I1168" i="48"/>
  <c r="H1168" i="48"/>
  <c r="F1168" i="48"/>
  <c r="D1168" i="48"/>
  <c r="E1168" i="48" s="1"/>
  <c r="B1168" i="48"/>
  <c r="J1167" i="48"/>
  <c r="I1167" i="48"/>
  <c r="H1167" i="48"/>
  <c r="F1167" i="48"/>
  <c r="D1167" i="48"/>
  <c r="E1167" i="48" s="1"/>
  <c r="B1167" i="48"/>
  <c r="J1166" i="48"/>
  <c r="I1166" i="48"/>
  <c r="H1166" i="48"/>
  <c r="F1166" i="48"/>
  <c r="D1166" i="48"/>
  <c r="E1166" i="48" s="1"/>
  <c r="B1166" i="48"/>
  <c r="J1165" i="48"/>
  <c r="I1165" i="48"/>
  <c r="H1165" i="48"/>
  <c r="F1165" i="48"/>
  <c r="D1165" i="48"/>
  <c r="E1165" i="48" s="1"/>
  <c r="B1165" i="48"/>
  <c r="J1164" i="48"/>
  <c r="I1164" i="48"/>
  <c r="H1164" i="48"/>
  <c r="F1164" i="48"/>
  <c r="D1164" i="48"/>
  <c r="E1164" i="48" s="1"/>
  <c r="B1164" i="48"/>
  <c r="J1163" i="48"/>
  <c r="I1163" i="48"/>
  <c r="H1163" i="48"/>
  <c r="F1163" i="48"/>
  <c r="D1163" i="48"/>
  <c r="E1163" i="48" s="1"/>
  <c r="B1163" i="48"/>
  <c r="J1162" i="48"/>
  <c r="I1162" i="48"/>
  <c r="H1162" i="48"/>
  <c r="F1162" i="48"/>
  <c r="D1162" i="48"/>
  <c r="E1162" i="48" s="1"/>
  <c r="B1162" i="48"/>
  <c r="J1161" i="48"/>
  <c r="I1161" i="48"/>
  <c r="H1161" i="48"/>
  <c r="F1161" i="48"/>
  <c r="D1161" i="48"/>
  <c r="E1161" i="48" s="1"/>
  <c r="B1161" i="48"/>
  <c r="J1160" i="48"/>
  <c r="I1160" i="48"/>
  <c r="H1160" i="48"/>
  <c r="F1160" i="48"/>
  <c r="D1160" i="48"/>
  <c r="E1160" i="48" s="1"/>
  <c r="B1160" i="48"/>
  <c r="J1159" i="48"/>
  <c r="I1159" i="48"/>
  <c r="H1159" i="48"/>
  <c r="F1159" i="48"/>
  <c r="D1159" i="48"/>
  <c r="E1159" i="48" s="1"/>
  <c r="B1159" i="48"/>
  <c r="J1158" i="48"/>
  <c r="I1158" i="48"/>
  <c r="H1158" i="48"/>
  <c r="F1158" i="48"/>
  <c r="D1158" i="48"/>
  <c r="E1158" i="48" s="1"/>
  <c r="B1158" i="48"/>
  <c r="J1157" i="48"/>
  <c r="I1157" i="48"/>
  <c r="H1157" i="48"/>
  <c r="F1157" i="48"/>
  <c r="D1157" i="48"/>
  <c r="E1157" i="48" s="1"/>
  <c r="B1157" i="48"/>
  <c r="J1156" i="48"/>
  <c r="I1156" i="48"/>
  <c r="H1156" i="48"/>
  <c r="F1156" i="48"/>
  <c r="D1156" i="48"/>
  <c r="E1156" i="48" s="1"/>
  <c r="B1156" i="48"/>
  <c r="J1155" i="48"/>
  <c r="I1155" i="48"/>
  <c r="H1155" i="48"/>
  <c r="F1155" i="48"/>
  <c r="D1155" i="48"/>
  <c r="E1155" i="48" s="1"/>
  <c r="B1155" i="48"/>
  <c r="J1154" i="48"/>
  <c r="I1154" i="48"/>
  <c r="H1154" i="48"/>
  <c r="F1154" i="48"/>
  <c r="D1154" i="48"/>
  <c r="E1154" i="48" s="1"/>
  <c r="B1154" i="48"/>
  <c r="J1153" i="48"/>
  <c r="I1153" i="48"/>
  <c r="H1153" i="48"/>
  <c r="F1153" i="48"/>
  <c r="D1153" i="48"/>
  <c r="E1153" i="48" s="1"/>
  <c r="B1153" i="48"/>
  <c r="J1152" i="48"/>
  <c r="I1152" i="48"/>
  <c r="H1152" i="48"/>
  <c r="F1152" i="48"/>
  <c r="D1152" i="48"/>
  <c r="E1152" i="48" s="1"/>
  <c r="B1152" i="48"/>
  <c r="J1151" i="48"/>
  <c r="I1151" i="48"/>
  <c r="H1151" i="48"/>
  <c r="F1151" i="48"/>
  <c r="D1151" i="48"/>
  <c r="E1151" i="48" s="1"/>
  <c r="B1151" i="48"/>
  <c r="J1150" i="48"/>
  <c r="I1150" i="48"/>
  <c r="H1150" i="48"/>
  <c r="F1150" i="48"/>
  <c r="D1150" i="48"/>
  <c r="E1150" i="48" s="1"/>
  <c r="B1150" i="48"/>
  <c r="J1149" i="48"/>
  <c r="I1149" i="48"/>
  <c r="H1149" i="48"/>
  <c r="F1149" i="48"/>
  <c r="D1149" i="48"/>
  <c r="E1149" i="48" s="1"/>
  <c r="B1149" i="48"/>
  <c r="J1148" i="48"/>
  <c r="I1148" i="48"/>
  <c r="H1148" i="48"/>
  <c r="F1148" i="48"/>
  <c r="D1148" i="48"/>
  <c r="E1148" i="48" s="1"/>
  <c r="B1148" i="48"/>
  <c r="J1147" i="48"/>
  <c r="I1147" i="48"/>
  <c r="H1147" i="48"/>
  <c r="F1147" i="48"/>
  <c r="D1147" i="48"/>
  <c r="E1147" i="48" s="1"/>
  <c r="B1147" i="48"/>
  <c r="J1146" i="48"/>
  <c r="I1146" i="48"/>
  <c r="H1146" i="48"/>
  <c r="F1146" i="48"/>
  <c r="D1146" i="48"/>
  <c r="E1146" i="48" s="1"/>
  <c r="B1146" i="48"/>
  <c r="J1145" i="48"/>
  <c r="I1145" i="48"/>
  <c r="H1145" i="48"/>
  <c r="F1145" i="48"/>
  <c r="D1145" i="48"/>
  <c r="E1145" i="48" s="1"/>
  <c r="B1145" i="48"/>
  <c r="J1144" i="48"/>
  <c r="I1144" i="48"/>
  <c r="H1144" i="48"/>
  <c r="F1144" i="48"/>
  <c r="D1144" i="48"/>
  <c r="E1144" i="48" s="1"/>
  <c r="B1144" i="48"/>
  <c r="J1143" i="48"/>
  <c r="I1143" i="48"/>
  <c r="H1143" i="48"/>
  <c r="F1143" i="48"/>
  <c r="D1143" i="48"/>
  <c r="E1143" i="48" s="1"/>
  <c r="B1143" i="48"/>
  <c r="J1142" i="48"/>
  <c r="I1142" i="48"/>
  <c r="H1142" i="48"/>
  <c r="F1142" i="48"/>
  <c r="D1142" i="48"/>
  <c r="E1142" i="48" s="1"/>
  <c r="B1142" i="48"/>
  <c r="J1141" i="48"/>
  <c r="I1141" i="48"/>
  <c r="H1141" i="48"/>
  <c r="F1141" i="48"/>
  <c r="D1141" i="48"/>
  <c r="E1141" i="48" s="1"/>
  <c r="B1141" i="48"/>
  <c r="J1140" i="48"/>
  <c r="I1140" i="48"/>
  <c r="H1140" i="48"/>
  <c r="F1140" i="48"/>
  <c r="D1140" i="48"/>
  <c r="E1140" i="48" s="1"/>
  <c r="B1140" i="48"/>
  <c r="J1139" i="48"/>
  <c r="I1139" i="48"/>
  <c r="H1139" i="48"/>
  <c r="F1139" i="48"/>
  <c r="D1139" i="48"/>
  <c r="E1139" i="48" s="1"/>
  <c r="B1139" i="48"/>
  <c r="J1138" i="48"/>
  <c r="I1138" i="48"/>
  <c r="H1138" i="48"/>
  <c r="F1138" i="48"/>
  <c r="D1138" i="48"/>
  <c r="E1138" i="48" s="1"/>
  <c r="B1138" i="48"/>
  <c r="J1137" i="48"/>
  <c r="I1137" i="48"/>
  <c r="H1137" i="48"/>
  <c r="F1137" i="48"/>
  <c r="D1137" i="48"/>
  <c r="E1137" i="48" s="1"/>
  <c r="B1137" i="48"/>
  <c r="J1136" i="48"/>
  <c r="I1136" i="48"/>
  <c r="H1136" i="48"/>
  <c r="F1136" i="48"/>
  <c r="D1136" i="48"/>
  <c r="E1136" i="48" s="1"/>
  <c r="B1136" i="48"/>
  <c r="J1135" i="48"/>
  <c r="I1135" i="48"/>
  <c r="H1135" i="48"/>
  <c r="F1135" i="48"/>
  <c r="D1135" i="48"/>
  <c r="E1135" i="48" s="1"/>
  <c r="B1135" i="48"/>
  <c r="J1134" i="48"/>
  <c r="I1134" i="48"/>
  <c r="H1134" i="48"/>
  <c r="F1134" i="48"/>
  <c r="D1134" i="48"/>
  <c r="E1134" i="48" s="1"/>
  <c r="B1134" i="48"/>
  <c r="J1133" i="48"/>
  <c r="I1133" i="48"/>
  <c r="H1133" i="48"/>
  <c r="F1133" i="48"/>
  <c r="D1133" i="48"/>
  <c r="E1133" i="48" s="1"/>
  <c r="B1133" i="48"/>
  <c r="J1132" i="48"/>
  <c r="I1132" i="48"/>
  <c r="H1132" i="48"/>
  <c r="F1132" i="48"/>
  <c r="D1132" i="48"/>
  <c r="E1132" i="48" s="1"/>
  <c r="B1132" i="48"/>
  <c r="J1131" i="48"/>
  <c r="I1131" i="48"/>
  <c r="H1131" i="48"/>
  <c r="F1131" i="48"/>
  <c r="D1131" i="48"/>
  <c r="E1131" i="48" s="1"/>
  <c r="B1131" i="48"/>
  <c r="J1130" i="48"/>
  <c r="I1130" i="48"/>
  <c r="H1130" i="48"/>
  <c r="F1130" i="48"/>
  <c r="D1130" i="48"/>
  <c r="E1130" i="48" s="1"/>
  <c r="B1130" i="48"/>
  <c r="J1129" i="48"/>
  <c r="I1129" i="48"/>
  <c r="H1129" i="48"/>
  <c r="F1129" i="48"/>
  <c r="D1129" i="48"/>
  <c r="E1129" i="48" s="1"/>
  <c r="B1129" i="48"/>
  <c r="J1128" i="48"/>
  <c r="I1128" i="48"/>
  <c r="H1128" i="48"/>
  <c r="F1128" i="48"/>
  <c r="D1128" i="48"/>
  <c r="E1128" i="48" s="1"/>
  <c r="B1128" i="48"/>
  <c r="J1127" i="48"/>
  <c r="I1127" i="48"/>
  <c r="H1127" i="48"/>
  <c r="F1127" i="48"/>
  <c r="D1127" i="48"/>
  <c r="E1127" i="48" s="1"/>
  <c r="B1127" i="48"/>
  <c r="J1126" i="48"/>
  <c r="I1126" i="48"/>
  <c r="H1126" i="48"/>
  <c r="F1126" i="48"/>
  <c r="D1126" i="48"/>
  <c r="E1126" i="48" s="1"/>
  <c r="B1126" i="48"/>
  <c r="J1125" i="48"/>
  <c r="I1125" i="48"/>
  <c r="H1125" i="48"/>
  <c r="F1125" i="48"/>
  <c r="D1125" i="48"/>
  <c r="E1125" i="48" s="1"/>
  <c r="B1125" i="48"/>
  <c r="J1124" i="48"/>
  <c r="I1124" i="48"/>
  <c r="H1124" i="48"/>
  <c r="F1124" i="48"/>
  <c r="D1124" i="48"/>
  <c r="E1124" i="48" s="1"/>
  <c r="B1124" i="48"/>
  <c r="J1123" i="48"/>
  <c r="I1123" i="48"/>
  <c r="H1123" i="48"/>
  <c r="F1123" i="48"/>
  <c r="D1123" i="48"/>
  <c r="E1123" i="48" s="1"/>
  <c r="B1123" i="48"/>
  <c r="J1122" i="48"/>
  <c r="I1122" i="48"/>
  <c r="H1122" i="48"/>
  <c r="F1122" i="48"/>
  <c r="D1122" i="48"/>
  <c r="E1122" i="48" s="1"/>
  <c r="B1122" i="48"/>
  <c r="J1121" i="48"/>
  <c r="I1121" i="48"/>
  <c r="H1121" i="48"/>
  <c r="F1121" i="48"/>
  <c r="D1121" i="48"/>
  <c r="E1121" i="48" s="1"/>
  <c r="B1121" i="48"/>
  <c r="J1120" i="48"/>
  <c r="I1120" i="48"/>
  <c r="H1120" i="48"/>
  <c r="F1120" i="48"/>
  <c r="D1120" i="48"/>
  <c r="E1120" i="48" s="1"/>
  <c r="B1120" i="48"/>
  <c r="J1119" i="48"/>
  <c r="I1119" i="48"/>
  <c r="H1119" i="48"/>
  <c r="F1119" i="48"/>
  <c r="D1119" i="48"/>
  <c r="E1119" i="48" s="1"/>
  <c r="B1119" i="48"/>
  <c r="J1118" i="48"/>
  <c r="I1118" i="48"/>
  <c r="H1118" i="48"/>
  <c r="F1118" i="48"/>
  <c r="D1118" i="48"/>
  <c r="E1118" i="48" s="1"/>
  <c r="B1118" i="48"/>
  <c r="J1117" i="48"/>
  <c r="I1117" i="48"/>
  <c r="H1117" i="48"/>
  <c r="F1117" i="48"/>
  <c r="D1117" i="48"/>
  <c r="E1117" i="48" s="1"/>
  <c r="B1117" i="48"/>
  <c r="J1116" i="48"/>
  <c r="I1116" i="48"/>
  <c r="H1116" i="48"/>
  <c r="F1116" i="48"/>
  <c r="D1116" i="48"/>
  <c r="E1116" i="48" s="1"/>
  <c r="B1116" i="48"/>
  <c r="J1115" i="48"/>
  <c r="I1115" i="48"/>
  <c r="H1115" i="48"/>
  <c r="F1115" i="48"/>
  <c r="D1115" i="48"/>
  <c r="E1115" i="48" s="1"/>
  <c r="B1115" i="48"/>
  <c r="J1114" i="48"/>
  <c r="I1114" i="48"/>
  <c r="H1114" i="48"/>
  <c r="F1114" i="48"/>
  <c r="D1114" i="48"/>
  <c r="E1114" i="48" s="1"/>
  <c r="B1114" i="48"/>
  <c r="J1113" i="48"/>
  <c r="I1113" i="48"/>
  <c r="H1113" i="48"/>
  <c r="F1113" i="48"/>
  <c r="D1113" i="48"/>
  <c r="E1113" i="48" s="1"/>
  <c r="B1113" i="48"/>
  <c r="J1112" i="48"/>
  <c r="I1112" i="48"/>
  <c r="H1112" i="48"/>
  <c r="F1112" i="48"/>
  <c r="D1112" i="48"/>
  <c r="E1112" i="48" s="1"/>
  <c r="B1112" i="48"/>
  <c r="J1111" i="48"/>
  <c r="I1111" i="48"/>
  <c r="H1111" i="48"/>
  <c r="F1111" i="48"/>
  <c r="D1111" i="48"/>
  <c r="E1111" i="48" s="1"/>
  <c r="B1111" i="48"/>
  <c r="J1110" i="48"/>
  <c r="I1110" i="48"/>
  <c r="H1110" i="48"/>
  <c r="F1110" i="48"/>
  <c r="D1110" i="48"/>
  <c r="E1110" i="48" s="1"/>
  <c r="B1110" i="48"/>
  <c r="J1109" i="48"/>
  <c r="I1109" i="48"/>
  <c r="H1109" i="48"/>
  <c r="F1109" i="48"/>
  <c r="D1109" i="48"/>
  <c r="E1109" i="48" s="1"/>
  <c r="B1109" i="48"/>
  <c r="J1108" i="48"/>
  <c r="I1108" i="48"/>
  <c r="H1108" i="48"/>
  <c r="F1108" i="48"/>
  <c r="D1108" i="48"/>
  <c r="E1108" i="48" s="1"/>
  <c r="B1108" i="48"/>
  <c r="J1107" i="48"/>
  <c r="I1107" i="48"/>
  <c r="H1107" i="48"/>
  <c r="F1107" i="48"/>
  <c r="D1107" i="48"/>
  <c r="E1107" i="48" s="1"/>
  <c r="B1107" i="48"/>
  <c r="J1106" i="48"/>
  <c r="I1106" i="48"/>
  <c r="H1106" i="48"/>
  <c r="F1106" i="48"/>
  <c r="D1106" i="48"/>
  <c r="E1106" i="48" s="1"/>
  <c r="B1106" i="48"/>
  <c r="J1105" i="48"/>
  <c r="I1105" i="48"/>
  <c r="H1105" i="48"/>
  <c r="F1105" i="48"/>
  <c r="D1105" i="48"/>
  <c r="E1105" i="48" s="1"/>
  <c r="B1105" i="48"/>
  <c r="J1104" i="48"/>
  <c r="I1104" i="48"/>
  <c r="H1104" i="48"/>
  <c r="F1104" i="48"/>
  <c r="D1104" i="48"/>
  <c r="E1104" i="48" s="1"/>
  <c r="B1104" i="48"/>
  <c r="J1103" i="48"/>
  <c r="I1103" i="48"/>
  <c r="H1103" i="48"/>
  <c r="F1103" i="48"/>
  <c r="D1103" i="48"/>
  <c r="E1103" i="48" s="1"/>
  <c r="B1103" i="48"/>
  <c r="J1102" i="48"/>
  <c r="I1102" i="48"/>
  <c r="H1102" i="48"/>
  <c r="F1102" i="48"/>
  <c r="D1102" i="48"/>
  <c r="E1102" i="48" s="1"/>
  <c r="B1102" i="48"/>
  <c r="J1101" i="48"/>
  <c r="I1101" i="48"/>
  <c r="H1101" i="48"/>
  <c r="F1101" i="48"/>
  <c r="D1101" i="48"/>
  <c r="E1101" i="48" s="1"/>
  <c r="B1101" i="48"/>
  <c r="J1100" i="48"/>
  <c r="I1100" i="48"/>
  <c r="H1100" i="48"/>
  <c r="F1100" i="48"/>
  <c r="D1100" i="48"/>
  <c r="E1100" i="48" s="1"/>
  <c r="B1100" i="48"/>
  <c r="J1099" i="48"/>
  <c r="I1099" i="48"/>
  <c r="H1099" i="48"/>
  <c r="F1099" i="48"/>
  <c r="D1099" i="48"/>
  <c r="E1099" i="48" s="1"/>
  <c r="B1099" i="48"/>
  <c r="J1098" i="48"/>
  <c r="I1098" i="48"/>
  <c r="H1098" i="48"/>
  <c r="F1098" i="48"/>
  <c r="D1098" i="48"/>
  <c r="E1098" i="48" s="1"/>
  <c r="B1098" i="48"/>
  <c r="J1097" i="48"/>
  <c r="I1097" i="48"/>
  <c r="H1097" i="48"/>
  <c r="F1097" i="48"/>
  <c r="D1097" i="48"/>
  <c r="E1097" i="48" s="1"/>
  <c r="B1097" i="48"/>
  <c r="J1096" i="48"/>
  <c r="I1096" i="48"/>
  <c r="H1096" i="48"/>
  <c r="F1096" i="48"/>
  <c r="D1096" i="48"/>
  <c r="E1096" i="48" s="1"/>
  <c r="B1096" i="48"/>
  <c r="J1095" i="48"/>
  <c r="I1095" i="48"/>
  <c r="H1095" i="48"/>
  <c r="F1095" i="48"/>
  <c r="D1095" i="48"/>
  <c r="E1095" i="48" s="1"/>
  <c r="B1095" i="48"/>
  <c r="J1094" i="48"/>
  <c r="I1094" i="48"/>
  <c r="H1094" i="48"/>
  <c r="F1094" i="48"/>
  <c r="D1094" i="48"/>
  <c r="E1094" i="48" s="1"/>
  <c r="B1094" i="48"/>
  <c r="J1093" i="48"/>
  <c r="I1093" i="48"/>
  <c r="H1093" i="48"/>
  <c r="F1093" i="48"/>
  <c r="D1093" i="48"/>
  <c r="E1093" i="48" s="1"/>
  <c r="B1093" i="48"/>
  <c r="J1092" i="48"/>
  <c r="I1092" i="48"/>
  <c r="H1092" i="48"/>
  <c r="F1092" i="48"/>
  <c r="D1092" i="48"/>
  <c r="E1092" i="48" s="1"/>
  <c r="B1092" i="48"/>
  <c r="J1091" i="48"/>
  <c r="I1091" i="48"/>
  <c r="H1091" i="48"/>
  <c r="F1091" i="48"/>
  <c r="D1091" i="48"/>
  <c r="E1091" i="48" s="1"/>
  <c r="B1091" i="48"/>
  <c r="J1090" i="48"/>
  <c r="I1090" i="48"/>
  <c r="H1090" i="48"/>
  <c r="F1090" i="48"/>
  <c r="D1090" i="48"/>
  <c r="E1090" i="48" s="1"/>
  <c r="B1090" i="48"/>
  <c r="J1089" i="48"/>
  <c r="I1089" i="48"/>
  <c r="H1089" i="48"/>
  <c r="F1089" i="48"/>
  <c r="D1089" i="48"/>
  <c r="E1089" i="48" s="1"/>
  <c r="B1089" i="48"/>
  <c r="J1088" i="48"/>
  <c r="I1088" i="48"/>
  <c r="H1088" i="48"/>
  <c r="F1088" i="48"/>
  <c r="D1088" i="48"/>
  <c r="E1088" i="48" s="1"/>
  <c r="B1088" i="48"/>
  <c r="J1087" i="48"/>
  <c r="I1087" i="48"/>
  <c r="H1087" i="48"/>
  <c r="F1087" i="48"/>
  <c r="D1087" i="48"/>
  <c r="E1087" i="48" s="1"/>
  <c r="B1087" i="48"/>
  <c r="J1086" i="48"/>
  <c r="I1086" i="48"/>
  <c r="H1086" i="48"/>
  <c r="F1086" i="48"/>
  <c r="D1086" i="48"/>
  <c r="E1086" i="48" s="1"/>
  <c r="B1086" i="48"/>
  <c r="J1085" i="48"/>
  <c r="I1085" i="48"/>
  <c r="H1085" i="48"/>
  <c r="F1085" i="48"/>
  <c r="D1085" i="48"/>
  <c r="E1085" i="48" s="1"/>
  <c r="B1085" i="48"/>
  <c r="J1084" i="48"/>
  <c r="I1084" i="48"/>
  <c r="H1084" i="48"/>
  <c r="F1084" i="48"/>
  <c r="D1084" i="48"/>
  <c r="E1084" i="48" s="1"/>
  <c r="B1084" i="48"/>
  <c r="J1083" i="48"/>
  <c r="I1083" i="48"/>
  <c r="H1083" i="48"/>
  <c r="F1083" i="48"/>
  <c r="D1083" i="48"/>
  <c r="E1083" i="48" s="1"/>
  <c r="B1083" i="48"/>
  <c r="J1082" i="48"/>
  <c r="I1082" i="48"/>
  <c r="H1082" i="48"/>
  <c r="F1082" i="48"/>
  <c r="D1082" i="48"/>
  <c r="E1082" i="48" s="1"/>
  <c r="B1082" i="48"/>
  <c r="J1081" i="48"/>
  <c r="I1081" i="48"/>
  <c r="H1081" i="48"/>
  <c r="F1081" i="48"/>
  <c r="D1081" i="48"/>
  <c r="E1081" i="48" s="1"/>
  <c r="B1081" i="48"/>
  <c r="J1080" i="48"/>
  <c r="I1080" i="48"/>
  <c r="H1080" i="48"/>
  <c r="F1080" i="48"/>
  <c r="D1080" i="48"/>
  <c r="E1080" i="48" s="1"/>
  <c r="B1080" i="48"/>
  <c r="J1079" i="48"/>
  <c r="I1079" i="48"/>
  <c r="H1079" i="48"/>
  <c r="F1079" i="48"/>
  <c r="D1079" i="48"/>
  <c r="E1079" i="48" s="1"/>
  <c r="B1079" i="48"/>
  <c r="J1078" i="48"/>
  <c r="I1078" i="48"/>
  <c r="H1078" i="48"/>
  <c r="F1078" i="48"/>
  <c r="D1078" i="48"/>
  <c r="E1078" i="48" s="1"/>
  <c r="B1078" i="48"/>
  <c r="J1077" i="48"/>
  <c r="I1077" i="48"/>
  <c r="H1077" i="48"/>
  <c r="F1077" i="48"/>
  <c r="D1077" i="48"/>
  <c r="E1077" i="48" s="1"/>
  <c r="B1077" i="48"/>
  <c r="J1076" i="48"/>
  <c r="I1076" i="48"/>
  <c r="H1076" i="48"/>
  <c r="F1076" i="48"/>
  <c r="D1076" i="48"/>
  <c r="E1076" i="48" s="1"/>
  <c r="B1076" i="48"/>
  <c r="J1075" i="48"/>
  <c r="I1075" i="48"/>
  <c r="H1075" i="48"/>
  <c r="F1075" i="48"/>
  <c r="D1075" i="48"/>
  <c r="E1075" i="48" s="1"/>
  <c r="B1075" i="48"/>
  <c r="J1074" i="48"/>
  <c r="I1074" i="48"/>
  <c r="H1074" i="48"/>
  <c r="F1074" i="48"/>
  <c r="D1074" i="48"/>
  <c r="E1074" i="48" s="1"/>
  <c r="B1074" i="48"/>
  <c r="J1073" i="48"/>
  <c r="I1073" i="48"/>
  <c r="H1073" i="48"/>
  <c r="F1073" i="48"/>
  <c r="D1073" i="48"/>
  <c r="E1073" i="48" s="1"/>
  <c r="B1073" i="48"/>
  <c r="J1072" i="48"/>
  <c r="I1072" i="48"/>
  <c r="H1072" i="48"/>
  <c r="F1072" i="48"/>
  <c r="D1072" i="48"/>
  <c r="E1072" i="48" s="1"/>
  <c r="B1072" i="48"/>
  <c r="J1071" i="48"/>
  <c r="I1071" i="48"/>
  <c r="H1071" i="48"/>
  <c r="F1071" i="48"/>
  <c r="D1071" i="48"/>
  <c r="E1071" i="48" s="1"/>
  <c r="B1071" i="48"/>
  <c r="J1070" i="48"/>
  <c r="I1070" i="48"/>
  <c r="H1070" i="48"/>
  <c r="F1070" i="48"/>
  <c r="D1070" i="48"/>
  <c r="E1070" i="48" s="1"/>
  <c r="B1070" i="48"/>
  <c r="J1069" i="48"/>
  <c r="I1069" i="48"/>
  <c r="H1069" i="48"/>
  <c r="F1069" i="48"/>
  <c r="D1069" i="48"/>
  <c r="E1069" i="48" s="1"/>
  <c r="B1069" i="48"/>
  <c r="J1068" i="48"/>
  <c r="I1068" i="48"/>
  <c r="H1068" i="48"/>
  <c r="F1068" i="48"/>
  <c r="D1068" i="48"/>
  <c r="E1068" i="48" s="1"/>
  <c r="B1068" i="48"/>
  <c r="J1067" i="48"/>
  <c r="I1067" i="48"/>
  <c r="H1067" i="48"/>
  <c r="F1067" i="48"/>
  <c r="D1067" i="48"/>
  <c r="E1067" i="48" s="1"/>
  <c r="B1067" i="48"/>
  <c r="J1066" i="48"/>
  <c r="I1066" i="48"/>
  <c r="H1066" i="48"/>
  <c r="F1066" i="48"/>
  <c r="D1066" i="48"/>
  <c r="E1066" i="48" s="1"/>
  <c r="B1066" i="48"/>
  <c r="J1065" i="48"/>
  <c r="I1065" i="48"/>
  <c r="H1065" i="48"/>
  <c r="F1065" i="48"/>
  <c r="D1065" i="48"/>
  <c r="E1065" i="48" s="1"/>
  <c r="B1065" i="48"/>
  <c r="J1064" i="48"/>
  <c r="I1064" i="48"/>
  <c r="H1064" i="48"/>
  <c r="F1064" i="48"/>
  <c r="D1064" i="48"/>
  <c r="E1064" i="48" s="1"/>
  <c r="B1064" i="48"/>
  <c r="J1063" i="48"/>
  <c r="I1063" i="48"/>
  <c r="H1063" i="48"/>
  <c r="F1063" i="48"/>
  <c r="D1063" i="48"/>
  <c r="E1063" i="48" s="1"/>
  <c r="B1063" i="48"/>
  <c r="J1062" i="48"/>
  <c r="I1062" i="48"/>
  <c r="H1062" i="48"/>
  <c r="F1062" i="48"/>
  <c r="D1062" i="48"/>
  <c r="E1062" i="48" s="1"/>
  <c r="B1062" i="48"/>
  <c r="J1061" i="48"/>
  <c r="I1061" i="48"/>
  <c r="H1061" i="48"/>
  <c r="F1061" i="48"/>
  <c r="D1061" i="48"/>
  <c r="E1061" i="48" s="1"/>
  <c r="B1061" i="48"/>
  <c r="J1060" i="48"/>
  <c r="I1060" i="48"/>
  <c r="H1060" i="48"/>
  <c r="F1060" i="48"/>
  <c r="D1060" i="48"/>
  <c r="E1060" i="48" s="1"/>
  <c r="B1060" i="48"/>
  <c r="J1059" i="48"/>
  <c r="I1059" i="48"/>
  <c r="H1059" i="48"/>
  <c r="F1059" i="48"/>
  <c r="D1059" i="48"/>
  <c r="E1059" i="48" s="1"/>
  <c r="B1059" i="48"/>
  <c r="J1058" i="48"/>
  <c r="I1058" i="48"/>
  <c r="H1058" i="48"/>
  <c r="F1058" i="48"/>
  <c r="D1058" i="48"/>
  <c r="E1058" i="48" s="1"/>
  <c r="B1058" i="48"/>
  <c r="J1057" i="48"/>
  <c r="I1057" i="48"/>
  <c r="H1057" i="48"/>
  <c r="F1057" i="48"/>
  <c r="D1057" i="48"/>
  <c r="E1057" i="48" s="1"/>
  <c r="B1057" i="48"/>
  <c r="J1056" i="48"/>
  <c r="I1056" i="48"/>
  <c r="H1056" i="48"/>
  <c r="F1056" i="48"/>
  <c r="D1056" i="48"/>
  <c r="E1056" i="48" s="1"/>
  <c r="B1056" i="48"/>
  <c r="J1055" i="48"/>
  <c r="I1055" i="48"/>
  <c r="H1055" i="48"/>
  <c r="F1055" i="48"/>
  <c r="D1055" i="48"/>
  <c r="E1055" i="48" s="1"/>
  <c r="B1055" i="48"/>
  <c r="J1054" i="48"/>
  <c r="I1054" i="48"/>
  <c r="H1054" i="48"/>
  <c r="F1054" i="48"/>
  <c r="D1054" i="48"/>
  <c r="E1054" i="48" s="1"/>
  <c r="B1054" i="48"/>
  <c r="J1053" i="48"/>
  <c r="I1053" i="48"/>
  <c r="H1053" i="48"/>
  <c r="F1053" i="48"/>
  <c r="D1053" i="48"/>
  <c r="E1053" i="48" s="1"/>
  <c r="B1053" i="48"/>
  <c r="J1052" i="48"/>
  <c r="I1052" i="48"/>
  <c r="H1052" i="48"/>
  <c r="F1052" i="48"/>
  <c r="D1052" i="48"/>
  <c r="E1052" i="48" s="1"/>
  <c r="B1052" i="48"/>
  <c r="J1051" i="48"/>
  <c r="I1051" i="48"/>
  <c r="H1051" i="48"/>
  <c r="F1051" i="48"/>
  <c r="D1051" i="48"/>
  <c r="E1051" i="48" s="1"/>
  <c r="B1051" i="48"/>
  <c r="J1050" i="48"/>
  <c r="I1050" i="48"/>
  <c r="H1050" i="48"/>
  <c r="F1050" i="48"/>
  <c r="D1050" i="48"/>
  <c r="E1050" i="48" s="1"/>
  <c r="B1050" i="48"/>
  <c r="J1049" i="48"/>
  <c r="I1049" i="48"/>
  <c r="H1049" i="48"/>
  <c r="F1049" i="48"/>
  <c r="D1049" i="48"/>
  <c r="E1049" i="48" s="1"/>
  <c r="B1049" i="48"/>
  <c r="J1048" i="48"/>
  <c r="I1048" i="48"/>
  <c r="H1048" i="48"/>
  <c r="F1048" i="48"/>
  <c r="D1048" i="48"/>
  <c r="E1048" i="48" s="1"/>
  <c r="B1048" i="48"/>
  <c r="J1047" i="48"/>
  <c r="I1047" i="48"/>
  <c r="H1047" i="48"/>
  <c r="F1047" i="48"/>
  <c r="D1047" i="48"/>
  <c r="E1047" i="48" s="1"/>
  <c r="B1047" i="48"/>
  <c r="J1046" i="48"/>
  <c r="I1046" i="48"/>
  <c r="H1046" i="48"/>
  <c r="F1046" i="48"/>
  <c r="D1046" i="48"/>
  <c r="E1046" i="48" s="1"/>
  <c r="B1046" i="48"/>
  <c r="J1045" i="48"/>
  <c r="I1045" i="48"/>
  <c r="H1045" i="48"/>
  <c r="F1045" i="48"/>
  <c r="D1045" i="48"/>
  <c r="E1045" i="48" s="1"/>
  <c r="B1045" i="48"/>
  <c r="J1044" i="48"/>
  <c r="I1044" i="48"/>
  <c r="H1044" i="48"/>
  <c r="F1044" i="48"/>
  <c r="D1044" i="48"/>
  <c r="E1044" i="48" s="1"/>
  <c r="B1044" i="48"/>
  <c r="J1043" i="48"/>
  <c r="I1043" i="48"/>
  <c r="H1043" i="48"/>
  <c r="F1043" i="48"/>
  <c r="D1043" i="48"/>
  <c r="E1043" i="48" s="1"/>
  <c r="B1043" i="48"/>
  <c r="J1042" i="48"/>
  <c r="I1042" i="48"/>
  <c r="H1042" i="48"/>
  <c r="F1042" i="48"/>
  <c r="D1042" i="48"/>
  <c r="E1042" i="48" s="1"/>
  <c r="B1042" i="48"/>
  <c r="J1041" i="48"/>
  <c r="I1041" i="48"/>
  <c r="H1041" i="48"/>
  <c r="F1041" i="48"/>
  <c r="D1041" i="48"/>
  <c r="E1041" i="48" s="1"/>
  <c r="B1041" i="48"/>
  <c r="J1040" i="48"/>
  <c r="I1040" i="48"/>
  <c r="H1040" i="48"/>
  <c r="F1040" i="48"/>
  <c r="D1040" i="48"/>
  <c r="E1040" i="48" s="1"/>
  <c r="B1040" i="48"/>
  <c r="J1039" i="48"/>
  <c r="I1039" i="48"/>
  <c r="H1039" i="48"/>
  <c r="F1039" i="48"/>
  <c r="D1039" i="48"/>
  <c r="E1039" i="48" s="1"/>
  <c r="B1039" i="48"/>
  <c r="J1038" i="48"/>
  <c r="I1038" i="48"/>
  <c r="H1038" i="48"/>
  <c r="F1038" i="48"/>
  <c r="D1038" i="48"/>
  <c r="E1038" i="48" s="1"/>
  <c r="B1038" i="48"/>
  <c r="J1037" i="48"/>
  <c r="I1037" i="48"/>
  <c r="H1037" i="48"/>
  <c r="F1037" i="48"/>
  <c r="D1037" i="48"/>
  <c r="E1037" i="48" s="1"/>
  <c r="B1037" i="48"/>
  <c r="J1036" i="48"/>
  <c r="I1036" i="48"/>
  <c r="H1036" i="48"/>
  <c r="F1036" i="48"/>
  <c r="D1036" i="48"/>
  <c r="E1036" i="48" s="1"/>
  <c r="B1036" i="48"/>
  <c r="J1035" i="48"/>
  <c r="I1035" i="48"/>
  <c r="H1035" i="48"/>
  <c r="F1035" i="48"/>
  <c r="D1035" i="48"/>
  <c r="E1035" i="48" s="1"/>
  <c r="B1035" i="48"/>
  <c r="J1034" i="48"/>
  <c r="I1034" i="48"/>
  <c r="H1034" i="48"/>
  <c r="F1034" i="48"/>
  <c r="D1034" i="48"/>
  <c r="E1034" i="48" s="1"/>
  <c r="B1034" i="48"/>
  <c r="J1033" i="48"/>
  <c r="I1033" i="48"/>
  <c r="H1033" i="48"/>
  <c r="F1033" i="48"/>
  <c r="D1033" i="48"/>
  <c r="E1033" i="48" s="1"/>
  <c r="B1033" i="48"/>
  <c r="J1032" i="48"/>
  <c r="I1032" i="48"/>
  <c r="H1032" i="48"/>
  <c r="F1032" i="48"/>
  <c r="D1032" i="48"/>
  <c r="E1032" i="48" s="1"/>
  <c r="B1032" i="48"/>
  <c r="J1031" i="48"/>
  <c r="I1031" i="48"/>
  <c r="H1031" i="48"/>
  <c r="F1031" i="48"/>
  <c r="D1031" i="48"/>
  <c r="E1031" i="48" s="1"/>
  <c r="B1031" i="48"/>
  <c r="J1030" i="48"/>
  <c r="I1030" i="48"/>
  <c r="H1030" i="48"/>
  <c r="F1030" i="48"/>
  <c r="D1030" i="48"/>
  <c r="E1030" i="48" s="1"/>
  <c r="B1030" i="48"/>
  <c r="J1029" i="48"/>
  <c r="I1029" i="48"/>
  <c r="H1029" i="48"/>
  <c r="F1029" i="48"/>
  <c r="D1029" i="48"/>
  <c r="E1029" i="48" s="1"/>
  <c r="B1029" i="48"/>
  <c r="J1028" i="48"/>
  <c r="I1028" i="48"/>
  <c r="H1028" i="48"/>
  <c r="F1028" i="48"/>
  <c r="D1028" i="48"/>
  <c r="E1028" i="48" s="1"/>
  <c r="B1028" i="48"/>
  <c r="J1027" i="48"/>
  <c r="I1027" i="48"/>
  <c r="H1027" i="48"/>
  <c r="F1027" i="48"/>
  <c r="D1027" i="48"/>
  <c r="E1027" i="48" s="1"/>
  <c r="B1027" i="48"/>
  <c r="J1026" i="48"/>
  <c r="I1026" i="48"/>
  <c r="H1026" i="48"/>
  <c r="F1026" i="48"/>
  <c r="D1026" i="48"/>
  <c r="E1026" i="48" s="1"/>
  <c r="B1026" i="48"/>
  <c r="J1025" i="48"/>
  <c r="I1025" i="48"/>
  <c r="H1025" i="48"/>
  <c r="F1025" i="48"/>
  <c r="D1025" i="48"/>
  <c r="E1025" i="48" s="1"/>
  <c r="B1025" i="48"/>
  <c r="J1024" i="48"/>
  <c r="I1024" i="48"/>
  <c r="H1024" i="48"/>
  <c r="F1024" i="48"/>
  <c r="D1024" i="48"/>
  <c r="E1024" i="48" s="1"/>
  <c r="B1024" i="48"/>
  <c r="J1023" i="48"/>
  <c r="I1023" i="48"/>
  <c r="H1023" i="48"/>
  <c r="F1023" i="48"/>
  <c r="D1023" i="48"/>
  <c r="E1023" i="48" s="1"/>
  <c r="B1023" i="48"/>
  <c r="J1022" i="48"/>
  <c r="I1022" i="48"/>
  <c r="H1022" i="48"/>
  <c r="F1022" i="48"/>
  <c r="D1022" i="48"/>
  <c r="E1022" i="48" s="1"/>
  <c r="B1022" i="48"/>
  <c r="J1021" i="48"/>
  <c r="I1021" i="48"/>
  <c r="H1021" i="48"/>
  <c r="F1021" i="48"/>
  <c r="D1021" i="48"/>
  <c r="E1021" i="48" s="1"/>
  <c r="B1021" i="48"/>
  <c r="J1020" i="48"/>
  <c r="I1020" i="48"/>
  <c r="H1020" i="48"/>
  <c r="F1020" i="48"/>
  <c r="D1020" i="48"/>
  <c r="E1020" i="48" s="1"/>
  <c r="B1020" i="48"/>
  <c r="J1019" i="48"/>
  <c r="I1019" i="48"/>
  <c r="H1019" i="48"/>
  <c r="F1019" i="48"/>
  <c r="D1019" i="48"/>
  <c r="E1019" i="48" s="1"/>
  <c r="B1019" i="48"/>
  <c r="J1018" i="48"/>
  <c r="I1018" i="48"/>
  <c r="H1018" i="48"/>
  <c r="F1018" i="48"/>
  <c r="D1018" i="48"/>
  <c r="E1018" i="48" s="1"/>
  <c r="B1018" i="48"/>
  <c r="J1017" i="48"/>
  <c r="I1017" i="48"/>
  <c r="H1017" i="48"/>
  <c r="F1017" i="48"/>
  <c r="D1017" i="48"/>
  <c r="E1017" i="48" s="1"/>
  <c r="B1017" i="48"/>
  <c r="J1016" i="48"/>
  <c r="I1016" i="48"/>
  <c r="H1016" i="48"/>
  <c r="F1016" i="48"/>
  <c r="D1016" i="48"/>
  <c r="E1016" i="48" s="1"/>
  <c r="B1016" i="48"/>
  <c r="J1015" i="48"/>
  <c r="I1015" i="48"/>
  <c r="H1015" i="48"/>
  <c r="F1015" i="48"/>
  <c r="D1015" i="48"/>
  <c r="E1015" i="48" s="1"/>
  <c r="B1015" i="48"/>
  <c r="J1014" i="48"/>
  <c r="I1014" i="48"/>
  <c r="H1014" i="48"/>
  <c r="F1014" i="48"/>
  <c r="D1014" i="48"/>
  <c r="E1014" i="48" s="1"/>
  <c r="B1014" i="48"/>
  <c r="J1013" i="48"/>
  <c r="I1013" i="48"/>
  <c r="H1013" i="48"/>
  <c r="F1013" i="48"/>
  <c r="D1013" i="48"/>
  <c r="E1013" i="48" s="1"/>
  <c r="B1013" i="48"/>
  <c r="J1012" i="48"/>
  <c r="I1012" i="48"/>
  <c r="H1012" i="48"/>
  <c r="F1012" i="48"/>
  <c r="D1012" i="48"/>
  <c r="E1012" i="48" s="1"/>
  <c r="B1012" i="48"/>
  <c r="J1011" i="48"/>
  <c r="I1011" i="48"/>
  <c r="H1011" i="48"/>
  <c r="F1011" i="48"/>
  <c r="D1011" i="48"/>
  <c r="E1011" i="48" s="1"/>
  <c r="B1011" i="48"/>
  <c r="J1010" i="48"/>
  <c r="I1010" i="48"/>
  <c r="H1010" i="48"/>
  <c r="F1010" i="48"/>
  <c r="D1010" i="48"/>
  <c r="E1010" i="48" s="1"/>
  <c r="B1010" i="48"/>
  <c r="J1009" i="48"/>
  <c r="I1009" i="48"/>
  <c r="H1009" i="48"/>
  <c r="F1009" i="48"/>
  <c r="D1009" i="48"/>
  <c r="E1009" i="48" s="1"/>
  <c r="B1009" i="48"/>
  <c r="J1008" i="48"/>
  <c r="I1008" i="48"/>
  <c r="H1008" i="48"/>
  <c r="F1008" i="48"/>
  <c r="D1008" i="48"/>
  <c r="E1008" i="48" s="1"/>
  <c r="B1008" i="48"/>
  <c r="J1007" i="48"/>
  <c r="I1007" i="48"/>
  <c r="H1007" i="48"/>
  <c r="F1007" i="48"/>
  <c r="D1007" i="48"/>
  <c r="E1007" i="48" s="1"/>
  <c r="B1007" i="48"/>
  <c r="J1006" i="48"/>
  <c r="I1006" i="48"/>
  <c r="H1006" i="48"/>
  <c r="F1006" i="48"/>
  <c r="D1006" i="48"/>
  <c r="E1006" i="48" s="1"/>
  <c r="B1006" i="48"/>
  <c r="J1005" i="48"/>
  <c r="I1005" i="48"/>
  <c r="H1005" i="48"/>
  <c r="F1005" i="48"/>
  <c r="D1005" i="48"/>
  <c r="E1005" i="48" s="1"/>
  <c r="B1005" i="48"/>
  <c r="J1004" i="48"/>
  <c r="I1004" i="48"/>
  <c r="H1004" i="48"/>
  <c r="F1004" i="48"/>
  <c r="D1004" i="48"/>
  <c r="E1004" i="48" s="1"/>
  <c r="B1004" i="48"/>
  <c r="J1003" i="48"/>
  <c r="I1003" i="48"/>
  <c r="H1003" i="48"/>
  <c r="F1003" i="48"/>
  <c r="D1003" i="48"/>
  <c r="E1003" i="48" s="1"/>
  <c r="B1003" i="48"/>
  <c r="J1002" i="48"/>
  <c r="I1002" i="48"/>
  <c r="H1002" i="48"/>
  <c r="F1002" i="48"/>
  <c r="D1002" i="48"/>
  <c r="E1002" i="48" s="1"/>
  <c r="B1002" i="48"/>
  <c r="J1001" i="48"/>
  <c r="I1001" i="48"/>
  <c r="H1001" i="48"/>
  <c r="F1001" i="48"/>
  <c r="D1001" i="48"/>
  <c r="E1001" i="48" s="1"/>
  <c r="B1001" i="48"/>
  <c r="J1000" i="48"/>
  <c r="I1000" i="48"/>
  <c r="H1000" i="48"/>
  <c r="F1000" i="48"/>
  <c r="D1000" i="48"/>
  <c r="E1000" i="48" s="1"/>
  <c r="B1000" i="48"/>
  <c r="J999" i="48"/>
  <c r="I999" i="48"/>
  <c r="H999" i="48"/>
  <c r="F999" i="48"/>
  <c r="D999" i="48"/>
  <c r="E999" i="48" s="1"/>
  <c r="B999" i="48"/>
  <c r="J998" i="48"/>
  <c r="I998" i="48"/>
  <c r="H998" i="48"/>
  <c r="F998" i="48"/>
  <c r="D998" i="48"/>
  <c r="E998" i="48" s="1"/>
  <c r="B998" i="48"/>
  <c r="J997" i="48"/>
  <c r="I997" i="48"/>
  <c r="H997" i="48"/>
  <c r="F997" i="48"/>
  <c r="D997" i="48"/>
  <c r="E997" i="48" s="1"/>
  <c r="B997" i="48"/>
  <c r="J996" i="48"/>
  <c r="I996" i="48"/>
  <c r="H996" i="48"/>
  <c r="F996" i="48"/>
  <c r="D996" i="48"/>
  <c r="E996" i="48" s="1"/>
  <c r="B996" i="48"/>
  <c r="J995" i="48"/>
  <c r="I995" i="48"/>
  <c r="H995" i="48"/>
  <c r="F995" i="48"/>
  <c r="D995" i="48"/>
  <c r="E995" i="48" s="1"/>
  <c r="B995" i="48"/>
  <c r="J994" i="48"/>
  <c r="I994" i="48"/>
  <c r="H994" i="48"/>
  <c r="F994" i="48"/>
  <c r="D994" i="48"/>
  <c r="E994" i="48" s="1"/>
  <c r="B994" i="48"/>
  <c r="J993" i="48"/>
  <c r="I993" i="48"/>
  <c r="H993" i="48"/>
  <c r="F993" i="48"/>
  <c r="D993" i="48"/>
  <c r="E993" i="48" s="1"/>
  <c r="B993" i="48"/>
  <c r="J992" i="48"/>
  <c r="I992" i="48"/>
  <c r="H992" i="48"/>
  <c r="F992" i="48"/>
  <c r="D992" i="48"/>
  <c r="E992" i="48" s="1"/>
  <c r="B992" i="48"/>
  <c r="J991" i="48"/>
  <c r="I991" i="48"/>
  <c r="H991" i="48"/>
  <c r="F991" i="48"/>
  <c r="D991" i="48"/>
  <c r="E991" i="48" s="1"/>
  <c r="B991" i="48"/>
  <c r="J990" i="48"/>
  <c r="I990" i="48"/>
  <c r="H990" i="48"/>
  <c r="F990" i="48"/>
  <c r="D990" i="48"/>
  <c r="E990" i="48" s="1"/>
  <c r="B990" i="48"/>
  <c r="J989" i="48"/>
  <c r="I989" i="48"/>
  <c r="H989" i="48"/>
  <c r="F989" i="48"/>
  <c r="D989" i="48"/>
  <c r="E989" i="48" s="1"/>
  <c r="B989" i="48"/>
  <c r="J988" i="48"/>
  <c r="I988" i="48"/>
  <c r="H988" i="48"/>
  <c r="F988" i="48"/>
  <c r="D988" i="48"/>
  <c r="E988" i="48" s="1"/>
  <c r="B988" i="48"/>
  <c r="J987" i="48"/>
  <c r="I987" i="48"/>
  <c r="H987" i="48"/>
  <c r="F987" i="48"/>
  <c r="D987" i="48"/>
  <c r="E987" i="48" s="1"/>
  <c r="B987" i="48"/>
  <c r="J986" i="48"/>
  <c r="I986" i="48"/>
  <c r="H986" i="48"/>
  <c r="F986" i="48"/>
  <c r="D986" i="48"/>
  <c r="E986" i="48" s="1"/>
  <c r="B986" i="48"/>
  <c r="J985" i="48"/>
  <c r="I985" i="48"/>
  <c r="H985" i="48"/>
  <c r="F985" i="48"/>
  <c r="D985" i="48"/>
  <c r="E985" i="48" s="1"/>
  <c r="B985" i="48"/>
  <c r="J984" i="48"/>
  <c r="I984" i="48"/>
  <c r="H984" i="48"/>
  <c r="F984" i="48"/>
  <c r="D984" i="48"/>
  <c r="E984" i="48" s="1"/>
  <c r="B984" i="48"/>
  <c r="J983" i="48"/>
  <c r="I983" i="48"/>
  <c r="H983" i="48"/>
  <c r="F983" i="48"/>
  <c r="D983" i="48"/>
  <c r="E983" i="48" s="1"/>
  <c r="B983" i="48"/>
  <c r="J982" i="48"/>
  <c r="I982" i="48"/>
  <c r="H982" i="48"/>
  <c r="F982" i="48"/>
  <c r="D982" i="48"/>
  <c r="E982" i="48" s="1"/>
  <c r="B982" i="48"/>
  <c r="J981" i="48"/>
  <c r="I981" i="48"/>
  <c r="H981" i="48"/>
  <c r="F981" i="48"/>
  <c r="D981" i="48"/>
  <c r="E981" i="48" s="1"/>
  <c r="B981" i="48"/>
  <c r="J980" i="48"/>
  <c r="I980" i="48"/>
  <c r="H980" i="48"/>
  <c r="F980" i="48"/>
  <c r="D980" i="48"/>
  <c r="E980" i="48" s="1"/>
  <c r="B980" i="48"/>
  <c r="J979" i="48"/>
  <c r="I979" i="48"/>
  <c r="H979" i="48"/>
  <c r="F979" i="48"/>
  <c r="D979" i="48"/>
  <c r="E979" i="48" s="1"/>
  <c r="B979" i="48"/>
  <c r="J978" i="48"/>
  <c r="I978" i="48"/>
  <c r="H978" i="48"/>
  <c r="F978" i="48"/>
  <c r="D978" i="48"/>
  <c r="E978" i="48" s="1"/>
  <c r="B978" i="48"/>
  <c r="J977" i="48"/>
  <c r="I977" i="48"/>
  <c r="H977" i="48"/>
  <c r="F977" i="48"/>
  <c r="D977" i="48"/>
  <c r="E977" i="48" s="1"/>
  <c r="B977" i="48"/>
  <c r="J976" i="48"/>
  <c r="I976" i="48"/>
  <c r="H976" i="48"/>
  <c r="F976" i="48"/>
  <c r="D976" i="48"/>
  <c r="E976" i="48" s="1"/>
  <c r="B976" i="48"/>
  <c r="J975" i="48"/>
  <c r="I975" i="48"/>
  <c r="H975" i="48"/>
  <c r="F975" i="48"/>
  <c r="D975" i="48"/>
  <c r="E975" i="48" s="1"/>
  <c r="B975" i="48"/>
  <c r="J974" i="48"/>
  <c r="I974" i="48"/>
  <c r="H974" i="48"/>
  <c r="F974" i="48"/>
  <c r="D974" i="48"/>
  <c r="E974" i="48" s="1"/>
  <c r="B974" i="48"/>
  <c r="J973" i="48"/>
  <c r="I973" i="48"/>
  <c r="H973" i="48"/>
  <c r="F973" i="48"/>
  <c r="D973" i="48"/>
  <c r="E973" i="48" s="1"/>
  <c r="B973" i="48"/>
  <c r="J972" i="48"/>
  <c r="I972" i="48"/>
  <c r="H972" i="48"/>
  <c r="F972" i="48"/>
  <c r="D972" i="48"/>
  <c r="E972" i="48" s="1"/>
  <c r="B972" i="48"/>
  <c r="J971" i="48"/>
  <c r="I971" i="48"/>
  <c r="H971" i="48"/>
  <c r="F971" i="48"/>
  <c r="D971" i="48"/>
  <c r="E971" i="48" s="1"/>
  <c r="B971" i="48"/>
  <c r="J970" i="48"/>
  <c r="I970" i="48"/>
  <c r="H970" i="48"/>
  <c r="F970" i="48"/>
  <c r="D970" i="48"/>
  <c r="E970" i="48" s="1"/>
  <c r="B970" i="48"/>
  <c r="J969" i="48"/>
  <c r="I969" i="48"/>
  <c r="H969" i="48"/>
  <c r="F969" i="48"/>
  <c r="D969" i="48"/>
  <c r="E969" i="48" s="1"/>
  <c r="B969" i="48"/>
  <c r="J968" i="48"/>
  <c r="I968" i="48"/>
  <c r="H968" i="48"/>
  <c r="F968" i="48"/>
  <c r="D968" i="48"/>
  <c r="E968" i="48" s="1"/>
  <c r="B968" i="48"/>
  <c r="J967" i="48"/>
  <c r="I967" i="48"/>
  <c r="H967" i="48"/>
  <c r="F967" i="48"/>
  <c r="D967" i="48"/>
  <c r="E967" i="48" s="1"/>
  <c r="B967" i="48"/>
  <c r="J966" i="48"/>
  <c r="I966" i="48"/>
  <c r="H966" i="48"/>
  <c r="F966" i="48"/>
  <c r="D966" i="48"/>
  <c r="E966" i="48" s="1"/>
  <c r="B966" i="48"/>
  <c r="J965" i="48"/>
  <c r="I965" i="48"/>
  <c r="H965" i="48"/>
  <c r="F965" i="48"/>
  <c r="D965" i="48"/>
  <c r="E965" i="48" s="1"/>
  <c r="B965" i="48"/>
  <c r="J964" i="48"/>
  <c r="I964" i="48"/>
  <c r="H964" i="48"/>
  <c r="F964" i="48"/>
  <c r="D964" i="48"/>
  <c r="E964" i="48" s="1"/>
  <c r="B964" i="48"/>
  <c r="J963" i="48"/>
  <c r="I963" i="48"/>
  <c r="H963" i="48"/>
  <c r="F963" i="48"/>
  <c r="D963" i="48"/>
  <c r="E963" i="48" s="1"/>
  <c r="B963" i="48"/>
  <c r="J962" i="48"/>
  <c r="I962" i="48"/>
  <c r="H962" i="48"/>
  <c r="F962" i="48"/>
  <c r="D962" i="48"/>
  <c r="E962" i="48" s="1"/>
  <c r="B962" i="48"/>
  <c r="J961" i="48"/>
  <c r="I961" i="48"/>
  <c r="H961" i="48"/>
  <c r="F961" i="48"/>
  <c r="D961" i="48"/>
  <c r="E961" i="48" s="1"/>
  <c r="B961" i="48"/>
  <c r="J960" i="48"/>
  <c r="I960" i="48"/>
  <c r="H960" i="48"/>
  <c r="F960" i="48"/>
  <c r="D960" i="48"/>
  <c r="E960" i="48" s="1"/>
  <c r="B960" i="48"/>
  <c r="J959" i="48"/>
  <c r="I959" i="48"/>
  <c r="H959" i="48"/>
  <c r="F959" i="48"/>
  <c r="D959" i="48"/>
  <c r="E959" i="48" s="1"/>
  <c r="B959" i="48"/>
  <c r="J958" i="48"/>
  <c r="I958" i="48"/>
  <c r="H958" i="48"/>
  <c r="F958" i="48"/>
  <c r="D958" i="48"/>
  <c r="E958" i="48" s="1"/>
  <c r="B958" i="48"/>
  <c r="J957" i="48"/>
  <c r="I957" i="48"/>
  <c r="H957" i="48"/>
  <c r="F957" i="48"/>
  <c r="D957" i="48"/>
  <c r="E957" i="48" s="1"/>
  <c r="B957" i="48"/>
  <c r="J956" i="48"/>
  <c r="I956" i="48"/>
  <c r="H956" i="48"/>
  <c r="F956" i="48"/>
  <c r="D956" i="48"/>
  <c r="E956" i="48" s="1"/>
  <c r="B956" i="48"/>
  <c r="J955" i="48"/>
  <c r="I955" i="48"/>
  <c r="H955" i="48"/>
  <c r="F955" i="48"/>
  <c r="D955" i="48"/>
  <c r="E955" i="48" s="1"/>
  <c r="B955" i="48"/>
  <c r="J954" i="48"/>
  <c r="I954" i="48"/>
  <c r="H954" i="48"/>
  <c r="F954" i="48"/>
  <c r="D954" i="48"/>
  <c r="E954" i="48" s="1"/>
  <c r="B954" i="48"/>
  <c r="J953" i="48"/>
  <c r="I953" i="48"/>
  <c r="H953" i="48"/>
  <c r="F953" i="48"/>
  <c r="D953" i="48"/>
  <c r="E953" i="48" s="1"/>
  <c r="B953" i="48"/>
  <c r="J952" i="48"/>
  <c r="I952" i="48"/>
  <c r="H952" i="48"/>
  <c r="F952" i="48"/>
  <c r="D952" i="48"/>
  <c r="E952" i="48" s="1"/>
  <c r="B952" i="48"/>
  <c r="J951" i="48"/>
  <c r="I951" i="48"/>
  <c r="H951" i="48"/>
  <c r="F951" i="48"/>
  <c r="D951" i="48"/>
  <c r="E951" i="48" s="1"/>
  <c r="B951" i="48"/>
  <c r="J950" i="48"/>
  <c r="I950" i="48"/>
  <c r="H950" i="48"/>
  <c r="F950" i="48"/>
  <c r="D950" i="48"/>
  <c r="E950" i="48" s="1"/>
  <c r="B950" i="48"/>
  <c r="J949" i="48"/>
  <c r="I949" i="48"/>
  <c r="H949" i="48"/>
  <c r="F949" i="48"/>
  <c r="D949" i="48"/>
  <c r="E949" i="48" s="1"/>
  <c r="B949" i="48"/>
  <c r="J948" i="48"/>
  <c r="I948" i="48"/>
  <c r="H948" i="48"/>
  <c r="F948" i="48"/>
  <c r="D948" i="48"/>
  <c r="E948" i="48" s="1"/>
  <c r="B948" i="48"/>
  <c r="J947" i="48"/>
  <c r="I947" i="48"/>
  <c r="H947" i="48"/>
  <c r="F947" i="48"/>
  <c r="D947" i="48"/>
  <c r="E947" i="48" s="1"/>
  <c r="B947" i="48"/>
  <c r="J946" i="48"/>
  <c r="I946" i="48"/>
  <c r="H946" i="48"/>
  <c r="F946" i="48"/>
  <c r="D946" i="48"/>
  <c r="E946" i="48" s="1"/>
  <c r="B946" i="48"/>
  <c r="J945" i="48"/>
  <c r="I945" i="48"/>
  <c r="H945" i="48"/>
  <c r="F945" i="48"/>
  <c r="D945" i="48"/>
  <c r="E945" i="48" s="1"/>
  <c r="B945" i="48"/>
  <c r="J944" i="48"/>
  <c r="I944" i="48"/>
  <c r="H944" i="48"/>
  <c r="F944" i="48"/>
  <c r="D944" i="48"/>
  <c r="E944" i="48" s="1"/>
  <c r="B944" i="48"/>
  <c r="J943" i="48"/>
  <c r="I943" i="48"/>
  <c r="H943" i="48"/>
  <c r="F943" i="48"/>
  <c r="D943" i="48"/>
  <c r="E943" i="48" s="1"/>
  <c r="B943" i="48"/>
  <c r="J942" i="48"/>
  <c r="I942" i="48"/>
  <c r="H942" i="48"/>
  <c r="F942" i="48"/>
  <c r="D942" i="48"/>
  <c r="E942" i="48" s="1"/>
  <c r="B942" i="48"/>
  <c r="J941" i="48"/>
  <c r="I941" i="48"/>
  <c r="H941" i="48"/>
  <c r="F941" i="48"/>
  <c r="D941" i="48"/>
  <c r="E941" i="48" s="1"/>
  <c r="B941" i="48"/>
  <c r="J940" i="48"/>
  <c r="I940" i="48"/>
  <c r="H940" i="48"/>
  <c r="F940" i="48"/>
  <c r="D940" i="48"/>
  <c r="E940" i="48" s="1"/>
  <c r="B940" i="48"/>
  <c r="J939" i="48"/>
  <c r="I939" i="48"/>
  <c r="H939" i="48"/>
  <c r="F939" i="48"/>
  <c r="E939" i="48"/>
  <c r="D939" i="48"/>
  <c r="B939" i="48"/>
  <c r="J938" i="48"/>
  <c r="I938" i="48"/>
  <c r="H938" i="48"/>
  <c r="F938" i="48"/>
  <c r="D938" i="48"/>
  <c r="E938" i="48" s="1"/>
  <c r="B938" i="48"/>
  <c r="J937" i="48"/>
  <c r="I937" i="48"/>
  <c r="H937" i="48"/>
  <c r="F937" i="48"/>
  <c r="D937" i="48"/>
  <c r="E937" i="48" s="1"/>
  <c r="B937" i="48"/>
  <c r="J936" i="48"/>
  <c r="I936" i="48"/>
  <c r="H936" i="48"/>
  <c r="F936" i="48"/>
  <c r="D936" i="48"/>
  <c r="E936" i="48" s="1"/>
  <c r="B936" i="48"/>
  <c r="J935" i="48"/>
  <c r="I935" i="48"/>
  <c r="H935" i="48"/>
  <c r="F935" i="48"/>
  <c r="D935" i="48"/>
  <c r="E935" i="48" s="1"/>
  <c r="B935" i="48"/>
  <c r="J934" i="48"/>
  <c r="I934" i="48"/>
  <c r="H934" i="48"/>
  <c r="F934" i="48"/>
  <c r="D934" i="48"/>
  <c r="E934" i="48" s="1"/>
  <c r="B934" i="48"/>
  <c r="J933" i="48"/>
  <c r="I933" i="48"/>
  <c r="H933" i="48"/>
  <c r="F933" i="48"/>
  <c r="D933" i="48"/>
  <c r="E933" i="48" s="1"/>
  <c r="B933" i="48"/>
  <c r="J932" i="48"/>
  <c r="I932" i="48"/>
  <c r="H932" i="48"/>
  <c r="F932" i="48"/>
  <c r="D932" i="48"/>
  <c r="E932" i="48" s="1"/>
  <c r="B932" i="48"/>
  <c r="J931" i="48"/>
  <c r="I931" i="48"/>
  <c r="H931" i="48"/>
  <c r="F931" i="48"/>
  <c r="D931" i="48"/>
  <c r="E931" i="48" s="1"/>
  <c r="B931" i="48"/>
  <c r="J930" i="48"/>
  <c r="I930" i="48"/>
  <c r="H930" i="48"/>
  <c r="F930" i="48"/>
  <c r="D930" i="48"/>
  <c r="E930" i="48" s="1"/>
  <c r="B930" i="48"/>
  <c r="J929" i="48"/>
  <c r="I929" i="48"/>
  <c r="H929" i="48"/>
  <c r="F929" i="48"/>
  <c r="D929" i="48"/>
  <c r="E929" i="48" s="1"/>
  <c r="B929" i="48"/>
  <c r="J928" i="48"/>
  <c r="I928" i="48"/>
  <c r="H928" i="48"/>
  <c r="F928" i="48"/>
  <c r="D928" i="48"/>
  <c r="E928" i="48" s="1"/>
  <c r="B928" i="48"/>
  <c r="J927" i="48"/>
  <c r="I927" i="48"/>
  <c r="H927" i="48"/>
  <c r="F927" i="48"/>
  <c r="D927" i="48"/>
  <c r="E927" i="48" s="1"/>
  <c r="B927" i="48"/>
  <c r="J926" i="48"/>
  <c r="I926" i="48"/>
  <c r="H926" i="48"/>
  <c r="F926" i="48"/>
  <c r="D926" i="48"/>
  <c r="E926" i="48" s="1"/>
  <c r="B926" i="48"/>
  <c r="J925" i="48"/>
  <c r="I925" i="48"/>
  <c r="H925" i="48"/>
  <c r="F925" i="48"/>
  <c r="D925" i="48"/>
  <c r="E925" i="48" s="1"/>
  <c r="B925" i="48"/>
  <c r="J924" i="48"/>
  <c r="I924" i="48"/>
  <c r="H924" i="48"/>
  <c r="F924" i="48"/>
  <c r="D924" i="48"/>
  <c r="E924" i="48" s="1"/>
  <c r="B924" i="48"/>
  <c r="J923" i="48"/>
  <c r="I923" i="48"/>
  <c r="H923" i="48"/>
  <c r="F923" i="48"/>
  <c r="D923" i="48"/>
  <c r="E923" i="48" s="1"/>
  <c r="B923" i="48"/>
  <c r="J922" i="48"/>
  <c r="I922" i="48"/>
  <c r="H922" i="48"/>
  <c r="F922" i="48"/>
  <c r="D922" i="48"/>
  <c r="E922" i="48" s="1"/>
  <c r="B922" i="48"/>
  <c r="J921" i="48"/>
  <c r="I921" i="48"/>
  <c r="H921" i="48"/>
  <c r="F921" i="48"/>
  <c r="D921" i="48"/>
  <c r="E921" i="48" s="1"/>
  <c r="B921" i="48"/>
  <c r="J920" i="48"/>
  <c r="I920" i="48"/>
  <c r="H920" i="48"/>
  <c r="F920" i="48"/>
  <c r="D920" i="48"/>
  <c r="E920" i="48" s="1"/>
  <c r="B920" i="48"/>
  <c r="J919" i="48"/>
  <c r="I919" i="48"/>
  <c r="H919" i="48"/>
  <c r="F919" i="48"/>
  <c r="D919" i="48"/>
  <c r="E919" i="48" s="1"/>
  <c r="B919" i="48"/>
  <c r="J918" i="48"/>
  <c r="I918" i="48"/>
  <c r="H918" i="48"/>
  <c r="F918" i="48"/>
  <c r="D918" i="48"/>
  <c r="E918" i="48" s="1"/>
  <c r="B918" i="48"/>
  <c r="J917" i="48"/>
  <c r="I917" i="48"/>
  <c r="H917" i="48"/>
  <c r="F917" i="48"/>
  <c r="D917" i="48"/>
  <c r="E917" i="48" s="1"/>
  <c r="B917" i="48"/>
  <c r="J916" i="48"/>
  <c r="I916" i="48"/>
  <c r="H916" i="48"/>
  <c r="F916" i="48"/>
  <c r="D916" i="48"/>
  <c r="E916" i="48" s="1"/>
  <c r="B916" i="48"/>
  <c r="J915" i="48"/>
  <c r="I915" i="48"/>
  <c r="H915" i="48"/>
  <c r="F915" i="48"/>
  <c r="D915" i="48"/>
  <c r="E915" i="48" s="1"/>
  <c r="B915" i="48"/>
  <c r="J914" i="48"/>
  <c r="I914" i="48"/>
  <c r="H914" i="48"/>
  <c r="F914" i="48"/>
  <c r="D914" i="48"/>
  <c r="E914" i="48" s="1"/>
  <c r="B914" i="48"/>
  <c r="J913" i="48"/>
  <c r="I913" i="48"/>
  <c r="H913" i="48"/>
  <c r="F913" i="48"/>
  <c r="D913" i="48"/>
  <c r="E913" i="48" s="1"/>
  <c r="B913" i="48"/>
  <c r="J912" i="48"/>
  <c r="I912" i="48"/>
  <c r="H912" i="48"/>
  <c r="F912" i="48"/>
  <c r="D912" i="48"/>
  <c r="E912" i="48" s="1"/>
  <c r="B912" i="48"/>
  <c r="J911" i="48"/>
  <c r="I911" i="48"/>
  <c r="H911" i="48"/>
  <c r="F911" i="48"/>
  <c r="D911" i="48"/>
  <c r="E911" i="48" s="1"/>
  <c r="B911" i="48"/>
  <c r="J910" i="48"/>
  <c r="I910" i="48"/>
  <c r="H910" i="48"/>
  <c r="F910" i="48"/>
  <c r="D910" i="48"/>
  <c r="E910" i="48" s="1"/>
  <c r="B910" i="48"/>
  <c r="J909" i="48"/>
  <c r="I909" i="48"/>
  <c r="H909" i="48"/>
  <c r="F909" i="48"/>
  <c r="D909" i="48"/>
  <c r="E909" i="48" s="1"/>
  <c r="B909" i="48"/>
  <c r="J908" i="48"/>
  <c r="I908" i="48"/>
  <c r="H908" i="48"/>
  <c r="F908" i="48"/>
  <c r="D908" i="48"/>
  <c r="E908" i="48" s="1"/>
  <c r="B908" i="48"/>
  <c r="J907" i="48"/>
  <c r="I907" i="48"/>
  <c r="H907" i="48"/>
  <c r="F907" i="48"/>
  <c r="D907" i="48"/>
  <c r="E907" i="48" s="1"/>
  <c r="B907" i="48"/>
  <c r="J906" i="48"/>
  <c r="I906" i="48"/>
  <c r="H906" i="48"/>
  <c r="F906" i="48"/>
  <c r="D906" i="48"/>
  <c r="E906" i="48" s="1"/>
  <c r="B906" i="48"/>
  <c r="J905" i="48"/>
  <c r="I905" i="48"/>
  <c r="H905" i="48"/>
  <c r="F905" i="48"/>
  <c r="D905" i="48"/>
  <c r="E905" i="48" s="1"/>
  <c r="B905" i="48"/>
  <c r="J904" i="48"/>
  <c r="I904" i="48"/>
  <c r="H904" i="48"/>
  <c r="F904" i="48"/>
  <c r="D904" i="48"/>
  <c r="E904" i="48" s="1"/>
  <c r="B904" i="48"/>
  <c r="J903" i="48"/>
  <c r="I903" i="48"/>
  <c r="H903" i="48"/>
  <c r="F903" i="48"/>
  <c r="D903" i="48"/>
  <c r="E903" i="48" s="1"/>
  <c r="B903" i="48"/>
  <c r="J902" i="48"/>
  <c r="I902" i="48"/>
  <c r="H902" i="48"/>
  <c r="F902" i="48"/>
  <c r="D902" i="48"/>
  <c r="E902" i="48" s="1"/>
  <c r="B902" i="48"/>
  <c r="J901" i="48"/>
  <c r="I901" i="48"/>
  <c r="H901" i="48"/>
  <c r="F901" i="48"/>
  <c r="D901" i="48"/>
  <c r="E901" i="48" s="1"/>
  <c r="B901" i="48"/>
  <c r="J900" i="48"/>
  <c r="I900" i="48"/>
  <c r="H900" i="48"/>
  <c r="F900" i="48"/>
  <c r="D900" i="48"/>
  <c r="E900" i="48" s="1"/>
  <c r="B900" i="48"/>
  <c r="J899" i="48"/>
  <c r="I899" i="48"/>
  <c r="H899" i="48"/>
  <c r="F899" i="48"/>
  <c r="D899" i="48"/>
  <c r="E899" i="48" s="1"/>
  <c r="B899" i="48"/>
  <c r="J898" i="48"/>
  <c r="I898" i="48"/>
  <c r="H898" i="48"/>
  <c r="F898" i="48"/>
  <c r="D898" i="48"/>
  <c r="E898" i="48" s="1"/>
  <c r="B898" i="48"/>
  <c r="J897" i="48"/>
  <c r="I897" i="48"/>
  <c r="H897" i="48"/>
  <c r="F897" i="48"/>
  <c r="D897" i="48"/>
  <c r="E897" i="48" s="1"/>
  <c r="B897" i="48"/>
  <c r="J896" i="48"/>
  <c r="I896" i="48"/>
  <c r="H896" i="48"/>
  <c r="F896" i="48"/>
  <c r="D896" i="48"/>
  <c r="E896" i="48" s="1"/>
  <c r="B896" i="48"/>
  <c r="J895" i="48"/>
  <c r="I895" i="48"/>
  <c r="H895" i="48"/>
  <c r="F895" i="48"/>
  <c r="D895" i="48"/>
  <c r="E895" i="48" s="1"/>
  <c r="B895" i="48"/>
  <c r="J894" i="48"/>
  <c r="I894" i="48"/>
  <c r="H894" i="48"/>
  <c r="F894" i="48"/>
  <c r="D894" i="48"/>
  <c r="E894" i="48" s="1"/>
  <c r="B894" i="48"/>
  <c r="J893" i="48"/>
  <c r="I893" i="48"/>
  <c r="H893" i="48"/>
  <c r="F893" i="48"/>
  <c r="D893" i="48"/>
  <c r="E893" i="48" s="1"/>
  <c r="B893" i="48"/>
  <c r="J892" i="48"/>
  <c r="I892" i="48"/>
  <c r="H892" i="48"/>
  <c r="F892" i="48"/>
  <c r="D892" i="48"/>
  <c r="E892" i="48" s="1"/>
  <c r="B892" i="48"/>
  <c r="J891" i="48"/>
  <c r="I891" i="48"/>
  <c r="H891" i="48"/>
  <c r="F891" i="48"/>
  <c r="D891" i="48"/>
  <c r="E891" i="48" s="1"/>
  <c r="B891" i="48"/>
  <c r="J890" i="48"/>
  <c r="I890" i="48"/>
  <c r="H890" i="48"/>
  <c r="F890" i="48"/>
  <c r="D890" i="48"/>
  <c r="E890" i="48" s="1"/>
  <c r="B890" i="48"/>
  <c r="J889" i="48"/>
  <c r="I889" i="48"/>
  <c r="H889" i="48"/>
  <c r="F889" i="48"/>
  <c r="D889" i="48"/>
  <c r="E889" i="48" s="1"/>
  <c r="B889" i="48"/>
  <c r="J888" i="48"/>
  <c r="I888" i="48"/>
  <c r="H888" i="48"/>
  <c r="F888" i="48"/>
  <c r="D888" i="48"/>
  <c r="E888" i="48" s="1"/>
  <c r="B888" i="48"/>
  <c r="J887" i="48"/>
  <c r="I887" i="48"/>
  <c r="H887" i="48"/>
  <c r="F887" i="48"/>
  <c r="D887" i="48"/>
  <c r="E887" i="48" s="1"/>
  <c r="B887" i="48"/>
  <c r="J886" i="48"/>
  <c r="I886" i="48"/>
  <c r="H886" i="48"/>
  <c r="F886" i="48"/>
  <c r="D886" i="48"/>
  <c r="E886" i="48" s="1"/>
  <c r="B886" i="48"/>
  <c r="J885" i="48"/>
  <c r="I885" i="48"/>
  <c r="H885" i="48"/>
  <c r="F885" i="48"/>
  <c r="D885" i="48"/>
  <c r="E885" i="48" s="1"/>
  <c r="B885" i="48"/>
  <c r="J884" i="48"/>
  <c r="I884" i="48"/>
  <c r="H884" i="48"/>
  <c r="F884" i="48"/>
  <c r="D884" i="48"/>
  <c r="E884" i="48" s="1"/>
  <c r="B884" i="48"/>
  <c r="J883" i="48"/>
  <c r="I883" i="48"/>
  <c r="H883" i="48"/>
  <c r="F883" i="48"/>
  <c r="D883" i="48"/>
  <c r="E883" i="48" s="1"/>
  <c r="B883" i="48"/>
  <c r="J882" i="48"/>
  <c r="I882" i="48"/>
  <c r="H882" i="48"/>
  <c r="F882" i="48"/>
  <c r="D882" i="48"/>
  <c r="E882" i="48" s="1"/>
  <c r="B882" i="48"/>
  <c r="J881" i="48"/>
  <c r="I881" i="48"/>
  <c r="H881" i="48"/>
  <c r="F881" i="48"/>
  <c r="D881" i="48"/>
  <c r="E881" i="48" s="1"/>
  <c r="B881" i="48"/>
  <c r="J880" i="48"/>
  <c r="I880" i="48"/>
  <c r="H880" i="48"/>
  <c r="F880" i="48"/>
  <c r="D880" i="48"/>
  <c r="E880" i="48" s="1"/>
  <c r="B880" i="48"/>
  <c r="J879" i="48"/>
  <c r="I879" i="48"/>
  <c r="H879" i="48"/>
  <c r="F879" i="48"/>
  <c r="D879" i="48"/>
  <c r="E879" i="48" s="1"/>
  <c r="B879" i="48"/>
  <c r="J878" i="48"/>
  <c r="I878" i="48"/>
  <c r="H878" i="48"/>
  <c r="F878" i="48"/>
  <c r="D878" i="48"/>
  <c r="E878" i="48" s="1"/>
  <c r="B878" i="48"/>
  <c r="J877" i="48"/>
  <c r="I877" i="48"/>
  <c r="H877" i="48"/>
  <c r="F877" i="48"/>
  <c r="D877" i="48"/>
  <c r="E877" i="48" s="1"/>
  <c r="B877" i="48"/>
  <c r="J876" i="48"/>
  <c r="I876" i="48"/>
  <c r="H876" i="48"/>
  <c r="F876" i="48"/>
  <c r="D876" i="48"/>
  <c r="E876" i="48" s="1"/>
  <c r="B876" i="48"/>
  <c r="J875" i="48"/>
  <c r="I875" i="48"/>
  <c r="H875" i="48"/>
  <c r="F875" i="48"/>
  <c r="D875" i="48"/>
  <c r="E875" i="48" s="1"/>
  <c r="B875" i="48"/>
  <c r="J874" i="48"/>
  <c r="I874" i="48"/>
  <c r="H874" i="48"/>
  <c r="F874" i="48"/>
  <c r="D874" i="48"/>
  <c r="E874" i="48" s="1"/>
  <c r="B874" i="48"/>
  <c r="J873" i="48"/>
  <c r="I873" i="48"/>
  <c r="H873" i="48"/>
  <c r="F873" i="48"/>
  <c r="D873" i="48"/>
  <c r="E873" i="48" s="1"/>
  <c r="B873" i="48"/>
  <c r="J872" i="48"/>
  <c r="I872" i="48"/>
  <c r="H872" i="48"/>
  <c r="F872" i="48"/>
  <c r="D872" i="48"/>
  <c r="E872" i="48" s="1"/>
  <c r="B872" i="48"/>
  <c r="J871" i="48"/>
  <c r="I871" i="48"/>
  <c r="H871" i="48"/>
  <c r="F871" i="48"/>
  <c r="D871" i="48"/>
  <c r="E871" i="48" s="1"/>
  <c r="B871" i="48"/>
  <c r="J870" i="48"/>
  <c r="I870" i="48"/>
  <c r="H870" i="48"/>
  <c r="F870" i="48"/>
  <c r="D870" i="48"/>
  <c r="E870" i="48" s="1"/>
  <c r="B870" i="48"/>
  <c r="J869" i="48"/>
  <c r="I869" i="48"/>
  <c r="H869" i="48"/>
  <c r="F869" i="48"/>
  <c r="D869" i="48"/>
  <c r="E869" i="48" s="1"/>
  <c r="B869" i="48"/>
  <c r="J868" i="48"/>
  <c r="I868" i="48"/>
  <c r="H868" i="48"/>
  <c r="F868" i="48"/>
  <c r="D868" i="48"/>
  <c r="E868" i="48" s="1"/>
  <c r="B868" i="48"/>
  <c r="J867" i="48"/>
  <c r="I867" i="48"/>
  <c r="H867" i="48"/>
  <c r="F867" i="48"/>
  <c r="D867" i="48"/>
  <c r="E867" i="48" s="1"/>
  <c r="B867" i="48"/>
  <c r="J866" i="48"/>
  <c r="I866" i="48"/>
  <c r="H866" i="48"/>
  <c r="F866" i="48"/>
  <c r="D866" i="48"/>
  <c r="E866" i="48" s="1"/>
  <c r="B866" i="48"/>
  <c r="J865" i="48"/>
  <c r="I865" i="48"/>
  <c r="H865" i="48"/>
  <c r="F865" i="48"/>
  <c r="D865" i="48"/>
  <c r="E865" i="48" s="1"/>
  <c r="B865" i="48"/>
  <c r="J864" i="48"/>
  <c r="I864" i="48"/>
  <c r="H864" i="48"/>
  <c r="F864" i="48"/>
  <c r="D864" i="48"/>
  <c r="E864" i="48" s="1"/>
  <c r="B864" i="48"/>
  <c r="J863" i="48"/>
  <c r="I863" i="48"/>
  <c r="H863" i="48"/>
  <c r="F863" i="48"/>
  <c r="D863" i="48"/>
  <c r="E863" i="48" s="1"/>
  <c r="B863" i="48"/>
  <c r="J862" i="48"/>
  <c r="I862" i="48"/>
  <c r="H862" i="48"/>
  <c r="F862" i="48"/>
  <c r="D862" i="48"/>
  <c r="E862" i="48" s="1"/>
  <c r="B862" i="48"/>
  <c r="J861" i="48"/>
  <c r="I861" i="48"/>
  <c r="H861" i="48"/>
  <c r="F861" i="48"/>
  <c r="D861" i="48"/>
  <c r="E861" i="48" s="1"/>
  <c r="B861" i="48"/>
  <c r="J860" i="48"/>
  <c r="I860" i="48"/>
  <c r="H860" i="48"/>
  <c r="F860" i="48"/>
  <c r="D860" i="48"/>
  <c r="E860" i="48" s="1"/>
  <c r="B860" i="48"/>
  <c r="J859" i="48"/>
  <c r="I859" i="48"/>
  <c r="H859" i="48"/>
  <c r="F859" i="48"/>
  <c r="D859" i="48"/>
  <c r="E859" i="48" s="1"/>
  <c r="B859" i="48"/>
  <c r="J858" i="48"/>
  <c r="I858" i="48"/>
  <c r="H858" i="48"/>
  <c r="F858" i="48"/>
  <c r="D858" i="48"/>
  <c r="E858" i="48" s="1"/>
  <c r="B858" i="48"/>
  <c r="J857" i="48"/>
  <c r="I857" i="48"/>
  <c r="H857" i="48"/>
  <c r="F857" i="48"/>
  <c r="D857" i="48"/>
  <c r="E857" i="48" s="1"/>
  <c r="B857" i="48"/>
  <c r="J856" i="48"/>
  <c r="I856" i="48"/>
  <c r="H856" i="48"/>
  <c r="F856" i="48"/>
  <c r="D856" i="48"/>
  <c r="E856" i="48" s="1"/>
  <c r="B856" i="48"/>
  <c r="J855" i="48"/>
  <c r="I855" i="48"/>
  <c r="H855" i="48"/>
  <c r="F855" i="48"/>
  <c r="D855" i="48"/>
  <c r="E855" i="48" s="1"/>
  <c r="B855" i="48"/>
  <c r="J854" i="48"/>
  <c r="I854" i="48"/>
  <c r="H854" i="48"/>
  <c r="F854" i="48"/>
  <c r="D854" i="48"/>
  <c r="E854" i="48" s="1"/>
  <c r="B854" i="48"/>
  <c r="J853" i="48"/>
  <c r="I853" i="48"/>
  <c r="H853" i="48"/>
  <c r="F853" i="48"/>
  <c r="D853" i="48"/>
  <c r="E853" i="48" s="1"/>
  <c r="B853" i="48"/>
  <c r="J852" i="48"/>
  <c r="I852" i="48"/>
  <c r="H852" i="48"/>
  <c r="F852" i="48"/>
  <c r="D852" i="48"/>
  <c r="E852" i="48" s="1"/>
  <c r="B852" i="48"/>
  <c r="J851" i="48"/>
  <c r="I851" i="48"/>
  <c r="H851" i="48"/>
  <c r="F851" i="48"/>
  <c r="D851" i="48"/>
  <c r="E851" i="48" s="1"/>
  <c r="B851" i="48"/>
  <c r="J850" i="48"/>
  <c r="I850" i="48"/>
  <c r="H850" i="48"/>
  <c r="F850" i="48"/>
  <c r="D850" i="48"/>
  <c r="E850" i="48" s="1"/>
  <c r="B850" i="48"/>
  <c r="J849" i="48"/>
  <c r="I849" i="48"/>
  <c r="H849" i="48"/>
  <c r="F849" i="48"/>
  <c r="D849" i="48"/>
  <c r="E849" i="48" s="1"/>
  <c r="B849" i="48"/>
  <c r="J848" i="48"/>
  <c r="I848" i="48"/>
  <c r="H848" i="48"/>
  <c r="F848" i="48"/>
  <c r="D848" i="48"/>
  <c r="E848" i="48" s="1"/>
  <c r="B848" i="48"/>
  <c r="J847" i="48"/>
  <c r="I847" i="48"/>
  <c r="H847" i="48"/>
  <c r="F847" i="48"/>
  <c r="D847" i="48"/>
  <c r="E847" i="48" s="1"/>
  <c r="B847" i="48"/>
  <c r="J846" i="48"/>
  <c r="I846" i="48"/>
  <c r="H846" i="48"/>
  <c r="F846" i="48"/>
  <c r="D846" i="48"/>
  <c r="E846" i="48" s="1"/>
  <c r="B846" i="48"/>
  <c r="J845" i="48"/>
  <c r="I845" i="48"/>
  <c r="H845" i="48"/>
  <c r="F845" i="48"/>
  <c r="D845" i="48"/>
  <c r="E845" i="48" s="1"/>
  <c r="B845" i="48"/>
  <c r="J844" i="48"/>
  <c r="I844" i="48"/>
  <c r="H844" i="48"/>
  <c r="F844" i="48"/>
  <c r="D844" i="48"/>
  <c r="E844" i="48" s="1"/>
  <c r="B844" i="48"/>
  <c r="J843" i="48"/>
  <c r="I843" i="48"/>
  <c r="H843" i="48"/>
  <c r="F843" i="48"/>
  <c r="D843" i="48"/>
  <c r="E843" i="48" s="1"/>
  <c r="B843" i="48"/>
  <c r="J842" i="48"/>
  <c r="I842" i="48"/>
  <c r="H842" i="48"/>
  <c r="F842" i="48"/>
  <c r="D842" i="48"/>
  <c r="E842" i="48" s="1"/>
  <c r="B842" i="48"/>
  <c r="J841" i="48"/>
  <c r="I841" i="48"/>
  <c r="H841" i="48"/>
  <c r="F841" i="48"/>
  <c r="D841" i="48"/>
  <c r="E841" i="48" s="1"/>
  <c r="B841" i="48"/>
  <c r="J840" i="48"/>
  <c r="I840" i="48"/>
  <c r="H840" i="48"/>
  <c r="F840" i="48"/>
  <c r="D840" i="48"/>
  <c r="E840" i="48" s="1"/>
  <c r="B840" i="48"/>
  <c r="J839" i="48"/>
  <c r="I839" i="48"/>
  <c r="H839" i="48"/>
  <c r="F839" i="48"/>
  <c r="D839" i="48"/>
  <c r="E839" i="48" s="1"/>
  <c r="B839" i="48"/>
  <c r="J838" i="48"/>
  <c r="I838" i="48"/>
  <c r="H838" i="48"/>
  <c r="F838" i="48"/>
  <c r="D838" i="48"/>
  <c r="E838" i="48" s="1"/>
  <c r="B838" i="48"/>
  <c r="J837" i="48"/>
  <c r="I837" i="48"/>
  <c r="H837" i="48"/>
  <c r="F837" i="48"/>
  <c r="D837" i="48"/>
  <c r="E837" i="48" s="1"/>
  <c r="B837" i="48"/>
  <c r="J836" i="48"/>
  <c r="I836" i="48"/>
  <c r="H836" i="48"/>
  <c r="F836" i="48"/>
  <c r="D836" i="48"/>
  <c r="E836" i="48" s="1"/>
  <c r="B836" i="48"/>
  <c r="J835" i="48"/>
  <c r="I835" i="48"/>
  <c r="H835" i="48"/>
  <c r="F835" i="48"/>
  <c r="D835" i="48"/>
  <c r="E835" i="48" s="1"/>
  <c r="B835" i="48"/>
  <c r="J834" i="48"/>
  <c r="I834" i="48"/>
  <c r="H834" i="48"/>
  <c r="F834" i="48"/>
  <c r="D834" i="48"/>
  <c r="E834" i="48" s="1"/>
  <c r="B834" i="48"/>
  <c r="J833" i="48"/>
  <c r="I833" i="48"/>
  <c r="H833" i="48"/>
  <c r="F833" i="48"/>
  <c r="D833" i="48"/>
  <c r="E833" i="48" s="1"/>
  <c r="B833" i="48"/>
  <c r="J832" i="48"/>
  <c r="I832" i="48"/>
  <c r="H832" i="48"/>
  <c r="F832" i="48"/>
  <c r="D832" i="48"/>
  <c r="E832" i="48" s="1"/>
  <c r="B832" i="48"/>
  <c r="J831" i="48"/>
  <c r="I831" i="48"/>
  <c r="H831" i="48"/>
  <c r="F831" i="48"/>
  <c r="D831" i="48"/>
  <c r="E831" i="48" s="1"/>
  <c r="B831" i="48"/>
  <c r="J830" i="48"/>
  <c r="I830" i="48"/>
  <c r="H830" i="48"/>
  <c r="F830" i="48"/>
  <c r="D830" i="48"/>
  <c r="E830" i="48" s="1"/>
  <c r="B830" i="48"/>
  <c r="J829" i="48"/>
  <c r="I829" i="48"/>
  <c r="H829" i="48"/>
  <c r="F829" i="48"/>
  <c r="D829" i="48"/>
  <c r="E829" i="48" s="1"/>
  <c r="B829" i="48"/>
  <c r="J828" i="48"/>
  <c r="I828" i="48"/>
  <c r="H828" i="48"/>
  <c r="F828" i="48"/>
  <c r="D828" i="48"/>
  <c r="E828" i="48" s="1"/>
  <c r="B828" i="48"/>
  <c r="J827" i="48"/>
  <c r="I827" i="48"/>
  <c r="H827" i="48"/>
  <c r="F827" i="48"/>
  <c r="D827" i="48"/>
  <c r="E827" i="48" s="1"/>
  <c r="B827" i="48"/>
  <c r="J826" i="48"/>
  <c r="I826" i="48"/>
  <c r="H826" i="48"/>
  <c r="F826" i="48"/>
  <c r="D826" i="48"/>
  <c r="E826" i="48" s="1"/>
  <c r="B826" i="48"/>
  <c r="J825" i="48"/>
  <c r="I825" i="48"/>
  <c r="H825" i="48"/>
  <c r="F825" i="48"/>
  <c r="D825" i="48"/>
  <c r="E825" i="48" s="1"/>
  <c r="B825" i="48"/>
  <c r="J824" i="48"/>
  <c r="I824" i="48"/>
  <c r="H824" i="48"/>
  <c r="F824" i="48"/>
  <c r="D824" i="48"/>
  <c r="E824" i="48" s="1"/>
  <c r="B824" i="48"/>
  <c r="J823" i="48"/>
  <c r="I823" i="48"/>
  <c r="H823" i="48"/>
  <c r="F823" i="48"/>
  <c r="D823" i="48"/>
  <c r="E823" i="48" s="1"/>
  <c r="B823" i="48"/>
  <c r="J822" i="48"/>
  <c r="I822" i="48"/>
  <c r="H822" i="48"/>
  <c r="F822" i="48"/>
  <c r="D822" i="48"/>
  <c r="E822" i="48" s="1"/>
  <c r="B822" i="48"/>
  <c r="J821" i="48"/>
  <c r="I821" i="48"/>
  <c r="H821" i="48"/>
  <c r="F821" i="48"/>
  <c r="D821" i="48"/>
  <c r="E821" i="48" s="1"/>
  <c r="B821" i="48"/>
  <c r="J820" i="48"/>
  <c r="I820" i="48"/>
  <c r="H820" i="48"/>
  <c r="F820" i="48"/>
  <c r="D820" i="48"/>
  <c r="E820" i="48" s="1"/>
  <c r="B820" i="48"/>
  <c r="J819" i="48"/>
  <c r="I819" i="48"/>
  <c r="H819" i="48"/>
  <c r="F819" i="48"/>
  <c r="D819" i="48"/>
  <c r="E819" i="48" s="1"/>
  <c r="B819" i="48"/>
  <c r="J818" i="48"/>
  <c r="I818" i="48"/>
  <c r="H818" i="48"/>
  <c r="F818" i="48"/>
  <c r="D818" i="48"/>
  <c r="E818" i="48" s="1"/>
  <c r="B818" i="48"/>
  <c r="J817" i="48"/>
  <c r="I817" i="48"/>
  <c r="H817" i="48"/>
  <c r="F817" i="48"/>
  <c r="D817" i="48"/>
  <c r="E817" i="48" s="1"/>
  <c r="B817" i="48"/>
  <c r="J816" i="48"/>
  <c r="I816" i="48"/>
  <c r="H816" i="48"/>
  <c r="F816" i="48"/>
  <c r="D816" i="48"/>
  <c r="E816" i="48" s="1"/>
  <c r="B816" i="48"/>
  <c r="J815" i="48"/>
  <c r="I815" i="48"/>
  <c r="H815" i="48"/>
  <c r="F815" i="48"/>
  <c r="D815" i="48"/>
  <c r="E815" i="48" s="1"/>
  <c r="B815" i="48"/>
  <c r="J814" i="48"/>
  <c r="I814" i="48"/>
  <c r="H814" i="48"/>
  <c r="F814" i="48"/>
  <c r="D814" i="48"/>
  <c r="E814" i="48" s="1"/>
  <c r="B814" i="48"/>
  <c r="J813" i="48"/>
  <c r="I813" i="48"/>
  <c r="H813" i="48"/>
  <c r="F813" i="48"/>
  <c r="D813" i="48"/>
  <c r="E813" i="48" s="1"/>
  <c r="B813" i="48"/>
  <c r="J812" i="48"/>
  <c r="I812" i="48"/>
  <c r="H812" i="48"/>
  <c r="F812" i="48"/>
  <c r="D812" i="48"/>
  <c r="E812" i="48" s="1"/>
  <c r="B812" i="48"/>
  <c r="J811" i="48"/>
  <c r="I811" i="48"/>
  <c r="H811" i="48"/>
  <c r="F811" i="48"/>
  <c r="D811" i="48"/>
  <c r="E811" i="48" s="1"/>
  <c r="B811" i="48"/>
  <c r="J810" i="48"/>
  <c r="I810" i="48"/>
  <c r="H810" i="48"/>
  <c r="F810" i="48"/>
  <c r="D810" i="48"/>
  <c r="E810" i="48" s="1"/>
  <c r="B810" i="48"/>
  <c r="J809" i="48"/>
  <c r="I809" i="48"/>
  <c r="H809" i="48"/>
  <c r="F809" i="48"/>
  <c r="D809" i="48"/>
  <c r="E809" i="48" s="1"/>
  <c r="B809" i="48"/>
  <c r="J808" i="48"/>
  <c r="I808" i="48"/>
  <c r="H808" i="48"/>
  <c r="F808" i="48"/>
  <c r="D808" i="48"/>
  <c r="E808" i="48" s="1"/>
  <c r="B808" i="48"/>
  <c r="J807" i="48"/>
  <c r="I807" i="48"/>
  <c r="H807" i="48"/>
  <c r="F807" i="48"/>
  <c r="D807" i="48"/>
  <c r="E807" i="48" s="1"/>
  <c r="B807" i="48"/>
  <c r="J806" i="48"/>
  <c r="I806" i="48"/>
  <c r="H806" i="48"/>
  <c r="F806" i="48"/>
  <c r="D806" i="48"/>
  <c r="E806" i="48" s="1"/>
  <c r="B806" i="48"/>
  <c r="J805" i="48"/>
  <c r="I805" i="48"/>
  <c r="H805" i="48"/>
  <c r="F805" i="48"/>
  <c r="D805" i="48"/>
  <c r="E805" i="48" s="1"/>
  <c r="B805" i="48"/>
  <c r="J804" i="48"/>
  <c r="I804" i="48"/>
  <c r="H804" i="48"/>
  <c r="F804" i="48"/>
  <c r="D804" i="48"/>
  <c r="E804" i="48" s="1"/>
  <c r="B804" i="48"/>
  <c r="J803" i="48"/>
  <c r="I803" i="48"/>
  <c r="H803" i="48"/>
  <c r="F803" i="48"/>
  <c r="D803" i="48"/>
  <c r="E803" i="48" s="1"/>
  <c r="B803" i="48"/>
  <c r="J802" i="48"/>
  <c r="I802" i="48"/>
  <c r="H802" i="48"/>
  <c r="F802" i="48"/>
  <c r="D802" i="48"/>
  <c r="E802" i="48" s="1"/>
  <c r="B802" i="48"/>
  <c r="J801" i="48"/>
  <c r="I801" i="48"/>
  <c r="H801" i="48"/>
  <c r="F801" i="48"/>
  <c r="D801" i="48"/>
  <c r="E801" i="48" s="1"/>
  <c r="B801" i="48"/>
  <c r="J800" i="48"/>
  <c r="I800" i="48"/>
  <c r="H800" i="48"/>
  <c r="F800" i="48"/>
  <c r="D800" i="48"/>
  <c r="E800" i="48" s="1"/>
  <c r="B800" i="48"/>
  <c r="J799" i="48"/>
  <c r="I799" i="48"/>
  <c r="H799" i="48"/>
  <c r="F799" i="48"/>
  <c r="D799" i="48"/>
  <c r="E799" i="48" s="1"/>
  <c r="B799" i="48"/>
  <c r="J798" i="48"/>
  <c r="I798" i="48"/>
  <c r="H798" i="48"/>
  <c r="F798" i="48"/>
  <c r="D798" i="48"/>
  <c r="E798" i="48" s="1"/>
  <c r="B798" i="48"/>
  <c r="J797" i="48"/>
  <c r="I797" i="48"/>
  <c r="H797" i="48"/>
  <c r="F797" i="48"/>
  <c r="D797" i="48"/>
  <c r="E797" i="48" s="1"/>
  <c r="B797" i="48"/>
  <c r="J796" i="48"/>
  <c r="I796" i="48"/>
  <c r="H796" i="48"/>
  <c r="F796" i="48"/>
  <c r="D796" i="48"/>
  <c r="E796" i="48" s="1"/>
  <c r="B796" i="48"/>
  <c r="J795" i="48"/>
  <c r="I795" i="48"/>
  <c r="H795" i="48"/>
  <c r="F795" i="48"/>
  <c r="D795" i="48"/>
  <c r="E795" i="48" s="1"/>
  <c r="B795" i="48"/>
  <c r="J794" i="48"/>
  <c r="I794" i="48"/>
  <c r="H794" i="48"/>
  <c r="F794" i="48"/>
  <c r="D794" i="48"/>
  <c r="E794" i="48" s="1"/>
  <c r="B794" i="48"/>
  <c r="J793" i="48"/>
  <c r="I793" i="48"/>
  <c r="H793" i="48"/>
  <c r="F793" i="48"/>
  <c r="D793" i="48"/>
  <c r="E793" i="48" s="1"/>
  <c r="B793" i="48"/>
  <c r="J792" i="48"/>
  <c r="I792" i="48"/>
  <c r="H792" i="48"/>
  <c r="F792" i="48"/>
  <c r="D792" i="48"/>
  <c r="E792" i="48" s="1"/>
  <c r="B792" i="48"/>
  <c r="J791" i="48"/>
  <c r="I791" i="48"/>
  <c r="H791" i="48"/>
  <c r="F791" i="48"/>
  <c r="D791" i="48"/>
  <c r="E791" i="48" s="1"/>
  <c r="B791" i="48"/>
  <c r="J790" i="48"/>
  <c r="I790" i="48"/>
  <c r="H790" i="48"/>
  <c r="F790" i="48"/>
  <c r="D790" i="48"/>
  <c r="E790" i="48" s="1"/>
  <c r="B790" i="48"/>
  <c r="J789" i="48"/>
  <c r="I789" i="48"/>
  <c r="H789" i="48"/>
  <c r="F789" i="48"/>
  <c r="D789" i="48"/>
  <c r="E789" i="48" s="1"/>
  <c r="B789" i="48"/>
  <c r="J788" i="48"/>
  <c r="I788" i="48"/>
  <c r="H788" i="48"/>
  <c r="F788" i="48"/>
  <c r="D788" i="48"/>
  <c r="E788" i="48" s="1"/>
  <c r="B788" i="48"/>
  <c r="J787" i="48"/>
  <c r="I787" i="48"/>
  <c r="H787" i="48"/>
  <c r="F787" i="48"/>
  <c r="D787" i="48"/>
  <c r="E787" i="48" s="1"/>
  <c r="B787" i="48"/>
  <c r="J786" i="48"/>
  <c r="I786" i="48"/>
  <c r="H786" i="48"/>
  <c r="F786" i="48"/>
  <c r="D786" i="48"/>
  <c r="E786" i="48" s="1"/>
  <c r="B786" i="48"/>
  <c r="J785" i="48"/>
  <c r="I785" i="48"/>
  <c r="H785" i="48"/>
  <c r="F785" i="48"/>
  <c r="D785" i="48"/>
  <c r="E785" i="48" s="1"/>
  <c r="B785" i="48"/>
  <c r="J784" i="48"/>
  <c r="I784" i="48"/>
  <c r="H784" i="48"/>
  <c r="F784" i="48"/>
  <c r="D784" i="48"/>
  <c r="E784" i="48" s="1"/>
  <c r="B784" i="48"/>
  <c r="J783" i="48"/>
  <c r="I783" i="48"/>
  <c r="H783" i="48"/>
  <c r="F783" i="48"/>
  <c r="D783" i="48"/>
  <c r="E783" i="48" s="1"/>
  <c r="B783" i="48"/>
  <c r="J782" i="48"/>
  <c r="I782" i="48"/>
  <c r="H782" i="48"/>
  <c r="F782" i="48"/>
  <c r="D782" i="48"/>
  <c r="E782" i="48" s="1"/>
  <c r="B782" i="48"/>
  <c r="J781" i="48"/>
  <c r="I781" i="48"/>
  <c r="H781" i="48"/>
  <c r="F781" i="48"/>
  <c r="D781" i="48"/>
  <c r="E781" i="48" s="1"/>
  <c r="B781" i="48"/>
  <c r="J780" i="48"/>
  <c r="I780" i="48"/>
  <c r="H780" i="48"/>
  <c r="F780" i="48"/>
  <c r="D780" i="48"/>
  <c r="E780" i="48" s="1"/>
  <c r="B780" i="48"/>
  <c r="J779" i="48"/>
  <c r="I779" i="48"/>
  <c r="H779" i="48"/>
  <c r="F779" i="48"/>
  <c r="D779" i="48"/>
  <c r="E779" i="48" s="1"/>
  <c r="B779" i="48"/>
  <c r="J778" i="48"/>
  <c r="I778" i="48"/>
  <c r="H778" i="48"/>
  <c r="F778" i="48"/>
  <c r="D778" i="48"/>
  <c r="E778" i="48" s="1"/>
  <c r="B778" i="48"/>
  <c r="J777" i="48"/>
  <c r="I777" i="48"/>
  <c r="H777" i="48"/>
  <c r="F777" i="48"/>
  <c r="D777" i="48"/>
  <c r="E777" i="48" s="1"/>
  <c r="B777" i="48"/>
  <c r="J776" i="48"/>
  <c r="I776" i="48"/>
  <c r="H776" i="48"/>
  <c r="F776" i="48"/>
  <c r="D776" i="48"/>
  <c r="E776" i="48" s="1"/>
  <c r="B776" i="48"/>
  <c r="J775" i="48"/>
  <c r="I775" i="48"/>
  <c r="H775" i="48"/>
  <c r="F775" i="48"/>
  <c r="D775" i="48"/>
  <c r="E775" i="48" s="1"/>
  <c r="B775" i="48"/>
  <c r="J774" i="48"/>
  <c r="I774" i="48"/>
  <c r="H774" i="48"/>
  <c r="F774" i="48"/>
  <c r="D774" i="48"/>
  <c r="E774" i="48" s="1"/>
  <c r="B774" i="48"/>
  <c r="J773" i="48"/>
  <c r="I773" i="48"/>
  <c r="H773" i="48"/>
  <c r="F773" i="48"/>
  <c r="D773" i="48"/>
  <c r="E773" i="48" s="1"/>
  <c r="B773" i="48"/>
  <c r="J772" i="48"/>
  <c r="I772" i="48"/>
  <c r="H772" i="48"/>
  <c r="F772" i="48"/>
  <c r="D772" i="48"/>
  <c r="E772" i="48" s="1"/>
  <c r="B772" i="48"/>
  <c r="J771" i="48"/>
  <c r="I771" i="48"/>
  <c r="H771" i="48"/>
  <c r="F771" i="48"/>
  <c r="D771" i="48"/>
  <c r="E771" i="48" s="1"/>
  <c r="B771" i="48"/>
  <c r="J770" i="48"/>
  <c r="I770" i="48"/>
  <c r="H770" i="48"/>
  <c r="F770" i="48"/>
  <c r="D770" i="48"/>
  <c r="E770" i="48" s="1"/>
  <c r="B770" i="48"/>
  <c r="J769" i="48"/>
  <c r="I769" i="48"/>
  <c r="H769" i="48"/>
  <c r="F769" i="48"/>
  <c r="D769" i="48"/>
  <c r="E769" i="48" s="1"/>
  <c r="B769" i="48"/>
  <c r="J768" i="48"/>
  <c r="I768" i="48"/>
  <c r="H768" i="48"/>
  <c r="F768" i="48"/>
  <c r="D768" i="48"/>
  <c r="E768" i="48" s="1"/>
  <c r="B768" i="48"/>
  <c r="J767" i="48"/>
  <c r="I767" i="48"/>
  <c r="H767" i="48"/>
  <c r="F767" i="48"/>
  <c r="D767" i="48"/>
  <c r="E767" i="48" s="1"/>
  <c r="B767" i="48"/>
  <c r="J766" i="48"/>
  <c r="I766" i="48"/>
  <c r="H766" i="48"/>
  <c r="F766" i="48"/>
  <c r="D766" i="48"/>
  <c r="E766" i="48" s="1"/>
  <c r="B766" i="48"/>
  <c r="J765" i="48"/>
  <c r="I765" i="48"/>
  <c r="H765" i="48"/>
  <c r="F765" i="48"/>
  <c r="D765" i="48"/>
  <c r="E765" i="48" s="1"/>
  <c r="B765" i="48"/>
  <c r="J764" i="48"/>
  <c r="I764" i="48"/>
  <c r="H764" i="48"/>
  <c r="F764" i="48"/>
  <c r="D764" i="48"/>
  <c r="E764" i="48" s="1"/>
  <c r="B764" i="48"/>
  <c r="J763" i="48"/>
  <c r="I763" i="48"/>
  <c r="H763" i="48"/>
  <c r="F763" i="48"/>
  <c r="D763" i="48"/>
  <c r="E763" i="48" s="1"/>
  <c r="B763" i="48"/>
  <c r="J762" i="48"/>
  <c r="I762" i="48"/>
  <c r="H762" i="48"/>
  <c r="F762" i="48"/>
  <c r="D762" i="48"/>
  <c r="E762" i="48" s="1"/>
  <c r="B762" i="48"/>
  <c r="J761" i="48"/>
  <c r="I761" i="48"/>
  <c r="H761" i="48"/>
  <c r="F761" i="48"/>
  <c r="D761" i="48"/>
  <c r="E761" i="48" s="1"/>
  <c r="B761" i="48"/>
  <c r="J760" i="48"/>
  <c r="I760" i="48"/>
  <c r="H760" i="48"/>
  <c r="F760" i="48"/>
  <c r="D760" i="48"/>
  <c r="E760" i="48" s="1"/>
  <c r="B760" i="48"/>
  <c r="J759" i="48"/>
  <c r="I759" i="48"/>
  <c r="H759" i="48"/>
  <c r="F759" i="48"/>
  <c r="D759" i="48"/>
  <c r="E759" i="48" s="1"/>
  <c r="B759" i="48"/>
  <c r="J758" i="48"/>
  <c r="I758" i="48"/>
  <c r="H758" i="48"/>
  <c r="F758" i="48"/>
  <c r="D758" i="48"/>
  <c r="E758" i="48" s="1"/>
  <c r="B758" i="48"/>
  <c r="J757" i="48"/>
  <c r="I757" i="48"/>
  <c r="H757" i="48"/>
  <c r="F757" i="48"/>
  <c r="D757" i="48"/>
  <c r="E757" i="48" s="1"/>
  <c r="B757" i="48"/>
  <c r="J756" i="48"/>
  <c r="I756" i="48"/>
  <c r="H756" i="48"/>
  <c r="F756" i="48"/>
  <c r="D756" i="48"/>
  <c r="E756" i="48" s="1"/>
  <c r="B756" i="48"/>
  <c r="J755" i="48"/>
  <c r="I755" i="48"/>
  <c r="H755" i="48"/>
  <c r="F755" i="48"/>
  <c r="D755" i="48"/>
  <c r="E755" i="48" s="1"/>
  <c r="B755" i="48"/>
  <c r="J754" i="48"/>
  <c r="I754" i="48"/>
  <c r="H754" i="48"/>
  <c r="F754" i="48"/>
  <c r="D754" i="48"/>
  <c r="E754" i="48" s="1"/>
  <c r="B754" i="48"/>
  <c r="J753" i="48"/>
  <c r="I753" i="48"/>
  <c r="H753" i="48"/>
  <c r="F753" i="48"/>
  <c r="D753" i="48"/>
  <c r="E753" i="48" s="1"/>
  <c r="B753" i="48"/>
  <c r="J752" i="48"/>
  <c r="I752" i="48"/>
  <c r="H752" i="48"/>
  <c r="F752" i="48"/>
  <c r="D752" i="48"/>
  <c r="E752" i="48" s="1"/>
  <c r="B752" i="48"/>
  <c r="J751" i="48"/>
  <c r="I751" i="48"/>
  <c r="H751" i="48"/>
  <c r="F751" i="48"/>
  <c r="D751" i="48"/>
  <c r="E751" i="48" s="1"/>
  <c r="B751" i="48"/>
  <c r="J750" i="48"/>
  <c r="I750" i="48"/>
  <c r="H750" i="48"/>
  <c r="F750" i="48"/>
  <c r="D750" i="48"/>
  <c r="E750" i="48" s="1"/>
  <c r="B750" i="48"/>
  <c r="J749" i="48"/>
  <c r="I749" i="48"/>
  <c r="H749" i="48"/>
  <c r="F749" i="48"/>
  <c r="D749" i="48"/>
  <c r="E749" i="48" s="1"/>
  <c r="B749" i="48"/>
  <c r="J748" i="48"/>
  <c r="I748" i="48"/>
  <c r="H748" i="48"/>
  <c r="F748" i="48"/>
  <c r="D748" i="48"/>
  <c r="E748" i="48" s="1"/>
  <c r="B748" i="48"/>
  <c r="J747" i="48"/>
  <c r="I747" i="48"/>
  <c r="H747" i="48"/>
  <c r="F747" i="48"/>
  <c r="D747" i="48"/>
  <c r="E747" i="48" s="1"/>
  <c r="B747" i="48"/>
  <c r="J746" i="48"/>
  <c r="I746" i="48"/>
  <c r="H746" i="48"/>
  <c r="F746" i="48"/>
  <c r="D746" i="48"/>
  <c r="E746" i="48" s="1"/>
  <c r="B746" i="48"/>
  <c r="J745" i="48"/>
  <c r="I745" i="48"/>
  <c r="H745" i="48"/>
  <c r="F745" i="48"/>
  <c r="D745" i="48"/>
  <c r="E745" i="48" s="1"/>
  <c r="B745" i="48"/>
  <c r="J744" i="48"/>
  <c r="I744" i="48"/>
  <c r="H744" i="48"/>
  <c r="F744" i="48"/>
  <c r="D744" i="48"/>
  <c r="E744" i="48" s="1"/>
  <c r="B744" i="48"/>
  <c r="J743" i="48"/>
  <c r="I743" i="48"/>
  <c r="H743" i="48"/>
  <c r="F743" i="48"/>
  <c r="D743" i="48"/>
  <c r="E743" i="48" s="1"/>
  <c r="B743" i="48"/>
  <c r="J742" i="48"/>
  <c r="I742" i="48"/>
  <c r="H742" i="48"/>
  <c r="F742" i="48"/>
  <c r="D742" i="48"/>
  <c r="E742" i="48" s="1"/>
  <c r="B742" i="48"/>
  <c r="J741" i="48"/>
  <c r="I741" i="48"/>
  <c r="H741" i="48"/>
  <c r="F741" i="48"/>
  <c r="D741" i="48"/>
  <c r="E741" i="48" s="1"/>
  <c r="B741" i="48"/>
  <c r="J740" i="48"/>
  <c r="I740" i="48"/>
  <c r="H740" i="48"/>
  <c r="F740" i="48"/>
  <c r="D740" i="48"/>
  <c r="E740" i="48" s="1"/>
  <c r="B740" i="48"/>
  <c r="J739" i="48"/>
  <c r="I739" i="48"/>
  <c r="H739" i="48"/>
  <c r="F739" i="48"/>
  <c r="D739" i="48"/>
  <c r="E739" i="48" s="1"/>
  <c r="B739" i="48"/>
  <c r="J738" i="48"/>
  <c r="I738" i="48"/>
  <c r="H738" i="48"/>
  <c r="F738" i="48"/>
  <c r="D738" i="48"/>
  <c r="E738" i="48" s="1"/>
  <c r="B738" i="48"/>
  <c r="J737" i="48"/>
  <c r="I737" i="48"/>
  <c r="H737" i="48"/>
  <c r="F737" i="48"/>
  <c r="D737" i="48"/>
  <c r="E737" i="48" s="1"/>
  <c r="B737" i="48"/>
  <c r="J736" i="48"/>
  <c r="I736" i="48"/>
  <c r="H736" i="48"/>
  <c r="F736" i="48"/>
  <c r="D736" i="48"/>
  <c r="E736" i="48" s="1"/>
  <c r="B736" i="48"/>
  <c r="J735" i="48"/>
  <c r="I735" i="48"/>
  <c r="H735" i="48"/>
  <c r="F735" i="48"/>
  <c r="D735" i="48"/>
  <c r="E735" i="48" s="1"/>
  <c r="B735" i="48"/>
  <c r="J734" i="48"/>
  <c r="I734" i="48"/>
  <c r="H734" i="48"/>
  <c r="F734" i="48"/>
  <c r="D734" i="48"/>
  <c r="E734" i="48" s="1"/>
  <c r="B734" i="48"/>
  <c r="J733" i="48"/>
  <c r="I733" i="48"/>
  <c r="H733" i="48"/>
  <c r="F733" i="48"/>
  <c r="D733" i="48"/>
  <c r="E733" i="48" s="1"/>
  <c r="B733" i="48"/>
  <c r="J732" i="48"/>
  <c r="I732" i="48"/>
  <c r="H732" i="48"/>
  <c r="F732" i="48"/>
  <c r="D732" i="48"/>
  <c r="E732" i="48" s="1"/>
  <c r="B732" i="48"/>
  <c r="J731" i="48"/>
  <c r="I731" i="48"/>
  <c r="H731" i="48"/>
  <c r="F731" i="48"/>
  <c r="D731" i="48"/>
  <c r="E731" i="48" s="1"/>
  <c r="B731" i="48"/>
  <c r="J730" i="48"/>
  <c r="I730" i="48"/>
  <c r="H730" i="48"/>
  <c r="F730" i="48"/>
  <c r="D730" i="48"/>
  <c r="E730" i="48" s="1"/>
  <c r="B730" i="48"/>
  <c r="J729" i="48"/>
  <c r="I729" i="48"/>
  <c r="H729" i="48"/>
  <c r="F729" i="48"/>
  <c r="D729" i="48"/>
  <c r="E729" i="48" s="1"/>
  <c r="B729" i="48"/>
  <c r="J728" i="48"/>
  <c r="I728" i="48"/>
  <c r="H728" i="48"/>
  <c r="F728" i="48"/>
  <c r="D728" i="48"/>
  <c r="E728" i="48" s="1"/>
  <c r="B728" i="48"/>
  <c r="J727" i="48"/>
  <c r="I727" i="48"/>
  <c r="H727" i="48"/>
  <c r="F727" i="48"/>
  <c r="D727" i="48"/>
  <c r="E727" i="48" s="1"/>
  <c r="B727" i="48"/>
  <c r="J726" i="48"/>
  <c r="I726" i="48"/>
  <c r="H726" i="48"/>
  <c r="F726" i="48"/>
  <c r="D726" i="48"/>
  <c r="E726" i="48" s="1"/>
  <c r="B726" i="48"/>
  <c r="J725" i="48"/>
  <c r="I725" i="48"/>
  <c r="H725" i="48"/>
  <c r="F725" i="48"/>
  <c r="D725" i="48"/>
  <c r="E725" i="48" s="1"/>
  <c r="B725" i="48"/>
  <c r="J724" i="48"/>
  <c r="I724" i="48"/>
  <c r="H724" i="48"/>
  <c r="F724" i="48"/>
  <c r="D724" i="48"/>
  <c r="E724" i="48" s="1"/>
  <c r="B724" i="48"/>
  <c r="J723" i="48"/>
  <c r="I723" i="48"/>
  <c r="H723" i="48"/>
  <c r="F723" i="48"/>
  <c r="D723" i="48"/>
  <c r="E723" i="48" s="1"/>
  <c r="B723" i="48"/>
  <c r="J722" i="48"/>
  <c r="I722" i="48"/>
  <c r="H722" i="48"/>
  <c r="F722" i="48"/>
  <c r="D722" i="48"/>
  <c r="E722" i="48" s="1"/>
  <c r="B722" i="48"/>
  <c r="J721" i="48"/>
  <c r="I721" i="48"/>
  <c r="H721" i="48"/>
  <c r="F721" i="48"/>
  <c r="D721" i="48"/>
  <c r="E721" i="48" s="1"/>
  <c r="B721" i="48"/>
  <c r="J720" i="48"/>
  <c r="I720" i="48"/>
  <c r="H720" i="48"/>
  <c r="F720" i="48"/>
  <c r="D720" i="48"/>
  <c r="E720" i="48" s="1"/>
  <c r="B720" i="48"/>
  <c r="J719" i="48"/>
  <c r="I719" i="48"/>
  <c r="H719" i="48"/>
  <c r="F719" i="48"/>
  <c r="D719" i="48"/>
  <c r="E719" i="48" s="1"/>
  <c r="B719" i="48"/>
  <c r="J718" i="48"/>
  <c r="I718" i="48"/>
  <c r="H718" i="48"/>
  <c r="F718" i="48"/>
  <c r="D718" i="48"/>
  <c r="E718" i="48" s="1"/>
  <c r="B718" i="48"/>
  <c r="J717" i="48"/>
  <c r="I717" i="48"/>
  <c r="H717" i="48"/>
  <c r="F717" i="48"/>
  <c r="D717" i="48"/>
  <c r="E717" i="48" s="1"/>
  <c r="B717" i="48"/>
  <c r="J716" i="48"/>
  <c r="I716" i="48"/>
  <c r="H716" i="48"/>
  <c r="F716" i="48"/>
  <c r="D716" i="48"/>
  <c r="E716" i="48" s="1"/>
  <c r="B716" i="48"/>
  <c r="J715" i="48"/>
  <c r="I715" i="48"/>
  <c r="H715" i="48"/>
  <c r="F715" i="48"/>
  <c r="D715" i="48"/>
  <c r="E715" i="48" s="1"/>
  <c r="B715" i="48"/>
  <c r="J714" i="48"/>
  <c r="I714" i="48"/>
  <c r="H714" i="48"/>
  <c r="F714" i="48"/>
  <c r="D714" i="48"/>
  <c r="E714" i="48" s="1"/>
  <c r="B714" i="48"/>
  <c r="J713" i="48"/>
  <c r="I713" i="48"/>
  <c r="H713" i="48"/>
  <c r="F713" i="48"/>
  <c r="D713" i="48"/>
  <c r="E713" i="48" s="1"/>
  <c r="B713" i="48"/>
  <c r="J712" i="48"/>
  <c r="I712" i="48"/>
  <c r="H712" i="48"/>
  <c r="F712" i="48"/>
  <c r="D712" i="48"/>
  <c r="E712" i="48" s="1"/>
  <c r="B712" i="48"/>
  <c r="J711" i="48"/>
  <c r="I711" i="48"/>
  <c r="H711" i="48"/>
  <c r="F711" i="48"/>
  <c r="D711" i="48"/>
  <c r="E711" i="48" s="1"/>
  <c r="B711" i="48"/>
  <c r="J710" i="48"/>
  <c r="I710" i="48"/>
  <c r="H710" i="48"/>
  <c r="F710" i="48"/>
  <c r="D710" i="48"/>
  <c r="E710" i="48" s="1"/>
  <c r="B710" i="48"/>
  <c r="J709" i="48"/>
  <c r="I709" i="48"/>
  <c r="H709" i="48"/>
  <c r="F709" i="48"/>
  <c r="D709" i="48"/>
  <c r="E709" i="48" s="1"/>
  <c r="B709" i="48"/>
  <c r="J708" i="48"/>
  <c r="I708" i="48"/>
  <c r="H708" i="48"/>
  <c r="F708" i="48"/>
  <c r="D708" i="48"/>
  <c r="E708" i="48" s="1"/>
  <c r="B708" i="48"/>
  <c r="J707" i="48"/>
  <c r="I707" i="48"/>
  <c r="H707" i="48"/>
  <c r="F707" i="48"/>
  <c r="D707" i="48"/>
  <c r="E707" i="48" s="1"/>
  <c r="B707" i="48"/>
  <c r="J706" i="48"/>
  <c r="I706" i="48"/>
  <c r="H706" i="48"/>
  <c r="F706" i="48"/>
  <c r="D706" i="48"/>
  <c r="E706" i="48" s="1"/>
  <c r="B706" i="48"/>
  <c r="J705" i="48"/>
  <c r="I705" i="48"/>
  <c r="H705" i="48"/>
  <c r="F705" i="48"/>
  <c r="D705" i="48"/>
  <c r="E705" i="48" s="1"/>
  <c r="B705" i="48"/>
  <c r="J704" i="48"/>
  <c r="I704" i="48"/>
  <c r="H704" i="48"/>
  <c r="F704" i="48"/>
  <c r="D704" i="48"/>
  <c r="E704" i="48" s="1"/>
  <c r="B704" i="48"/>
  <c r="J703" i="48"/>
  <c r="I703" i="48"/>
  <c r="H703" i="48"/>
  <c r="F703" i="48"/>
  <c r="D703" i="48"/>
  <c r="E703" i="48" s="1"/>
  <c r="B703" i="48"/>
  <c r="J702" i="48"/>
  <c r="I702" i="48"/>
  <c r="H702" i="48"/>
  <c r="F702" i="48"/>
  <c r="D702" i="48"/>
  <c r="E702" i="48" s="1"/>
  <c r="B702" i="48"/>
  <c r="J701" i="48"/>
  <c r="I701" i="48"/>
  <c r="H701" i="48"/>
  <c r="F701" i="48"/>
  <c r="D701" i="48"/>
  <c r="E701" i="48" s="1"/>
  <c r="B701" i="48"/>
  <c r="J700" i="48"/>
  <c r="I700" i="48"/>
  <c r="H700" i="48"/>
  <c r="F700" i="48"/>
  <c r="D700" i="48"/>
  <c r="E700" i="48" s="1"/>
  <c r="B700" i="48"/>
  <c r="J699" i="48"/>
  <c r="I699" i="48"/>
  <c r="H699" i="48"/>
  <c r="F699" i="48"/>
  <c r="D699" i="48"/>
  <c r="E699" i="48" s="1"/>
  <c r="B699" i="48"/>
  <c r="J698" i="48"/>
  <c r="I698" i="48"/>
  <c r="H698" i="48"/>
  <c r="F698" i="48"/>
  <c r="D698" i="48"/>
  <c r="E698" i="48" s="1"/>
  <c r="B698" i="48"/>
  <c r="J697" i="48"/>
  <c r="I697" i="48"/>
  <c r="H697" i="48"/>
  <c r="F697" i="48"/>
  <c r="D697" i="48"/>
  <c r="E697" i="48" s="1"/>
  <c r="B697" i="48"/>
  <c r="J696" i="48"/>
  <c r="I696" i="48"/>
  <c r="H696" i="48"/>
  <c r="F696" i="48"/>
  <c r="D696" i="48"/>
  <c r="E696" i="48" s="1"/>
  <c r="B696" i="48"/>
  <c r="J695" i="48"/>
  <c r="I695" i="48"/>
  <c r="H695" i="48"/>
  <c r="F695" i="48"/>
  <c r="D695" i="48"/>
  <c r="E695" i="48" s="1"/>
  <c r="B695" i="48"/>
  <c r="J694" i="48"/>
  <c r="I694" i="48"/>
  <c r="H694" i="48"/>
  <c r="F694" i="48"/>
  <c r="D694" i="48"/>
  <c r="E694" i="48" s="1"/>
  <c r="B694" i="48"/>
  <c r="J693" i="48"/>
  <c r="I693" i="48"/>
  <c r="H693" i="48"/>
  <c r="F693" i="48"/>
  <c r="D693" i="48"/>
  <c r="E693" i="48" s="1"/>
  <c r="B693" i="48"/>
  <c r="J692" i="48"/>
  <c r="I692" i="48"/>
  <c r="H692" i="48"/>
  <c r="F692" i="48"/>
  <c r="D692" i="48"/>
  <c r="E692" i="48" s="1"/>
  <c r="B692" i="48"/>
  <c r="J691" i="48"/>
  <c r="I691" i="48"/>
  <c r="H691" i="48"/>
  <c r="F691" i="48"/>
  <c r="D691" i="48"/>
  <c r="E691" i="48" s="1"/>
  <c r="B691" i="48"/>
  <c r="J690" i="48"/>
  <c r="I690" i="48"/>
  <c r="H690" i="48"/>
  <c r="F690" i="48"/>
  <c r="D690" i="48"/>
  <c r="E690" i="48" s="1"/>
  <c r="B690" i="48"/>
  <c r="J689" i="48"/>
  <c r="I689" i="48"/>
  <c r="H689" i="48"/>
  <c r="F689" i="48"/>
  <c r="D689" i="48"/>
  <c r="E689" i="48" s="1"/>
  <c r="B689" i="48"/>
  <c r="J688" i="48"/>
  <c r="I688" i="48"/>
  <c r="H688" i="48"/>
  <c r="F688" i="48"/>
  <c r="D688" i="48"/>
  <c r="E688" i="48" s="1"/>
  <c r="B688" i="48"/>
  <c r="J687" i="48"/>
  <c r="I687" i="48"/>
  <c r="H687" i="48"/>
  <c r="F687" i="48"/>
  <c r="D687" i="48"/>
  <c r="E687" i="48" s="1"/>
  <c r="B687" i="48"/>
  <c r="J686" i="48"/>
  <c r="I686" i="48"/>
  <c r="H686" i="48"/>
  <c r="F686" i="48"/>
  <c r="D686" i="48"/>
  <c r="E686" i="48" s="1"/>
  <c r="B686" i="48"/>
  <c r="J685" i="48"/>
  <c r="I685" i="48"/>
  <c r="H685" i="48"/>
  <c r="F685" i="48"/>
  <c r="D685" i="48"/>
  <c r="E685" i="48" s="1"/>
  <c r="B685" i="48"/>
  <c r="J684" i="48"/>
  <c r="I684" i="48"/>
  <c r="H684" i="48"/>
  <c r="F684" i="48"/>
  <c r="D684" i="48"/>
  <c r="E684" i="48" s="1"/>
  <c r="B684" i="48"/>
  <c r="J683" i="48"/>
  <c r="I683" i="48"/>
  <c r="H683" i="48"/>
  <c r="F683" i="48"/>
  <c r="D683" i="48"/>
  <c r="E683" i="48" s="1"/>
  <c r="B683" i="48"/>
  <c r="J682" i="48"/>
  <c r="I682" i="48"/>
  <c r="H682" i="48"/>
  <c r="F682" i="48"/>
  <c r="D682" i="48"/>
  <c r="E682" i="48" s="1"/>
  <c r="B682" i="48"/>
  <c r="J681" i="48"/>
  <c r="I681" i="48"/>
  <c r="H681" i="48"/>
  <c r="F681" i="48"/>
  <c r="D681" i="48"/>
  <c r="E681" i="48" s="1"/>
  <c r="B681" i="48"/>
  <c r="J680" i="48"/>
  <c r="I680" i="48"/>
  <c r="H680" i="48"/>
  <c r="F680" i="48"/>
  <c r="D680" i="48"/>
  <c r="E680" i="48" s="1"/>
  <c r="B680" i="48"/>
  <c r="J679" i="48"/>
  <c r="I679" i="48"/>
  <c r="H679" i="48"/>
  <c r="F679" i="48"/>
  <c r="D679" i="48"/>
  <c r="E679" i="48" s="1"/>
  <c r="B679" i="48"/>
  <c r="J678" i="48"/>
  <c r="I678" i="48"/>
  <c r="H678" i="48"/>
  <c r="F678" i="48"/>
  <c r="D678" i="48"/>
  <c r="E678" i="48" s="1"/>
  <c r="B678" i="48"/>
  <c r="J677" i="48"/>
  <c r="I677" i="48"/>
  <c r="H677" i="48"/>
  <c r="F677" i="48"/>
  <c r="D677" i="48"/>
  <c r="E677" i="48" s="1"/>
  <c r="B677" i="48"/>
  <c r="J676" i="48"/>
  <c r="I676" i="48"/>
  <c r="H676" i="48"/>
  <c r="F676" i="48"/>
  <c r="D676" i="48"/>
  <c r="E676" i="48" s="1"/>
  <c r="B676" i="48"/>
  <c r="J675" i="48"/>
  <c r="I675" i="48"/>
  <c r="H675" i="48"/>
  <c r="F675" i="48"/>
  <c r="D675" i="48"/>
  <c r="E675" i="48" s="1"/>
  <c r="B675" i="48"/>
  <c r="J674" i="48"/>
  <c r="I674" i="48"/>
  <c r="H674" i="48"/>
  <c r="F674" i="48"/>
  <c r="D674" i="48"/>
  <c r="E674" i="48" s="1"/>
  <c r="B674" i="48"/>
  <c r="J673" i="48"/>
  <c r="I673" i="48"/>
  <c r="H673" i="48"/>
  <c r="F673" i="48"/>
  <c r="D673" i="48"/>
  <c r="E673" i="48" s="1"/>
  <c r="B673" i="48"/>
  <c r="J672" i="48"/>
  <c r="I672" i="48"/>
  <c r="H672" i="48"/>
  <c r="F672" i="48"/>
  <c r="D672" i="48"/>
  <c r="E672" i="48" s="1"/>
  <c r="B672" i="48"/>
  <c r="J671" i="48"/>
  <c r="I671" i="48"/>
  <c r="H671" i="48"/>
  <c r="F671" i="48"/>
  <c r="D671" i="48"/>
  <c r="E671" i="48" s="1"/>
  <c r="B671" i="48"/>
  <c r="J670" i="48"/>
  <c r="I670" i="48"/>
  <c r="H670" i="48"/>
  <c r="F670" i="48"/>
  <c r="D670" i="48"/>
  <c r="E670" i="48" s="1"/>
  <c r="B670" i="48"/>
  <c r="J669" i="48"/>
  <c r="I669" i="48"/>
  <c r="H669" i="48"/>
  <c r="F669" i="48"/>
  <c r="D669" i="48"/>
  <c r="E669" i="48" s="1"/>
  <c r="B669" i="48"/>
  <c r="J668" i="48"/>
  <c r="I668" i="48"/>
  <c r="H668" i="48"/>
  <c r="F668" i="48"/>
  <c r="D668" i="48"/>
  <c r="E668" i="48" s="1"/>
  <c r="B668" i="48"/>
  <c r="J667" i="48"/>
  <c r="I667" i="48"/>
  <c r="H667" i="48"/>
  <c r="F667" i="48"/>
  <c r="D667" i="48"/>
  <c r="E667" i="48" s="1"/>
  <c r="B667" i="48"/>
  <c r="J666" i="48"/>
  <c r="I666" i="48"/>
  <c r="H666" i="48"/>
  <c r="F666" i="48"/>
  <c r="D666" i="48"/>
  <c r="E666" i="48" s="1"/>
  <c r="B666" i="48"/>
  <c r="J665" i="48"/>
  <c r="I665" i="48"/>
  <c r="H665" i="48"/>
  <c r="F665" i="48"/>
  <c r="D665" i="48"/>
  <c r="E665" i="48" s="1"/>
  <c r="B665" i="48"/>
  <c r="J664" i="48"/>
  <c r="I664" i="48"/>
  <c r="H664" i="48"/>
  <c r="F664" i="48"/>
  <c r="D664" i="48"/>
  <c r="E664" i="48" s="1"/>
  <c r="B664" i="48"/>
  <c r="J663" i="48"/>
  <c r="I663" i="48"/>
  <c r="H663" i="48"/>
  <c r="F663" i="48"/>
  <c r="D663" i="48"/>
  <c r="E663" i="48" s="1"/>
  <c r="B663" i="48"/>
  <c r="J662" i="48"/>
  <c r="I662" i="48"/>
  <c r="H662" i="48"/>
  <c r="F662" i="48"/>
  <c r="D662" i="48"/>
  <c r="E662" i="48" s="1"/>
  <c r="B662" i="48"/>
  <c r="J661" i="48"/>
  <c r="I661" i="48"/>
  <c r="H661" i="48"/>
  <c r="F661" i="48"/>
  <c r="D661" i="48"/>
  <c r="E661" i="48" s="1"/>
  <c r="B661" i="48"/>
  <c r="J660" i="48"/>
  <c r="I660" i="48"/>
  <c r="H660" i="48"/>
  <c r="F660" i="48"/>
  <c r="D660" i="48"/>
  <c r="E660" i="48" s="1"/>
  <c r="B660" i="48"/>
  <c r="J659" i="48"/>
  <c r="I659" i="48"/>
  <c r="H659" i="48"/>
  <c r="F659" i="48"/>
  <c r="D659" i="48"/>
  <c r="E659" i="48" s="1"/>
  <c r="B659" i="48"/>
  <c r="J658" i="48"/>
  <c r="I658" i="48"/>
  <c r="H658" i="48"/>
  <c r="F658" i="48"/>
  <c r="D658" i="48"/>
  <c r="E658" i="48" s="1"/>
  <c r="B658" i="48"/>
  <c r="J657" i="48"/>
  <c r="I657" i="48"/>
  <c r="H657" i="48"/>
  <c r="F657" i="48"/>
  <c r="D657" i="48"/>
  <c r="E657" i="48" s="1"/>
  <c r="B657" i="48"/>
  <c r="J656" i="48"/>
  <c r="I656" i="48"/>
  <c r="H656" i="48"/>
  <c r="F656" i="48"/>
  <c r="D656" i="48"/>
  <c r="E656" i="48" s="1"/>
  <c r="B656" i="48"/>
  <c r="J655" i="48"/>
  <c r="I655" i="48"/>
  <c r="H655" i="48"/>
  <c r="F655" i="48"/>
  <c r="D655" i="48"/>
  <c r="E655" i="48" s="1"/>
  <c r="B655" i="48"/>
  <c r="J654" i="48"/>
  <c r="I654" i="48"/>
  <c r="H654" i="48"/>
  <c r="F654" i="48"/>
  <c r="D654" i="48"/>
  <c r="E654" i="48" s="1"/>
  <c r="B654" i="48"/>
  <c r="J653" i="48"/>
  <c r="I653" i="48"/>
  <c r="H653" i="48"/>
  <c r="F653" i="48"/>
  <c r="D653" i="48"/>
  <c r="E653" i="48" s="1"/>
  <c r="B653" i="48"/>
  <c r="J652" i="48"/>
  <c r="I652" i="48"/>
  <c r="H652" i="48"/>
  <c r="F652" i="48"/>
  <c r="D652" i="48"/>
  <c r="E652" i="48" s="1"/>
  <c r="B652" i="48"/>
  <c r="J651" i="48"/>
  <c r="I651" i="48"/>
  <c r="H651" i="48"/>
  <c r="F651" i="48"/>
  <c r="D651" i="48"/>
  <c r="E651" i="48" s="1"/>
  <c r="B651" i="48"/>
  <c r="J650" i="48"/>
  <c r="I650" i="48"/>
  <c r="H650" i="48"/>
  <c r="F650" i="48"/>
  <c r="D650" i="48"/>
  <c r="E650" i="48" s="1"/>
  <c r="B650" i="48"/>
  <c r="J649" i="48"/>
  <c r="I649" i="48"/>
  <c r="H649" i="48"/>
  <c r="F649" i="48"/>
  <c r="D649" i="48"/>
  <c r="E649" i="48" s="1"/>
  <c r="B649" i="48"/>
  <c r="J648" i="48"/>
  <c r="I648" i="48"/>
  <c r="H648" i="48"/>
  <c r="F648" i="48"/>
  <c r="D648" i="48"/>
  <c r="E648" i="48" s="1"/>
  <c r="B648" i="48"/>
  <c r="J647" i="48"/>
  <c r="I647" i="48"/>
  <c r="H647" i="48"/>
  <c r="F647" i="48"/>
  <c r="D647" i="48"/>
  <c r="E647" i="48" s="1"/>
  <c r="B647" i="48"/>
  <c r="J646" i="48"/>
  <c r="I646" i="48"/>
  <c r="H646" i="48"/>
  <c r="F646" i="48"/>
  <c r="D646" i="48"/>
  <c r="E646" i="48" s="1"/>
  <c r="B646" i="48"/>
  <c r="J645" i="48"/>
  <c r="I645" i="48"/>
  <c r="H645" i="48"/>
  <c r="F645" i="48"/>
  <c r="D645" i="48"/>
  <c r="E645" i="48" s="1"/>
  <c r="B645" i="48"/>
  <c r="J644" i="48"/>
  <c r="I644" i="48"/>
  <c r="H644" i="48"/>
  <c r="F644" i="48"/>
  <c r="D644" i="48"/>
  <c r="E644" i="48" s="1"/>
  <c r="B644" i="48"/>
  <c r="J643" i="48"/>
  <c r="I643" i="48"/>
  <c r="H643" i="48"/>
  <c r="F643" i="48"/>
  <c r="D643" i="48"/>
  <c r="E643" i="48" s="1"/>
  <c r="B643" i="48"/>
  <c r="J642" i="48"/>
  <c r="I642" i="48"/>
  <c r="H642" i="48"/>
  <c r="F642" i="48"/>
  <c r="D642" i="48"/>
  <c r="E642" i="48" s="1"/>
  <c r="B642" i="48"/>
  <c r="J641" i="48"/>
  <c r="I641" i="48"/>
  <c r="H641" i="48"/>
  <c r="F641" i="48"/>
  <c r="D641" i="48"/>
  <c r="E641" i="48" s="1"/>
  <c r="B641" i="48"/>
  <c r="J640" i="48"/>
  <c r="I640" i="48"/>
  <c r="H640" i="48"/>
  <c r="F640" i="48"/>
  <c r="D640" i="48"/>
  <c r="E640" i="48" s="1"/>
  <c r="B640" i="48"/>
  <c r="J639" i="48"/>
  <c r="I639" i="48"/>
  <c r="H639" i="48"/>
  <c r="F639" i="48"/>
  <c r="D639" i="48"/>
  <c r="E639" i="48" s="1"/>
  <c r="B639" i="48"/>
  <c r="J638" i="48"/>
  <c r="I638" i="48"/>
  <c r="H638" i="48"/>
  <c r="F638" i="48"/>
  <c r="D638" i="48"/>
  <c r="E638" i="48" s="1"/>
  <c r="B638" i="48"/>
  <c r="J637" i="48"/>
  <c r="I637" i="48"/>
  <c r="H637" i="48"/>
  <c r="F637" i="48"/>
  <c r="D637" i="48"/>
  <c r="E637" i="48" s="1"/>
  <c r="B637" i="48"/>
  <c r="J636" i="48"/>
  <c r="I636" i="48"/>
  <c r="H636" i="48"/>
  <c r="F636" i="48"/>
  <c r="D636" i="48"/>
  <c r="E636" i="48" s="1"/>
  <c r="B636" i="48"/>
  <c r="J635" i="48"/>
  <c r="I635" i="48"/>
  <c r="H635" i="48"/>
  <c r="F635" i="48"/>
  <c r="D635" i="48"/>
  <c r="E635" i="48" s="1"/>
  <c r="B635" i="48"/>
  <c r="J634" i="48"/>
  <c r="I634" i="48"/>
  <c r="H634" i="48"/>
  <c r="F634" i="48"/>
  <c r="D634" i="48"/>
  <c r="E634" i="48" s="1"/>
  <c r="B634" i="48"/>
  <c r="J633" i="48"/>
  <c r="I633" i="48"/>
  <c r="H633" i="48"/>
  <c r="F633" i="48"/>
  <c r="D633" i="48"/>
  <c r="E633" i="48" s="1"/>
  <c r="B633" i="48"/>
  <c r="J632" i="48"/>
  <c r="I632" i="48"/>
  <c r="H632" i="48"/>
  <c r="F632" i="48"/>
  <c r="D632" i="48"/>
  <c r="E632" i="48" s="1"/>
  <c r="B632" i="48"/>
  <c r="J631" i="48"/>
  <c r="I631" i="48"/>
  <c r="H631" i="48"/>
  <c r="F631" i="48"/>
  <c r="D631" i="48"/>
  <c r="E631" i="48" s="1"/>
  <c r="B631" i="48"/>
  <c r="J630" i="48"/>
  <c r="I630" i="48"/>
  <c r="H630" i="48"/>
  <c r="F630" i="48"/>
  <c r="D630" i="48"/>
  <c r="E630" i="48" s="1"/>
  <c r="B630" i="48"/>
  <c r="J629" i="48"/>
  <c r="I629" i="48"/>
  <c r="H629" i="48"/>
  <c r="F629" i="48"/>
  <c r="D629" i="48"/>
  <c r="E629" i="48" s="1"/>
  <c r="B629" i="48"/>
  <c r="J628" i="48"/>
  <c r="I628" i="48"/>
  <c r="H628" i="48"/>
  <c r="F628" i="48"/>
  <c r="D628" i="48"/>
  <c r="E628" i="48" s="1"/>
  <c r="B628" i="48"/>
  <c r="J627" i="48"/>
  <c r="I627" i="48"/>
  <c r="H627" i="48"/>
  <c r="F627" i="48"/>
  <c r="D627" i="48"/>
  <c r="E627" i="48" s="1"/>
  <c r="B627" i="48"/>
  <c r="J626" i="48"/>
  <c r="I626" i="48"/>
  <c r="H626" i="48"/>
  <c r="F626" i="48"/>
  <c r="D626" i="48"/>
  <c r="E626" i="48" s="1"/>
  <c r="B626" i="48"/>
  <c r="J625" i="48"/>
  <c r="I625" i="48"/>
  <c r="H625" i="48"/>
  <c r="F625" i="48"/>
  <c r="D625" i="48"/>
  <c r="E625" i="48" s="1"/>
  <c r="B625" i="48"/>
  <c r="J624" i="48"/>
  <c r="I624" i="48"/>
  <c r="H624" i="48"/>
  <c r="F624" i="48"/>
  <c r="D624" i="48"/>
  <c r="E624" i="48" s="1"/>
  <c r="B624" i="48"/>
  <c r="J623" i="48"/>
  <c r="I623" i="48"/>
  <c r="H623" i="48"/>
  <c r="F623" i="48"/>
  <c r="D623" i="48"/>
  <c r="E623" i="48" s="1"/>
  <c r="B623" i="48"/>
  <c r="J622" i="48"/>
  <c r="I622" i="48"/>
  <c r="H622" i="48"/>
  <c r="F622" i="48"/>
  <c r="D622" i="48"/>
  <c r="E622" i="48" s="1"/>
  <c r="B622" i="48"/>
  <c r="J621" i="48"/>
  <c r="I621" i="48"/>
  <c r="H621" i="48"/>
  <c r="F621" i="48"/>
  <c r="D621" i="48"/>
  <c r="E621" i="48" s="1"/>
  <c r="B621" i="48"/>
  <c r="J620" i="48"/>
  <c r="I620" i="48"/>
  <c r="H620" i="48"/>
  <c r="F620" i="48"/>
  <c r="D620" i="48"/>
  <c r="E620" i="48" s="1"/>
  <c r="B620" i="48"/>
  <c r="J619" i="48"/>
  <c r="I619" i="48"/>
  <c r="H619" i="48"/>
  <c r="F619" i="48"/>
  <c r="D619" i="48"/>
  <c r="E619" i="48" s="1"/>
  <c r="B619" i="48"/>
  <c r="J618" i="48"/>
  <c r="I618" i="48"/>
  <c r="H618" i="48"/>
  <c r="F618" i="48"/>
  <c r="D618" i="48"/>
  <c r="E618" i="48" s="1"/>
  <c r="B618" i="48"/>
  <c r="J617" i="48"/>
  <c r="I617" i="48"/>
  <c r="H617" i="48"/>
  <c r="F617" i="48"/>
  <c r="D617" i="48"/>
  <c r="E617" i="48" s="1"/>
  <c r="B617" i="48"/>
  <c r="J616" i="48"/>
  <c r="I616" i="48"/>
  <c r="H616" i="48"/>
  <c r="F616" i="48"/>
  <c r="D616" i="48"/>
  <c r="E616" i="48" s="1"/>
  <c r="B616" i="48"/>
  <c r="J615" i="48"/>
  <c r="I615" i="48"/>
  <c r="H615" i="48"/>
  <c r="F615" i="48"/>
  <c r="D615" i="48"/>
  <c r="E615" i="48" s="1"/>
  <c r="B615" i="48"/>
  <c r="J614" i="48"/>
  <c r="I614" i="48"/>
  <c r="H614" i="48"/>
  <c r="F614" i="48"/>
  <c r="D614" i="48"/>
  <c r="E614" i="48" s="1"/>
  <c r="B614" i="48"/>
  <c r="J613" i="48"/>
  <c r="I613" i="48"/>
  <c r="H613" i="48"/>
  <c r="F613" i="48"/>
  <c r="D613" i="48"/>
  <c r="E613" i="48" s="1"/>
  <c r="B613" i="48"/>
  <c r="J612" i="48"/>
  <c r="I612" i="48"/>
  <c r="H612" i="48"/>
  <c r="F612" i="48"/>
  <c r="D612" i="48"/>
  <c r="E612" i="48" s="1"/>
  <c r="B612" i="48"/>
  <c r="J611" i="48"/>
  <c r="I611" i="48"/>
  <c r="H611" i="48"/>
  <c r="F611" i="48"/>
  <c r="D611" i="48"/>
  <c r="E611" i="48" s="1"/>
  <c r="B611" i="48"/>
  <c r="J610" i="48"/>
  <c r="I610" i="48"/>
  <c r="H610" i="48"/>
  <c r="F610" i="48"/>
  <c r="D610" i="48"/>
  <c r="E610" i="48" s="1"/>
  <c r="B610" i="48"/>
  <c r="J609" i="48"/>
  <c r="I609" i="48"/>
  <c r="H609" i="48"/>
  <c r="F609" i="48"/>
  <c r="D609" i="48"/>
  <c r="E609" i="48" s="1"/>
  <c r="B609" i="48"/>
  <c r="J608" i="48"/>
  <c r="I608" i="48"/>
  <c r="H608" i="48"/>
  <c r="F608" i="48"/>
  <c r="D608" i="48"/>
  <c r="E608" i="48" s="1"/>
  <c r="B608" i="48"/>
  <c r="J607" i="48"/>
  <c r="I607" i="48"/>
  <c r="H607" i="48"/>
  <c r="F607" i="48"/>
  <c r="D607" i="48"/>
  <c r="E607" i="48" s="1"/>
  <c r="B607" i="48"/>
  <c r="J606" i="48"/>
  <c r="I606" i="48"/>
  <c r="H606" i="48"/>
  <c r="F606" i="48"/>
  <c r="D606" i="48"/>
  <c r="E606" i="48" s="1"/>
  <c r="B606" i="48"/>
  <c r="J605" i="48"/>
  <c r="I605" i="48"/>
  <c r="H605" i="48"/>
  <c r="F605" i="48"/>
  <c r="D605" i="48"/>
  <c r="E605" i="48" s="1"/>
  <c r="B605" i="48"/>
  <c r="J604" i="48"/>
  <c r="I604" i="48"/>
  <c r="H604" i="48"/>
  <c r="F604" i="48"/>
  <c r="D604" i="48"/>
  <c r="E604" i="48" s="1"/>
  <c r="B604" i="48"/>
  <c r="J603" i="48"/>
  <c r="I603" i="48"/>
  <c r="H603" i="48"/>
  <c r="F603" i="48"/>
  <c r="D603" i="48"/>
  <c r="E603" i="48" s="1"/>
  <c r="B603" i="48"/>
  <c r="J602" i="48"/>
  <c r="I602" i="48"/>
  <c r="H602" i="48"/>
  <c r="F602" i="48"/>
  <c r="D602" i="48"/>
  <c r="E602" i="48" s="1"/>
  <c r="B602" i="48"/>
  <c r="J601" i="48"/>
  <c r="I601" i="48"/>
  <c r="H601" i="48"/>
  <c r="F601" i="48"/>
  <c r="D601" i="48"/>
  <c r="E601" i="48" s="1"/>
  <c r="B601" i="48"/>
  <c r="J600" i="48"/>
  <c r="I600" i="48"/>
  <c r="H600" i="48"/>
  <c r="F600" i="48"/>
  <c r="D600" i="48"/>
  <c r="E600" i="48" s="1"/>
  <c r="B600" i="48"/>
  <c r="J599" i="48"/>
  <c r="I599" i="48"/>
  <c r="H599" i="48"/>
  <c r="F599" i="48"/>
  <c r="D599" i="48"/>
  <c r="E599" i="48" s="1"/>
  <c r="B599" i="48"/>
  <c r="J598" i="48"/>
  <c r="I598" i="48"/>
  <c r="H598" i="48"/>
  <c r="F598" i="48"/>
  <c r="D598" i="48"/>
  <c r="E598" i="48" s="1"/>
  <c r="B598" i="48"/>
  <c r="J597" i="48"/>
  <c r="I597" i="48"/>
  <c r="H597" i="48"/>
  <c r="F597" i="48"/>
  <c r="D597" i="48"/>
  <c r="E597" i="48" s="1"/>
  <c r="B597" i="48"/>
  <c r="J596" i="48"/>
  <c r="I596" i="48"/>
  <c r="H596" i="48"/>
  <c r="F596" i="48"/>
  <c r="D596" i="48"/>
  <c r="E596" i="48" s="1"/>
  <c r="B596" i="48"/>
  <c r="J595" i="48"/>
  <c r="I595" i="48"/>
  <c r="H595" i="48"/>
  <c r="F595" i="48"/>
  <c r="D595" i="48"/>
  <c r="E595" i="48" s="1"/>
  <c r="B595" i="48"/>
  <c r="J594" i="48"/>
  <c r="I594" i="48"/>
  <c r="H594" i="48"/>
  <c r="F594" i="48"/>
  <c r="D594" i="48"/>
  <c r="E594" i="48" s="1"/>
  <c r="B594" i="48"/>
  <c r="J593" i="48"/>
  <c r="I593" i="48"/>
  <c r="H593" i="48"/>
  <c r="F593" i="48"/>
  <c r="D593" i="48"/>
  <c r="E593" i="48" s="1"/>
  <c r="B593" i="48"/>
  <c r="J592" i="48"/>
  <c r="I592" i="48"/>
  <c r="H592" i="48"/>
  <c r="F592" i="48"/>
  <c r="D592" i="48"/>
  <c r="E592" i="48" s="1"/>
  <c r="B592" i="48"/>
  <c r="J591" i="48"/>
  <c r="I591" i="48"/>
  <c r="H591" i="48"/>
  <c r="F591" i="48"/>
  <c r="D591" i="48"/>
  <c r="E591" i="48" s="1"/>
  <c r="B591" i="48"/>
  <c r="J590" i="48"/>
  <c r="I590" i="48"/>
  <c r="H590" i="48"/>
  <c r="F590" i="48"/>
  <c r="D590" i="48"/>
  <c r="E590" i="48" s="1"/>
  <c r="B590" i="48"/>
  <c r="J589" i="48"/>
  <c r="I589" i="48"/>
  <c r="H589" i="48"/>
  <c r="F589" i="48"/>
  <c r="D589" i="48"/>
  <c r="E589" i="48" s="1"/>
  <c r="B589" i="48"/>
  <c r="J588" i="48"/>
  <c r="I588" i="48"/>
  <c r="H588" i="48"/>
  <c r="F588" i="48"/>
  <c r="D588" i="48"/>
  <c r="E588" i="48" s="1"/>
  <c r="B588" i="48"/>
  <c r="J587" i="48"/>
  <c r="I587" i="48"/>
  <c r="H587" i="48"/>
  <c r="F587" i="48"/>
  <c r="D587" i="48"/>
  <c r="E587" i="48" s="1"/>
  <c r="B587" i="48"/>
  <c r="J586" i="48"/>
  <c r="I586" i="48"/>
  <c r="H586" i="48"/>
  <c r="F586" i="48"/>
  <c r="D586" i="48"/>
  <c r="E586" i="48" s="1"/>
  <c r="B586" i="48"/>
  <c r="J585" i="48"/>
  <c r="I585" i="48"/>
  <c r="H585" i="48"/>
  <c r="F585" i="48"/>
  <c r="D585" i="48"/>
  <c r="E585" i="48" s="1"/>
  <c r="B585" i="48"/>
  <c r="J584" i="48"/>
  <c r="I584" i="48"/>
  <c r="H584" i="48"/>
  <c r="F584" i="48"/>
  <c r="D584" i="48"/>
  <c r="E584" i="48" s="1"/>
  <c r="B584" i="48"/>
  <c r="J583" i="48"/>
  <c r="I583" i="48"/>
  <c r="H583" i="48"/>
  <c r="F583" i="48"/>
  <c r="D583" i="48"/>
  <c r="E583" i="48" s="1"/>
  <c r="B583" i="48"/>
  <c r="J582" i="48"/>
  <c r="I582" i="48"/>
  <c r="H582" i="48"/>
  <c r="F582" i="48"/>
  <c r="D582" i="48"/>
  <c r="E582" i="48" s="1"/>
  <c r="B582" i="48"/>
  <c r="J581" i="48"/>
  <c r="I581" i="48"/>
  <c r="H581" i="48"/>
  <c r="F581" i="48"/>
  <c r="D581" i="48"/>
  <c r="E581" i="48" s="1"/>
  <c r="B581" i="48"/>
  <c r="J580" i="48"/>
  <c r="I580" i="48"/>
  <c r="H580" i="48"/>
  <c r="F580" i="48"/>
  <c r="D580" i="48"/>
  <c r="E580" i="48" s="1"/>
  <c r="B580" i="48"/>
  <c r="J579" i="48"/>
  <c r="I579" i="48"/>
  <c r="H579" i="48"/>
  <c r="F579" i="48"/>
  <c r="D579" i="48"/>
  <c r="E579" i="48" s="1"/>
  <c r="B579" i="48"/>
  <c r="J578" i="48"/>
  <c r="I578" i="48"/>
  <c r="H578" i="48"/>
  <c r="F578" i="48"/>
  <c r="D578" i="48"/>
  <c r="E578" i="48" s="1"/>
  <c r="B578" i="48"/>
  <c r="J577" i="48"/>
  <c r="I577" i="48"/>
  <c r="H577" i="48"/>
  <c r="F577" i="48"/>
  <c r="D577" i="48"/>
  <c r="E577" i="48" s="1"/>
  <c r="B577" i="48"/>
  <c r="J576" i="48"/>
  <c r="I576" i="48"/>
  <c r="H576" i="48"/>
  <c r="F576" i="48"/>
  <c r="D576" i="48"/>
  <c r="E576" i="48" s="1"/>
  <c r="B576" i="48"/>
  <c r="J575" i="48"/>
  <c r="I575" i="48"/>
  <c r="H575" i="48"/>
  <c r="F575" i="48"/>
  <c r="D575" i="48"/>
  <c r="E575" i="48" s="1"/>
  <c r="B575" i="48"/>
  <c r="J574" i="48"/>
  <c r="I574" i="48"/>
  <c r="H574" i="48"/>
  <c r="F574" i="48"/>
  <c r="D574" i="48"/>
  <c r="E574" i="48" s="1"/>
  <c r="B574" i="48"/>
  <c r="J573" i="48"/>
  <c r="I573" i="48"/>
  <c r="H573" i="48"/>
  <c r="F573" i="48"/>
  <c r="D573" i="48"/>
  <c r="E573" i="48" s="1"/>
  <c r="B573" i="48"/>
  <c r="J572" i="48"/>
  <c r="I572" i="48"/>
  <c r="H572" i="48"/>
  <c r="F572" i="48"/>
  <c r="D572" i="48"/>
  <c r="E572" i="48" s="1"/>
  <c r="B572" i="48"/>
  <c r="J571" i="48"/>
  <c r="I571" i="48"/>
  <c r="H571" i="48"/>
  <c r="F571" i="48"/>
  <c r="D571" i="48"/>
  <c r="E571" i="48" s="1"/>
  <c r="B571" i="48"/>
  <c r="J570" i="48"/>
  <c r="I570" i="48"/>
  <c r="H570" i="48"/>
  <c r="F570" i="48"/>
  <c r="D570" i="48"/>
  <c r="E570" i="48" s="1"/>
  <c r="B570" i="48"/>
  <c r="J569" i="48"/>
  <c r="I569" i="48"/>
  <c r="H569" i="48"/>
  <c r="F569" i="48"/>
  <c r="D569" i="48"/>
  <c r="E569" i="48" s="1"/>
  <c r="B569" i="48"/>
  <c r="J568" i="48"/>
  <c r="I568" i="48"/>
  <c r="H568" i="48"/>
  <c r="F568" i="48"/>
  <c r="D568" i="48"/>
  <c r="E568" i="48" s="1"/>
  <c r="B568" i="48"/>
  <c r="J567" i="48"/>
  <c r="I567" i="48"/>
  <c r="H567" i="48"/>
  <c r="F567" i="48"/>
  <c r="D567" i="48"/>
  <c r="E567" i="48" s="1"/>
  <c r="B567" i="48"/>
  <c r="J566" i="48"/>
  <c r="I566" i="48"/>
  <c r="H566" i="48"/>
  <c r="F566" i="48"/>
  <c r="D566" i="48"/>
  <c r="E566" i="48" s="1"/>
  <c r="B566" i="48"/>
  <c r="J565" i="48"/>
  <c r="I565" i="48"/>
  <c r="H565" i="48"/>
  <c r="F565" i="48"/>
  <c r="D565" i="48"/>
  <c r="E565" i="48" s="1"/>
  <c r="B565" i="48"/>
  <c r="J564" i="48"/>
  <c r="I564" i="48"/>
  <c r="H564" i="48"/>
  <c r="F564" i="48"/>
  <c r="D564" i="48"/>
  <c r="E564" i="48" s="1"/>
  <c r="B564" i="48"/>
  <c r="J563" i="48"/>
  <c r="I563" i="48"/>
  <c r="H563" i="48"/>
  <c r="F563" i="48"/>
  <c r="D563" i="48"/>
  <c r="E563" i="48" s="1"/>
  <c r="B563" i="48"/>
  <c r="J562" i="48"/>
  <c r="I562" i="48"/>
  <c r="H562" i="48"/>
  <c r="F562" i="48"/>
  <c r="D562" i="48"/>
  <c r="E562" i="48" s="1"/>
  <c r="B562" i="48"/>
  <c r="J561" i="48"/>
  <c r="I561" i="48"/>
  <c r="H561" i="48"/>
  <c r="F561" i="48"/>
  <c r="D561" i="48"/>
  <c r="E561" i="48" s="1"/>
  <c r="B561" i="48"/>
  <c r="J560" i="48"/>
  <c r="I560" i="48"/>
  <c r="H560" i="48"/>
  <c r="F560" i="48"/>
  <c r="D560" i="48"/>
  <c r="E560" i="48" s="1"/>
  <c r="B560" i="48"/>
  <c r="J559" i="48"/>
  <c r="I559" i="48"/>
  <c r="H559" i="48"/>
  <c r="F559" i="48"/>
  <c r="D559" i="48"/>
  <c r="E559" i="48" s="1"/>
  <c r="B559" i="48"/>
  <c r="J558" i="48"/>
  <c r="I558" i="48"/>
  <c r="H558" i="48"/>
  <c r="F558" i="48"/>
  <c r="D558" i="48"/>
  <c r="E558" i="48" s="1"/>
  <c r="B558" i="48"/>
  <c r="J557" i="48"/>
  <c r="I557" i="48"/>
  <c r="H557" i="48"/>
  <c r="F557" i="48"/>
  <c r="D557" i="48"/>
  <c r="E557" i="48" s="1"/>
  <c r="B557" i="48"/>
  <c r="J556" i="48"/>
  <c r="I556" i="48"/>
  <c r="H556" i="48"/>
  <c r="F556" i="48"/>
  <c r="D556" i="48"/>
  <c r="E556" i="48" s="1"/>
  <c r="B556" i="48"/>
  <c r="J555" i="48"/>
  <c r="I555" i="48"/>
  <c r="H555" i="48"/>
  <c r="F555" i="48"/>
  <c r="D555" i="48"/>
  <c r="E555" i="48" s="1"/>
  <c r="B555" i="48"/>
  <c r="J554" i="48"/>
  <c r="I554" i="48"/>
  <c r="H554" i="48"/>
  <c r="F554" i="48"/>
  <c r="D554" i="48"/>
  <c r="E554" i="48" s="1"/>
  <c r="B554" i="48"/>
  <c r="J553" i="48"/>
  <c r="I553" i="48"/>
  <c r="H553" i="48"/>
  <c r="F553" i="48"/>
  <c r="D553" i="48"/>
  <c r="E553" i="48" s="1"/>
  <c r="B553" i="48"/>
  <c r="J552" i="48"/>
  <c r="I552" i="48"/>
  <c r="H552" i="48"/>
  <c r="F552" i="48"/>
  <c r="D552" i="48"/>
  <c r="E552" i="48" s="1"/>
  <c r="B552" i="48"/>
  <c r="J551" i="48"/>
  <c r="I551" i="48"/>
  <c r="H551" i="48"/>
  <c r="F551" i="48"/>
  <c r="D551" i="48"/>
  <c r="E551" i="48" s="1"/>
  <c r="B551" i="48"/>
  <c r="J550" i="48"/>
  <c r="I550" i="48"/>
  <c r="H550" i="48"/>
  <c r="F550" i="48"/>
  <c r="D550" i="48"/>
  <c r="E550" i="48" s="1"/>
  <c r="B550" i="48"/>
  <c r="J549" i="48"/>
  <c r="I549" i="48"/>
  <c r="H549" i="48"/>
  <c r="F549" i="48"/>
  <c r="D549" i="48"/>
  <c r="E549" i="48" s="1"/>
  <c r="B549" i="48"/>
  <c r="J548" i="48"/>
  <c r="I548" i="48"/>
  <c r="H548" i="48"/>
  <c r="F548" i="48"/>
  <c r="D548" i="48"/>
  <c r="E548" i="48" s="1"/>
  <c r="B548" i="48"/>
  <c r="J547" i="48"/>
  <c r="I547" i="48"/>
  <c r="H547" i="48"/>
  <c r="F547" i="48"/>
  <c r="D547" i="48"/>
  <c r="E547" i="48" s="1"/>
  <c r="B547" i="48"/>
  <c r="J546" i="48"/>
  <c r="I546" i="48"/>
  <c r="H546" i="48"/>
  <c r="F546" i="48"/>
  <c r="D546" i="48"/>
  <c r="E546" i="48" s="1"/>
  <c r="B546" i="48"/>
  <c r="J545" i="48"/>
  <c r="I545" i="48"/>
  <c r="H545" i="48"/>
  <c r="F545" i="48"/>
  <c r="D545" i="48"/>
  <c r="E545" i="48" s="1"/>
  <c r="B545" i="48"/>
  <c r="J544" i="48"/>
  <c r="I544" i="48"/>
  <c r="H544" i="48"/>
  <c r="F544" i="48"/>
  <c r="D544" i="48"/>
  <c r="E544" i="48" s="1"/>
  <c r="B544" i="48"/>
  <c r="J543" i="48"/>
  <c r="I543" i="48"/>
  <c r="H543" i="48"/>
  <c r="F543" i="48"/>
  <c r="D543" i="48"/>
  <c r="E543" i="48" s="1"/>
  <c r="B543" i="48"/>
  <c r="J542" i="48"/>
  <c r="I542" i="48"/>
  <c r="H542" i="48"/>
  <c r="F542" i="48"/>
  <c r="D542" i="48"/>
  <c r="E542" i="48" s="1"/>
  <c r="B542" i="48"/>
  <c r="J541" i="48"/>
  <c r="I541" i="48"/>
  <c r="H541" i="48"/>
  <c r="F541" i="48"/>
  <c r="D541" i="48"/>
  <c r="E541" i="48" s="1"/>
  <c r="B541" i="48"/>
  <c r="J540" i="48"/>
  <c r="I540" i="48"/>
  <c r="H540" i="48"/>
  <c r="F540" i="48"/>
  <c r="D540" i="48"/>
  <c r="E540" i="48" s="1"/>
  <c r="B540" i="48"/>
  <c r="J539" i="48"/>
  <c r="I539" i="48"/>
  <c r="H539" i="48"/>
  <c r="F539" i="48"/>
  <c r="D539" i="48"/>
  <c r="E539" i="48" s="1"/>
  <c r="B539" i="48"/>
  <c r="J538" i="48"/>
  <c r="I538" i="48"/>
  <c r="H538" i="48"/>
  <c r="F538" i="48"/>
  <c r="D538" i="48"/>
  <c r="E538" i="48" s="1"/>
  <c r="B538" i="48"/>
  <c r="J537" i="48"/>
  <c r="I537" i="48"/>
  <c r="H537" i="48"/>
  <c r="F537" i="48"/>
  <c r="D537" i="48"/>
  <c r="E537" i="48" s="1"/>
  <c r="B537" i="48"/>
  <c r="J536" i="48"/>
  <c r="I536" i="48"/>
  <c r="H536" i="48"/>
  <c r="F536" i="48"/>
  <c r="D536" i="48"/>
  <c r="E536" i="48" s="1"/>
  <c r="B536" i="48"/>
  <c r="J535" i="48"/>
  <c r="I535" i="48"/>
  <c r="H535" i="48"/>
  <c r="F535" i="48"/>
  <c r="D535" i="48"/>
  <c r="E535" i="48" s="1"/>
  <c r="B535" i="48"/>
  <c r="J534" i="48"/>
  <c r="I534" i="48"/>
  <c r="H534" i="48"/>
  <c r="F534" i="48"/>
  <c r="D534" i="48"/>
  <c r="E534" i="48" s="1"/>
  <c r="B534" i="48"/>
  <c r="J533" i="48"/>
  <c r="I533" i="48"/>
  <c r="H533" i="48"/>
  <c r="F533" i="48"/>
  <c r="D533" i="48"/>
  <c r="E533" i="48" s="1"/>
  <c r="B533" i="48"/>
  <c r="J532" i="48"/>
  <c r="I532" i="48"/>
  <c r="H532" i="48"/>
  <c r="F532" i="48"/>
  <c r="D532" i="48"/>
  <c r="E532" i="48" s="1"/>
  <c r="B532" i="48"/>
  <c r="J531" i="48"/>
  <c r="I531" i="48"/>
  <c r="H531" i="48"/>
  <c r="F531" i="48"/>
  <c r="D531" i="48"/>
  <c r="E531" i="48" s="1"/>
  <c r="B531" i="48"/>
  <c r="J530" i="48"/>
  <c r="I530" i="48"/>
  <c r="H530" i="48"/>
  <c r="F530" i="48"/>
  <c r="D530" i="48"/>
  <c r="E530" i="48" s="1"/>
  <c r="B530" i="48"/>
  <c r="J529" i="48"/>
  <c r="I529" i="48"/>
  <c r="H529" i="48"/>
  <c r="F529" i="48"/>
  <c r="D529" i="48"/>
  <c r="E529" i="48" s="1"/>
  <c r="B529" i="48"/>
  <c r="J528" i="48"/>
  <c r="I528" i="48"/>
  <c r="H528" i="48"/>
  <c r="F528" i="48"/>
  <c r="D528" i="48"/>
  <c r="E528" i="48" s="1"/>
  <c r="B528" i="48"/>
  <c r="J527" i="48"/>
  <c r="I527" i="48"/>
  <c r="H527" i="48"/>
  <c r="F527" i="48"/>
  <c r="D527" i="48"/>
  <c r="E527" i="48" s="1"/>
  <c r="B527" i="48"/>
  <c r="J526" i="48"/>
  <c r="I526" i="48"/>
  <c r="H526" i="48"/>
  <c r="F526" i="48"/>
  <c r="D526" i="48"/>
  <c r="E526" i="48" s="1"/>
  <c r="B526" i="48"/>
  <c r="J525" i="48"/>
  <c r="I525" i="48"/>
  <c r="H525" i="48"/>
  <c r="F525" i="48"/>
  <c r="D525" i="48"/>
  <c r="E525" i="48" s="1"/>
  <c r="B525" i="48"/>
  <c r="J524" i="48"/>
  <c r="I524" i="48"/>
  <c r="H524" i="48"/>
  <c r="F524" i="48"/>
  <c r="D524" i="48"/>
  <c r="E524" i="48" s="1"/>
  <c r="B524" i="48"/>
  <c r="J523" i="48"/>
  <c r="I523" i="48"/>
  <c r="H523" i="48"/>
  <c r="F523" i="48"/>
  <c r="D523" i="48"/>
  <c r="E523" i="48" s="1"/>
  <c r="B523" i="48"/>
  <c r="J522" i="48"/>
  <c r="I522" i="48"/>
  <c r="H522" i="48"/>
  <c r="F522" i="48"/>
  <c r="D522" i="48"/>
  <c r="E522" i="48" s="1"/>
  <c r="B522" i="48"/>
  <c r="J521" i="48"/>
  <c r="I521" i="48"/>
  <c r="H521" i="48"/>
  <c r="F521" i="48"/>
  <c r="D521" i="48"/>
  <c r="E521" i="48" s="1"/>
  <c r="B521" i="48"/>
  <c r="J520" i="48"/>
  <c r="I520" i="48"/>
  <c r="H520" i="48"/>
  <c r="F520" i="48"/>
  <c r="D520" i="48"/>
  <c r="E520" i="48" s="1"/>
  <c r="B520" i="48"/>
  <c r="J519" i="48"/>
  <c r="I519" i="48"/>
  <c r="H519" i="48"/>
  <c r="F519" i="48"/>
  <c r="D519" i="48"/>
  <c r="E519" i="48" s="1"/>
  <c r="B519" i="48"/>
  <c r="J518" i="48"/>
  <c r="I518" i="48"/>
  <c r="H518" i="48"/>
  <c r="F518" i="48"/>
  <c r="D518" i="48"/>
  <c r="E518" i="48" s="1"/>
  <c r="B518" i="48"/>
  <c r="J517" i="48"/>
  <c r="I517" i="48"/>
  <c r="H517" i="48"/>
  <c r="F517" i="48"/>
  <c r="D517" i="48"/>
  <c r="E517" i="48" s="1"/>
  <c r="B517" i="48"/>
  <c r="J516" i="48"/>
  <c r="I516" i="48"/>
  <c r="H516" i="48"/>
  <c r="F516" i="48"/>
  <c r="D516" i="48"/>
  <c r="E516" i="48" s="1"/>
  <c r="B516" i="48"/>
  <c r="J515" i="48"/>
  <c r="I515" i="48"/>
  <c r="H515" i="48"/>
  <c r="F515" i="48"/>
  <c r="D515" i="48"/>
  <c r="E515" i="48" s="1"/>
  <c r="B515" i="48"/>
  <c r="J514" i="48"/>
  <c r="I514" i="48"/>
  <c r="H514" i="48"/>
  <c r="F514" i="48"/>
  <c r="D514" i="48"/>
  <c r="E514" i="48" s="1"/>
  <c r="B514" i="48"/>
  <c r="J513" i="48"/>
  <c r="I513" i="48"/>
  <c r="H513" i="48"/>
  <c r="F513" i="48"/>
  <c r="D513" i="48"/>
  <c r="E513" i="48" s="1"/>
  <c r="B513" i="48"/>
  <c r="J512" i="48"/>
  <c r="I512" i="48"/>
  <c r="H512" i="48"/>
  <c r="F512" i="48"/>
  <c r="D512" i="48"/>
  <c r="E512" i="48" s="1"/>
  <c r="B512" i="48"/>
  <c r="J511" i="48"/>
  <c r="I511" i="48"/>
  <c r="H511" i="48"/>
  <c r="F511" i="48"/>
  <c r="D511" i="48"/>
  <c r="E511" i="48" s="1"/>
  <c r="B511" i="48"/>
  <c r="J510" i="48"/>
  <c r="I510" i="48"/>
  <c r="H510" i="48"/>
  <c r="F510" i="48"/>
  <c r="D510" i="48"/>
  <c r="E510" i="48" s="1"/>
  <c r="B510" i="48"/>
  <c r="J509" i="48"/>
  <c r="I509" i="48"/>
  <c r="H509" i="48"/>
  <c r="F509" i="48"/>
  <c r="D509" i="48"/>
  <c r="E509" i="48" s="1"/>
  <c r="B509" i="48"/>
  <c r="J508" i="48"/>
  <c r="I508" i="48"/>
  <c r="H508" i="48"/>
  <c r="F508" i="48"/>
  <c r="D508" i="48"/>
  <c r="E508" i="48" s="1"/>
  <c r="B508" i="48"/>
  <c r="J507" i="48"/>
  <c r="I507" i="48"/>
  <c r="H507" i="48"/>
  <c r="F507" i="48"/>
  <c r="D507" i="48"/>
  <c r="E507" i="48" s="1"/>
  <c r="B507" i="48"/>
  <c r="J506" i="48"/>
  <c r="I506" i="48"/>
  <c r="H506" i="48"/>
  <c r="F506" i="48"/>
  <c r="D506" i="48"/>
  <c r="E506" i="48" s="1"/>
  <c r="B506" i="48"/>
  <c r="J505" i="48"/>
  <c r="I505" i="48"/>
  <c r="H505" i="48"/>
  <c r="F505" i="48"/>
  <c r="D505" i="48"/>
  <c r="E505" i="48" s="1"/>
  <c r="B505" i="48"/>
  <c r="J504" i="48"/>
  <c r="I504" i="48"/>
  <c r="H504" i="48"/>
  <c r="F504" i="48"/>
  <c r="D504" i="48"/>
  <c r="E504" i="48" s="1"/>
  <c r="B504" i="48"/>
  <c r="J503" i="48"/>
  <c r="I503" i="48"/>
  <c r="H503" i="48"/>
  <c r="F503" i="48"/>
  <c r="D503" i="48"/>
  <c r="E503" i="48" s="1"/>
  <c r="B503" i="48"/>
  <c r="J502" i="48"/>
  <c r="I502" i="48"/>
  <c r="H502" i="48"/>
  <c r="F502" i="48"/>
  <c r="D502" i="48"/>
  <c r="E502" i="48" s="1"/>
  <c r="B502" i="48"/>
  <c r="J501" i="48"/>
  <c r="I501" i="48"/>
  <c r="H501" i="48"/>
  <c r="F501" i="48"/>
  <c r="D501" i="48"/>
  <c r="E501" i="48" s="1"/>
  <c r="B501" i="48"/>
  <c r="J500" i="48"/>
  <c r="I500" i="48"/>
  <c r="H500" i="48"/>
  <c r="F500" i="48"/>
  <c r="D500" i="48"/>
  <c r="E500" i="48" s="1"/>
  <c r="B500" i="48"/>
  <c r="J499" i="48"/>
  <c r="I499" i="48"/>
  <c r="H499" i="48"/>
  <c r="F499" i="48"/>
  <c r="D499" i="48"/>
  <c r="E499" i="48" s="1"/>
  <c r="B499" i="48"/>
  <c r="J498" i="48"/>
  <c r="I498" i="48"/>
  <c r="H498" i="48"/>
  <c r="F498" i="48"/>
  <c r="D498" i="48"/>
  <c r="E498" i="48" s="1"/>
  <c r="B498" i="48"/>
  <c r="J497" i="48"/>
  <c r="I497" i="48"/>
  <c r="H497" i="48"/>
  <c r="F497" i="48"/>
  <c r="D497" i="48"/>
  <c r="E497" i="48" s="1"/>
  <c r="B497" i="48"/>
  <c r="J496" i="48"/>
  <c r="I496" i="48"/>
  <c r="H496" i="48"/>
  <c r="F496" i="48"/>
  <c r="D496" i="48"/>
  <c r="E496" i="48" s="1"/>
  <c r="B496" i="48"/>
  <c r="J495" i="48"/>
  <c r="I495" i="48"/>
  <c r="H495" i="48"/>
  <c r="F495" i="48"/>
  <c r="D495" i="48"/>
  <c r="E495" i="48" s="1"/>
  <c r="B495" i="48"/>
  <c r="J494" i="48"/>
  <c r="I494" i="48"/>
  <c r="H494" i="48"/>
  <c r="F494" i="48"/>
  <c r="D494" i="48"/>
  <c r="E494" i="48" s="1"/>
  <c r="B494" i="48"/>
  <c r="J493" i="48"/>
  <c r="I493" i="48"/>
  <c r="H493" i="48"/>
  <c r="F493" i="48"/>
  <c r="D493" i="48"/>
  <c r="E493" i="48" s="1"/>
  <c r="B493" i="48"/>
  <c r="J492" i="48"/>
  <c r="I492" i="48"/>
  <c r="H492" i="48"/>
  <c r="F492" i="48"/>
  <c r="D492" i="48"/>
  <c r="E492" i="48" s="1"/>
  <c r="B492" i="48"/>
  <c r="J491" i="48"/>
  <c r="I491" i="48"/>
  <c r="H491" i="48"/>
  <c r="F491" i="48"/>
  <c r="D491" i="48"/>
  <c r="E491" i="48" s="1"/>
  <c r="B491" i="48"/>
  <c r="J490" i="48"/>
  <c r="I490" i="48"/>
  <c r="H490" i="48"/>
  <c r="F490" i="48"/>
  <c r="D490" i="48"/>
  <c r="E490" i="48" s="1"/>
  <c r="B490" i="48"/>
  <c r="J489" i="48"/>
  <c r="I489" i="48"/>
  <c r="H489" i="48"/>
  <c r="F489" i="48"/>
  <c r="D489" i="48"/>
  <c r="E489" i="48" s="1"/>
  <c r="B489" i="48"/>
  <c r="J488" i="48"/>
  <c r="I488" i="48"/>
  <c r="H488" i="48"/>
  <c r="F488" i="48"/>
  <c r="D488" i="48"/>
  <c r="E488" i="48" s="1"/>
  <c r="B488" i="48"/>
  <c r="J487" i="48"/>
  <c r="I487" i="48"/>
  <c r="H487" i="48"/>
  <c r="F487" i="48"/>
  <c r="D487" i="48"/>
  <c r="E487" i="48" s="1"/>
  <c r="B487" i="48"/>
  <c r="J486" i="48"/>
  <c r="I486" i="48"/>
  <c r="H486" i="48"/>
  <c r="F486" i="48"/>
  <c r="D486" i="48"/>
  <c r="E486" i="48" s="1"/>
  <c r="B486" i="48"/>
  <c r="J485" i="48"/>
  <c r="I485" i="48"/>
  <c r="H485" i="48"/>
  <c r="F485" i="48"/>
  <c r="D485" i="48"/>
  <c r="E485" i="48" s="1"/>
  <c r="B485" i="48"/>
  <c r="J484" i="48"/>
  <c r="I484" i="48"/>
  <c r="H484" i="48"/>
  <c r="F484" i="48"/>
  <c r="D484" i="48"/>
  <c r="E484" i="48" s="1"/>
  <c r="B484" i="48"/>
  <c r="J483" i="48"/>
  <c r="I483" i="48"/>
  <c r="H483" i="48"/>
  <c r="F483" i="48"/>
  <c r="D483" i="48"/>
  <c r="E483" i="48" s="1"/>
  <c r="B483" i="48"/>
  <c r="J482" i="48"/>
  <c r="I482" i="48"/>
  <c r="H482" i="48"/>
  <c r="F482" i="48"/>
  <c r="D482" i="48"/>
  <c r="E482" i="48" s="1"/>
  <c r="B482" i="48"/>
  <c r="J481" i="48"/>
  <c r="I481" i="48"/>
  <c r="H481" i="48"/>
  <c r="F481" i="48"/>
  <c r="D481" i="48"/>
  <c r="E481" i="48" s="1"/>
  <c r="B481" i="48"/>
  <c r="J480" i="48"/>
  <c r="I480" i="48"/>
  <c r="H480" i="48"/>
  <c r="F480" i="48"/>
  <c r="D480" i="48"/>
  <c r="E480" i="48" s="1"/>
  <c r="B480" i="48"/>
  <c r="J479" i="48"/>
  <c r="I479" i="48"/>
  <c r="H479" i="48"/>
  <c r="F479" i="48"/>
  <c r="D479" i="48"/>
  <c r="E479" i="48" s="1"/>
  <c r="B479" i="48"/>
  <c r="J478" i="48"/>
  <c r="I478" i="48"/>
  <c r="H478" i="48"/>
  <c r="F478" i="48"/>
  <c r="D478" i="48"/>
  <c r="E478" i="48" s="1"/>
  <c r="B478" i="48"/>
  <c r="J477" i="48"/>
  <c r="I477" i="48"/>
  <c r="H477" i="48"/>
  <c r="F477" i="48"/>
  <c r="D477" i="48"/>
  <c r="E477" i="48" s="1"/>
  <c r="B477" i="48"/>
  <c r="J476" i="48"/>
  <c r="I476" i="48"/>
  <c r="H476" i="48"/>
  <c r="F476" i="48"/>
  <c r="D476" i="48"/>
  <c r="E476" i="48" s="1"/>
  <c r="B476" i="48"/>
  <c r="J475" i="48"/>
  <c r="I475" i="48"/>
  <c r="H475" i="48"/>
  <c r="F475" i="48"/>
  <c r="D475" i="48"/>
  <c r="E475" i="48" s="1"/>
  <c r="B475" i="48"/>
  <c r="J474" i="48"/>
  <c r="I474" i="48"/>
  <c r="H474" i="48"/>
  <c r="F474" i="48"/>
  <c r="D474" i="48"/>
  <c r="E474" i="48" s="1"/>
  <c r="B474" i="48"/>
  <c r="J473" i="48"/>
  <c r="I473" i="48"/>
  <c r="H473" i="48"/>
  <c r="F473" i="48"/>
  <c r="D473" i="48"/>
  <c r="E473" i="48" s="1"/>
  <c r="B473" i="48"/>
  <c r="J472" i="48"/>
  <c r="I472" i="48"/>
  <c r="H472" i="48"/>
  <c r="F472" i="48"/>
  <c r="D472" i="48"/>
  <c r="E472" i="48" s="1"/>
  <c r="B472" i="48"/>
  <c r="J471" i="48"/>
  <c r="I471" i="48"/>
  <c r="H471" i="48"/>
  <c r="F471" i="48"/>
  <c r="D471" i="48"/>
  <c r="E471" i="48" s="1"/>
  <c r="B471" i="48"/>
  <c r="J470" i="48"/>
  <c r="I470" i="48"/>
  <c r="H470" i="48"/>
  <c r="F470" i="48"/>
  <c r="D470" i="48"/>
  <c r="E470" i="48" s="1"/>
  <c r="B470" i="48"/>
  <c r="J469" i="48"/>
  <c r="I469" i="48"/>
  <c r="H469" i="48"/>
  <c r="F469" i="48"/>
  <c r="D469" i="48"/>
  <c r="E469" i="48" s="1"/>
  <c r="B469" i="48"/>
  <c r="J468" i="48"/>
  <c r="I468" i="48"/>
  <c r="H468" i="48"/>
  <c r="F468" i="48"/>
  <c r="D468" i="48"/>
  <c r="E468" i="48" s="1"/>
  <c r="B468" i="48"/>
  <c r="J467" i="48"/>
  <c r="I467" i="48"/>
  <c r="H467" i="48"/>
  <c r="F467" i="48"/>
  <c r="D467" i="48"/>
  <c r="E467" i="48" s="1"/>
  <c r="B467" i="48"/>
  <c r="J466" i="48"/>
  <c r="I466" i="48"/>
  <c r="H466" i="48"/>
  <c r="F466" i="48"/>
  <c r="D466" i="48"/>
  <c r="E466" i="48" s="1"/>
  <c r="B466" i="48"/>
  <c r="J465" i="48"/>
  <c r="I465" i="48"/>
  <c r="H465" i="48"/>
  <c r="F465" i="48"/>
  <c r="D465" i="48"/>
  <c r="E465" i="48" s="1"/>
  <c r="B465" i="48"/>
  <c r="J464" i="48"/>
  <c r="I464" i="48"/>
  <c r="H464" i="48"/>
  <c r="F464" i="48"/>
  <c r="D464" i="48"/>
  <c r="E464" i="48" s="1"/>
  <c r="B464" i="48"/>
  <c r="J463" i="48"/>
  <c r="I463" i="48"/>
  <c r="H463" i="48"/>
  <c r="F463" i="48"/>
  <c r="D463" i="48"/>
  <c r="E463" i="48" s="1"/>
  <c r="B463" i="48"/>
  <c r="J462" i="48"/>
  <c r="I462" i="48"/>
  <c r="H462" i="48"/>
  <c r="F462" i="48"/>
  <c r="D462" i="48"/>
  <c r="E462" i="48" s="1"/>
  <c r="B462" i="48"/>
  <c r="J461" i="48"/>
  <c r="I461" i="48"/>
  <c r="H461" i="48"/>
  <c r="F461" i="48"/>
  <c r="D461" i="48"/>
  <c r="E461" i="48" s="1"/>
  <c r="B461" i="48"/>
  <c r="J460" i="48"/>
  <c r="I460" i="48"/>
  <c r="H460" i="48"/>
  <c r="F460" i="48"/>
  <c r="D460" i="48"/>
  <c r="E460" i="48" s="1"/>
  <c r="B460" i="48"/>
  <c r="J459" i="48"/>
  <c r="I459" i="48"/>
  <c r="H459" i="48"/>
  <c r="F459" i="48"/>
  <c r="D459" i="48"/>
  <c r="E459" i="48" s="1"/>
  <c r="B459" i="48"/>
  <c r="J458" i="48"/>
  <c r="I458" i="48"/>
  <c r="H458" i="48"/>
  <c r="F458" i="48"/>
  <c r="D458" i="48"/>
  <c r="E458" i="48" s="1"/>
  <c r="B458" i="48"/>
  <c r="J457" i="48"/>
  <c r="I457" i="48"/>
  <c r="H457" i="48"/>
  <c r="F457" i="48"/>
  <c r="D457" i="48"/>
  <c r="E457" i="48" s="1"/>
  <c r="B457" i="48"/>
  <c r="J456" i="48"/>
  <c r="I456" i="48"/>
  <c r="H456" i="48"/>
  <c r="F456" i="48"/>
  <c r="D456" i="48"/>
  <c r="E456" i="48" s="1"/>
  <c r="B456" i="48"/>
  <c r="J455" i="48"/>
  <c r="I455" i="48"/>
  <c r="H455" i="48"/>
  <c r="F455" i="48"/>
  <c r="D455" i="48"/>
  <c r="E455" i="48" s="1"/>
  <c r="B455" i="48"/>
  <c r="J454" i="48"/>
  <c r="I454" i="48"/>
  <c r="H454" i="48"/>
  <c r="F454" i="48"/>
  <c r="D454" i="48"/>
  <c r="E454" i="48" s="1"/>
  <c r="B454" i="48"/>
  <c r="J453" i="48"/>
  <c r="I453" i="48"/>
  <c r="H453" i="48"/>
  <c r="F453" i="48"/>
  <c r="D453" i="48"/>
  <c r="E453" i="48" s="1"/>
  <c r="B453" i="48"/>
  <c r="J452" i="48"/>
  <c r="I452" i="48"/>
  <c r="H452" i="48"/>
  <c r="F452" i="48"/>
  <c r="D452" i="48"/>
  <c r="E452" i="48" s="1"/>
  <c r="B452" i="48"/>
  <c r="J451" i="48"/>
  <c r="I451" i="48"/>
  <c r="H451" i="48"/>
  <c r="F451" i="48"/>
  <c r="D451" i="48"/>
  <c r="E451" i="48" s="1"/>
  <c r="B451" i="48"/>
  <c r="J450" i="48"/>
  <c r="I450" i="48"/>
  <c r="H450" i="48"/>
  <c r="F450" i="48"/>
  <c r="D450" i="48"/>
  <c r="E450" i="48" s="1"/>
  <c r="B450" i="48"/>
  <c r="J449" i="48"/>
  <c r="I449" i="48"/>
  <c r="H449" i="48"/>
  <c r="F449" i="48"/>
  <c r="D449" i="48"/>
  <c r="E449" i="48" s="1"/>
  <c r="B449" i="48"/>
  <c r="J448" i="48"/>
  <c r="I448" i="48"/>
  <c r="H448" i="48"/>
  <c r="F448" i="48"/>
  <c r="D448" i="48"/>
  <c r="E448" i="48" s="1"/>
  <c r="B448" i="48"/>
  <c r="J447" i="48"/>
  <c r="I447" i="48"/>
  <c r="H447" i="48"/>
  <c r="F447" i="48"/>
  <c r="D447" i="48"/>
  <c r="E447" i="48" s="1"/>
  <c r="B447" i="48"/>
  <c r="J446" i="48"/>
  <c r="I446" i="48"/>
  <c r="H446" i="48"/>
  <c r="F446" i="48"/>
  <c r="D446" i="48"/>
  <c r="E446" i="48" s="1"/>
  <c r="B446" i="48"/>
  <c r="J445" i="48"/>
  <c r="I445" i="48"/>
  <c r="H445" i="48"/>
  <c r="F445" i="48"/>
  <c r="D445" i="48"/>
  <c r="E445" i="48" s="1"/>
  <c r="B445" i="48"/>
  <c r="J444" i="48"/>
  <c r="I444" i="48"/>
  <c r="H444" i="48"/>
  <c r="F444" i="48"/>
  <c r="D444" i="48"/>
  <c r="E444" i="48" s="1"/>
  <c r="B444" i="48"/>
  <c r="J443" i="48"/>
  <c r="I443" i="48"/>
  <c r="H443" i="48"/>
  <c r="F443" i="48"/>
  <c r="D443" i="48"/>
  <c r="E443" i="48" s="1"/>
  <c r="B443" i="48"/>
  <c r="J442" i="48"/>
  <c r="I442" i="48"/>
  <c r="H442" i="48"/>
  <c r="F442" i="48"/>
  <c r="D442" i="48"/>
  <c r="E442" i="48" s="1"/>
  <c r="B442" i="48"/>
  <c r="J441" i="48"/>
  <c r="I441" i="48"/>
  <c r="H441" i="48"/>
  <c r="F441" i="48"/>
  <c r="D441" i="48"/>
  <c r="E441" i="48" s="1"/>
  <c r="B441" i="48"/>
  <c r="J440" i="48"/>
  <c r="I440" i="48"/>
  <c r="H440" i="48"/>
  <c r="F440" i="48"/>
  <c r="D440" i="48"/>
  <c r="E440" i="48" s="1"/>
  <c r="B440" i="48"/>
  <c r="J439" i="48"/>
  <c r="I439" i="48"/>
  <c r="H439" i="48"/>
  <c r="F439" i="48"/>
  <c r="D439" i="48"/>
  <c r="E439" i="48" s="1"/>
  <c r="B439" i="48"/>
  <c r="J438" i="48"/>
  <c r="I438" i="48"/>
  <c r="H438" i="48"/>
  <c r="F438" i="48"/>
  <c r="D438" i="48"/>
  <c r="E438" i="48" s="1"/>
  <c r="B438" i="48"/>
  <c r="J437" i="48"/>
  <c r="I437" i="48"/>
  <c r="H437" i="48"/>
  <c r="F437" i="48"/>
  <c r="D437" i="48"/>
  <c r="E437" i="48" s="1"/>
  <c r="B437" i="48"/>
  <c r="J436" i="48"/>
  <c r="I436" i="48"/>
  <c r="H436" i="48"/>
  <c r="F436" i="48"/>
  <c r="D436" i="48"/>
  <c r="E436" i="48" s="1"/>
  <c r="B436" i="48"/>
  <c r="J435" i="48"/>
  <c r="I435" i="48"/>
  <c r="H435" i="48"/>
  <c r="F435" i="48"/>
  <c r="D435" i="48"/>
  <c r="E435" i="48" s="1"/>
  <c r="B435" i="48"/>
  <c r="J434" i="48"/>
  <c r="I434" i="48"/>
  <c r="H434" i="48"/>
  <c r="F434" i="48"/>
  <c r="D434" i="48"/>
  <c r="E434" i="48" s="1"/>
  <c r="B434" i="48"/>
  <c r="J433" i="48"/>
  <c r="I433" i="48"/>
  <c r="H433" i="48"/>
  <c r="F433" i="48"/>
  <c r="D433" i="48"/>
  <c r="E433" i="48" s="1"/>
  <c r="B433" i="48"/>
  <c r="J432" i="48"/>
  <c r="I432" i="48"/>
  <c r="H432" i="48"/>
  <c r="F432" i="48"/>
  <c r="D432" i="48"/>
  <c r="E432" i="48" s="1"/>
  <c r="B432" i="48"/>
  <c r="J431" i="48"/>
  <c r="I431" i="48"/>
  <c r="H431" i="48"/>
  <c r="F431" i="48"/>
  <c r="D431" i="48"/>
  <c r="E431" i="48" s="1"/>
  <c r="B431" i="48"/>
  <c r="J430" i="48"/>
  <c r="I430" i="48"/>
  <c r="H430" i="48"/>
  <c r="F430" i="48"/>
  <c r="D430" i="48"/>
  <c r="E430" i="48" s="1"/>
  <c r="B430" i="48"/>
  <c r="J429" i="48"/>
  <c r="I429" i="48"/>
  <c r="H429" i="48"/>
  <c r="F429" i="48"/>
  <c r="D429" i="48"/>
  <c r="E429" i="48" s="1"/>
  <c r="B429" i="48"/>
  <c r="J428" i="48"/>
  <c r="I428" i="48"/>
  <c r="H428" i="48"/>
  <c r="F428" i="48"/>
  <c r="D428" i="48"/>
  <c r="E428" i="48" s="1"/>
  <c r="B428" i="48"/>
  <c r="J427" i="48"/>
  <c r="I427" i="48"/>
  <c r="H427" i="48"/>
  <c r="F427" i="48"/>
  <c r="D427" i="48"/>
  <c r="E427" i="48" s="1"/>
  <c r="B427" i="48"/>
  <c r="J426" i="48"/>
  <c r="I426" i="48"/>
  <c r="H426" i="48"/>
  <c r="F426" i="48"/>
  <c r="D426" i="48"/>
  <c r="E426" i="48" s="1"/>
  <c r="B426" i="48"/>
  <c r="J425" i="48"/>
  <c r="I425" i="48"/>
  <c r="H425" i="48"/>
  <c r="F425" i="48"/>
  <c r="D425" i="48"/>
  <c r="E425" i="48" s="1"/>
  <c r="B425" i="48"/>
  <c r="J424" i="48"/>
  <c r="I424" i="48"/>
  <c r="H424" i="48"/>
  <c r="F424" i="48"/>
  <c r="D424" i="48"/>
  <c r="E424" i="48" s="1"/>
  <c r="B424" i="48"/>
  <c r="J423" i="48"/>
  <c r="I423" i="48"/>
  <c r="H423" i="48"/>
  <c r="F423" i="48"/>
  <c r="D423" i="48"/>
  <c r="E423" i="48" s="1"/>
  <c r="B423" i="48"/>
  <c r="J422" i="48"/>
  <c r="I422" i="48"/>
  <c r="H422" i="48"/>
  <c r="F422" i="48"/>
  <c r="D422" i="48"/>
  <c r="E422" i="48" s="1"/>
  <c r="B422" i="48"/>
  <c r="J421" i="48"/>
  <c r="I421" i="48"/>
  <c r="H421" i="48"/>
  <c r="F421" i="48"/>
  <c r="D421" i="48"/>
  <c r="E421" i="48" s="1"/>
  <c r="B421" i="48"/>
  <c r="J420" i="48"/>
  <c r="I420" i="48"/>
  <c r="H420" i="48"/>
  <c r="F420" i="48"/>
  <c r="D420" i="48"/>
  <c r="E420" i="48" s="1"/>
  <c r="B420" i="48"/>
  <c r="J419" i="48"/>
  <c r="I419" i="48"/>
  <c r="H419" i="48"/>
  <c r="F419" i="48"/>
  <c r="D419" i="48"/>
  <c r="E419" i="48" s="1"/>
  <c r="B419" i="48"/>
  <c r="J418" i="48"/>
  <c r="I418" i="48"/>
  <c r="H418" i="48"/>
  <c r="F418" i="48"/>
  <c r="D418" i="48"/>
  <c r="E418" i="48" s="1"/>
  <c r="B418" i="48"/>
  <c r="J417" i="48"/>
  <c r="I417" i="48"/>
  <c r="H417" i="48"/>
  <c r="F417" i="48"/>
  <c r="D417" i="48"/>
  <c r="E417" i="48" s="1"/>
  <c r="B417" i="48"/>
  <c r="J416" i="48"/>
  <c r="I416" i="48"/>
  <c r="H416" i="48"/>
  <c r="F416" i="48"/>
  <c r="D416" i="48"/>
  <c r="E416" i="48" s="1"/>
  <c r="B416" i="48"/>
  <c r="J415" i="48"/>
  <c r="I415" i="48"/>
  <c r="H415" i="48"/>
  <c r="F415" i="48"/>
  <c r="D415" i="48"/>
  <c r="E415" i="48" s="1"/>
  <c r="B415" i="48"/>
  <c r="J414" i="48"/>
  <c r="I414" i="48"/>
  <c r="H414" i="48"/>
  <c r="F414" i="48"/>
  <c r="D414" i="48"/>
  <c r="E414" i="48" s="1"/>
  <c r="B414" i="48"/>
  <c r="J413" i="48"/>
  <c r="I413" i="48"/>
  <c r="H413" i="48"/>
  <c r="F413" i="48"/>
  <c r="D413" i="48"/>
  <c r="E413" i="48" s="1"/>
  <c r="B413" i="48"/>
  <c r="J412" i="48"/>
  <c r="I412" i="48"/>
  <c r="H412" i="48"/>
  <c r="F412" i="48"/>
  <c r="D412" i="48"/>
  <c r="E412" i="48" s="1"/>
  <c r="B412" i="48"/>
  <c r="J411" i="48"/>
  <c r="I411" i="48"/>
  <c r="H411" i="48"/>
  <c r="F411" i="48"/>
  <c r="D411" i="48"/>
  <c r="E411" i="48" s="1"/>
  <c r="B411" i="48"/>
  <c r="J410" i="48"/>
  <c r="I410" i="48"/>
  <c r="H410" i="48"/>
  <c r="F410" i="48"/>
  <c r="D410" i="48"/>
  <c r="E410" i="48" s="1"/>
  <c r="B410" i="48"/>
  <c r="J409" i="48"/>
  <c r="I409" i="48"/>
  <c r="H409" i="48"/>
  <c r="F409" i="48"/>
  <c r="D409" i="48"/>
  <c r="E409" i="48" s="1"/>
  <c r="B409" i="48"/>
  <c r="J408" i="48"/>
  <c r="I408" i="48"/>
  <c r="H408" i="48"/>
  <c r="F408" i="48"/>
  <c r="D408" i="48"/>
  <c r="E408" i="48" s="1"/>
  <c r="B408" i="48"/>
  <c r="J407" i="48"/>
  <c r="I407" i="48"/>
  <c r="H407" i="48"/>
  <c r="F407" i="48"/>
  <c r="D407" i="48"/>
  <c r="E407" i="48" s="1"/>
  <c r="B407" i="48"/>
  <c r="J406" i="48"/>
  <c r="I406" i="48"/>
  <c r="H406" i="48"/>
  <c r="F406" i="48"/>
  <c r="D406" i="48"/>
  <c r="E406" i="48" s="1"/>
  <c r="B406" i="48"/>
  <c r="J405" i="48"/>
  <c r="I405" i="48"/>
  <c r="H405" i="48"/>
  <c r="F405" i="48"/>
  <c r="D405" i="48"/>
  <c r="E405" i="48" s="1"/>
  <c r="B405" i="48"/>
  <c r="J404" i="48"/>
  <c r="I404" i="48"/>
  <c r="H404" i="48"/>
  <c r="F404" i="48"/>
  <c r="D404" i="48"/>
  <c r="E404" i="48" s="1"/>
  <c r="B404" i="48"/>
  <c r="J403" i="48"/>
  <c r="I403" i="48"/>
  <c r="H403" i="48"/>
  <c r="F403" i="48"/>
  <c r="D403" i="48"/>
  <c r="E403" i="48" s="1"/>
  <c r="B403" i="48"/>
  <c r="J402" i="48"/>
  <c r="I402" i="48"/>
  <c r="H402" i="48"/>
  <c r="F402" i="48"/>
  <c r="D402" i="48"/>
  <c r="E402" i="48" s="1"/>
  <c r="B402" i="48"/>
  <c r="J401" i="48"/>
  <c r="I401" i="48"/>
  <c r="H401" i="48"/>
  <c r="F401" i="48"/>
  <c r="D401" i="48"/>
  <c r="E401" i="48" s="1"/>
  <c r="B401" i="48"/>
  <c r="J400" i="48"/>
  <c r="I400" i="48"/>
  <c r="H400" i="48"/>
  <c r="F400" i="48"/>
  <c r="D400" i="48"/>
  <c r="E400" i="48" s="1"/>
  <c r="B400" i="48"/>
  <c r="J399" i="48"/>
  <c r="I399" i="48"/>
  <c r="H399" i="48"/>
  <c r="F399" i="48"/>
  <c r="D399" i="48"/>
  <c r="E399" i="48" s="1"/>
  <c r="B399" i="48"/>
  <c r="J398" i="48"/>
  <c r="I398" i="48"/>
  <c r="H398" i="48"/>
  <c r="F398" i="48"/>
  <c r="D398" i="48"/>
  <c r="E398" i="48" s="1"/>
  <c r="B398" i="48"/>
  <c r="J397" i="48"/>
  <c r="I397" i="48"/>
  <c r="H397" i="48"/>
  <c r="F397" i="48"/>
  <c r="D397" i="48"/>
  <c r="E397" i="48" s="1"/>
  <c r="B397" i="48"/>
  <c r="J396" i="48"/>
  <c r="I396" i="48"/>
  <c r="H396" i="48"/>
  <c r="F396" i="48"/>
  <c r="D396" i="48"/>
  <c r="E396" i="48" s="1"/>
  <c r="B396" i="48"/>
  <c r="J395" i="48"/>
  <c r="I395" i="48"/>
  <c r="H395" i="48"/>
  <c r="F395" i="48"/>
  <c r="D395" i="48"/>
  <c r="E395" i="48" s="1"/>
  <c r="B395" i="48"/>
  <c r="J394" i="48"/>
  <c r="I394" i="48"/>
  <c r="H394" i="48"/>
  <c r="F394" i="48"/>
  <c r="D394" i="48"/>
  <c r="E394" i="48" s="1"/>
  <c r="B394" i="48"/>
  <c r="J393" i="48"/>
  <c r="I393" i="48"/>
  <c r="H393" i="48"/>
  <c r="F393" i="48"/>
  <c r="D393" i="48"/>
  <c r="E393" i="48" s="1"/>
  <c r="B393" i="48"/>
  <c r="J392" i="48"/>
  <c r="I392" i="48"/>
  <c r="H392" i="48"/>
  <c r="F392" i="48"/>
  <c r="D392" i="48"/>
  <c r="E392" i="48" s="1"/>
  <c r="B392" i="48"/>
  <c r="J391" i="48"/>
  <c r="I391" i="48"/>
  <c r="H391" i="48"/>
  <c r="F391" i="48"/>
  <c r="D391" i="48"/>
  <c r="E391" i="48" s="1"/>
  <c r="B391" i="48"/>
  <c r="J390" i="48"/>
  <c r="I390" i="48"/>
  <c r="H390" i="48"/>
  <c r="F390" i="48"/>
  <c r="D390" i="48"/>
  <c r="E390" i="48" s="1"/>
  <c r="B390" i="48"/>
  <c r="J389" i="48"/>
  <c r="I389" i="48"/>
  <c r="H389" i="48"/>
  <c r="F389" i="48"/>
  <c r="D389" i="48"/>
  <c r="E389" i="48" s="1"/>
  <c r="B389" i="48"/>
  <c r="J388" i="48"/>
  <c r="I388" i="48"/>
  <c r="H388" i="48"/>
  <c r="F388" i="48"/>
  <c r="D388" i="48"/>
  <c r="E388" i="48" s="1"/>
  <c r="B388" i="48"/>
  <c r="J387" i="48"/>
  <c r="I387" i="48"/>
  <c r="H387" i="48"/>
  <c r="F387" i="48"/>
  <c r="D387" i="48"/>
  <c r="E387" i="48" s="1"/>
  <c r="B387" i="48"/>
  <c r="J386" i="48"/>
  <c r="I386" i="48"/>
  <c r="H386" i="48"/>
  <c r="F386" i="48"/>
  <c r="D386" i="48"/>
  <c r="E386" i="48" s="1"/>
  <c r="B386" i="48"/>
  <c r="J385" i="48"/>
  <c r="I385" i="48"/>
  <c r="H385" i="48"/>
  <c r="F385" i="48"/>
  <c r="D385" i="48"/>
  <c r="E385" i="48" s="1"/>
  <c r="B385" i="48"/>
  <c r="J384" i="48"/>
  <c r="I384" i="48"/>
  <c r="H384" i="48"/>
  <c r="F384" i="48"/>
  <c r="D384" i="48"/>
  <c r="E384" i="48" s="1"/>
  <c r="B384" i="48"/>
  <c r="J383" i="48"/>
  <c r="I383" i="48"/>
  <c r="H383" i="48"/>
  <c r="F383" i="48"/>
  <c r="D383" i="48"/>
  <c r="E383" i="48" s="1"/>
  <c r="B383" i="48"/>
  <c r="J382" i="48"/>
  <c r="I382" i="48"/>
  <c r="H382" i="48"/>
  <c r="F382" i="48"/>
  <c r="D382" i="48"/>
  <c r="E382" i="48" s="1"/>
  <c r="B382" i="48"/>
  <c r="J381" i="48"/>
  <c r="I381" i="48"/>
  <c r="H381" i="48"/>
  <c r="F381" i="48"/>
  <c r="D381" i="48"/>
  <c r="E381" i="48" s="1"/>
  <c r="B381" i="48"/>
  <c r="J380" i="48"/>
  <c r="I380" i="48"/>
  <c r="H380" i="48"/>
  <c r="F380" i="48"/>
  <c r="D380" i="48"/>
  <c r="E380" i="48" s="1"/>
  <c r="B380" i="48"/>
  <c r="J379" i="48"/>
  <c r="I379" i="48"/>
  <c r="H379" i="48"/>
  <c r="F379" i="48"/>
  <c r="D379" i="48"/>
  <c r="E379" i="48" s="1"/>
  <c r="B379" i="48"/>
  <c r="J378" i="48"/>
  <c r="I378" i="48"/>
  <c r="H378" i="48"/>
  <c r="F378" i="48"/>
  <c r="D378" i="48"/>
  <c r="E378" i="48" s="1"/>
  <c r="B378" i="48"/>
  <c r="J377" i="48"/>
  <c r="I377" i="48"/>
  <c r="H377" i="48"/>
  <c r="F377" i="48"/>
  <c r="D377" i="48"/>
  <c r="E377" i="48" s="1"/>
  <c r="B377" i="48"/>
  <c r="J376" i="48"/>
  <c r="I376" i="48"/>
  <c r="H376" i="48"/>
  <c r="F376" i="48"/>
  <c r="D376" i="48"/>
  <c r="E376" i="48" s="1"/>
  <c r="B376" i="48"/>
  <c r="J375" i="48"/>
  <c r="I375" i="48"/>
  <c r="H375" i="48"/>
  <c r="F375" i="48"/>
  <c r="D375" i="48"/>
  <c r="E375" i="48" s="1"/>
  <c r="B375" i="48"/>
  <c r="J374" i="48"/>
  <c r="I374" i="48"/>
  <c r="H374" i="48"/>
  <c r="F374" i="48"/>
  <c r="D374" i="48"/>
  <c r="E374" i="48" s="1"/>
  <c r="B374" i="48"/>
  <c r="J373" i="48"/>
  <c r="I373" i="48"/>
  <c r="H373" i="48"/>
  <c r="F373" i="48"/>
  <c r="D373" i="48"/>
  <c r="E373" i="48" s="1"/>
  <c r="B373" i="48"/>
  <c r="J372" i="48"/>
  <c r="I372" i="48"/>
  <c r="H372" i="48"/>
  <c r="F372" i="48"/>
  <c r="D372" i="48"/>
  <c r="E372" i="48" s="1"/>
  <c r="B372" i="48"/>
  <c r="J371" i="48"/>
  <c r="I371" i="48"/>
  <c r="H371" i="48"/>
  <c r="F371" i="48"/>
  <c r="D371" i="48"/>
  <c r="E371" i="48" s="1"/>
  <c r="B371" i="48"/>
  <c r="J370" i="48"/>
  <c r="I370" i="48"/>
  <c r="H370" i="48"/>
  <c r="F370" i="48"/>
  <c r="D370" i="48"/>
  <c r="E370" i="48" s="1"/>
  <c r="B370" i="48"/>
  <c r="J369" i="48"/>
  <c r="I369" i="48"/>
  <c r="H369" i="48"/>
  <c r="F369" i="48"/>
  <c r="D369" i="48"/>
  <c r="E369" i="48" s="1"/>
  <c r="B369" i="48"/>
  <c r="J368" i="48"/>
  <c r="I368" i="48"/>
  <c r="H368" i="48"/>
  <c r="F368" i="48"/>
  <c r="D368" i="48"/>
  <c r="E368" i="48" s="1"/>
  <c r="B368" i="48"/>
  <c r="J367" i="48"/>
  <c r="I367" i="48"/>
  <c r="H367" i="48"/>
  <c r="F367" i="48"/>
  <c r="D367" i="48"/>
  <c r="E367" i="48" s="1"/>
  <c r="B367" i="48"/>
  <c r="J366" i="48"/>
  <c r="I366" i="48"/>
  <c r="H366" i="48"/>
  <c r="F366" i="48"/>
  <c r="D366" i="48"/>
  <c r="E366" i="48" s="1"/>
  <c r="B366" i="48"/>
  <c r="J365" i="48"/>
  <c r="I365" i="48"/>
  <c r="H365" i="48"/>
  <c r="F365" i="48"/>
  <c r="D365" i="48"/>
  <c r="E365" i="48" s="1"/>
  <c r="B365" i="48"/>
  <c r="J364" i="48"/>
  <c r="I364" i="48"/>
  <c r="H364" i="48"/>
  <c r="F364" i="48"/>
  <c r="D364" i="48"/>
  <c r="E364" i="48" s="1"/>
  <c r="B364" i="48"/>
  <c r="J363" i="48"/>
  <c r="I363" i="48"/>
  <c r="H363" i="48"/>
  <c r="F363" i="48"/>
  <c r="D363" i="48"/>
  <c r="E363" i="48" s="1"/>
  <c r="B363" i="48"/>
  <c r="J362" i="48"/>
  <c r="I362" i="48"/>
  <c r="H362" i="48"/>
  <c r="F362" i="48"/>
  <c r="D362" i="48"/>
  <c r="E362" i="48" s="1"/>
  <c r="B362" i="48"/>
  <c r="J361" i="48"/>
  <c r="I361" i="48"/>
  <c r="H361" i="48"/>
  <c r="F361" i="48"/>
  <c r="D361" i="48"/>
  <c r="E361" i="48" s="1"/>
  <c r="B361" i="48"/>
  <c r="J360" i="48"/>
  <c r="I360" i="48"/>
  <c r="H360" i="48"/>
  <c r="F360" i="48"/>
  <c r="D360" i="48"/>
  <c r="E360" i="48" s="1"/>
  <c r="B360" i="48"/>
  <c r="J359" i="48"/>
  <c r="I359" i="48"/>
  <c r="H359" i="48"/>
  <c r="F359" i="48"/>
  <c r="D359" i="48"/>
  <c r="E359" i="48" s="1"/>
  <c r="B359" i="48"/>
  <c r="J358" i="48"/>
  <c r="I358" i="48"/>
  <c r="H358" i="48"/>
  <c r="F358" i="48"/>
  <c r="D358" i="48"/>
  <c r="E358" i="48" s="1"/>
  <c r="B358" i="48"/>
  <c r="J357" i="48"/>
  <c r="I357" i="48"/>
  <c r="H357" i="48"/>
  <c r="F357" i="48"/>
  <c r="D357" i="48"/>
  <c r="E357" i="48" s="1"/>
  <c r="B357" i="48"/>
  <c r="J356" i="48"/>
  <c r="I356" i="48"/>
  <c r="H356" i="48"/>
  <c r="F356" i="48"/>
  <c r="D356" i="48"/>
  <c r="E356" i="48" s="1"/>
  <c r="B356" i="48"/>
  <c r="J355" i="48"/>
  <c r="I355" i="48"/>
  <c r="H355" i="48"/>
  <c r="F355" i="48"/>
  <c r="D355" i="48"/>
  <c r="E355" i="48" s="1"/>
  <c r="B355" i="48"/>
  <c r="J354" i="48"/>
  <c r="I354" i="48"/>
  <c r="H354" i="48"/>
  <c r="F354" i="48"/>
  <c r="D354" i="48"/>
  <c r="E354" i="48" s="1"/>
  <c r="B354" i="48"/>
  <c r="J353" i="48"/>
  <c r="I353" i="48"/>
  <c r="H353" i="48"/>
  <c r="F353" i="48"/>
  <c r="D353" i="48"/>
  <c r="E353" i="48" s="1"/>
  <c r="B353" i="48"/>
  <c r="J352" i="48"/>
  <c r="I352" i="48"/>
  <c r="H352" i="48"/>
  <c r="F352" i="48"/>
  <c r="D352" i="48"/>
  <c r="E352" i="48" s="1"/>
  <c r="B352" i="48"/>
  <c r="J351" i="48"/>
  <c r="I351" i="48"/>
  <c r="H351" i="48"/>
  <c r="F351" i="48"/>
  <c r="D351" i="48"/>
  <c r="E351" i="48" s="1"/>
  <c r="B351" i="48"/>
  <c r="J350" i="48"/>
  <c r="I350" i="48"/>
  <c r="H350" i="48"/>
  <c r="F350" i="48"/>
  <c r="D350" i="48"/>
  <c r="E350" i="48" s="1"/>
  <c r="B350" i="48"/>
  <c r="J349" i="48"/>
  <c r="I349" i="48"/>
  <c r="H349" i="48"/>
  <c r="F349" i="48"/>
  <c r="D349" i="48"/>
  <c r="E349" i="48" s="1"/>
  <c r="B349" i="48"/>
  <c r="J348" i="48"/>
  <c r="I348" i="48"/>
  <c r="H348" i="48"/>
  <c r="F348" i="48"/>
  <c r="D348" i="48"/>
  <c r="E348" i="48" s="1"/>
  <c r="B348" i="48"/>
  <c r="J347" i="48"/>
  <c r="I347" i="48"/>
  <c r="H347" i="48"/>
  <c r="F347" i="48"/>
  <c r="D347" i="48"/>
  <c r="E347" i="48" s="1"/>
  <c r="B347" i="48"/>
  <c r="J346" i="48"/>
  <c r="I346" i="48"/>
  <c r="H346" i="48"/>
  <c r="F346" i="48"/>
  <c r="D346" i="48"/>
  <c r="E346" i="48" s="1"/>
  <c r="B346" i="48"/>
  <c r="J345" i="48"/>
  <c r="I345" i="48"/>
  <c r="H345" i="48"/>
  <c r="F345" i="48"/>
  <c r="D345" i="48"/>
  <c r="E345" i="48" s="1"/>
  <c r="B345" i="48"/>
  <c r="J344" i="48"/>
  <c r="I344" i="48"/>
  <c r="H344" i="48"/>
  <c r="F344" i="48"/>
  <c r="D344" i="48"/>
  <c r="E344" i="48" s="1"/>
  <c r="B344" i="48"/>
  <c r="J343" i="48"/>
  <c r="I343" i="48"/>
  <c r="H343" i="48"/>
  <c r="F343" i="48"/>
  <c r="D343" i="48"/>
  <c r="E343" i="48" s="1"/>
  <c r="B343" i="48"/>
  <c r="J342" i="48"/>
  <c r="I342" i="48"/>
  <c r="H342" i="48"/>
  <c r="F342" i="48"/>
  <c r="D342" i="48"/>
  <c r="E342" i="48" s="1"/>
  <c r="B342" i="48"/>
  <c r="J341" i="48"/>
  <c r="I341" i="48"/>
  <c r="H341" i="48"/>
  <c r="F341" i="48"/>
  <c r="D341" i="48"/>
  <c r="E341" i="48" s="1"/>
  <c r="B341" i="48"/>
  <c r="J340" i="48"/>
  <c r="I340" i="48"/>
  <c r="H340" i="48"/>
  <c r="F340" i="48"/>
  <c r="D340" i="48"/>
  <c r="E340" i="48" s="1"/>
  <c r="B340" i="48"/>
  <c r="J339" i="48"/>
  <c r="I339" i="48"/>
  <c r="H339" i="48"/>
  <c r="F339" i="48"/>
  <c r="D339" i="48"/>
  <c r="E339" i="48" s="1"/>
  <c r="B339" i="48"/>
  <c r="J338" i="48"/>
  <c r="I338" i="48"/>
  <c r="H338" i="48"/>
  <c r="F338" i="48"/>
  <c r="D338" i="48"/>
  <c r="E338" i="48" s="1"/>
  <c r="B338" i="48"/>
  <c r="J337" i="48"/>
  <c r="I337" i="48"/>
  <c r="H337" i="48"/>
  <c r="F337" i="48"/>
  <c r="D337" i="48"/>
  <c r="E337" i="48" s="1"/>
  <c r="B337" i="48"/>
  <c r="J336" i="48"/>
  <c r="I336" i="48"/>
  <c r="H336" i="48"/>
  <c r="F336" i="48"/>
  <c r="D336" i="48"/>
  <c r="E336" i="48" s="1"/>
  <c r="B336" i="48"/>
  <c r="J335" i="48"/>
  <c r="I335" i="48"/>
  <c r="H335" i="48"/>
  <c r="F335" i="48"/>
  <c r="D335" i="48"/>
  <c r="E335" i="48" s="1"/>
  <c r="B335" i="48"/>
  <c r="J334" i="48"/>
  <c r="I334" i="48"/>
  <c r="H334" i="48"/>
  <c r="F334" i="48"/>
  <c r="D334" i="48"/>
  <c r="E334" i="48" s="1"/>
  <c r="B334" i="48"/>
  <c r="J333" i="48"/>
  <c r="I333" i="48"/>
  <c r="H333" i="48"/>
  <c r="F333" i="48"/>
  <c r="D333" i="48"/>
  <c r="E333" i="48" s="1"/>
  <c r="B333" i="48"/>
  <c r="J332" i="48"/>
  <c r="I332" i="48"/>
  <c r="H332" i="48"/>
  <c r="F332" i="48"/>
  <c r="D332" i="48"/>
  <c r="E332" i="48" s="1"/>
  <c r="B332" i="48"/>
  <c r="J331" i="48"/>
  <c r="I331" i="48"/>
  <c r="H331" i="48"/>
  <c r="F331" i="48"/>
  <c r="D331" i="48"/>
  <c r="E331" i="48" s="1"/>
  <c r="B331" i="48"/>
  <c r="J330" i="48"/>
  <c r="I330" i="48"/>
  <c r="H330" i="48"/>
  <c r="F330" i="48"/>
  <c r="D330" i="48"/>
  <c r="E330" i="48" s="1"/>
  <c r="B330" i="48"/>
  <c r="J329" i="48"/>
  <c r="I329" i="48"/>
  <c r="H329" i="48"/>
  <c r="F329" i="48"/>
  <c r="D329" i="48"/>
  <c r="E329" i="48" s="1"/>
  <c r="B329" i="48"/>
  <c r="J328" i="48"/>
  <c r="I328" i="48"/>
  <c r="H328" i="48"/>
  <c r="F328" i="48"/>
  <c r="D328" i="48"/>
  <c r="E328" i="48" s="1"/>
  <c r="B328" i="48"/>
  <c r="J327" i="48"/>
  <c r="I327" i="48"/>
  <c r="H327" i="48"/>
  <c r="F327" i="48"/>
  <c r="D327" i="48"/>
  <c r="E327" i="48" s="1"/>
  <c r="B327" i="48"/>
  <c r="J326" i="48"/>
  <c r="I326" i="48"/>
  <c r="H326" i="48"/>
  <c r="F326" i="48"/>
  <c r="D326" i="48"/>
  <c r="E326" i="48" s="1"/>
  <c r="B326" i="48"/>
  <c r="J325" i="48"/>
  <c r="I325" i="48"/>
  <c r="H325" i="48"/>
  <c r="F325" i="48"/>
  <c r="D325" i="48"/>
  <c r="E325" i="48" s="1"/>
  <c r="B325" i="48"/>
  <c r="J324" i="48"/>
  <c r="I324" i="48"/>
  <c r="H324" i="48"/>
  <c r="F324" i="48"/>
  <c r="D324" i="48"/>
  <c r="E324" i="48" s="1"/>
  <c r="B324" i="48"/>
  <c r="J323" i="48"/>
  <c r="I323" i="48"/>
  <c r="H323" i="48"/>
  <c r="F323" i="48"/>
  <c r="D323" i="48"/>
  <c r="E323" i="48" s="1"/>
  <c r="B323" i="48"/>
  <c r="J322" i="48"/>
  <c r="I322" i="48"/>
  <c r="H322" i="48"/>
  <c r="F322" i="48"/>
  <c r="D322" i="48"/>
  <c r="E322" i="48" s="1"/>
  <c r="B322" i="48"/>
  <c r="J321" i="48"/>
  <c r="I321" i="48"/>
  <c r="H321" i="48"/>
  <c r="F321" i="48"/>
  <c r="D321" i="48"/>
  <c r="E321" i="48" s="1"/>
  <c r="B321" i="48"/>
  <c r="J320" i="48"/>
  <c r="I320" i="48"/>
  <c r="H320" i="48"/>
  <c r="F320" i="48"/>
  <c r="D320" i="48"/>
  <c r="E320" i="48" s="1"/>
  <c r="B320" i="48"/>
  <c r="J319" i="48"/>
  <c r="I319" i="48"/>
  <c r="H319" i="48"/>
  <c r="F319" i="48"/>
  <c r="D319" i="48"/>
  <c r="E319" i="48" s="1"/>
  <c r="B319" i="48"/>
  <c r="J318" i="48"/>
  <c r="I318" i="48"/>
  <c r="H318" i="48"/>
  <c r="F318" i="48"/>
  <c r="D318" i="48"/>
  <c r="E318" i="48" s="1"/>
  <c r="B318" i="48"/>
  <c r="J317" i="48"/>
  <c r="I317" i="48"/>
  <c r="H317" i="48"/>
  <c r="F317" i="48"/>
  <c r="D317" i="48"/>
  <c r="E317" i="48" s="1"/>
  <c r="B317" i="48"/>
  <c r="J316" i="48"/>
  <c r="I316" i="48"/>
  <c r="H316" i="48"/>
  <c r="F316" i="48"/>
  <c r="D316" i="48"/>
  <c r="E316" i="48" s="1"/>
  <c r="B316" i="48"/>
  <c r="J315" i="48"/>
  <c r="I315" i="48"/>
  <c r="H315" i="48"/>
  <c r="F315" i="48"/>
  <c r="D315" i="48"/>
  <c r="E315" i="48" s="1"/>
  <c r="B315" i="48"/>
  <c r="J314" i="48"/>
  <c r="I314" i="48"/>
  <c r="H314" i="48"/>
  <c r="F314" i="48"/>
  <c r="D314" i="48"/>
  <c r="E314" i="48" s="1"/>
  <c r="B314" i="48"/>
  <c r="J313" i="48"/>
  <c r="I313" i="48"/>
  <c r="H313" i="48"/>
  <c r="F313" i="48"/>
  <c r="D313" i="48"/>
  <c r="E313" i="48" s="1"/>
  <c r="B313" i="48"/>
  <c r="J312" i="48"/>
  <c r="I312" i="48"/>
  <c r="H312" i="48"/>
  <c r="F312" i="48"/>
  <c r="D312" i="48"/>
  <c r="E312" i="48" s="1"/>
  <c r="B312" i="48"/>
  <c r="J311" i="48"/>
  <c r="I311" i="48"/>
  <c r="H311" i="48"/>
  <c r="F311" i="48"/>
  <c r="D311" i="48"/>
  <c r="E311" i="48" s="1"/>
  <c r="B311" i="48"/>
  <c r="J310" i="48"/>
  <c r="I310" i="48"/>
  <c r="H310" i="48"/>
  <c r="F310" i="48"/>
  <c r="D310" i="48"/>
  <c r="E310" i="48" s="1"/>
  <c r="B310" i="48"/>
  <c r="J309" i="48"/>
  <c r="I309" i="48"/>
  <c r="H309" i="48"/>
  <c r="F309" i="48"/>
  <c r="D309" i="48"/>
  <c r="E309" i="48" s="1"/>
  <c r="B309" i="48"/>
  <c r="J308" i="48"/>
  <c r="I308" i="48"/>
  <c r="H308" i="48"/>
  <c r="F308" i="48"/>
  <c r="D308" i="48"/>
  <c r="E308" i="48" s="1"/>
  <c r="B308" i="48"/>
  <c r="J307" i="48"/>
  <c r="I307" i="48"/>
  <c r="H307" i="48"/>
  <c r="F307" i="48"/>
  <c r="D307" i="48"/>
  <c r="E307" i="48" s="1"/>
  <c r="B307" i="48"/>
  <c r="J306" i="48"/>
  <c r="I306" i="48"/>
  <c r="H306" i="48"/>
  <c r="F306" i="48"/>
  <c r="D306" i="48"/>
  <c r="E306" i="48" s="1"/>
  <c r="B306" i="48"/>
  <c r="J305" i="48"/>
  <c r="I305" i="48"/>
  <c r="H305" i="48"/>
  <c r="F305" i="48"/>
  <c r="D305" i="48"/>
  <c r="E305" i="48" s="1"/>
  <c r="B305" i="48"/>
  <c r="J304" i="48"/>
  <c r="I304" i="48"/>
  <c r="H304" i="48"/>
  <c r="F304" i="48"/>
  <c r="D304" i="48"/>
  <c r="E304" i="48" s="1"/>
  <c r="B304" i="48"/>
  <c r="J303" i="48"/>
  <c r="I303" i="48"/>
  <c r="H303" i="48"/>
  <c r="F303" i="48"/>
  <c r="D303" i="48"/>
  <c r="E303" i="48" s="1"/>
  <c r="B303" i="48"/>
  <c r="J302" i="48"/>
  <c r="I302" i="48"/>
  <c r="H302" i="48"/>
  <c r="F302" i="48"/>
  <c r="D302" i="48"/>
  <c r="E302" i="48" s="1"/>
  <c r="B302" i="48"/>
  <c r="J301" i="48"/>
  <c r="I301" i="48"/>
  <c r="H301" i="48"/>
  <c r="F301" i="48"/>
  <c r="D301" i="48"/>
  <c r="E301" i="48" s="1"/>
  <c r="B301" i="48"/>
  <c r="J300" i="48"/>
  <c r="I300" i="48"/>
  <c r="H300" i="48"/>
  <c r="F300" i="48"/>
  <c r="D300" i="48"/>
  <c r="E300" i="48" s="1"/>
  <c r="B300" i="48"/>
  <c r="J299" i="48"/>
  <c r="I299" i="48"/>
  <c r="H299" i="48"/>
  <c r="F299" i="48"/>
  <c r="D299" i="48"/>
  <c r="E299" i="48" s="1"/>
  <c r="B299" i="48"/>
  <c r="J298" i="48"/>
  <c r="I298" i="48"/>
  <c r="H298" i="48"/>
  <c r="F298" i="48"/>
  <c r="D298" i="48"/>
  <c r="E298" i="48" s="1"/>
  <c r="B298" i="48"/>
  <c r="J297" i="48"/>
  <c r="I297" i="48"/>
  <c r="H297" i="48"/>
  <c r="F297" i="48"/>
  <c r="D297" i="48"/>
  <c r="E297" i="48" s="1"/>
  <c r="B297" i="48"/>
  <c r="J296" i="48"/>
  <c r="I296" i="48"/>
  <c r="H296" i="48"/>
  <c r="F296" i="48"/>
  <c r="D296" i="48"/>
  <c r="E296" i="48" s="1"/>
  <c r="B296" i="48"/>
  <c r="J295" i="48"/>
  <c r="I295" i="48"/>
  <c r="H295" i="48"/>
  <c r="F295" i="48"/>
  <c r="D295" i="48"/>
  <c r="E295" i="48" s="1"/>
  <c r="B295" i="48"/>
  <c r="J294" i="48"/>
  <c r="I294" i="48"/>
  <c r="H294" i="48"/>
  <c r="F294" i="48"/>
  <c r="D294" i="48"/>
  <c r="E294" i="48" s="1"/>
  <c r="B294" i="48"/>
  <c r="J293" i="48"/>
  <c r="I293" i="48"/>
  <c r="H293" i="48"/>
  <c r="F293" i="48"/>
  <c r="D293" i="48"/>
  <c r="E293" i="48" s="1"/>
  <c r="B293" i="48"/>
  <c r="J292" i="48"/>
  <c r="I292" i="48"/>
  <c r="H292" i="48"/>
  <c r="F292" i="48"/>
  <c r="D292" i="48"/>
  <c r="E292" i="48" s="1"/>
  <c r="B292" i="48"/>
  <c r="J291" i="48"/>
  <c r="I291" i="48"/>
  <c r="H291" i="48"/>
  <c r="F291" i="48"/>
  <c r="D291" i="48"/>
  <c r="E291" i="48" s="1"/>
  <c r="B291" i="48"/>
  <c r="J290" i="48"/>
  <c r="I290" i="48"/>
  <c r="H290" i="48"/>
  <c r="F290" i="48"/>
  <c r="D290" i="48"/>
  <c r="E290" i="48" s="1"/>
  <c r="B290" i="48"/>
  <c r="J289" i="48"/>
  <c r="I289" i="48"/>
  <c r="H289" i="48"/>
  <c r="F289" i="48"/>
  <c r="D289" i="48"/>
  <c r="E289" i="48" s="1"/>
  <c r="B289" i="48"/>
  <c r="J288" i="48"/>
  <c r="I288" i="48"/>
  <c r="H288" i="48"/>
  <c r="F288" i="48"/>
  <c r="D288" i="48"/>
  <c r="E288" i="48" s="1"/>
  <c r="B288" i="48"/>
  <c r="J287" i="48"/>
  <c r="I287" i="48"/>
  <c r="H287" i="48"/>
  <c r="F287" i="48"/>
  <c r="D287" i="48"/>
  <c r="E287" i="48" s="1"/>
  <c r="B287" i="48"/>
  <c r="J286" i="48"/>
  <c r="I286" i="48"/>
  <c r="H286" i="48"/>
  <c r="F286" i="48"/>
  <c r="D286" i="48"/>
  <c r="E286" i="48" s="1"/>
  <c r="B286" i="48"/>
  <c r="J285" i="48"/>
  <c r="I285" i="48"/>
  <c r="H285" i="48"/>
  <c r="F285" i="48"/>
  <c r="D285" i="48"/>
  <c r="E285" i="48" s="1"/>
  <c r="B285" i="48"/>
  <c r="J284" i="48"/>
  <c r="I284" i="48"/>
  <c r="H284" i="48"/>
  <c r="F284" i="48"/>
  <c r="D284" i="48"/>
  <c r="E284" i="48" s="1"/>
  <c r="B284" i="48"/>
  <c r="J283" i="48"/>
  <c r="I283" i="48"/>
  <c r="H283" i="48"/>
  <c r="F283" i="48"/>
  <c r="D283" i="48"/>
  <c r="E283" i="48" s="1"/>
  <c r="B283" i="48"/>
  <c r="J282" i="48"/>
  <c r="I282" i="48"/>
  <c r="H282" i="48"/>
  <c r="F282" i="48"/>
  <c r="D282" i="48"/>
  <c r="E282" i="48" s="1"/>
  <c r="B282" i="48"/>
  <c r="J281" i="48"/>
  <c r="I281" i="48"/>
  <c r="H281" i="48"/>
  <c r="F281" i="48"/>
  <c r="D281" i="48"/>
  <c r="E281" i="48" s="1"/>
  <c r="B281" i="48"/>
  <c r="J280" i="48"/>
  <c r="I280" i="48"/>
  <c r="H280" i="48"/>
  <c r="F280" i="48"/>
  <c r="D280" i="48"/>
  <c r="E280" i="48" s="1"/>
  <c r="B280" i="48"/>
  <c r="J279" i="48"/>
  <c r="I279" i="48"/>
  <c r="H279" i="48"/>
  <c r="F279" i="48"/>
  <c r="D279" i="48"/>
  <c r="E279" i="48" s="1"/>
  <c r="B279" i="48"/>
  <c r="J278" i="48"/>
  <c r="I278" i="48"/>
  <c r="H278" i="48"/>
  <c r="F278" i="48"/>
  <c r="D278" i="48"/>
  <c r="E278" i="48" s="1"/>
  <c r="B278" i="48"/>
  <c r="J277" i="48"/>
  <c r="I277" i="48"/>
  <c r="H277" i="48"/>
  <c r="F277" i="48"/>
  <c r="D277" i="48"/>
  <c r="E277" i="48" s="1"/>
  <c r="B277" i="48"/>
  <c r="J276" i="48"/>
  <c r="I276" i="48"/>
  <c r="H276" i="48"/>
  <c r="F276" i="48"/>
  <c r="D276" i="48"/>
  <c r="E276" i="48" s="1"/>
  <c r="B276" i="48"/>
  <c r="J275" i="48"/>
  <c r="I275" i="48"/>
  <c r="H275" i="48"/>
  <c r="F275" i="48"/>
  <c r="D275" i="48"/>
  <c r="E275" i="48" s="1"/>
  <c r="B275" i="48"/>
  <c r="J274" i="48"/>
  <c r="I274" i="48"/>
  <c r="H274" i="48"/>
  <c r="F274" i="48"/>
  <c r="D274" i="48"/>
  <c r="E274" i="48" s="1"/>
  <c r="B274" i="48"/>
  <c r="J273" i="48"/>
  <c r="I273" i="48"/>
  <c r="H273" i="48"/>
  <c r="F273" i="48"/>
  <c r="D273" i="48"/>
  <c r="E273" i="48" s="1"/>
  <c r="B273" i="48"/>
  <c r="J272" i="48"/>
  <c r="I272" i="48"/>
  <c r="H272" i="48"/>
  <c r="F272" i="48"/>
  <c r="D272" i="48"/>
  <c r="E272" i="48" s="1"/>
  <c r="B272" i="48"/>
  <c r="J271" i="48"/>
  <c r="I271" i="48"/>
  <c r="H271" i="48"/>
  <c r="F271" i="48"/>
  <c r="D271" i="48"/>
  <c r="E271" i="48" s="1"/>
  <c r="B271" i="48"/>
  <c r="J270" i="48"/>
  <c r="I270" i="48"/>
  <c r="H270" i="48"/>
  <c r="F270" i="48"/>
  <c r="D270" i="48"/>
  <c r="E270" i="48" s="1"/>
  <c r="B270" i="48"/>
  <c r="J269" i="48"/>
  <c r="I269" i="48"/>
  <c r="H269" i="48"/>
  <c r="F269" i="48"/>
  <c r="D269" i="48"/>
  <c r="E269" i="48" s="1"/>
  <c r="B269" i="48"/>
  <c r="J268" i="48"/>
  <c r="I268" i="48"/>
  <c r="H268" i="48"/>
  <c r="F268" i="48"/>
  <c r="D268" i="48"/>
  <c r="E268" i="48" s="1"/>
  <c r="B268" i="48"/>
  <c r="J267" i="48"/>
  <c r="I267" i="48"/>
  <c r="H267" i="48"/>
  <c r="F267" i="48"/>
  <c r="D267" i="48"/>
  <c r="E267" i="48" s="1"/>
  <c r="B267" i="48"/>
  <c r="J266" i="48"/>
  <c r="I266" i="48"/>
  <c r="H266" i="48"/>
  <c r="F266" i="48"/>
  <c r="D266" i="48"/>
  <c r="E266" i="48" s="1"/>
  <c r="B266" i="48"/>
  <c r="J265" i="48"/>
  <c r="I265" i="48"/>
  <c r="H265" i="48"/>
  <c r="F265" i="48"/>
  <c r="D265" i="48"/>
  <c r="E265" i="48" s="1"/>
  <c r="B265" i="48"/>
  <c r="J264" i="48"/>
  <c r="I264" i="48"/>
  <c r="H264" i="48"/>
  <c r="F264" i="48"/>
  <c r="D264" i="48"/>
  <c r="E264" i="48" s="1"/>
  <c r="B264" i="48"/>
  <c r="J263" i="48"/>
  <c r="I263" i="48"/>
  <c r="H263" i="48"/>
  <c r="F263" i="48"/>
  <c r="D263" i="48"/>
  <c r="E263" i="48" s="1"/>
  <c r="B263" i="48"/>
  <c r="J262" i="48"/>
  <c r="I262" i="48"/>
  <c r="H262" i="48"/>
  <c r="F262" i="48"/>
  <c r="D262" i="48"/>
  <c r="E262" i="48" s="1"/>
  <c r="B262" i="48"/>
  <c r="J261" i="48"/>
  <c r="I261" i="48"/>
  <c r="H261" i="48"/>
  <c r="F261" i="48"/>
  <c r="D261" i="48"/>
  <c r="E261" i="48" s="1"/>
  <c r="B261" i="48"/>
  <c r="J260" i="48"/>
  <c r="I260" i="48"/>
  <c r="H260" i="48"/>
  <c r="F260" i="48"/>
  <c r="D260" i="48"/>
  <c r="E260" i="48" s="1"/>
  <c r="B260" i="48"/>
  <c r="J259" i="48"/>
  <c r="I259" i="48"/>
  <c r="H259" i="48"/>
  <c r="F259" i="48"/>
  <c r="D259" i="48"/>
  <c r="E259" i="48" s="1"/>
  <c r="B259" i="48"/>
  <c r="J258" i="48"/>
  <c r="I258" i="48"/>
  <c r="H258" i="48"/>
  <c r="F258" i="48"/>
  <c r="D258" i="48"/>
  <c r="E258" i="48" s="1"/>
  <c r="B258" i="48"/>
  <c r="J257" i="48"/>
  <c r="I257" i="48"/>
  <c r="H257" i="48"/>
  <c r="F257" i="48"/>
  <c r="D257" i="48"/>
  <c r="E257" i="48" s="1"/>
  <c r="B257" i="48"/>
  <c r="J256" i="48"/>
  <c r="I256" i="48"/>
  <c r="H256" i="48"/>
  <c r="F256" i="48"/>
  <c r="D256" i="48"/>
  <c r="E256" i="48" s="1"/>
  <c r="B256" i="48"/>
  <c r="J255" i="48"/>
  <c r="I255" i="48"/>
  <c r="H255" i="48"/>
  <c r="F255" i="48"/>
  <c r="D255" i="48"/>
  <c r="E255" i="48" s="1"/>
  <c r="B255" i="48"/>
  <c r="J254" i="48"/>
  <c r="I254" i="48"/>
  <c r="H254" i="48"/>
  <c r="F254" i="48"/>
  <c r="D254" i="48"/>
  <c r="E254" i="48" s="1"/>
  <c r="B254" i="48"/>
  <c r="J253" i="48"/>
  <c r="I253" i="48"/>
  <c r="H253" i="48"/>
  <c r="F253" i="48"/>
  <c r="D253" i="48"/>
  <c r="E253" i="48" s="1"/>
  <c r="B253" i="48"/>
  <c r="J252" i="48"/>
  <c r="I252" i="48"/>
  <c r="H252" i="48"/>
  <c r="F252" i="48"/>
  <c r="D252" i="48"/>
  <c r="E252" i="48" s="1"/>
  <c r="B252" i="48"/>
  <c r="J251" i="48"/>
  <c r="I251" i="48"/>
  <c r="H251" i="48"/>
  <c r="F251" i="48"/>
  <c r="D251" i="48"/>
  <c r="E251" i="48" s="1"/>
  <c r="B251" i="48"/>
  <c r="J250" i="48"/>
  <c r="I250" i="48"/>
  <c r="H250" i="48"/>
  <c r="F250" i="48"/>
  <c r="D250" i="48"/>
  <c r="E250" i="48" s="1"/>
  <c r="B250" i="48"/>
  <c r="J249" i="48"/>
  <c r="I249" i="48"/>
  <c r="H249" i="48"/>
  <c r="F249" i="48"/>
  <c r="D249" i="48"/>
  <c r="E249" i="48" s="1"/>
  <c r="B249" i="48"/>
  <c r="J248" i="48"/>
  <c r="I248" i="48"/>
  <c r="H248" i="48"/>
  <c r="F248" i="48"/>
  <c r="D248" i="48"/>
  <c r="E248" i="48" s="1"/>
  <c r="B248" i="48"/>
  <c r="J247" i="48"/>
  <c r="I247" i="48"/>
  <c r="H247" i="48"/>
  <c r="F247" i="48"/>
  <c r="D247" i="48"/>
  <c r="E247" i="48" s="1"/>
  <c r="B247" i="48"/>
  <c r="J246" i="48"/>
  <c r="I246" i="48"/>
  <c r="H246" i="48"/>
  <c r="F246" i="48"/>
  <c r="D246" i="48"/>
  <c r="E246" i="48" s="1"/>
  <c r="B246" i="48"/>
  <c r="J245" i="48"/>
  <c r="I245" i="48"/>
  <c r="H245" i="48"/>
  <c r="F245" i="48"/>
  <c r="D245" i="48"/>
  <c r="E245" i="48" s="1"/>
  <c r="B245" i="48"/>
  <c r="J244" i="48"/>
  <c r="I244" i="48"/>
  <c r="H244" i="48"/>
  <c r="F244" i="48"/>
  <c r="D244" i="48"/>
  <c r="E244" i="48" s="1"/>
  <c r="B244" i="48"/>
  <c r="J243" i="48"/>
  <c r="I243" i="48"/>
  <c r="H243" i="48"/>
  <c r="F243" i="48"/>
  <c r="D243" i="48"/>
  <c r="E243" i="48" s="1"/>
  <c r="B243" i="48"/>
  <c r="J242" i="48"/>
  <c r="I242" i="48"/>
  <c r="H242" i="48"/>
  <c r="F242" i="48"/>
  <c r="D242" i="48"/>
  <c r="E242" i="48" s="1"/>
  <c r="B242" i="48"/>
  <c r="J241" i="48"/>
  <c r="I241" i="48"/>
  <c r="H241" i="48"/>
  <c r="F241" i="48"/>
  <c r="D241" i="48"/>
  <c r="E241" i="48" s="1"/>
  <c r="B241" i="48"/>
  <c r="J240" i="48"/>
  <c r="I240" i="48"/>
  <c r="H240" i="48"/>
  <c r="F240" i="48"/>
  <c r="D240" i="48"/>
  <c r="E240" i="48" s="1"/>
  <c r="B240" i="48"/>
  <c r="J239" i="48"/>
  <c r="I239" i="48"/>
  <c r="H239" i="48"/>
  <c r="F239" i="48"/>
  <c r="D239" i="48"/>
  <c r="E239" i="48" s="1"/>
  <c r="B239" i="48"/>
  <c r="J238" i="48"/>
  <c r="I238" i="48"/>
  <c r="H238" i="48"/>
  <c r="F238" i="48"/>
  <c r="D238" i="48"/>
  <c r="E238" i="48" s="1"/>
  <c r="B238" i="48"/>
  <c r="J237" i="48"/>
  <c r="I237" i="48"/>
  <c r="H237" i="48"/>
  <c r="F237" i="48"/>
  <c r="D237" i="48"/>
  <c r="E237" i="48" s="1"/>
  <c r="B237" i="48"/>
  <c r="J236" i="48"/>
  <c r="I236" i="48"/>
  <c r="H236" i="48"/>
  <c r="F236" i="48"/>
  <c r="D236" i="48"/>
  <c r="E236" i="48" s="1"/>
  <c r="B236" i="48"/>
  <c r="J235" i="48"/>
  <c r="I235" i="48"/>
  <c r="H235" i="48"/>
  <c r="F235" i="48"/>
  <c r="D235" i="48"/>
  <c r="E235" i="48" s="1"/>
  <c r="B235" i="48"/>
  <c r="J234" i="48"/>
  <c r="I234" i="48"/>
  <c r="H234" i="48"/>
  <c r="F234" i="48"/>
  <c r="D234" i="48"/>
  <c r="E234" i="48" s="1"/>
  <c r="B234" i="48"/>
  <c r="J233" i="48"/>
  <c r="I233" i="48"/>
  <c r="H233" i="48"/>
  <c r="F233" i="48"/>
  <c r="D233" i="48"/>
  <c r="E233" i="48" s="1"/>
  <c r="B233" i="48"/>
  <c r="J232" i="48"/>
  <c r="I232" i="48"/>
  <c r="H232" i="48"/>
  <c r="F232" i="48"/>
  <c r="D232" i="48"/>
  <c r="E232" i="48" s="1"/>
  <c r="B232" i="48"/>
  <c r="J231" i="48"/>
  <c r="I231" i="48"/>
  <c r="H231" i="48"/>
  <c r="F231" i="48"/>
  <c r="D231" i="48"/>
  <c r="E231" i="48" s="1"/>
  <c r="B231" i="48"/>
  <c r="J230" i="48"/>
  <c r="I230" i="48"/>
  <c r="H230" i="48"/>
  <c r="F230" i="48"/>
  <c r="D230" i="48"/>
  <c r="E230" i="48" s="1"/>
  <c r="B230" i="48"/>
  <c r="J229" i="48"/>
  <c r="I229" i="48"/>
  <c r="H229" i="48"/>
  <c r="F229" i="48"/>
  <c r="D229" i="48"/>
  <c r="E229" i="48" s="1"/>
  <c r="B229" i="48"/>
  <c r="J228" i="48"/>
  <c r="I228" i="48"/>
  <c r="H228" i="48"/>
  <c r="F228" i="48"/>
  <c r="D228" i="48"/>
  <c r="E228" i="48" s="1"/>
  <c r="B228" i="48"/>
  <c r="J227" i="48"/>
  <c r="I227" i="48"/>
  <c r="H227" i="48"/>
  <c r="F227" i="48"/>
  <c r="D227" i="48"/>
  <c r="E227" i="48" s="1"/>
  <c r="B227" i="48"/>
  <c r="J226" i="48"/>
  <c r="I226" i="48"/>
  <c r="H226" i="48"/>
  <c r="F226" i="48"/>
  <c r="D226" i="48"/>
  <c r="E226" i="48" s="1"/>
  <c r="B226" i="48"/>
  <c r="J225" i="48"/>
  <c r="I225" i="48"/>
  <c r="H225" i="48"/>
  <c r="F225" i="48"/>
  <c r="D225" i="48"/>
  <c r="E225" i="48" s="1"/>
  <c r="B225" i="48"/>
  <c r="J224" i="48"/>
  <c r="I224" i="48"/>
  <c r="H224" i="48"/>
  <c r="F224" i="48"/>
  <c r="D224" i="48"/>
  <c r="E224" i="48" s="1"/>
  <c r="B224" i="48"/>
  <c r="J223" i="48"/>
  <c r="I223" i="48"/>
  <c r="H223" i="48"/>
  <c r="F223" i="48"/>
  <c r="D223" i="48"/>
  <c r="E223" i="48" s="1"/>
  <c r="B223" i="48"/>
  <c r="J222" i="48"/>
  <c r="I222" i="48"/>
  <c r="H222" i="48"/>
  <c r="F222" i="48"/>
  <c r="D222" i="48"/>
  <c r="E222" i="48" s="1"/>
  <c r="B222" i="48"/>
  <c r="J221" i="48"/>
  <c r="I221" i="48"/>
  <c r="H221" i="48"/>
  <c r="F221" i="48"/>
  <c r="D221" i="48"/>
  <c r="E221" i="48" s="1"/>
  <c r="B221" i="48"/>
  <c r="J220" i="48"/>
  <c r="I220" i="48"/>
  <c r="H220" i="48"/>
  <c r="F220" i="48"/>
  <c r="D220" i="48"/>
  <c r="E220" i="48" s="1"/>
  <c r="B220" i="48"/>
  <c r="J219" i="48"/>
  <c r="I219" i="48"/>
  <c r="H219" i="48"/>
  <c r="F219" i="48"/>
  <c r="D219" i="48"/>
  <c r="E219" i="48" s="1"/>
  <c r="B219" i="48"/>
  <c r="J218" i="48"/>
  <c r="I218" i="48"/>
  <c r="H218" i="48"/>
  <c r="F218" i="48"/>
  <c r="D218" i="48"/>
  <c r="E218" i="48" s="1"/>
  <c r="B218" i="48"/>
  <c r="J217" i="48"/>
  <c r="I217" i="48"/>
  <c r="H217" i="48"/>
  <c r="F217" i="48"/>
  <c r="D217" i="48"/>
  <c r="E217" i="48" s="1"/>
  <c r="B217" i="48"/>
  <c r="J216" i="48"/>
  <c r="I216" i="48"/>
  <c r="H216" i="48"/>
  <c r="F216" i="48"/>
  <c r="D216" i="48"/>
  <c r="E216" i="48" s="1"/>
  <c r="B216" i="48"/>
  <c r="J215" i="48"/>
  <c r="I215" i="48"/>
  <c r="H215" i="48"/>
  <c r="F215" i="48"/>
  <c r="D215" i="48"/>
  <c r="E215" i="48" s="1"/>
  <c r="B215" i="48"/>
  <c r="J214" i="48"/>
  <c r="I214" i="48"/>
  <c r="H214" i="48"/>
  <c r="F214" i="48"/>
  <c r="D214" i="48"/>
  <c r="E214" i="48" s="1"/>
  <c r="B214" i="48"/>
  <c r="J213" i="48"/>
  <c r="I213" i="48"/>
  <c r="H213" i="48"/>
  <c r="F213" i="48"/>
  <c r="D213" i="48"/>
  <c r="E213" i="48" s="1"/>
  <c r="B213" i="48"/>
  <c r="J212" i="48"/>
  <c r="I212" i="48"/>
  <c r="H212" i="48"/>
  <c r="F212" i="48"/>
  <c r="D212" i="48"/>
  <c r="E212" i="48" s="1"/>
  <c r="B212" i="48"/>
  <c r="J211" i="48"/>
  <c r="I211" i="48"/>
  <c r="H211" i="48"/>
  <c r="F211" i="48"/>
  <c r="D211" i="48"/>
  <c r="E211" i="48" s="1"/>
  <c r="B211" i="48"/>
  <c r="J210" i="48"/>
  <c r="I210" i="48"/>
  <c r="H210" i="48"/>
  <c r="F210" i="48"/>
  <c r="D210" i="48"/>
  <c r="E210" i="48" s="1"/>
  <c r="B210" i="48"/>
  <c r="J209" i="48"/>
  <c r="I209" i="48"/>
  <c r="H209" i="48"/>
  <c r="F209" i="48"/>
  <c r="D209" i="48"/>
  <c r="E209" i="48" s="1"/>
  <c r="B209" i="48"/>
  <c r="J208" i="48"/>
  <c r="I208" i="48"/>
  <c r="H208" i="48"/>
  <c r="F208" i="48"/>
  <c r="D208" i="48"/>
  <c r="E208" i="48" s="1"/>
  <c r="B208" i="48"/>
  <c r="J207" i="48"/>
  <c r="I207" i="48"/>
  <c r="H207" i="48"/>
  <c r="F207" i="48"/>
  <c r="D207" i="48"/>
  <c r="E207" i="48" s="1"/>
  <c r="B207" i="48"/>
  <c r="J206" i="48"/>
  <c r="I206" i="48"/>
  <c r="H206" i="48"/>
  <c r="F206" i="48"/>
  <c r="D206" i="48"/>
  <c r="E206" i="48" s="1"/>
  <c r="B206" i="48"/>
  <c r="J205" i="48"/>
  <c r="I205" i="48"/>
  <c r="H205" i="48"/>
  <c r="F205" i="48"/>
  <c r="D205" i="48"/>
  <c r="E205" i="48" s="1"/>
  <c r="B205" i="48"/>
  <c r="J204" i="48"/>
  <c r="I204" i="48"/>
  <c r="H204" i="48"/>
  <c r="F204" i="48"/>
  <c r="D204" i="48"/>
  <c r="E204" i="48" s="1"/>
  <c r="B204" i="48"/>
  <c r="J203" i="48"/>
  <c r="I203" i="48"/>
  <c r="H203" i="48"/>
  <c r="F203" i="48"/>
  <c r="D203" i="48"/>
  <c r="E203" i="48" s="1"/>
  <c r="B203" i="48"/>
  <c r="J202" i="48"/>
  <c r="I202" i="48"/>
  <c r="H202" i="48"/>
  <c r="F202" i="48"/>
  <c r="D202" i="48"/>
  <c r="E202" i="48" s="1"/>
  <c r="B202" i="48"/>
  <c r="J201" i="48"/>
  <c r="I201" i="48"/>
  <c r="H201" i="48"/>
  <c r="F201" i="48"/>
  <c r="D201" i="48"/>
  <c r="E201" i="48" s="1"/>
  <c r="B201" i="48"/>
  <c r="J200" i="48"/>
  <c r="I200" i="48"/>
  <c r="H200" i="48"/>
  <c r="F200" i="48"/>
  <c r="D200" i="48"/>
  <c r="E200" i="48" s="1"/>
  <c r="B200" i="48"/>
  <c r="J199" i="48"/>
  <c r="I199" i="48"/>
  <c r="H199" i="48"/>
  <c r="F199" i="48"/>
  <c r="D199" i="48"/>
  <c r="E199" i="48" s="1"/>
  <c r="B199" i="48"/>
  <c r="J198" i="48"/>
  <c r="I198" i="48"/>
  <c r="H198" i="48"/>
  <c r="F198" i="48"/>
  <c r="D198" i="48"/>
  <c r="E198" i="48" s="1"/>
  <c r="B198" i="48"/>
  <c r="J197" i="48"/>
  <c r="I197" i="48"/>
  <c r="H197" i="48"/>
  <c r="F197" i="48"/>
  <c r="D197" i="48"/>
  <c r="E197" i="48" s="1"/>
  <c r="B197" i="48"/>
  <c r="J196" i="48"/>
  <c r="I196" i="48"/>
  <c r="H196" i="48"/>
  <c r="F196" i="48"/>
  <c r="D196" i="48"/>
  <c r="E196" i="48" s="1"/>
  <c r="B196" i="48"/>
  <c r="J195" i="48"/>
  <c r="I195" i="48"/>
  <c r="H195" i="48"/>
  <c r="F195" i="48"/>
  <c r="D195" i="48"/>
  <c r="E195" i="48" s="1"/>
  <c r="B195" i="48"/>
  <c r="J194" i="48"/>
  <c r="I194" i="48"/>
  <c r="H194" i="48"/>
  <c r="F194" i="48"/>
  <c r="D194" i="48"/>
  <c r="E194" i="48" s="1"/>
  <c r="B194" i="48"/>
  <c r="J193" i="48"/>
  <c r="I193" i="48"/>
  <c r="H193" i="48"/>
  <c r="F193" i="48"/>
  <c r="D193" i="48"/>
  <c r="E193" i="48" s="1"/>
  <c r="B193" i="48"/>
  <c r="J192" i="48"/>
  <c r="I192" i="48"/>
  <c r="H192" i="48"/>
  <c r="F192" i="48"/>
  <c r="D192" i="48"/>
  <c r="E192" i="48" s="1"/>
  <c r="B192" i="48"/>
  <c r="J191" i="48"/>
  <c r="I191" i="48"/>
  <c r="H191" i="48"/>
  <c r="F191" i="48"/>
  <c r="D191" i="48"/>
  <c r="E191" i="48" s="1"/>
  <c r="B191" i="48"/>
  <c r="J190" i="48"/>
  <c r="I190" i="48"/>
  <c r="H190" i="48"/>
  <c r="F190" i="48"/>
  <c r="D190" i="48"/>
  <c r="E190" i="48" s="1"/>
  <c r="B190" i="48"/>
  <c r="J189" i="48"/>
  <c r="I189" i="48"/>
  <c r="H189" i="48"/>
  <c r="F189" i="48"/>
  <c r="D189" i="48"/>
  <c r="E189" i="48" s="1"/>
  <c r="B189" i="48"/>
  <c r="J188" i="48"/>
  <c r="I188" i="48"/>
  <c r="H188" i="48"/>
  <c r="F188" i="48"/>
  <c r="D188" i="48"/>
  <c r="E188" i="48" s="1"/>
  <c r="B188" i="48"/>
  <c r="J187" i="48"/>
  <c r="I187" i="48"/>
  <c r="H187" i="48"/>
  <c r="F187" i="48"/>
  <c r="D187" i="48"/>
  <c r="E187" i="48" s="1"/>
  <c r="B187" i="48"/>
  <c r="J186" i="48"/>
  <c r="I186" i="48"/>
  <c r="H186" i="48"/>
  <c r="F186" i="48"/>
  <c r="D186" i="48"/>
  <c r="E186" i="48" s="1"/>
  <c r="B186" i="48"/>
  <c r="J185" i="48"/>
  <c r="I185" i="48"/>
  <c r="H185" i="48"/>
  <c r="F185" i="48"/>
  <c r="D185" i="48"/>
  <c r="E185" i="48" s="1"/>
  <c r="B185" i="48"/>
  <c r="J184" i="48"/>
  <c r="I184" i="48"/>
  <c r="H184" i="48"/>
  <c r="F184" i="48"/>
  <c r="D184" i="48"/>
  <c r="E184" i="48" s="1"/>
  <c r="B184" i="48"/>
  <c r="J183" i="48"/>
  <c r="I183" i="48"/>
  <c r="H183" i="48"/>
  <c r="F183" i="48"/>
  <c r="D183" i="48"/>
  <c r="E183" i="48" s="1"/>
  <c r="B183" i="48"/>
  <c r="J182" i="48"/>
  <c r="I182" i="48"/>
  <c r="H182" i="48"/>
  <c r="F182" i="48"/>
  <c r="D182" i="48"/>
  <c r="E182" i="48" s="1"/>
  <c r="B182" i="48"/>
  <c r="J181" i="48"/>
  <c r="I181" i="48"/>
  <c r="H181" i="48"/>
  <c r="F181" i="48"/>
  <c r="D181" i="48"/>
  <c r="E181" i="48" s="1"/>
  <c r="B181" i="48"/>
  <c r="J180" i="48"/>
  <c r="I180" i="48"/>
  <c r="H180" i="48"/>
  <c r="F180" i="48"/>
  <c r="D180" i="48"/>
  <c r="E180" i="48" s="1"/>
  <c r="B180" i="48"/>
  <c r="J179" i="48"/>
  <c r="I179" i="48"/>
  <c r="H179" i="48"/>
  <c r="F179" i="48"/>
  <c r="D179" i="48"/>
  <c r="E179" i="48" s="1"/>
  <c r="B179" i="48"/>
  <c r="J178" i="48"/>
  <c r="I178" i="48"/>
  <c r="H178" i="48"/>
  <c r="F178" i="48"/>
  <c r="D178" i="48"/>
  <c r="E178" i="48" s="1"/>
  <c r="B178" i="48"/>
  <c r="J177" i="48"/>
  <c r="I177" i="48"/>
  <c r="H177" i="48"/>
  <c r="F177" i="48"/>
  <c r="D177" i="48"/>
  <c r="E177" i="48" s="1"/>
  <c r="B177" i="48"/>
  <c r="J176" i="48"/>
  <c r="I176" i="48"/>
  <c r="H176" i="48"/>
  <c r="F176" i="48"/>
  <c r="D176" i="48"/>
  <c r="E176" i="48" s="1"/>
  <c r="B176" i="48"/>
  <c r="J175" i="48"/>
  <c r="I175" i="48"/>
  <c r="H175" i="48"/>
  <c r="F175" i="48"/>
  <c r="D175" i="48"/>
  <c r="E175" i="48" s="1"/>
  <c r="B175" i="48"/>
  <c r="J174" i="48"/>
  <c r="I174" i="48"/>
  <c r="H174" i="48"/>
  <c r="F174" i="48"/>
  <c r="D174" i="48"/>
  <c r="E174" i="48" s="1"/>
  <c r="B174" i="48"/>
  <c r="J173" i="48"/>
  <c r="I173" i="48"/>
  <c r="H173" i="48"/>
  <c r="F173" i="48"/>
  <c r="D173" i="48"/>
  <c r="E173" i="48" s="1"/>
  <c r="B173" i="48"/>
  <c r="J172" i="48"/>
  <c r="I172" i="48"/>
  <c r="H172" i="48"/>
  <c r="F172" i="48"/>
  <c r="D172" i="48"/>
  <c r="E172" i="48" s="1"/>
  <c r="B172" i="48"/>
  <c r="J171" i="48"/>
  <c r="I171" i="48"/>
  <c r="H171" i="48"/>
  <c r="F171" i="48"/>
  <c r="D171" i="48"/>
  <c r="E171" i="48" s="1"/>
  <c r="B171" i="48"/>
  <c r="J170" i="48"/>
  <c r="I170" i="48"/>
  <c r="H170" i="48"/>
  <c r="F170" i="48"/>
  <c r="D170" i="48"/>
  <c r="E170" i="48" s="1"/>
  <c r="B170" i="48"/>
  <c r="J169" i="48"/>
  <c r="I169" i="48"/>
  <c r="H169" i="48"/>
  <c r="F169" i="48"/>
  <c r="D169" i="48"/>
  <c r="E169" i="48" s="1"/>
  <c r="B169" i="48"/>
  <c r="J168" i="48"/>
  <c r="I168" i="48"/>
  <c r="H168" i="48"/>
  <c r="F168" i="48"/>
  <c r="D168" i="48"/>
  <c r="E168" i="48" s="1"/>
  <c r="B168" i="48"/>
  <c r="J167" i="48"/>
  <c r="I167" i="48"/>
  <c r="H167" i="48"/>
  <c r="F167" i="48"/>
  <c r="D167" i="48"/>
  <c r="E167" i="48" s="1"/>
  <c r="B167" i="48"/>
  <c r="J166" i="48"/>
  <c r="I166" i="48"/>
  <c r="H166" i="48"/>
  <c r="F166" i="48"/>
  <c r="D166" i="48"/>
  <c r="E166" i="48" s="1"/>
  <c r="B166" i="48"/>
  <c r="J165" i="48"/>
  <c r="I165" i="48"/>
  <c r="H165" i="48"/>
  <c r="F165" i="48"/>
  <c r="D165" i="48"/>
  <c r="E165" i="48" s="1"/>
  <c r="B165" i="48"/>
  <c r="J164" i="48"/>
  <c r="I164" i="48"/>
  <c r="H164" i="48"/>
  <c r="F164" i="48"/>
  <c r="D164" i="48"/>
  <c r="E164" i="48" s="1"/>
  <c r="B164" i="48"/>
  <c r="J163" i="48"/>
  <c r="I163" i="48"/>
  <c r="H163" i="48"/>
  <c r="F163" i="48"/>
  <c r="D163" i="48"/>
  <c r="E163" i="48" s="1"/>
  <c r="B163" i="48"/>
  <c r="J162" i="48"/>
  <c r="I162" i="48"/>
  <c r="H162" i="48"/>
  <c r="F162" i="48"/>
  <c r="D162" i="48"/>
  <c r="E162" i="48" s="1"/>
  <c r="B162" i="48"/>
  <c r="J161" i="48"/>
  <c r="I161" i="48"/>
  <c r="H161" i="48"/>
  <c r="F161" i="48"/>
  <c r="D161" i="48"/>
  <c r="E161" i="48" s="1"/>
  <c r="B161" i="48"/>
  <c r="J160" i="48"/>
  <c r="I160" i="48"/>
  <c r="H160" i="48"/>
  <c r="F160" i="48"/>
  <c r="D160" i="48"/>
  <c r="E160" i="48" s="1"/>
  <c r="B160" i="48"/>
  <c r="J159" i="48"/>
  <c r="I159" i="48"/>
  <c r="H159" i="48"/>
  <c r="F159" i="48"/>
  <c r="D159" i="48"/>
  <c r="E159" i="48" s="1"/>
  <c r="B159" i="48"/>
  <c r="J158" i="48"/>
  <c r="I158" i="48"/>
  <c r="H158" i="48"/>
  <c r="F158" i="48"/>
  <c r="D158" i="48"/>
  <c r="E158" i="48" s="1"/>
  <c r="B158" i="48"/>
  <c r="J157" i="48"/>
  <c r="I157" i="48"/>
  <c r="H157" i="48"/>
  <c r="F157" i="48"/>
  <c r="D157" i="48"/>
  <c r="E157" i="48" s="1"/>
  <c r="B157" i="48"/>
  <c r="J156" i="48"/>
  <c r="I156" i="48"/>
  <c r="H156" i="48"/>
  <c r="F156" i="48"/>
  <c r="D156" i="48"/>
  <c r="E156" i="48" s="1"/>
  <c r="B156" i="48"/>
  <c r="J155" i="48"/>
  <c r="I155" i="48"/>
  <c r="H155" i="48"/>
  <c r="F155" i="48"/>
  <c r="D155" i="48"/>
  <c r="E155" i="48" s="1"/>
  <c r="B155" i="48"/>
  <c r="J154" i="48"/>
  <c r="I154" i="48"/>
  <c r="H154" i="48"/>
  <c r="F154" i="48"/>
  <c r="D154" i="48"/>
  <c r="E154" i="48" s="1"/>
  <c r="B154" i="48"/>
  <c r="J153" i="48"/>
  <c r="I153" i="48"/>
  <c r="H153" i="48"/>
  <c r="F153" i="48"/>
  <c r="D153" i="48"/>
  <c r="E153" i="48" s="1"/>
  <c r="B153" i="48"/>
  <c r="J152" i="48"/>
  <c r="I152" i="48"/>
  <c r="H152" i="48"/>
  <c r="F152" i="48"/>
  <c r="D152" i="48"/>
  <c r="E152" i="48" s="1"/>
  <c r="B152" i="48"/>
  <c r="J151" i="48"/>
  <c r="I151" i="48"/>
  <c r="H151" i="48"/>
  <c r="F151" i="48"/>
  <c r="D151" i="48"/>
  <c r="E151" i="48" s="1"/>
  <c r="B151" i="48"/>
  <c r="J150" i="48"/>
  <c r="I150" i="48"/>
  <c r="H150" i="48"/>
  <c r="F150" i="48"/>
  <c r="D150" i="48"/>
  <c r="E150" i="48" s="1"/>
  <c r="B150" i="48"/>
  <c r="J149" i="48"/>
  <c r="I149" i="48"/>
  <c r="H149" i="48"/>
  <c r="F149" i="48"/>
  <c r="D149" i="48"/>
  <c r="E149" i="48" s="1"/>
  <c r="B149" i="48"/>
  <c r="J148" i="48"/>
  <c r="I148" i="48"/>
  <c r="H148" i="48"/>
  <c r="F148" i="48"/>
  <c r="D148" i="48"/>
  <c r="E148" i="48" s="1"/>
  <c r="B148" i="48"/>
  <c r="J147" i="48"/>
  <c r="I147" i="48"/>
  <c r="H147" i="48"/>
  <c r="F147" i="48"/>
  <c r="D147" i="48"/>
  <c r="E147" i="48" s="1"/>
  <c r="B147" i="48"/>
  <c r="J146" i="48"/>
  <c r="I146" i="48"/>
  <c r="H146" i="48"/>
  <c r="F146" i="48"/>
  <c r="D146" i="48"/>
  <c r="E146" i="48" s="1"/>
  <c r="B146" i="48"/>
  <c r="J145" i="48"/>
  <c r="I145" i="48"/>
  <c r="H145" i="48"/>
  <c r="F145" i="48"/>
  <c r="D145" i="48"/>
  <c r="E145" i="48" s="1"/>
  <c r="B145" i="48"/>
  <c r="J144" i="48"/>
  <c r="I144" i="48"/>
  <c r="H144" i="48"/>
  <c r="F144" i="48"/>
  <c r="D144" i="48"/>
  <c r="E144" i="48" s="1"/>
  <c r="B144" i="48"/>
  <c r="J143" i="48"/>
  <c r="I143" i="48"/>
  <c r="H143" i="48"/>
  <c r="F143" i="48"/>
  <c r="D143" i="48"/>
  <c r="E143" i="48" s="1"/>
  <c r="B143" i="48"/>
  <c r="J142" i="48"/>
  <c r="I142" i="48"/>
  <c r="H142" i="48"/>
  <c r="F142" i="48"/>
  <c r="D142" i="48"/>
  <c r="E142" i="48" s="1"/>
  <c r="B142" i="48"/>
  <c r="J141" i="48"/>
  <c r="I141" i="48"/>
  <c r="H141" i="48"/>
  <c r="F141" i="48"/>
  <c r="D141" i="48"/>
  <c r="E141" i="48" s="1"/>
  <c r="B141" i="48"/>
  <c r="J140" i="48"/>
  <c r="I140" i="48"/>
  <c r="H140" i="48"/>
  <c r="F140" i="48"/>
  <c r="D140" i="48"/>
  <c r="E140" i="48" s="1"/>
  <c r="B140" i="48"/>
  <c r="J139" i="48"/>
  <c r="I139" i="48"/>
  <c r="H139" i="48"/>
  <c r="F139" i="48"/>
  <c r="D139" i="48"/>
  <c r="E139" i="48" s="1"/>
  <c r="B139" i="48"/>
  <c r="J138" i="48"/>
  <c r="I138" i="48"/>
  <c r="H138" i="48"/>
  <c r="F138" i="48"/>
  <c r="D138" i="48"/>
  <c r="E138" i="48" s="1"/>
  <c r="B138" i="48"/>
  <c r="J137" i="48"/>
  <c r="I137" i="48"/>
  <c r="H137" i="48"/>
  <c r="F137" i="48"/>
  <c r="D137" i="48"/>
  <c r="E137" i="48" s="1"/>
  <c r="B137" i="48"/>
  <c r="J136" i="48"/>
  <c r="I136" i="48"/>
  <c r="H136" i="48"/>
  <c r="F136" i="48"/>
  <c r="D136" i="48"/>
  <c r="E136" i="48" s="1"/>
  <c r="B136" i="48"/>
  <c r="J135" i="48"/>
  <c r="I135" i="48"/>
  <c r="H135" i="48"/>
  <c r="F135" i="48"/>
  <c r="D135" i="48"/>
  <c r="E135" i="48" s="1"/>
  <c r="B135" i="48"/>
  <c r="J134" i="48"/>
  <c r="I134" i="48"/>
  <c r="H134" i="48"/>
  <c r="F134" i="48"/>
  <c r="D134" i="48"/>
  <c r="E134" i="48" s="1"/>
  <c r="B134" i="48"/>
  <c r="J133" i="48"/>
  <c r="I133" i="48"/>
  <c r="H133" i="48"/>
  <c r="F133" i="48"/>
  <c r="D133" i="48"/>
  <c r="E133" i="48" s="1"/>
  <c r="B133" i="48"/>
  <c r="J132" i="48"/>
  <c r="I132" i="48"/>
  <c r="H132" i="48"/>
  <c r="F132" i="48"/>
  <c r="D132" i="48"/>
  <c r="E132" i="48" s="1"/>
  <c r="B132" i="48"/>
  <c r="J131" i="48"/>
  <c r="I131" i="48"/>
  <c r="H131" i="48"/>
  <c r="F131" i="48"/>
  <c r="D131" i="48"/>
  <c r="E131" i="48" s="1"/>
  <c r="B131" i="48"/>
  <c r="J130" i="48"/>
  <c r="I130" i="48"/>
  <c r="H130" i="48"/>
  <c r="F130" i="48"/>
  <c r="D130" i="48"/>
  <c r="E130" i="48" s="1"/>
  <c r="B130" i="48"/>
  <c r="J129" i="48"/>
  <c r="I129" i="48"/>
  <c r="H129" i="48"/>
  <c r="F129" i="48"/>
  <c r="D129" i="48"/>
  <c r="E129" i="48" s="1"/>
  <c r="B129" i="48"/>
  <c r="J128" i="48"/>
  <c r="I128" i="48"/>
  <c r="H128" i="48"/>
  <c r="F128" i="48"/>
  <c r="D128" i="48"/>
  <c r="E128" i="48" s="1"/>
  <c r="B128" i="48"/>
  <c r="J127" i="48"/>
  <c r="I127" i="48"/>
  <c r="H127" i="48"/>
  <c r="F127" i="48"/>
  <c r="D127" i="48"/>
  <c r="E127" i="48" s="1"/>
  <c r="B127" i="48"/>
  <c r="J126" i="48"/>
  <c r="I126" i="48"/>
  <c r="H126" i="48"/>
  <c r="F126" i="48"/>
  <c r="D126" i="48"/>
  <c r="E126" i="48" s="1"/>
  <c r="B126" i="48"/>
  <c r="J125" i="48"/>
  <c r="I125" i="48"/>
  <c r="H125" i="48"/>
  <c r="F125" i="48"/>
  <c r="D125" i="48"/>
  <c r="E125" i="48" s="1"/>
  <c r="B125" i="48"/>
  <c r="J124" i="48"/>
  <c r="I124" i="48"/>
  <c r="H124" i="48"/>
  <c r="F124" i="48"/>
  <c r="D124" i="48"/>
  <c r="E124" i="48" s="1"/>
  <c r="B124" i="48"/>
  <c r="J123" i="48"/>
  <c r="I123" i="48"/>
  <c r="H123" i="48"/>
  <c r="F123" i="48"/>
  <c r="D123" i="48"/>
  <c r="E123" i="48" s="1"/>
  <c r="B123" i="48"/>
  <c r="J122" i="48"/>
  <c r="I122" i="48"/>
  <c r="H122" i="48"/>
  <c r="F122" i="48"/>
  <c r="D122" i="48"/>
  <c r="E122" i="48" s="1"/>
  <c r="B122" i="48"/>
  <c r="J121" i="48"/>
  <c r="I121" i="48"/>
  <c r="H121" i="48"/>
  <c r="F121" i="48"/>
  <c r="D121" i="48"/>
  <c r="E121" i="48" s="1"/>
  <c r="B121" i="48"/>
  <c r="J120" i="48"/>
  <c r="I120" i="48"/>
  <c r="H120" i="48"/>
  <c r="F120" i="48"/>
  <c r="D120" i="48"/>
  <c r="E120" i="48" s="1"/>
  <c r="B120" i="48"/>
  <c r="J119" i="48"/>
  <c r="I119" i="48"/>
  <c r="H119" i="48"/>
  <c r="F119" i="48"/>
  <c r="D119" i="48"/>
  <c r="E119" i="48" s="1"/>
  <c r="B119" i="48"/>
  <c r="J118" i="48"/>
  <c r="I118" i="48"/>
  <c r="H118" i="48"/>
  <c r="F118" i="48"/>
  <c r="D118" i="48"/>
  <c r="E118" i="48" s="1"/>
  <c r="B118" i="48"/>
  <c r="J117" i="48"/>
  <c r="I117" i="48"/>
  <c r="H117" i="48"/>
  <c r="F117" i="48"/>
  <c r="D117" i="48"/>
  <c r="E117" i="48" s="1"/>
  <c r="B117" i="48"/>
  <c r="J116" i="48"/>
  <c r="I116" i="48"/>
  <c r="H116" i="48"/>
  <c r="F116" i="48"/>
  <c r="D116" i="48"/>
  <c r="E116" i="48" s="1"/>
  <c r="B116" i="48"/>
  <c r="J115" i="48"/>
  <c r="I115" i="48"/>
  <c r="H115" i="48"/>
  <c r="F115" i="48"/>
  <c r="D115" i="48"/>
  <c r="E115" i="48" s="1"/>
  <c r="B115" i="48"/>
  <c r="J114" i="48"/>
  <c r="I114" i="48"/>
  <c r="H114" i="48"/>
  <c r="F114" i="48"/>
  <c r="D114" i="48"/>
  <c r="E114" i="48" s="1"/>
  <c r="B114" i="48"/>
  <c r="J113" i="48"/>
  <c r="I113" i="48"/>
  <c r="H113" i="48"/>
  <c r="F113" i="48"/>
  <c r="D113" i="48"/>
  <c r="E113" i="48" s="1"/>
  <c r="B113" i="48"/>
  <c r="J112" i="48"/>
  <c r="I112" i="48"/>
  <c r="H112" i="48"/>
  <c r="F112" i="48"/>
  <c r="D112" i="48"/>
  <c r="E112" i="48" s="1"/>
  <c r="B112" i="48"/>
  <c r="J111" i="48"/>
  <c r="I111" i="48"/>
  <c r="H111" i="48"/>
  <c r="F111" i="48"/>
  <c r="D111" i="48"/>
  <c r="E111" i="48" s="1"/>
  <c r="B111" i="48"/>
  <c r="J110" i="48"/>
  <c r="I110" i="48"/>
  <c r="H110" i="48"/>
  <c r="F110" i="48"/>
  <c r="D110" i="48"/>
  <c r="E110" i="48" s="1"/>
  <c r="B110" i="48"/>
  <c r="J109" i="48"/>
  <c r="I109" i="48"/>
  <c r="H109" i="48"/>
  <c r="F109" i="48"/>
  <c r="D109" i="48"/>
  <c r="E109" i="48" s="1"/>
  <c r="B109" i="48"/>
  <c r="J108" i="48"/>
  <c r="I108" i="48"/>
  <c r="H108" i="48"/>
  <c r="F108" i="48"/>
  <c r="D108" i="48"/>
  <c r="E108" i="48" s="1"/>
  <c r="B108" i="48"/>
  <c r="J107" i="48"/>
  <c r="I107" i="48"/>
  <c r="H107" i="48"/>
  <c r="F107" i="48"/>
  <c r="D107" i="48"/>
  <c r="E107" i="48" s="1"/>
  <c r="B107" i="48"/>
  <c r="J106" i="48"/>
  <c r="I106" i="48"/>
  <c r="H106" i="48"/>
  <c r="F106" i="48"/>
  <c r="D106" i="48"/>
  <c r="E106" i="48" s="1"/>
  <c r="B106" i="48"/>
  <c r="J105" i="48"/>
  <c r="I105" i="48"/>
  <c r="H105" i="48"/>
  <c r="F105" i="48"/>
  <c r="D105" i="48"/>
  <c r="E105" i="48" s="1"/>
  <c r="B105" i="48"/>
  <c r="J104" i="48"/>
  <c r="I104" i="48"/>
  <c r="H104" i="48"/>
  <c r="F104" i="48"/>
  <c r="D104" i="48"/>
  <c r="E104" i="48" s="1"/>
  <c r="B104" i="48"/>
  <c r="J103" i="48"/>
  <c r="I103" i="48"/>
  <c r="H103" i="48"/>
  <c r="F103" i="48"/>
  <c r="D103" i="48"/>
  <c r="E103" i="48" s="1"/>
  <c r="B103" i="48"/>
  <c r="J102" i="48"/>
  <c r="I102" i="48"/>
  <c r="H102" i="48"/>
  <c r="F102" i="48"/>
  <c r="D102" i="48"/>
  <c r="E102" i="48" s="1"/>
  <c r="B102" i="48"/>
  <c r="J101" i="48"/>
  <c r="I101" i="48"/>
  <c r="H101" i="48"/>
  <c r="F101" i="48"/>
  <c r="D101" i="48"/>
  <c r="E101" i="48" s="1"/>
  <c r="B101" i="48"/>
  <c r="J100" i="48"/>
  <c r="I100" i="48"/>
  <c r="H100" i="48"/>
  <c r="F100" i="48"/>
  <c r="D100" i="48"/>
  <c r="E100" i="48" s="1"/>
  <c r="B100" i="48"/>
  <c r="J99" i="48"/>
  <c r="I99" i="48"/>
  <c r="H99" i="48"/>
  <c r="F99" i="48"/>
  <c r="D99" i="48"/>
  <c r="E99" i="48" s="1"/>
  <c r="B99" i="48"/>
  <c r="J98" i="48"/>
  <c r="I98" i="48"/>
  <c r="H98" i="48"/>
  <c r="F98" i="48"/>
  <c r="D98" i="48"/>
  <c r="E98" i="48" s="1"/>
  <c r="B98" i="48"/>
  <c r="J97" i="48"/>
  <c r="I97" i="48"/>
  <c r="H97" i="48"/>
  <c r="F97" i="48"/>
  <c r="D97" i="48"/>
  <c r="E97" i="48" s="1"/>
  <c r="B97" i="48"/>
  <c r="J96" i="48"/>
  <c r="I96" i="48"/>
  <c r="H96" i="48"/>
  <c r="F96" i="48"/>
  <c r="D96" i="48"/>
  <c r="E96" i="48" s="1"/>
  <c r="B96" i="48"/>
  <c r="J95" i="48"/>
  <c r="I95" i="48"/>
  <c r="H95" i="48"/>
  <c r="F95" i="48"/>
  <c r="D95" i="48"/>
  <c r="E95" i="48" s="1"/>
  <c r="B95" i="48"/>
  <c r="J94" i="48"/>
  <c r="I94" i="48"/>
  <c r="H94" i="48"/>
  <c r="F94" i="48"/>
  <c r="D94" i="48"/>
  <c r="E94" i="48" s="1"/>
  <c r="B94" i="48"/>
  <c r="J93" i="48"/>
  <c r="I93" i="48"/>
  <c r="H93" i="48"/>
  <c r="F93" i="48"/>
  <c r="D93" i="48"/>
  <c r="E93" i="48" s="1"/>
  <c r="B93" i="48"/>
  <c r="J92" i="48"/>
  <c r="B92" i="48"/>
  <c r="J91" i="48"/>
  <c r="B91" i="48"/>
  <c r="J90" i="48"/>
  <c r="B90" i="48"/>
  <c r="J89" i="48"/>
  <c r="B89" i="48"/>
  <c r="J88" i="48"/>
  <c r="B88" i="48"/>
  <c r="J87" i="48"/>
  <c r="B87" i="48"/>
  <c r="J86" i="48"/>
  <c r="B86" i="48"/>
  <c r="J85" i="48"/>
  <c r="B85" i="48"/>
  <c r="J84" i="48"/>
  <c r="B84" i="48"/>
  <c r="J83" i="48"/>
  <c r="B83" i="48"/>
  <c r="J82" i="48"/>
  <c r="B82" i="48"/>
  <c r="J81" i="48"/>
  <c r="B81" i="48"/>
  <c r="J80" i="48"/>
  <c r="B80" i="48"/>
  <c r="J79" i="48"/>
  <c r="B79" i="48"/>
  <c r="J78" i="48"/>
  <c r="B78" i="48"/>
  <c r="J77" i="48"/>
  <c r="B77" i="48"/>
  <c r="J76" i="48"/>
  <c r="B76" i="48"/>
  <c r="J75" i="48"/>
  <c r="B75" i="48"/>
  <c r="J74" i="48"/>
  <c r="B74" i="48"/>
  <c r="J73" i="48"/>
  <c r="B73" i="48"/>
  <c r="J72" i="48"/>
  <c r="B72" i="48"/>
  <c r="J71" i="48"/>
  <c r="B71" i="48"/>
  <c r="J70" i="48"/>
  <c r="B70" i="48"/>
  <c r="J69" i="48"/>
  <c r="B69" i="48"/>
  <c r="J68" i="48"/>
  <c r="B68" i="48"/>
  <c r="J67" i="48"/>
  <c r="B67" i="48"/>
  <c r="J66" i="48"/>
  <c r="B66" i="48"/>
  <c r="J65" i="48"/>
  <c r="B65" i="48"/>
  <c r="J64" i="48"/>
  <c r="B64" i="48"/>
  <c r="J63" i="48"/>
  <c r="B63" i="48"/>
  <c r="J62" i="48"/>
  <c r="B62" i="48"/>
  <c r="J61" i="48"/>
  <c r="B61" i="48"/>
  <c r="J60" i="48"/>
  <c r="B60" i="48"/>
  <c r="J59" i="48"/>
  <c r="I59" i="48"/>
  <c r="H59" i="48"/>
  <c r="F59" i="48"/>
  <c r="D59" i="48"/>
  <c r="E59" i="48" s="1"/>
  <c r="B59" i="48"/>
  <c r="J58" i="48"/>
  <c r="I58" i="48"/>
  <c r="H58" i="48"/>
  <c r="F58" i="48"/>
  <c r="D58" i="48"/>
  <c r="E58" i="48" s="1"/>
  <c r="B58" i="48"/>
  <c r="J57" i="48"/>
  <c r="I57" i="48"/>
  <c r="H57" i="48"/>
  <c r="F57" i="48"/>
  <c r="D57" i="48"/>
  <c r="E57" i="48" s="1"/>
  <c r="B57" i="48"/>
  <c r="J56" i="48"/>
  <c r="I56" i="48"/>
  <c r="H56" i="48"/>
  <c r="F56" i="48"/>
  <c r="D56" i="48"/>
  <c r="E56" i="48" s="1"/>
  <c r="B56" i="48"/>
  <c r="J55" i="48"/>
  <c r="I55" i="48"/>
  <c r="H55" i="48"/>
  <c r="F55" i="48"/>
  <c r="D55" i="48"/>
  <c r="E55" i="48" s="1"/>
  <c r="B55" i="48"/>
  <c r="J54" i="48"/>
  <c r="I54" i="48"/>
  <c r="H54" i="48"/>
  <c r="F54" i="48"/>
  <c r="D54" i="48"/>
  <c r="E54" i="48" s="1"/>
  <c r="B54" i="48"/>
  <c r="J53" i="48"/>
  <c r="I53" i="48"/>
  <c r="H53" i="48"/>
  <c r="F53" i="48"/>
  <c r="D53" i="48"/>
  <c r="E53" i="48" s="1"/>
  <c r="B53" i="48"/>
  <c r="J52" i="48"/>
  <c r="I52" i="48"/>
  <c r="H52" i="48"/>
  <c r="F52" i="48"/>
  <c r="D52" i="48"/>
  <c r="E52" i="48" s="1"/>
  <c r="B52" i="48"/>
  <c r="J51" i="48"/>
  <c r="I51" i="48"/>
  <c r="H51" i="48"/>
  <c r="F51" i="48"/>
  <c r="D51" i="48"/>
  <c r="E51" i="48" s="1"/>
  <c r="B51" i="48"/>
  <c r="J50" i="48"/>
  <c r="I50" i="48"/>
  <c r="H50" i="48"/>
  <c r="F50" i="48"/>
  <c r="D50" i="48"/>
  <c r="E50" i="48" s="1"/>
  <c r="B50" i="48"/>
  <c r="J49" i="48"/>
  <c r="I49" i="48"/>
  <c r="H49" i="48"/>
  <c r="F49" i="48"/>
  <c r="D49" i="48"/>
  <c r="E49" i="48" s="1"/>
  <c r="B49" i="48"/>
  <c r="J48" i="48"/>
  <c r="I48" i="48"/>
  <c r="H48" i="48"/>
  <c r="F48" i="48"/>
  <c r="D48" i="48"/>
  <c r="E48" i="48" s="1"/>
  <c r="B48" i="48"/>
  <c r="J47" i="48"/>
  <c r="I47" i="48"/>
  <c r="H47" i="48"/>
  <c r="F47" i="48"/>
  <c r="D47" i="48"/>
  <c r="E47" i="48" s="1"/>
  <c r="B47" i="48"/>
  <c r="J46" i="48"/>
  <c r="I46" i="48"/>
  <c r="H46" i="48"/>
  <c r="F46" i="48"/>
  <c r="D46" i="48"/>
  <c r="E46" i="48" s="1"/>
  <c r="B46" i="48"/>
  <c r="J45" i="48"/>
  <c r="I45" i="48"/>
  <c r="H45" i="48"/>
  <c r="F45" i="48"/>
  <c r="D45" i="48"/>
  <c r="E45" i="48" s="1"/>
  <c r="B45" i="48"/>
  <c r="J44" i="48"/>
  <c r="I44" i="48"/>
  <c r="H44" i="48"/>
  <c r="F44" i="48"/>
  <c r="D44" i="48"/>
  <c r="E44" i="48" s="1"/>
  <c r="B44" i="48"/>
  <c r="J43" i="48"/>
  <c r="I43" i="48"/>
  <c r="H43" i="48"/>
  <c r="F43" i="48"/>
  <c r="D43" i="48"/>
  <c r="E43" i="48" s="1"/>
  <c r="B43" i="48"/>
  <c r="J42" i="48"/>
  <c r="I42" i="48"/>
  <c r="H42" i="48"/>
  <c r="F42" i="48"/>
  <c r="D42" i="48"/>
  <c r="E42" i="48" s="1"/>
  <c r="B42" i="48"/>
  <c r="J41" i="48"/>
  <c r="I41" i="48"/>
  <c r="H41" i="48"/>
  <c r="F41" i="48"/>
  <c r="D41" i="48"/>
  <c r="E41" i="48" s="1"/>
  <c r="B41" i="48"/>
  <c r="J40" i="48"/>
  <c r="I40" i="48"/>
  <c r="H40" i="48"/>
  <c r="F40" i="48"/>
  <c r="D40" i="48"/>
  <c r="E40" i="48" s="1"/>
  <c r="B40" i="48"/>
  <c r="J39" i="48"/>
  <c r="I39" i="48"/>
  <c r="H39" i="48"/>
  <c r="F39" i="48"/>
  <c r="D39" i="48"/>
  <c r="E39" i="48" s="1"/>
  <c r="B39" i="48"/>
  <c r="J38" i="48"/>
  <c r="I38" i="48"/>
  <c r="H38" i="48"/>
  <c r="F38" i="48"/>
  <c r="D38" i="48"/>
  <c r="E38" i="48" s="1"/>
  <c r="B38" i="48"/>
  <c r="J37" i="48"/>
  <c r="I37" i="48"/>
  <c r="H37" i="48"/>
  <c r="F37" i="48"/>
  <c r="D37" i="48"/>
  <c r="E37" i="48" s="1"/>
  <c r="B37" i="48"/>
  <c r="J36" i="48"/>
  <c r="I36" i="48"/>
  <c r="H36" i="48"/>
  <c r="F36" i="48"/>
  <c r="D36" i="48"/>
  <c r="E36" i="48" s="1"/>
  <c r="B36" i="48"/>
  <c r="J35" i="48"/>
  <c r="I35" i="48"/>
  <c r="H35" i="48"/>
  <c r="F35" i="48"/>
  <c r="D35" i="48"/>
  <c r="E35" i="48" s="1"/>
  <c r="B35" i="48"/>
  <c r="J34" i="48"/>
  <c r="I34" i="48"/>
  <c r="H34" i="48"/>
  <c r="F34" i="48"/>
  <c r="D34" i="48"/>
  <c r="E34" i="48" s="1"/>
  <c r="B34" i="48"/>
  <c r="J33" i="48"/>
  <c r="I33" i="48"/>
  <c r="H33" i="48"/>
  <c r="G33" i="48"/>
  <c r="F33" i="48"/>
  <c r="D33" i="48"/>
  <c r="E33" i="48" s="1"/>
  <c r="B33" i="48"/>
  <c r="F32" i="48"/>
  <c r="K31" i="48"/>
  <c r="E28" i="48"/>
  <c r="E29" i="48" s="1"/>
  <c r="J26" i="48"/>
  <c r="K26" i="48" s="1"/>
  <c r="A20" i="48"/>
  <c r="A19" i="48"/>
  <c r="A18" i="48"/>
  <c r="A17" i="48"/>
  <c r="E14" i="48" a="1"/>
  <c r="E14" i="48" s="1"/>
  <c r="E22" i="48" s="1"/>
  <c r="K29" i="48" l="1"/>
  <c r="L29" i="48" s="1"/>
  <c r="M29" i="48" s="1"/>
  <c r="L26" i="48"/>
  <c r="D60" i="48"/>
  <c r="E60" i="48" s="1"/>
  <c r="F60" i="48"/>
  <c r="E23" i="48"/>
  <c r="E12" i="48"/>
  <c r="J29" i="48"/>
  <c r="M26" i="48" l="1"/>
  <c r="N29" i="48"/>
  <c r="N26" i="48"/>
  <c r="E24" i="48"/>
  <c r="E25" i="48"/>
  <c r="D61" i="48"/>
  <c r="E61" i="48" s="1"/>
  <c r="F61" i="48" s="1"/>
  <c r="D62" i="48" l="1"/>
  <c r="E62" i="48" s="1"/>
  <c r="F62" i="48" s="1"/>
  <c r="G34" i="48"/>
  <c r="G35" i="48" l="1"/>
  <c r="D63" i="48"/>
  <c r="E63" i="48" s="1"/>
  <c r="F63" i="48" s="1"/>
  <c r="D64" i="48" l="1"/>
  <c r="E64" i="48" s="1"/>
  <c r="F64" i="48" s="1"/>
  <c r="G36" i="48"/>
  <c r="D65" i="48" l="1"/>
  <c r="E65" i="48" s="1"/>
  <c r="F65" i="48" s="1"/>
  <c r="G37" i="48"/>
  <c r="G38" i="48" s="1"/>
  <c r="D66" i="48" l="1"/>
  <c r="E66" i="48" s="1"/>
  <c r="F66" i="48" s="1"/>
  <c r="G39" i="48"/>
  <c r="G40" i="48" l="1"/>
  <c r="G41" i="48" s="1"/>
  <c r="G42" i="48" s="1"/>
  <c r="D67" i="48"/>
  <c r="E67" i="48" s="1"/>
  <c r="F67" i="48"/>
  <c r="D68" i="48" l="1"/>
  <c r="E68" i="48" s="1"/>
  <c r="F68" i="48" s="1"/>
  <c r="G43" i="48"/>
  <c r="G44" i="48" s="1"/>
  <c r="G45" i="48" s="1"/>
  <c r="G46" i="48" s="1"/>
  <c r="G47" i="48" s="1"/>
  <c r="G48" i="48" s="1"/>
  <c r="G49" i="48" s="1"/>
  <c r="G50" i="48" s="1"/>
  <c r="G51" i="48" s="1"/>
  <c r="G52" i="48" s="1"/>
  <c r="G53" i="48" s="1"/>
  <c r="G54" i="48" s="1"/>
  <c r="G55" i="48" s="1"/>
  <c r="G56" i="48" s="1"/>
  <c r="G57" i="48" s="1"/>
  <c r="G58" i="48" l="1"/>
  <c r="G59" i="48" s="1"/>
  <c r="G60" i="48" s="1"/>
  <c r="D69" i="48"/>
  <c r="E69" i="48" s="1"/>
  <c r="F69" i="48" s="1"/>
  <c r="D70" i="48" l="1"/>
  <c r="E70" i="48" s="1"/>
  <c r="F70" i="48" s="1"/>
  <c r="H60" i="48"/>
  <c r="I60" i="48" s="1"/>
  <c r="G61" i="48"/>
  <c r="D71" i="48" l="1"/>
  <c r="E71" i="48" s="1"/>
  <c r="F71" i="48" s="1"/>
  <c r="H61" i="48"/>
  <c r="I61" i="48" s="1"/>
  <c r="G62" i="48"/>
  <c r="D72" i="48" l="1"/>
  <c r="E72" i="48" s="1"/>
  <c r="F72" i="48" s="1"/>
  <c r="H62" i="48"/>
  <c r="I62" i="48" s="1"/>
  <c r="G63" i="48"/>
  <c r="D73" i="48" l="1"/>
  <c r="E73" i="48" s="1"/>
  <c r="F73" i="48" s="1"/>
  <c r="H63" i="48"/>
  <c r="I63" i="48" s="1"/>
  <c r="G64" i="48"/>
  <c r="D74" i="48" l="1"/>
  <c r="E74" i="48" s="1"/>
  <c r="F74" i="48" s="1"/>
  <c r="H64" i="48"/>
  <c r="I64" i="48" s="1"/>
  <c r="G65" i="48"/>
  <c r="D75" i="48" l="1"/>
  <c r="E75" i="48" s="1"/>
  <c r="F75" i="48"/>
  <c r="H65" i="48"/>
  <c r="I65" i="48" s="1"/>
  <c r="G66" i="48"/>
  <c r="H66" i="48" l="1"/>
  <c r="I66" i="48" s="1"/>
  <c r="G67" i="48"/>
  <c r="D76" i="48"/>
  <c r="E76" i="48" s="1"/>
  <c r="F76" i="48" s="1"/>
  <c r="D77" i="48" l="1"/>
  <c r="E77" i="48" s="1"/>
  <c r="F77" i="48" s="1"/>
  <c r="H67" i="48"/>
  <c r="I67" i="48" s="1"/>
  <c r="G68" i="48"/>
  <c r="D78" i="48" l="1"/>
  <c r="E78" i="48" s="1"/>
  <c r="F78" i="48" s="1"/>
  <c r="H68" i="48"/>
  <c r="I68" i="48" s="1"/>
  <c r="G69" i="48"/>
  <c r="D79" i="48" l="1"/>
  <c r="E79" i="48" s="1"/>
  <c r="F79" i="48" s="1"/>
  <c r="H69" i="48"/>
  <c r="I69" i="48" s="1"/>
  <c r="G70" i="48"/>
  <c r="D80" i="48" l="1"/>
  <c r="E80" i="48" s="1"/>
  <c r="F80" i="48"/>
  <c r="H70" i="48"/>
  <c r="I70" i="48" s="1"/>
  <c r="G71" i="48"/>
  <c r="H71" i="48" l="1"/>
  <c r="I71" i="48" s="1"/>
  <c r="G72" i="48"/>
  <c r="D81" i="48"/>
  <c r="E81" i="48" s="1"/>
  <c r="F81" i="48" s="1"/>
  <c r="D82" i="48" l="1"/>
  <c r="E82" i="48" s="1"/>
  <c r="F82" i="48" s="1"/>
  <c r="H72" i="48"/>
  <c r="I72" i="48" s="1"/>
  <c r="G73" i="48"/>
  <c r="D83" i="48" l="1"/>
  <c r="E83" i="48" s="1"/>
  <c r="F83" i="48" s="1"/>
  <c r="H73" i="48"/>
  <c r="I73" i="48" s="1"/>
  <c r="G74" i="48"/>
  <c r="D84" i="48" l="1"/>
  <c r="E84" i="48" s="1"/>
  <c r="F84" i="48"/>
  <c r="H74" i="48"/>
  <c r="I74" i="48" s="1"/>
  <c r="G75" i="48"/>
  <c r="H75" i="48" l="1"/>
  <c r="I75" i="48" s="1"/>
  <c r="G76" i="48"/>
  <c r="D85" i="48"/>
  <c r="E85" i="48" s="1"/>
  <c r="F85" i="48"/>
  <c r="D86" i="48" l="1"/>
  <c r="E86" i="48" s="1"/>
  <c r="F86" i="48" s="1"/>
  <c r="H76" i="48"/>
  <c r="I76" i="48" s="1"/>
  <c r="G77" i="48"/>
  <c r="D87" i="48" l="1"/>
  <c r="E87" i="48" s="1"/>
  <c r="F87" i="48" s="1"/>
  <c r="H77" i="48"/>
  <c r="I77" i="48" s="1"/>
  <c r="G78" i="48"/>
  <c r="D88" i="48" l="1"/>
  <c r="E88" i="48" s="1"/>
  <c r="F88" i="48" s="1"/>
  <c r="H78" i="48"/>
  <c r="I78" i="48" s="1"/>
  <c r="G79" i="48"/>
  <c r="D89" i="48" l="1"/>
  <c r="E89" i="48" s="1"/>
  <c r="F89" i="48" s="1"/>
  <c r="H79" i="48"/>
  <c r="I79" i="48" s="1"/>
  <c r="G80" i="48"/>
  <c r="D90" i="48" l="1"/>
  <c r="E90" i="48" s="1"/>
  <c r="F90" i="48"/>
  <c r="H80" i="48"/>
  <c r="I80" i="48" s="1"/>
  <c r="G81" i="48"/>
  <c r="H81" i="48" l="1"/>
  <c r="I81" i="48" s="1"/>
  <c r="G82" i="48"/>
  <c r="D91" i="48"/>
  <c r="E91" i="48" s="1"/>
  <c r="F91" i="48" s="1"/>
  <c r="D92" i="48" l="1"/>
  <c r="E92" i="48" s="1"/>
  <c r="F92" i="48" s="1"/>
  <c r="H82" i="48"/>
  <c r="I82" i="48" s="1"/>
  <c r="G83" i="48"/>
  <c r="H83" i="48" l="1"/>
  <c r="I83" i="48" s="1"/>
  <c r="G84" i="48"/>
  <c r="H84" i="48" l="1"/>
  <c r="I84" i="48" s="1"/>
  <c r="G85" i="48"/>
  <c r="H85" i="48" l="1"/>
  <c r="I85" i="48" s="1"/>
  <c r="G86" i="48"/>
  <c r="H86" i="48" l="1"/>
  <c r="I86" i="48" s="1"/>
  <c r="G87" i="48"/>
  <c r="H87" i="48" l="1"/>
  <c r="I87" i="48" s="1"/>
  <c r="G88" i="48"/>
  <c r="H88" i="48" l="1"/>
  <c r="I88" i="48" s="1"/>
  <c r="G89" i="48"/>
  <c r="H89" i="48" l="1"/>
  <c r="I89" i="48" s="1"/>
  <c r="G90" i="48"/>
  <c r="H90" i="48" l="1"/>
  <c r="I90" i="48" s="1"/>
  <c r="G91" i="48"/>
  <c r="H91" i="48" l="1"/>
  <c r="I91" i="48" s="1"/>
  <c r="G92" i="48"/>
  <c r="H92" i="48" l="1"/>
  <c r="I92" i="48" s="1"/>
  <c r="G93" i="48"/>
  <c r="G94" i="48" s="1"/>
  <c r="G95" i="48" s="1"/>
  <c r="G96" i="48" s="1"/>
  <c r="G97" i="48" s="1"/>
  <c r="G98" i="48" s="1"/>
  <c r="G99" i="48" s="1"/>
  <c r="G100" i="48" s="1"/>
  <c r="G101" i="48" s="1"/>
  <c r="G102" i="48" s="1"/>
  <c r="G103" i="48" s="1"/>
  <c r="G104" i="48" s="1"/>
  <c r="G105" i="48" s="1"/>
  <c r="G106" i="48" s="1"/>
  <c r="G107" i="48" s="1"/>
  <c r="G108" i="48" s="1"/>
  <c r="G109" i="48" s="1"/>
  <c r="G110" i="48" s="1"/>
  <c r="G111" i="48" s="1"/>
  <c r="G112" i="48" s="1"/>
  <c r="G113" i="48" s="1"/>
  <c r="G114" i="48" s="1"/>
  <c r="G115" i="48" s="1"/>
  <c r="G116" i="48" s="1"/>
  <c r="G117" i="48" s="1"/>
  <c r="G118" i="48" s="1"/>
  <c r="G119" i="48" s="1"/>
  <c r="G120" i="48" s="1"/>
  <c r="G121" i="48" s="1"/>
  <c r="G122" i="48" s="1"/>
  <c r="G123" i="48" s="1"/>
  <c r="G124" i="48" s="1"/>
  <c r="G125" i="48" s="1"/>
  <c r="G126" i="48" s="1"/>
  <c r="G127" i="48" s="1"/>
  <c r="G128" i="48" s="1"/>
  <c r="G129" i="48" s="1"/>
  <c r="G130" i="48" s="1"/>
  <c r="G131" i="48" s="1"/>
  <c r="G132" i="48" s="1"/>
  <c r="G133" i="48" s="1"/>
  <c r="G134" i="48" s="1"/>
  <c r="G135" i="48" s="1"/>
  <c r="G136" i="48" s="1"/>
  <c r="G137" i="48" s="1"/>
  <c r="G138" i="48" s="1"/>
  <c r="G139" i="48" s="1"/>
  <c r="G140" i="48" s="1"/>
  <c r="G141" i="48" s="1"/>
  <c r="G142" i="48" s="1"/>
  <c r="G143" i="48" s="1"/>
  <c r="G144" i="48" s="1"/>
  <c r="G145" i="48" s="1"/>
  <c r="G146" i="48" s="1"/>
  <c r="G147" i="48" s="1"/>
  <c r="G148" i="48" s="1"/>
  <c r="G149" i="48" s="1"/>
  <c r="G150" i="48" s="1"/>
  <c r="G151" i="48" s="1"/>
  <c r="G152" i="48" s="1"/>
  <c r="G153" i="48" s="1"/>
  <c r="G154" i="48" s="1"/>
  <c r="G155" i="48" s="1"/>
  <c r="G156" i="48" s="1"/>
  <c r="G157" i="48" s="1"/>
  <c r="G158" i="48" s="1"/>
  <c r="G159" i="48" s="1"/>
  <c r="G160" i="48" s="1"/>
  <c r="G161" i="48" s="1"/>
  <c r="G162" i="48" s="1"/>
  <c r="G163" i="48" s="1"/>
  <c r="G164" i="48" s="1"/>
  <c r="G165" i="48" s="1"/>
  <c r="G166" i="48" s="1"/>
  <c r="G167" i="48" s="1"/>
  <c r="G168" i="48" s="1"/>
  <c r="G169" i="48" s="1"/>
  <c r="G170" i="48" s="1"/>
  <c r="G171" i="48" s="1"/>
  <c r="G172" i="48" s="1"/>
  <c r="G173" i="48" s="1"/>
  <c r="G174" i="48" s="1"/>
  <c r="G175" i="48" s="1"/>
  <c r="G176" i="48" s="1"/>
  <c r="G177" i="48" s="1"/>
  <c r="G178" i="48" s="1"/>
  <c r="G179" i="48" s="1"/>
  <c r="G180" i="48" s="1"/>
  <c r="G181" i="48" s="1"/>
  <c r="G182" i="48" s="1"/>
  <c r="G183" i="48" s="1"/>
  <c r="G184" i="48" s="1"/>
  <c r="G185" i="48" s="1"/>
  <c r="G186" i="48" s="1"/>
  <c r="G187" i="48" s="1"/>
  <c r="G188" i="48" s="1"/>
  <c r="G189" i="48" s="1"/>
  <c r="G190" i="48" s="1"/>
  <c r="G191" i="48" s="1"/>
  <c r="G192" i="48" s="1"/>
  <c r="G193" i="48" s="1"/>
  <c r="G194" i="48" s="1"/>
  <c r="G195" i="48" s="1"/>
  <c r="G196" i="48" s="1"/>
  <c r="G197" i="48" s="1"/>
  <c r="G198" i="48" s="1"/>
  <c r="G199" i="48" s="1"/>
  <c r="G200" i="48" s="1"/>
  <c r="G201" i="48" s="1"/>
  <c r="G202" i="48" s="1"/>
  <c r="G203" i="48" s="1"/>
  <c r="G204" i="48" s="1"/>
  <c r="G205" i="48" s="1"/>
  <c r="G206" i="48" s="1"/>
  <c r="G207" i="48" s="1"/>
  <c r="G208" i="48" s="1"/>
  <c r="G209" i="48" s="1"/>
  <c r="G210" i="48" s="1"/>
  <c r="G211" i="48" s="1"/>
  <c r="G212" i="48" s="1"/>
  <c r="G213" i="48" s="1"/>
  <c r="G214" i="48" s="1"/>
  <c r="G215" i="48" s="1"/>
  <c r="G216" i="48" s="1"/>
  <c r="G217" i="48" s="1"/>
  <c r="G218" i="48" s="1"/>
  <c r="G219" i="48" s="1"/>
  <c r="G220" i="48" s="1"/>
  <c r="G221" i="48" s="1"/>
  <c r="G222" i="48" s="1"/>
  <c r="G223" i="48" s="1"/>
  <c r="G224" i="48" s="1"/>
  <c r="G225" i="48" s="1"/>
  <c r="G226" i="48" s="1"/>
  <c r="G227" i="48" s="1"/>
  <c r="G228" i="48" s="1"/>
  <c r="G229" i="48" s="1"/>
  <c r="G230" i="48" s="1"/>
  <c r="G231" i="48" s="1"/>
  <c r="G232" i="48" s="1"/>
  <c r="G233" i="48" s="1"/>
  <c r="G234" i="48" s="1"/>
  <c r="G235" i="48" s="1"/>
  <c r="G236" i="48" s="1"/>
  <c r="G237" i="48" s="1"/>
  <c r="G238" i="48" s="1"/>
  <c r="G239" i="48" s="1"/>
  <c r="G240" i="48" s="1"/>
  <c r="G241" i="48" s="1"/>
  <c r="G242" i="48" s="1"/>
  <c r="G243" i="48" s="1"/>
  <c r="G244" i="48" s="1"/>
  <c r="G245" i="48" s="1"/>
  <c r="G246" i="48" s="1"/>
  <c r="G247" i="48" s="1"/>
  <c r="G248" i="48" s="1"/>
  <c r="G249" i="48" s="1"/>
  <c r="G250" i="48" s="1"/>
  <c r="G251" i="48" s="1"/>
  <c r="G252" i="48" s="1"/>
  <c r="G253" i="48" s="1"/>
  <c r="G254" i="48" s="1"/>
  <c r="G255" i="48" s="1"/>
  <c r="G256" i="48" s="1"/>
  <c r="G257" i="48" s="1"/>
  <c r="G258" i="48" s="1"/>
  <c r="G259" i="48" s="1"/>
  <c r="G260" i="48" s="1"/>
  <c r="G261" i="48" s="1"/>
  <c r="G262" i="48" s="1"/>
  <c r="G263" i="48" s="1"/>
  <c r="G264" i="48" s="1"/>
  <c r="G265" i="48" s="1"/>
  <c r="G266" i="48" s="1"/>
  <c r="G267" i="48" s="1"/>
  <c r="G268" i="48" s="1"/>
  <c r="G269" i="48" s="1"/>
  <c r="G270" i="48" s="1"/>
  <c r="G271" i="48" s="1"/>
  <c r="G272" i="48" s="1"/>
  <c r="G273" i="48" s="1"/>
  <c r="G274" i="48" s="1"/>
  <c r="G275" i="48" s="1"/>
  <c r="G276" i="48" s="1"/>
  <c r="G277" i="48" s="1"/>
  <c r="G278" i="48" s="1"/>
  <c r="G279" i="48" s="1"/>
  <c r="G280" i="48" s="1"/>
  <c r="G281" i="48" s="1"/>
  <c r="G282" i="48" s="1"/>
  <c r="G283" i="48" s="1"/>
  <c r="G284" i="48" s="1"/>
  <c r="G285" i="48" s="1"/>
  <c r="G286" i="48" s="1"/>
  <c r="G287" i="48" s="1"/>
  <c r="G288" i="48" s="1"/>
  <c r="G289" i="48" s="1"/>
  <c r="G290" i="48" s="1"/>
  <c r="G291" i="48" s="1"/>
  <c r="G292" i="48" s="1"/>
  <c r="G293" i="48" s="1"/>
  <c r="G294" i="48" s="1"/>
  <c r="G295" i="48" s="1"/>
  <c r="G296" i="48" s="1"/>
  <c r="G297" i="48" s="1"/>
  <c r="G298" i="48" s="1"/>
  <c r="G299" i="48" s="1"/>
  <c r="G300" i="48" s="1"/>
  <c r="G301" i="48" s="1"/>
  <c r="G302" i="48" s="1"/>
  <c r="G303" i="48" s="1"/>
  <c r="G304" i="48" s="1"/>
  <c r="G305" i="48" s="1"/>
  <c r="G306" i="48" s="1"/>
  <c r="G307" i="48" s="1"/>
  <c r="G308" i="48" s="1"/>
  <c r="G309" i="48" s="1"/>
  <c r="G310" i="48" s="1"/>
  <c r="G311" i="48" s="1"/>
  <c r="G312" i="48" s="1"/>
  <c r="G313" i="48" s="1"/>
  <c r="G314" i="48" s="1"/>
  <c r="G315" i="48" s="1"/>
  <c r="G316" i="48" s="1"/>
  <c r="G317" i="48" s="1"/>
  <c r="G318" i="48" s="1"/>
  <c r="G319" i="48" s="1"/>
  <c r="G320" i="48" s="1"/>
  <c r="G321" i="48" s="1"/>
  <c r="G322" i="48" s="1"/>
  <c r="G323" i="48" s="1"/>
  <c r="G324" i="48" s="1"/>
  <c r="G325" i="48" s="1"/>
  <c r="G326" i="48" s="1"/>
  <c r="G327" i="48" s="1"/>
  <c r="G328" i="48" s="1"/>
  <c r="G329" i="48" s="1"/>
  <c r="G330" i="48" s="1"/>
  <c r="G331" i="48" s="1"/>
  <c r="G332" i="48" s="1"/>
  <c r="G333" i="48" s="1"/>
  <c r="G334" i="48" s="1"/>
  <c r="G335" i="48" s="1"/>
  <c r="G336" i="48" s="1"/>
  <c r="G337" i="48" s="1"/>
  <c r="G338" i="48" s="1"/>
  <c r="G339" i="48" s="1"/>
  <c r="G340" i="48" s="1"/>
  <c r="G341" i="48" s="1"/>
  <c r="G342" i="48" s="1"/>
  <c r="G343" i="48" s="1"/>
  <c r="G344" i="48" s="1"/>
  <c r="G345" i="48" s="1"/>
  <c r="G346" i="48" s="1"/>
  <c r="G347" i="48" s="1"/>
  <c r="G348" i="48" s="1"/>
  <c r="G349" i="48" s="1"/>
  <c r="G350" i="48" s="1"/>
  <c r="G351" i="48" s="1"/>
  <c r="G352" i="48" s="1"/>
  <c r="G353" i="48" s="1"/>
  <c r="G354" i="48" s="1"/>
  <c r="G355" i="48" s="1"/>
  <c r="G356" i="48" s="1"/>
  <c r="G357" i="48" s="1"/>
  <c r="G358" i="48" s="1"/>
  <c r="G359" i="48" s="1"/>
  <c r="G360" i="48" s="1"/>
  <c r="G361" i="48" s="1"/>
  <c r="G362" i="48" s="1"/>
  <c r="G363" i="48" s="1"/>
  <c r="G364" i="48" s="1"/>
  <c r="G365" i="48" s="1"/>
  <c r="G366" i="48" s="1"/>
  <c r="G367" i="48" s="1"/>
  <c r="G368" i="48" s="1"/>
  <c r="G369" i="48" s="1"/>
  <c r="G370" i="48" s="1"/>
  <c r="G371" i="48" s="1"/>
  <c r="G372" i="48" s="1"/>
  <c r="G373" i="48" s="1"/>
  <c r="G374" i="48" s="1"/>
  <c r="G375" i="48" s="1"/>
  <c r="G376" i="48" s="1"/>
  <c r="G377" i="48" s="1"/>
  <c r="G378" i="48" s="1"/>
  <c r="G379" i="48" s="1"/>
  <c r="G380" i="48" s="1"/>
  <c r="G381" i="48" s="1"/>
  <c r="G382" i="48" s="1"/>
  <c r="G383" i="48" s="1"/>
  <c r="G384" i="48" s="1"/>
  <c r="G385" i="48" s="1"/>
  <c r="G386" i="48" s="1"/>
  <c r="G387" i="48" s="1"/>
  <c r="G388" i="48" s="1"/>
  <c r="G389" i="48" s="1"/>
  <c r="G390" i="48" s="1"/>
  <c r="G391" i="48" s="1"/>
  <c r="G392" i="48" s="1"/>
  <c r="G393" i="48" s="1"/>
  <c r="G394" i="48" s="1"/>
  <c r="G395" i="48" s="1"/>
  <c r="G396" i="48" s="1"/>
  <c r="G397" i="48" s="1"/>
  <c r="G398" i="48" s="1"/>
  <c r="G399" i="48" s="1"/>
  <c r="G400" i="48" s="1"/>
  <c r="G401" i="48" s="1"/>
  <c r="G402" i="48" s="1"/>
  <c r="G403" i="48" s="1"/>
  <c r="G404" i="48" s="1"/>
  <c r="G405" i="48" s="1"/>
  <c r="G406" i="48" s="1"/>
  <c r="G407" i="48" s="1"/>
  <c r="G408" i="48" s="1"/>
  <c r="G409" i="48" s="1"/>
  <c r="G410" i="48" s="1"/>
  <c r="G411" i="48" s="1"/>
  <c r="G412" i="48" s="1"/>
  <c r="G413" i="48" s="1"/>
  <c r="G414" i="48" s="1"/>
  <c r="G415" i="48" s="1"/>
  <c r="G416" i="48" s="1"/>
  <c r="G417" i="48" s="1"/>
  <c r="G418" i="48" s="1"/>
  <c r="G419" i="48" s="1"/>
  <c r="G420" i="48" s="1"/>
  <c r="G421" i="48" s="1"/>
  <c r="G422" i="48" s="1"/>
  <c r="G423" i="48" s="1"/>
  <c r="G424" i="48" s="1"/>
  <c r="G425" i="48" s="1"/>
  <c r="G426" i="48" s="1"/>
  <c r="G427" i="48" s="1"/>
  <c r="G428" i="48" s="1"/>
  <c r="G429" i="48" s="1"/>
  <c r="G430" i="48" s="1"/>
  <c r="G431" i="48" s="1"/>
  <c r="G432" i="48" s="1"/>
  <c r="G433" i="48" s="1"/>
  <c r="G434" i="48" s="1"/>
  <c r="G435" i="48" s="1"/>
  <c r="G436" i="48" s="1"/>
  <c r="G437" i="48" s="1"/>
  <c r="G438" i="48" s="1"/>
  <c r="G439" i="48" s="1"/>
  <c r="G440" i="48" s="1"/>
  <c r="G441" i="48" s="1"/>
  <c r="G442" i="48" s="1"/>
  <c r="G443" i="48" s="1"/>
  <c r="G444" i="48" s="1"/>
  <c r="G445" i="48" s="1"/>
  <c r="G446" i="48" s="1"/>
  <c r="G447" i="48" s="1"/>
  <c r="G448" i="48" s="1"/>
  <c r="G449" i="48" s="1"/>
  <c r="G450" i="48" s="1"/>
  <c r="G451" i="48" s="1"/>
  <c r="G452" i="48" s="1"/>
  <c r="G453" i="48" s="1"/>
  <c r="G454" i="48" s="1"/>
  <c r="G455" i="48" s="1"/>
  <c r="G456" i="48" s="1"/>
  <c r="G457" i="48" s="1"/>
  <c r="G458" i="48" s="1"/>
  <c r="G459" i="48" s="1"/>
  <c r="G460" i="48" s="1"/>
  <c r="G461" i="48" s="1"/>
  <c r="G462" i="48" s="1"/>
  <c r="G463" i="48" s="1"/>
  <c r="G464" i="48" s="1"/>
  <c r="G465" i="48" s="1"/>
  <c r="G466" i="48" s="1"/>
  <c r="G467" i="48" s="1"/>
  <c r="G468" i="48" s="1"/>
  <c r="G469" i="48" s="1"/>
  <c r="G470" i="48" s="1"/>
  <c r="G471" i="48" s="1"/>
  <c r="G472" i="48" s="1"/>
  <c r="G473" i="48" s="1"/>
  <c r="G474" i="48" s="1"/>
  <c r="G475" i="48" s="1"/>
  <c r="G476" i="48" s="1"/>
  <c r="G477" i="48" s="1"/>
  <c r="G478" i="48" s="1"/>
  <c r="G479" i="48" s="1"/>
  <c r="G480" i="48" s="1"/>
  <c r="G481" i="48" s="1"/>
  <c r="G482" i="48" s="1"/>
  <c r="G483" i="48" s="1"/>
  <c r="G484" i="48" s="1"/>
  <c r="G485" i="48" s="1"/>
  <c r="G486" i="48" s="1"/>
  <c r="G487" i="48" s="1"/>
  <c r="G488" i="48" s="1"/>
  <c r="G489" i="48" s="1"/>
  <c r="G490" i="48" s="1"/>
  <c r="G491" i="48" s="1"/>
  <c r="G492" i="48" s="1"/>
  <c r="G493" i="48" s="1"/>
  <c r="G494" i="48" s="1"/>
  <c r="G495" i="48" s="1"/>
  <c r="G496" i="48" s="1"/>
  <c r="G497" i="48" s="1"/>
  <c r="G498" i="48" s="1"/>
  <c r="G499" i="48" s="1"/>
  <c r="G500" i="48" s="1"/>
  <c r="G501" i="48" s="1"/>
  <c r="G502" i="48" s="1"/>
  <c r="G503" i="48" s="1"/>
  <c r="G504" i="48" s="1"/>
  <c r="G505" i="48" s="1"/>
  <c r="G506" i="48" s="1"/>
  <c r="G507" i="48" s="1"/>
  <c r="G508" i="48" s="1"/>
  <c r="G509" i="48" s="1"/>
  <c r="G510" i="48" s="1"/>
  <c r="G511" i="48" s="1"/>
  <c r="G512" i="48" s="1"/>
  <c r="G513" i="48" s="1"/>
  <c r="G514" i="48" s="1"/>
  <c r="G515" i="48" s="1"/>
  <c r="G516" i="48" s="1"/>
  <c r="G517" i="48" s="1"/>
  <c r="G518" i="48" s="1"/>
  <c r="G519" i="48" s="1"/>
  <c r="G520" i="48" s="1"/>
  <c r="G521" i="48" s="1"/>
  <c r="G522" i="48" s="1"/>
  <c r="G523" i="48" s="1"/>
  <c r="G524" i="48" s="1"/>
  <c r="G525" i="48" s="1"/>
  <c r="G526" i="48" s="1"/>
  <c r="G527" i="48" s="1"/>
  <c r="G528" i="48" s="1"/>
  <c r="G529" i="48" s="1"/>
  <c r="G530" i="48" s="1"/>
  <c r="G531" i="48" s="1"/>
  <c r="G532" i="48" s="1"/>
  <c r="G533" i="48" s="1"/>
  <c r="G534" i="48" s="1"/>
  <c r="G535" i="48" s="1"/>
  <c r="G536" i="48" s="1"/>
  <c r="G537" i="48" s="1"/>
  <c r="G538" i="48" s="1"/>
  <c r="G539" i="48" s="1"/>
  <c r="G540" i="48" s="1"/>
  <c r="G541" i="48" s="1"/>
  <c r="G542" i="48" s="1"/>
  <c r="G543" i="48" s="1"/>
  <c r="G544" i="48" s="1"/>
  <c r="G545" i="48" s="1"/>
  <c r="G546" i="48" s="1"/>
  <c r="G547" i="48" s="1"/>
  <c r="G548" i="48" s="1"/>
  <c r="G549" i="48" s="1"/>
  <c r="G550" i="48" s="1"/>
  <c r="G551" i="48" s="1"/>
  <c r="G552" i="48" s="1"/>
  <c r="G553" i="48" s="1"/>
  <c r="G554" i="48" s="1"/>
  <c r="G555" i="48" s="1"/>
  <c r="G556" i="48" s="1"/>
  <c r="G557" i="48" s="1"/>
  <c r="G558" i="48" s="1"/>
  <c r="G559" i="48" s="1"/>
  <c r="G560" i="48" s="1"/>
  <c r="G561" i="48" s="1"/>
  <c r="G562" i="48" s="1"/>
  <c r="G563" i="48" s="1"/>
  <c r="G564" i="48" s="1"/>
  <c r="G565" i="48" s="1"/>
  <c r="G566" i="48" s="1"/>
  <c r="G567" i="48" s="1"/>
  <c r="G568" i="48" s="1"/>
  <c r="G569" i="48" s="1"/>
  <c r="G570" i="48" s="1"/>
  <c r="G571" i="48" s="1"/>
  <c r="G572" i="48" s="1"/>
  <c r="G573" i="48" s="1"/>
  <c r="G574" i="48" s="1"/>
  <c r="G575" i="48" s="1"/>
  <c r="G576" i="48" s="1"/>
  <c r="G577" i="48" s="1"/>
  <c r="G578" i="48" s="1"/>
  <c r="G579" i="48" s="1"/>
  <c r="G580" i="48" s="1"/>
  <c r="G581" i="48" s="1"/>
  <c r="G582" i="48" s="1"/>
  <c r="G583" i="48" s="1"/>
  <c r="G584" i="48" s="1"/>
  <c r="G585" i="48" s="1"/>
  <c r="G586" i="48" s="1"/>
  <c r="G587" i="48" s="1"/>
  <c r="G588" i="48" s="1"/>
  <c r="G589" i="48" s="1"/>
  <c r="G590" i="48" s="1"/>
  <c r="G591" i="48" s="1"/>
  <c r="G592" i="48" s="1"/>
  <c r="G593" i="48" s="1"/>
  <c r="G594" i="48" s="1"/>
  <c r="G595" i="48" s="1"/>
  <c r="G596" i="48" s="1"/>
  <c r="G597" i="48" s="1"/>
  <c r="G598" i="48" s="1"/>
  <c r="G599" i="48" s="1"/>
  <c r="G600" i="48" s="1"/>
  <c r="G601" i="48" s="1"/>
  <c r="G602" i="48" s="1"/>
  <c r="G603" i="48" s="1"/>
  <c r="G604" i="48" s="1"/>
  <c r="G605" i="48" s="1"/>
  <c r="G606" i="48" s="1"/>
  <c r="G607" i="48" s="1"/>
  <c r="G608" i="48" s="1"/>
  <c r="G609" i="48" s="1"/>
  <c r="G610" i="48" s="1"/>
  <c r="G611" i="48" s="1"/>
  <c r="G612" i="48" s="1"/>
  <c r="G613" i="48" s="1"/>
  <c r="G614" i="48" s="1"/>
  <c r="G615" i="48" s="1"/>
  <c r="G616" i="48" s="1"/>
  <c r="G617" i="48" s="1"/>
  <c r="G618" i="48" s="1"/>
  <c r="G619" i="48" s="1"/>
  <c r="G620" i="48" s="1"/>
  <c r="G621" i="48" s="1"/>
  <c r="G622" i="48" s="1"/>
  <c r="G623" i="48" s="1"/>
  <c r="G624" i="48" s="1"/>
  <c r="G625" i="48" s="1"/>
  <c r="G626" i="48" s="1"/>
  <c r="G627" i="48" s="1"/>
  <c r="G628" i="48" s="1"/>
  <c r="G629" i="48" s="1"/>
  <c r="G630" i="48" s="1"/>
  <c r="G631" i="48" s="1"/>
  <c r="G632" i="48" s="1"/>
  <c r="G633" i="48" s="1"/>
  <c r="G634" i="48" s="1"/>
  <c r="G635" i="48" s="1"/>
  <c r="G636" i="48" s="1"/>
  <c r="G637" i="48" s="1"/>
  <c r="G638" i="48" s="1"/>
  <c r="G639" i="48" s="1"/>
  <c r="G640" i="48" s="1"/>
  <c r="G641" i="48" s="1"/>
  <c r="G642" i="48" s="1"/>
  <c r="G643" i="48" s="1"/>
  <c r="G644" i="48" s="1"/>
  <c r="G645" i="48" s="1"/>
  <c r="G646" i="48" s="1"/>
  <c r="G647" i="48" s="1"/>
  <c r="G648" i="48" s="1"/>
  <c r="G649" i="48" s="1"/>
  <c r="G650" i="48" s="1"/>
  <c r="G651" i="48" s="1"/>
  <c r="G652" i="48" s="1"/>
  <c r="G653" i="48" s="1"/>
  <c r="G654" i="48" s="1"/>
  <c r="G655" i="48" s="1"/>
  <c r="G656" i="48" s="1"/>
  <c r="G657" i="48" s="1"/>
  <c r="G658" i="48" s="1"/>
  <c r="G659" i="48" s="1"/>
  <c r="G660" i="48" s="1"/>
  <c r="G661" i="48" s="1"/>
  <c r="G662" i="48" s="1"/>
  <c r="G663" i="48" s="1"/>
  <c r="G664" i="48" s="1"/>
  <c r="G665" i="48" s="1"/>
  <c r="G666" i="48" s="1"/>
  <c r="G667" i="48" s="1"/>
  <c r="G668" i="48" s="1"/>
  <c r="G669" i="48" s="1"/>
  <c r="G670" i="48" s="1"/>
  <c r="G671" i="48" s="1"/>
  <c r="G672" i="48" s="1"/>
  <c r="G673" i="48" s="1"/>
  <c r="G674" i="48" s="1"/>
  <c r="G675" i="48" s="1"/>
  <c r="G676" i="48" s="1"/>
  <c r="G677" i="48" s="1"/>
  <c r="G678" i="48" s="1"/>
  <c r="G679" i="48" s="1"/>
  <c r="G680" i="48" s="1"/>
  <c r="G681" i="48" s="1"/>
  <c r="G682" i="48" s="1"/>
  <c r="G683" i="48" s="1"/>
  <c r="G684" i="48" s="1"/>
  <c r="G685" i="48" s="1"/>
  <c r="G686" i="48" s="1"/>
  <c r="G687" i="48" s="1"/>
  <c r="G688" i="48" s="1"/>
  <c r="G689" i="48" s="1"/>
  <c r="G690" i="48" s="1"/>
  <c r="G691" i="48" s="1"/>
  <c r="G692" i="48" s="1"/>
  <c r="G693" i="48" s="1"/>
  <c r="G694" i="48" s="1"/>
  <c r="G695" i="48" s="1"/>
  <c r="G696" i="48" s="1"/>
  <c r="G697" i="48" s="1"/>
  <c r="G698" i="48" s="1"/>
  <c r="G699" i="48" s="1"/>
  <c r="G700" i="48" s="1"/>
  <c r="G701" i="48" s="1"/>
  <c r="G702" i="48" s="1"/>
  <c r="G703" i="48" s="1"/>
  <c r="G704" i="48" s="1"/>
  <c r="G705" i="48" s="1"/>
  <c r="G706" i="48" s="1"/>
  <c r="G707" i="48" s="1"/>
  <c r="G708" i="48" s="1"/>
  <c r="G709" i="48" s="1"/>
  <c r="G710" i="48" s="1"/>
  <c r="G711" i="48" s="1"/>
  <c r="G712" i="48" s="1"/>
  <c r="G713" i="48" s="1"/>
  <c r="G714" i="48" s="1"/>
  <c r="G715" i="48" s="1"/>
  <c r="G716" i="48" s="1"/>
  <c r="G717" i="48" s="1"/>
  <c r="G718" i="48" s="1"/>
  <c r="G719" i="48" s="1"/>
  <c r="G720" i="48" s="1"/>
  <c r="G721" i="48" s="1"/>
  <c r="G722" i="48" s="1"/>
  <c r="G723" i="48" s="1"/>
  <c r="G724" i="48" s="1"/>
  <c r="G725" i="48" s="1"/>
  <c r="G726" i="48" s="1"/>
  <c r="G727" i="48" s="1"/>
  <c r="G728" i="48" s="1"/>
  <c r="G729" i="48" s="1"/>
  <c r="G730" i="48" s="1"/>
  <c r="G731" i="48" s="1"/>
  <c r="G732" i="48" s="1"/>
  <c r="G733" i="48" s="1"/>
  <c r="G734" i="48" s="1"/>
  <c r="G735" i="48" s="1"/>
  <c r="G736" i="48" s="1"/>
  <c r="G737" i="48" s="1"/>
  <c r="G738" i="48" s="1"/>
  <c r="G739" i="48" s="1"/>
  <c r="G740" i="48" s="1"/>
  <c r="G741" i="48" s="1"/>
  <c r="G742" i="48" s="1"/>
  <c r="G743" i="48" s="1"/>
  <c r="G744" i="48" s="1"/>
  <c r="G745" i="48" s="1"/>
  <c r="G746" i="48" s="1"/>
  <c r="G747" i="48" s="1"/>
  <c r="G748" i="48" s="1"/>
  <c r="G749" i="48" s="1"/>
  <c r="G750" i="48" s="1"/>
  <c r="G751" i="48" s="1"/>
  <c r="G752" i="48" s="1"/>
  <c r="G753" i="48" s="1"/>
  <c r="G754" i="48" s="1"/>
  <c r="G755" i="48" s="1"/>
  <c r="G756" i="48" s="1"/>
  <c r="G757" i="48" s="1"/>
  <c r="G758" i="48" s="1"/>
  <c r="G759" i="48" s="1"/>
  <c r="G760" i="48" s="1"/>
  <c r="G761" i="48" s="1"/>
  <c r="G762" i="48" s="1"/>
  <c r="G763" i="48" s="1"/>
  <c r="G764" i="48" s="1"/>
  <c r="G765" i="48" s="1"/>
  <c r="G766" i="48" s="1"/>
  <c r="G767" i="48" s="1"/>
  <c r="G768" i="48" s="1"/>
  <c r="G769" i="48" s="1"/>
  <c r="G770" i="48" s="1"/>
  <c r="G771" i="48" s="1"/>
  <c r="G772" i="48" s="1"/>
  <c r="G773" i="48" s="1"/>
  <c r="G774" i="48" s="1"/>
  <c r="G775" i="48" s="1"/>
  <c r="G776" i="48" s="1"/>
  <c r="G777" i="48" s="1"/>
  <c r="G778" i="48" s="1"/>
  <c r="G779" i="48" s="1"/>
  <c r="G780" i="48" s="1"/>
  <c r="G781" i="48" s="1"/>
  <c r="G782" i="48" s="1"/>
  <c r="G783" i="48" s="1"/>
  <c r="G784" i="48" s="1"/>
  <c r="G785" i="48" s="1"/>
  <c r="G786" i="48" s="1"/>
  <c r="G787" i="48" s="1"/>
  <c r="G788" i="48" s="1"/>
  <c r="G789" i="48" s="1"/>
  <c r="G790" i="48" s="1"/>
  <c r="G791" i="48" s="1"/>
  <c r="G792" i="48" s="1"/>
  <c r="G793" i="48" s="1"/>
  <c r="G794" i="48" s="1"/>
  <c r="G795" i="48" s="1"/>
  <c r="G796" i="48" s="1"/>
  <c r="G797" i="48" s="1"/>
  <c r="G798" i="48" s="1"/>
  <c r="G799" i="48" s="1"/>
  <c r="G800" i="48" s="1"/>
  <c r="G801" i="48" s="1"/>
  <c r="G802" i="48" s="1"/>
  <c r="G803" i="48" s="1"/>
  <c r="G804" i="48" s="1"/>
  <c r="G805" i="48" s="1"/>
  <c r="G806" i="48" s="1"/>
  <c r="G807" i="48" s="1"/>
  <c r="G808" i="48" s="1"/>
  <c r="G809" i="48" s="1"/>
  <c r="G810" i="48" s="1"/>
  <c r="G811" i="48" s="1"/>
  <c r="G812" i="48" s="1"/>
  <c r="G813" i="48" s="1"/>
  <c r="G814" i="48" s="1"/>
  <c r="G815" i="48" s="1"/>
  <c r="G816" i="48" s="1"/>
  <c r="G817" i="48" s="1"/>
  <c r="G818" i="48" s="1"/>
  <c r="G819" i="48" s="1"/>
  <c r="G820" i="48" s="1"/>
  <c r="G821" i="48" s="1"/>
  <c r="G822" i="48" s="1"/>
  <c r="G823" i="48" s="1"/>
  <c r="G824" i="48" s="1"/>
  <c r="G825" i="48" s="1"/>
  <c r="G826" i="48" s="1"/>
  <c r="G827" i="48" s="1"/>
  <c r="G828" i="48" s="1"/>
  <c r="G829" i="48" s="1"/>
  <c r="G830" i="48" s="1"/>
  <c r="G831" i="48" s="1"/>
  <c r="G832" i="48" s="1"/>
  <c r="G833" i="48" s="1"/>
  <c r="G834" i="48" s="1"/>
  <c r="G835" i="48" s="1"/>
  <c r="G836" i="48" s="1"/>
  <c r="G837" i="48" s="1"/>
  <c r="G838" i="48" s="1"/>
  <c r="G839" i="48" s="1"/>
  <c r="G840" i="48" s="1"/>
  <c r="G841" i="48" s="1"/>
  <c r="G842" i="48" s="1"/>
  <c r="G843" i="48" s="1"/>
  <c r="G844" i="48" s="1"/>
  <c r="G845" i="48" s="1"/>
  <c r="G846" i="48" s="1"/>
  <c r="G847" i="48" s="1"/>
  <c r="G848" i="48" s="1"/>
  <c r="G849" i="48" s="1"/>
  <c r="G850" i="48" s="1"/>
  <c r="G851" i="48" s="1"/>
  <c r="G852" i="48" s="1"/>
  <c r="G853" i="48" s="1"/>
  <c r="G854" i="48" s="1"/>
  <c r="G855" i="48" s="1"/>
  <c r="G856" i="48" s="1"/>
  <c r="G857" i="48" s="1"/>
  <c r="G858" i="48" s="1"/>
  <c r="G859" i="48" s="1"/>
  <c r="G860" i="48" s="1"/>
  <c r="G861" i="48" s="1"/>
  <c r="G862" i="48" s="1"/>
  <c r="G863" i="48" s="1"/>
  <c r="G864" i="48" s="1"/>
  <c r="G865" i="48" s="1"/>
  <c r="G866" i="48" s="1"/>
  <c r="G867" i="48" s="1"/>
  <c r="G868" i="48" s="1"/>
  <c r="G869" i="48" s="1"/>
  <c r="G870" i="48" s="1"/>
  <c r="G871" i="48" s="1"/>
  <c r="G872" i="48" s="1"/>
  <c r="G873" i="48" s="1"/>
  <c r="G874" i="48" s="1"/>
  <c r="G875" i="48" s="1"/>
  <c r="G876" i="48" s="1"/>
  <c r="G877" i="48" s="1"/>
  <c r="G878" i="48" s="1"/>
  <c r="G879" i="48" s="1"/>
  <c r="G880" i="48" s="1"/>
  <c r="G881" i="48" s="1"/>
  <c r="G882" i="48" s="1"/>
  <c r="G883" i="48" s="1"/>
  <c r="G884" i="48" s="1"/>
  <c r="G885" i="48" s="1"/>
  <c r="G886" i="48" s="1"/>
  <c r="G887" i="48" s="1"/>
  <c r="G888" i="48" s="1"/>
  <c r="G889" i="48" s="1"/>
  <c r="G890" i="48" s="1"/>
  <c r="G891" i="48" s="1"/>
  <c r="G892" i="48" s="1"/>
  <c r="G893" i="48" s="1"/>
  <c r="G894" i="48" s="1"/>
  <c r="G895" i="48" s="1"/>
  <c r="G896" i="48" s="1"/>
  <c r="G897" i="48" s="1"/>
  <c r="G898" i="48" s="1"/>
  <c r="G899" i="48" s="1"/>
  <c r="G900" i="48" s="1"/>
  <c r="G901" i="48" s="1"/>
  <c r="G902" i="48" s="1"/>
  <c r="G903" i="48" s="1"/>
  <c r="G904" i="48" s="1"/>
  <c r="G905" i="48" s="1"/>
  <c r="G906" i="48" s="1"/>
  <c r="G907" i="48" s="1"/>
  <c r="G908" i="48" s="1"/>
  <c r="G909" i="48" s="1"/>
  <c r="G910" i="48" s="1"/>
  <c r="G911" i="48" s="1"/>
  <c r="G912" i="48" s="1"/>
  <c r="G913" i="48" s="1"/>
  <c r="G914" i="48" s="1"/>
  <c r="G915" i="48" s="1"/>
  <c r="G916" i="48" s="1"/>
  <c r="G917" i="48" s="1"/>
  <c r="G918" i="48" s="1"/>
  <c r="G919" i="48" s="1"/>
  <c r="G920" i="48" s="1"/>
  <c r="G921" i="48" s="1"/>
  <c r="G922" i="48" s="1"/>
  <c r="G923" i="48" s="1"/>
  <c r="G924" i="48" s="1"/>
  <c r="G925" i="48" s="1"/>
  <c r="G926" i="48" s="1"/>
  <c r="G927" i="48" s="1"/>
  <c r="G928" i="48" s="1"/>
  <c r="G929" i="48" s="1"/>
  <c r="G930" i="48" s="1"/>
  <c r="G931" i="48" s="1"/>
  <c r="G932" i="48" s="1"/>
  <c r="G933" i="48" s="1"/>
  <c r="G934" i="48" s="1"/>
  <c r="G935" i="48" s="1"/>
  <c r="G936" i="48" s="1"/>
  <c r="G937" i="48" s="1"/>
  <c r="G938" i="48" s="1"/>
  <c r="G939" i="48" s="1"/>
  <c r="G940" i="48" s="1"/>
  <c r="G941" i="48" s="1"/>
  <c r="G942" i="48" s="1"/>
  <c r="G943" i="48" s="1"/>
  <c r="G944" i="48" s="1"/>
  <c r="G945" i="48" s="1"/>
  <c r="G946" i="48" s="1"/>
  <c r="G947" i="48" s="1"/>
  <c r="G948" i="48" s="1"/>
  <c r="G949" i="48" s="1"/>
  <c r="G950" i="48" s="1"/>
  <c r="G951" i="48" s="1"/>
  <c r="G952" i="48" s="1"/>
  <c r="G953" i="48" s="1"/>
  <c r="G954" i="48" s="1"/>
  <c r="G955" i="48" s="1"/>
  <c r="G956" i="48" s="1"/>
  <c r="G957" i="48" s="1"/>
  <c r="G958" i="48" s="1"/>
  <c r="G959" i="48" s="1"/>
  <c r="G960" i="48" s="1"/>
  <c r="G961" i="48" s="1"/>
  <c r="G962" i="48" s="1"/>
  <c r="G963" i="48" s="1"/>
  <c r="G964" i="48" s="1"/>
  <c r="G965" i="48" s="1"/>
  <c r="G966" i="48" s="1"/>
  <c r="G967" i="48" s="1"/>
  <c r="G968" i="48" s="1"/>
  <c r="G969" i="48" s="1"/>
  <c r="G970" i="48" s="1"/>
  <c r="G971" i="48" s="1"/>
  <c r="G972" i="48" s="1"/>
  <c r="G973" i="48" s="1"/>
  <c r="G974" i="48" s="1"/>
  <c r="G975" i="48" s="1"/>
  <c r="G976" i="48" s="1"/>
  <c r="G977" i="48" s="1"/>
  <c r="G978" i="48" s="1"/>
  <c r="G979" i="48" s="1"/>
  <c r="G980" i="48" s="1"/>
  <c r="G981" i="48" s="1"/>
  <c r="G982" i="48" s="1"/>
  <c r="G983" i="48" s="1"/>
  <c r="G984" i="48" s="1"/>
  <c r="G985" i="48" s="1"/>
  <c r="G986" i="48" s="1"/>
  <c r="G987" i="48" s="1"/>
  <c r="G988" i="48" s="1"/>
  <c r="G989" i="48" s="1"/>
  <c r="G990" i="48" s="1"/>
  <c r="G991" i="48" s="1"/>
  <c r="G992" i="48" s="1"/>
  <c r="G993" i="48" s="1"/>
  <c r="G994" i="48" s="1"/>
  <c r="G995" i="48" s="1"/>
  <c r="G996" i="48" s="1"/>
  <c r="G997" i="48" s="1"/>
  <c r="G998" i="48" s="1"/>
  <c r="G999" i="48" s="1"/>
  <c r="G1000" i="48" s="1"/>
  <c r="G1001" i="48" s="1"/>
  <c r="G1002" i="48" s="1"/>
  <c r="G1003" i="48" s="1"/>
  <c r="G1004" i="48" s="1"/>
  <c r="G1005" i="48" s="1"/>
  <c r="G1006" i="48" s="1"/>
  <c r="G1007" i="48" s="1"/>
  <c r="G1008" i="48" s="1"/>
  <c r="G1009" i="48" s="1"/>
  <c r="G1010" i="48" s="1"/>
  <c r="G1011" i="48" s="1"/>
  <c r="G1012" i="48" s="1"/>
  <c r="G1013" i="48" s="1"/>
  <c r="G1014" i="48" s="1"/>
  <c r="G1015" i="48" s="1"/>
  <c r="G1016" i="48" s="1"/>
  <c r="G1017" i="48" s="1"/>
  <c r="G1018" i="48" s="1"/>
  <c r="G1019" i="48" s="1"/>
  <c r="G1020" i="48" s="1"/>
  <c r="G1021" i="48" s="1"/>
  <c r="G1022" i="48" s="1"/>
  <c r="G1023" i="48" s="1"/>
  <c r="G1024" i="48" s="1"/>
  <c r="G1025" i="48" s="1"/>
  <c r="G1026" i="48" s="1"/>
  <c r="G1027" i="48" s="1"/>
  <c r="G1028" i="48" s="1"/>
  <c r="G1029" i="48" s="1"/>
  <c r="G1030" i="48" s="1"/>
  <c r="G1031" i="48" s="1"/>
  <c r="G1032" i="48" s="1"/>
  <c r="G1033" i="48" s="1"/>
  <c r="G1034" i="48" s="1"/>
  <c r="G1035" i="48" s="1"/>
  <c r="G1036" i="48" s="1"/>
  <c r="G1037" i="48" s="1"/>
  <c r="G1038" i="48" s="1"/>
  <c r="G1039" i="48" s="1"/>
  <c r="G1040" i="48" s="1"/>
  <c r="G1041" i="48" s="1"/>
  <c r="G1042" i="48" s="1"/>
  <c r="G1043" i="48" s="1"/>
  <c r="G1044" i="48" s="1"/>
  <c r="G1045" i="48" s="1"/>
  <c r="G1046" i="48" s="1"/>
  <c r="G1047" i="48" s="1"/>
  <c r="G1048" i="48" s="1"/>
  <c r="G1049" i="48" s="1"/>
  <c r="G1050" i="48" s="1"/>
  <c r="G1051" i="48" s="1"/>
  <c r="G1052" i="48" s="1"/>
  <c r="G1053" i="48" s="1"/>
  <c r="G1054" i="48" s="1"/>
  <c r="G1055" i="48" s="1"/>
  <c r="G1056" i="48" s="1"/>
  <c r="G1057" i="48" s="1"/>
  <c r="G1058" i="48" s="1"/>
  <c r="G1059" i="48" s="1"/>
  <c r="G1060" i="48" s="1"/>
  <c r="G1061" i="48" s="1"/>
  <c r="G1062" i="48" s="1"/>
  <c r="G1063" i="48" s="1"/>
  <c r="G1064" i="48" s="1"/>
  <c r="G1065" i="48" s="1"/>
  <c r="G1066" i="48" s="1"/>
  <c r="G1067" i="48" s="1"/>
  <c r="G1068" i="48" s="1"/>
  <c r="G1069" i="48" s="1"/>
  <c r="G1070" i="48" s="1"/>
  <c r="G1071" i="48" s="1"/>
  <c r="G1072" i="48" s="1"/>
  <c r="G1073" i="48" s="1"/>
  <c r="G1074" i="48" s="1"/>
  <c r="G1075" i="48" s="1"/>
  <c r="G1076" i="48" s="1"/>
  <c r="G1077" i="48" s="1"/>
  <c r="G1078" i="48" s="1"/>
  <c r="G1079" i="48" s="1"/>
  <c r="G1080" i="48" s="1"/>
  <c r="G1081" i="48" s="1"/>
  <c r="G1082" i="48" s="1"/>
  <c r="G1083" i="48" s="1"/>
  <c r="G1084" i="48" s="1"/>
  <c r="G1085" i="48" s="1"/>
  <c r="G1086" i="48" s="1"/>
  <c r="G1087" i="48" s="1"/>
  <c r="G1088" i="48" s="1"/>
  <c r="G1089" i="48" s="1"/>
  <c r="G1090" i="48" s="1"/>
  <c r="G1091" i="48" s="1"/>
  <c r="G1092" i="48" s="1"/>
  <c r="G1093" i="48" s="1"/>
  <c r="G1094" i="48" s="1"/>
  <c r="G1095" i="48" s="1"/>
  <c r="G1096" i="48" s="1"/>
  <c r="G1097" i="48" s="1"/>
  <c r="G1098" i="48" s="1"/>
  <c r="G1099" i="48" s="1"/>
  <c r="G1100" i="48" s="1"/>
  <c r="G1101" i="48" s="1"/>
  <c r="G1102" i="48" s="1"/>
  <c r="G1103" i="48" s="1"/>
  <c r="G1104" i="48" s="1"/>
  <c r="G1105" i="48" s="1"/>
  <c r="G1106" i="48" s="1"/>
  <c r="G1107" i="48" s="1"/>
  <c r="G1108" i="48" s="1"/>
  <c r="G1109" i="48" s="1"/>
  <c r="G1110" i="48" s="1"/>
  <c r="G1111" i="48" s="1"/>
  <c r="G1112" i="48" s="1"/>
  <c r="G1113" i="48" s="1"/>
  <c r="G1114" i="48" s="1"/>
  <c r="G1115" i="48" s="1"/>
  <c r="G1116" i="48" s="1"/>
  <c r="G1117" i="48" s="1"/>
  <c r="G1118" i="48" s="1"/>
  <c r="G1119" i="48" s="1"/>
  <c r="G1120" i="48" s="1"/>
  <c r="G1121" i="48" s="1"/>
  <c r="G1122" i="48" s="1"/>
  <c r="G1123" i="48" s="1"/>
  <c r="G1124" i="48" s="1"/>
  <c r="G1125" i="48" s="1"/>
  <c r="G1126" i="48" s="1"/>
  <c r="G1127" i="48" s="1"/>
  <c r="G1128" i="48" s="1"/>
  <c r="G1129" i="48" s="1"/>
  <c r="G1130" i="48" s="1"/>
  <c r="G1131" i="48" s="1"/>
  <c r="G1132" i="48" s="1"/>
  <c r="G1133" i="48" s="1"/>
  <c r="G1134" i="48" s="1"/>
  <c r="G1135" i="48" s="1"/>
  <c r="G1136" i="48" s="1"/>
  <c r="G1137" i="48" s="1"/>
  <c r="G1138" i="48" s="1"/>
  <c r="G1139" i="48" s="1"/>
  <c r="G1140" i="48" s="1"/>
  <c r="G1141" i="48" s="1"/>
  <c r="G1142" i="48" s="1"/>
  <c r="G1143" i="48" s="1"/>
  <c r="G1144" i="48" s="1"/>
  <c r="G1145" i="48" s="1"/>
  <c r="G1146" i="48" s="1"/>
  <c r="G1147" i="48" s="1"/>
  <c r="G1148" i="48" s="1"/>
  <c r="G1149" i="48" s="1"/>
  <c r="G1150" i="48" s="1"/>
  <c r="G1151" i="48" s="1"/>
  <c r="G1152" i="48" s="1"/>
  <c r="G1153" i="48" s="1"/>
  <c r="G1154" i="48" s="1"/>
  <c r="G1155" i="48" s="1"/>
  <c r="G1156" i="48" s="1"/>
  <c r="G1157" i="48" s="1"/>
  <c r="G1158" i="48" s="1"/>
  <c r="G1159" i="48" s="1"/>
  <c r="G1160" i="48" s="1"/>
  <c r="G1161" i="48" s="1"/>
  <c r="G1162" i="48" s="1"/>
  <c r="G1163" i="48" s="1"/>
  <c r="G1164" i="48" s="1"/>
  <c r="G1165" i="48" s="1"/>
  <c r="G1166" i="48" s="1"/>
  <c r="G1167" i="48" s="1"/>
  <c r="G1168" i="48" s="1"/>
  <c r="G1169" i="48" s="1"/>
  <c r="G1170" i="48" s="1"/>
  <c r="G1171" i="48" s="1"/>
  <c r="G1172" i="48" s="1"/>
  <c r="G1173" i="48" s="1"/>
  <c r="G1174" i="48" s="1"/>
  <c r="G1175" i="48" s="1"/>
  <c r="G1176" i="48" s="1"/>
  <c r="G1177" i="48" s="1"/>
  <c r="G1178" i="48" s="1"/>
  <c r="G1179" i="48" s="1"/>
  <c r="G1180" i="48" s="1"/>
  <c r="G1181" i="48" s="1"/>
  <c r="G1182" i="48" s="1"/>
  <c r="G1183" i="48" s="1"/>
  <c r="G1184" i="48" s="1"/>
  <c r="G1185" i="48" s="1"/>
  <c r="G1186" i="48" s="1"/>
  <c r="G1187" i="48" s="1"/>
  <c r="G1188" i="48" s="1"/>
  <c r="G1189" i="48" s="1"/>
  <c r="G1190" i="48" s="1"/>
  <c r="G1191" i="48" s="1"/>
  <c r="G1192" i="48" s="1"/>
  <c r="G1193" i="48" s="1"/>
  <c r="G1194" i="48" s="1"/>
  <c r="G1195" i="48" s="1"/>
  <c r="G1196" i="48" s="1"/>
  <c r="G1197" i="48" s="1"/>
  <c r="G1198" i="48" s="1"/>
  <c r="G1199" i="48" s="1"/>
  <c r="G1200" i="48" s="1"/>
  <c r="G1201" i="48" s="1"/>
  <c r="G1202" i="48" s="1"/>
  <c r="G1203" i="48" s="1"/>
  <c r="G1204" i="48" s="1"/>
  <c r="G1205" i="48" s="1"/>
  <c r="G1206" i="48" s="1"/>
  <c r="G1207" i="48" s="1"/>
  <c r="G1208" i="48" s="1"/>
  <c r="G1209" i="48" s="1"/>
  <c r="G1210" i="48" s="1"/>
  <c r="G1211" i="48" s="1"/>
  <c r="G1212" i="48" s="1"/>
  <c r="G1213" i="48" s="1"/>
  <c r="G1214" i="48" s="1"/>
  <c r="G1215" i="48" s="1"/>
  <c r="G1216" i="48" s="1"/>
  <c r="G1217" i="48" s="1"/>
  <c r="G1218" i="48" s="1"/>
  <c r="G1219" i="48" s="1"/>
  <c r="G1220" i="48" s="1"/>
  <c r="G1221" i="48" s="1"/>
  <c r="G1222" i="48" s="1"/>
  <c r="G1223" i="48" s="1"/>
  <c r="G1224" i="48" s="1"/>
  <c r="G1225" i="48" s="1"/>
  <c r="G1226" i="48" s="1"/>
  <c r="G1227" i="48" s="1"/>
  <c r="G1228" i="48" s="1"/>
  <c r="G1229" i="48" s="1"/>
  <c r="G1230" i="48" s="1"/>
  <c r="G1231" i="48" s="1"/>
  <c r="G1232" i="48" s="1"/>
  <c r="G1233" i="48" s="1"/>
  <c r="G1234" i="48" s="1"/>
  <c r="G1235" i="48" s="1"/>
  <c r="G1236" i="48" s="1"/>
  <c r="G1237" i="48" s="1"/>
  <c r="G1238" i="48" s="1"/>
  <c r="G1239" i="48" s="1"/>
  <c r="G1240" i="48" s="1"/>
  <c r="G1241" i="48" s="1"/>
  <c r="G1242" i="48" s="1"/>
  <c r="G1243" i="48" s="1"/>
  <c r="G1244" i="48" s="1"/>
  <c r="J1245" i="47" l="1"/>
  <c r="I1245" i="47"/>
  <c r="H1245" i="47"/>
  <c r="F1245" i="47"/>
  <c r="D1245" i="47"/>
  <c r="E1245" i="47" s="1"/>
  <c r="B1245" i="47"/>
  <c r="J1244" i="47"/>
  <c r="I1244" i="47"/>
  <c r="H1244" i="47"/>
  <c r="F1244" i="47"/>
  <c r="D1244" i="47"/>
  <c r="E1244" i="47" s="1"/>
  <c r="B1244" i="47"/>
  <c r="J1243" i="47"/>
  <c r="I1243" i="47"/>
  <c r="H1243" i="47"/>
  <c r="F1243" i="47"/>
  <c r="D1243" i="47"/>
  <c r="E1243" i="47" s="1"/>
  <c r="B1243" i="47"/>
  <c r="J1242" i="47"/>
  <c r="I1242" i="47"/>
  <c r="H1242" i="47"/>
  <c r="F1242" i="47"/>
  <c r="D1242" i="47"/>
  <c r="E1242" i="47" s="1"/>
  <c r="B1242" i="47"/>
  <c r="J1241" i="47"/>
  <c r="I1241" i="47"/>
  <c r="H1241" i="47"/>
  <c r="F1241" i="47"/>
  <c r="D1241" i="47"/>
  <c r="E1241" i="47" s="1"/>
  <c r="B1241" i="47"/>
  <c r="J1240" i="47"/>
  <c r="I1240" i="47"/>
  <c r="H1240" i="47"/>
  <c r="F1240" i="47"/>
  <c r="D1240" i="47"/>
  <c r="E1240" i="47" s="1"/>
  <c r="B1240" i="47"/>
  <c r="J1239" i="47"/>
  <c r="I1239" i="47"/>
  <c r="H1239" i="47"/>
  <c r="F1239" i="47"/>
  <c r="D1239" i="47"/>
  <c r="E1239" i="47" s="1"/>
  <c r="B1239" i="47"/>
  <c r="J1238" i="47"/>
  <c r="I1238" i="47"/>
  <c r="H1238" i="47"/>
  <c r="F1238" i="47"/>
  <c r="D1238" i="47"/>
  <c r="E1238" i="47" s="1"/>
  <c r="B1238" i="47"/>
  <c r="J1237" i="47"/>
  <c r="I1237" i="47"/>
  <c r="H1237" i="47"/>
  <c r="F1237" i="47"/>
  <c r="D1237" i="47"/>
  <c r="E1237" i="47" s="1"/>
  <c r="B1237" i="47"/>
  <c r="J1236" i="47"/>
  <c r="I1236" i="47"/>
  <c r="H1236" i="47"/>
  <c r="F1236" i="47"/>
  <c r="D1236" i="47"/>
  <c r="E1236" i="47" s="1"/>
  <c r="B1236" i="47"/>
  <c r="J1235" i="47"/>
  <c r="I1235" i="47"/>
  <c r="H1235" i="47"/>
  <c r="F1235" i="47"/>
  <c r="D1235" i="47"/>
  <c r="E1235" i="47" s="1"/>
  <c r="B1235" i="47"/>
  <c r="J1234" i="47"/>
  <c r="I1234" i="47"/>
  <c r="H1234" i="47"/>
  <c r="F1234" i="47"/>
  <c r="D1234" i="47"/>
  <c r="E1234" i="47" s="1"/>
  <c r="B1234" i="47"/>
  <c r="J1233" i="47"/>
  <c r="I1233" i="47"/>
  <c r="H1233" i="47"/>
  <c r="F1233" i="47"/>
  <c r="D1233" i="47"/>
  <c r="E1233" i="47" s="1"/>
  <c r="B1233" i="47"/>
  <c r="J1232" i="47"/>
  <c r="I1232" i="47"/>
  <c r="H1232" i="47"/>
  <c r="F1232" i="47"/>
  <c r="D1232" i="47"/>
  <c r="E1232" i="47" s="1"/>
  <c r="B1232" i="47"/>
  <c r="J1231" i="47"/>
  <c r="I1231" i="47"/>
  <c r="H1231" i="47"/>
  <c r="F1231" i="47"/>
  <c r="D1231" i="47"/>
  <c r="E1231" i="47" s="1"/>
  <c r="B1231" i="47"/>
  <c r="J1230" i="47"/>
  <c r="I1230" i="47"/>
  <c r="H1230" i="47"/>
  <c r="F1230" i="47"/>
  <c r="D1230" i="47"/>
  <c r="E1230" i="47" s="1"/>
  <c r="B1230" i="47"/>
  <c r="J1229" i="47"/>
  <c r="I1229" i="47"/>
  <c r="H1229" i="47"/>
  <c r="F1229" i="47"/>
  <c r="D1229" i="47"/>
  <c r="E1229" i="47" s="1"/>
  <c r="B1229" i="47"/>
  <c r="J1228" i="47"/>
  <c r="I1228" i="47"/>
  <c r="H1228" i="47"/>
  <c r="F1228" i="47"/>
  <c r="D1228" i="47"/>
  <c r="E1228" i="47" s="1"/>
  <c r="B1228" i="47"/>
  <c r="J1227" i="47"/>
  <c r="I1227" i="47"/>
  <c r="H1227" i="47"/>
  <c r="F1227" i="47"/>
  <c r="D1227" i="47"/>
  <c r="E1227" i="47" s="1"/>
  <c r="B1227" i="47"/>
  <c r="J1226" i="47"/>
  <c r="I1226" i="47"/>
  <c r="H1226" i="47"/>
  <c r="F1226" i="47"/>
  <c r="D1226" i="47"/>
  <c r="E1226" i="47" s="1"/>
  <c r="B1226" i="47"/>
  <c r="J1225" i="47"/>
  <c r="I1225" i="47"/>
  <c r="H1225" i="47"/>
  <c r="F1225" i="47"/>
  <c r="D1225" i="47"/>
  <c r="E1225" i="47" s="1"/>
  <c r="B1225" i="47"/>
  <c r="J1224" i="47"/>
  <c r="I1224" i="47"/>
  <c r="H1224" i="47"/>
  <c r="F1224" i="47"/>
  <c r="D1224" i="47"/>
  <c r="E1224" i="47" s="1"/>
  <c r="B1224" i="47"/>
  <c r="J1223" i="47"/>
  <c r="I1223" i="47"/>
  <c r="H1223" i="47"/>
  <c r="F1223" i="47"/>
  <c r="D1223" i="47"/>
  <c r="E1223" i="47" s="1"/>
  <c r="B1223" i="47"/>
  <c r="J1222" i="47"/>
  <c r="I1222" i="47"/>
  <c r="H1222" i="47"/>
  <c r="F1222" i="47"/>
  <c r="D1222" i="47"/>
  <c r="E1222" i="47" s="1"/>
  <c r="B1222" i="47"/>
  <c r="J1221" i="47"/>
  <c r="I1221" i="47"/>
  <c r="H1221" i="47"/>
  <c r="F1221" i="47"/>
  <c r="D1221" i="47"/>
  <c r="E1221" i="47" s="1"/>
  <c r="B1221" i="47"/>
  <c r="J1220" i="47"/>
  <c r="I1220" i="47"/>
  <c r="H1220" i="47"/>
  <c r="F1220" i="47"/>
  <c r="D1220" i="47"/>
  <c r="E1220" i="47" s="1"/>
  <c r="B1220" i="47"/>
  <c r="J1219" i="47"/>
  <c r="I1219" i="47"/>
  <c r="H1219" i="47"/>
  <c r="F1219" i="47"/>
  <c r="D1219" i="47"/>
  <c r="E1219" i="47" s="1"/>
  <c r="B1219" i="47"/>
  <c r="J1218" i="47"/>
  <c r="I1218" i="47"/>
  <c r="H1218" i="47"/>
  <c r="F1218" i="47"/>
  <c r="D1218" i="47"/>
  <c r="E1218" i="47" s="1"/>
  <c r="B1218" i="47"/>
  <c r="J1217" i="47"/>
  <c r="I1217" i="47"/>
  <c r="H1217" i="47"/>
  <c r="F1217" i="47"/>
  <c r="D1217" i="47"/>
  <c r="E1217" i="47" s="1"/>
  <c r="B1217" i="47"/>
  <c r="J1216" i="47"/>
  <c r="I1216" i="47"/>
  <c r="H1216" i="47"/>
  <c r="F1216" i="47"/>
  <c r="D1216" i="47"/>
  <c r="E1216" i="47" s="1"/>
  <c r="B1216" i="47"/>
  <c r="J1215" i="47"/>
  <c r="I1215" i="47"/>
  <c r="H1215" i="47"/>
  <c r="F1215" i="47"/>
  <c r="D1215" i="47"/>
  <c r="E1215" i="47" s="1"/>
  <c r="B1215" i="47"/>
  <c r="J1214" i="47"/>
  <c r="I1214" i="47"/>
  <c r="H1214" i="47"/>
  <c r="F1214" i="47"/>
  <c r="D1214" i="47"/>
  <c r="E1214" i="47" s="1"/>
  <c r="B1214" i="47"/>
  <c r="J1213" i="47"/>
  <c r="I1213" i="47"/>
  <c r="H1213" i="47"/>
  <c r="F1213" i="47"/>
  <c r="D1213" i="47"/>
  <c r="E1213" i="47" s="1"/>
  <c r="B1213" i="47"/>
  <c r="J1212" i="47"/>
  <c r="I1212" i="47"/>
  <c r="H1212" i="47"/>
  <c r="F1212" i="47"/>
  <c r="D1212" i="47"/>
  <c r="E1212" i="47" s="1"/>
  <c r="B1212" i="47"/>
  <c r="J1211" i="47"/>
  <c r="I1211" i="47"/>
  <c r="H1211" i="47"/>
  <c r="F1211" i="47"/>
  <c r="D1211" i="47"/>
  <c r="E1211" i="47" s="1"/>
  <c r="B1211" i="47"/>
  <c r="J1210" i="47"/>
  <c r="I1210" i="47"/>
  <c r="H1210" i="47"/>
  <c r="F1210" i="47"/>
  <c r="D1210" i="47"/>
  <c r="E1210" i="47" s="1"/>
  <c r="B1210" i="47"/>
  <c r="J1209" i="47"/>
  <c r="I1209" i="47"/>
  <c r="H1209" i="47"/>
  <c r="F1209" i="47"/>
  <c r="D1209" i="47"/>
  <c r="E1209" i="47" s="1"/>
  <c r="B1209" i="47"/>
  <c r="J1208" i="47"/>
  <c r="I1208" i="47"/>
  <c r="H1208" i="47"/>
  <c r="F1208" i="47"/>
  <c r="D1208" i="47"/>
  <c r="E1208" i="47" s="1"/>
  <c r="B1208" i="47"/>
  <c r="J1207" i="47"/>
  <c r="I1207" i="47"/>
  <c r="H1207" i="47"/>
  <c r="F1207" i="47"/>
  <c r="D1207" i="47"/>
  <c r="E1207" i="47" s="1"/>
  <c r="B1207" i="47"/>
  <c r="J1206" i="47"/>
  <c r="I1206" i="47"/>
  <c r="H1206" i="47"/>
  <c r="F1206" i="47"/>
  <c r="D1206" i="47"/>
  <c r="E1206" i="47" s="1"/>
  <c r="B1206" i="47"/>
  <c r="J1205" i="47"/>
  <c r="I1205" i="47"/>
  <c r="H1205" i="47"/>
  <c r="F1205" i="47"/>
  <c r="D1205" i="47"/>
  <c r="E1205" i="47" s="1"/>
  <c r="B1205" i="47"/>
  <c r="J1204" i="47"/>
  <c r="I1204" i="47"/>
  <c r="H1204" i="47"/>
  <c r="F1204" i="47"/>
  <c r="D1204" i="47"/>
  <c r="E1204" i="47" s="1"/>
  <c r="B1204" i="47"/>
  <c r="J1203" i="47"/>
  <c r="I1203" i="47"/>
  <c r="H1203" i="47"/>
  <c r="F1203" i="47"/>
  <c r="D1203" i="47"/>
  <c r="E1203" i="47" s="1"/>
  <c r="B1203" i="47"/>
  <c r="J1202" i="47"/>
  <c r="I1202" i="47"/>
  <c r="H1202" i="47"/>
  <c r="F1202" i="47"/>
  <c r="D1202" i="47"/>
  <c r="E1202" i="47" s="1"/>
  <c r="B1202" i="47"/>
  <c r="J1201" i="47"/>
  <c r="I1201" i="47"/>
  <c r="H1201" i="47"/>
  <c r="F1201" i="47"/>
  <c r="D1201" i="47"/>
  <c r="E1201" i="47" s="1"/>
  <c r="B1201" i="47"/>
  <c r="J1200" i="47"/>
  <c r="I1200" i="47"/>
  <c r="H1200" i="47"/>
  <c r="F1200" i="47"/>
  <c r="D1200" i="47"/>
  <c r="E1200" i="47" s="1"/>
  <c r="B1200" i="47"/>
  <c r="J1199" i="47"/>
  <c r="I1199" i="47"/>
  <c r="H1199" i="47"/>
  <c r="F1199" i="47"/>
  <c r="D1199" i="47"/>
  <c r="E1199" i="47" s="1"/>
  <c r="B1199" i="47"/>
  <c r="J1198" i="47"/>
  <c r="I1198" i="47"/>
  <c r="H1198" i="47"/>
  <c r="F1198" i="47"/>
  <c r="D1198" i="47"/>
  <c r="E1198" i="47" s="1"/>
  <c r="B1198" i="47"/>
  <c r="J1197" i="47"/>
  <c r="I1197" i="47"/>
  <c r="H1197" i="47"/>
  <c r="F1197" i="47"/>
  <c r="D1197" i="47"/>
  <c r="E1197" i="47" s="1"/>
  <c r="B1197" i="47"/>
  <c r="J1196" i="47"/>
  <c r="I1196" i="47"/>
  <c r="H1196" i="47"/>
  <c r="F1196" i="47"/>
  <c r="D1196" i="47"/>
  <c r="E1196" i="47" s="1"/>
  <c r="B1196" i="47"/>
  <c r="J1195" i="47"/>
  <c r="I1195" i="47"/>
  <c r="H1195" i="47"/>
  <c r="F1195" i="47"/>
  <c r="D1195" i="47"/>
  <c r="E1195" i="47" s="1"/>
  <c r="B1195" i="47"/>
  <c r="J1194" i="47"/>
  <c r="I1194" i="47"/>
  <c r="H1194" i="47"/>
  <c r="F1194" i="47"/>
  <c r="D1194" i="47"/>
  <c r="E1194" i="47" s="1"/>
  <c r="B1194" i="47"/>
  <c r="J1193" i="47"/>
  <c r="I1193" i="47"/>
  <c r="H1193" i="47"/>
  <c r="F1193" i="47"/>
  <c r="D1193" i="47"/>
  <c r="E1193" i="47" s="1"/>
  <c r="B1193" i="47"/>
  <c r="J1192" i="47"/>
  <c r="I1192" i="47"/>
  <c r="H1192" i="47"/>
  <c r="F1192" i="47"/>
  <c r="D1192" i="47"/>
  <c r="E1192" i="47" s="1"/>
  <c r="B1192" i="47"/>
  <c r="J1191" i="47"/>
  <c r="I1191" i="47"/>
  <c r="H1191" i="47"/>
  <c r="F1191" i="47"/>
  <c r="D1191" i="47"/>
  <c r="E1191" i="47" s="1"/>
  <c r="B1191" i="47"/>
  <c r="J1190" i="47"/>
  <c r="I1190" i="47"/>
  <c r="H1190" i="47"/>
  <c r="F1190" i="47"/>
  <c r="D1190" i="47"/>
  <c r="E1190" i="47" s="1"/>
  <c r="B1190" i="47"/>
  <c r="J1189" i="47"/>
  <c r="I1189" i="47"/>
  <c r="H1189" i="47"/>
  <c r="F1189" i="47"/>
  <c r="D1189" i="47"/>
  <c r="E1189" i="47" s="1"/>
  <c r="B1189" i="47"/>
  <c r="J1188" i="47"/>
  <c r="I1188" i="47"/>
  <c r="H1188" i="47"/>
  <c r="F1188" i="47"/>
  <c r="D1188" i="47"/>
  <c r="E1188" i="47" s="1"/>
  <c r="B1188" i="47"/>
  <c r="J1187" i="47"/>
  <c r="I1187" i="47"/>
  <c r="H1187" i="47"/>
  <c r="F1187" i="47"/>
  <c r="D1187" i="47"/>
  <c r="E1187" i="47" s="1"/>
  <c r="B1187" i="47"/>
  <c r="J1186" i="47"/>
  <c r="I1186" i="47"/>
  <c r="H1186" i="47"/>
  <c r="F1186" i="47"/>
  <c r="D1186" i="47"/>
  <c r="E1186" i="47" s="1"/>
  <c r="B1186" i="47"/>
  <c r="J1185" i="47"/>
  <c r="I1185" i="47"/>
  <c r="H1185" i="47"/>
  <c r="F1185" i="47"/>
  <c r="D1185" i="47"/>
  <c r="E1185" i="47" s="1"/>
  <c r="B1185" i="47"/>
  <c r="J1184" i="47"/>
  <c r="I1184" i="47"/>
  <c r="H1184" i="47"/>
  <c r="F1184" i="47"/>
  <c r="D1184" i="47"/>
  <c r="E1184" i="47" s="1"/>
  <c r="B1184" i="47"/>
  <c r="J1183" i="47"/>
  <c r="I1183" i="47"/>
  <c r="H1183" i="47"/>
  <c r="F1183" i="47"/>
  <c r="D1183" i="47"/>
  <c r="E1183" i="47" s="1"/>
  <c r="B1183" i="47"/>
  <c r="J1182" i="47"/>
  <c r="I1182" i="47"/>
  <c r="H1182" i="47"/>
  <c r="F1182" i="47"/>
  <c r="D1182" i="47"/>
  <c r="E1182" i="47" s="1"/>
  <c r="B1182" i="47"/>
  <c r="J1181" i="47"/>
  <c r="I1181" i="47"/>
  <c r="H1181" i="47"/>
  <c r="F1181" i="47"/>
  <c r="D1181" i="47"/>
  <c r="E1181" i="47" s="1"/>
  <c r="B1181" i="47"/>
  <c r="J1180" i="47"/>
  <c r="I1180" i="47"/>
  <c r="H1180" i="47"/>
  <c r="F1180" i="47"/>
  <c r="D1180" i="47"/>
  <c r="E1180" i="47" s="1"/>
  <c r="B1180" i="47"/>
  <c r="J1179" i="47"/>
  <c r="I1179" i="47"/>
  <c r="H1179" i="47"/>
  <c r="F1179" i="47"/>
  <c r="D1179" i="47"/>
  <c r="E1179" i="47" s="1"/>
  <c r="B1179" i="47"/>
  <c r="J1178" i="47"/>
  <c r="I1178" i="47"/>
  <c r="H1178" i="47"/>
  <c r="F1178" i="47"/>
  <c r="D1178" i="47"/>
  <c r="E1178" i="47" s="1"/>
  <c r="B1178" i="47"/>
  <c r="J1177" i="47"/>
  <c r="I1177" i="47"/>
  <c r="H1177" i="47"/>
  <c r="F1177" i="47"/>
  <c r="D1177" i="47"/>
  <c r="E1177" i="47" s="1"/>
  <c r="B1177" i="47"/>
  <c r="J1176" i="47"/>
  <c r="I1176" i="47"/>
  <c r="H1176" i="47"/>
  <c r="F1176" i="47"/>
  <c r="D1176" i="47"/>
  <c r="E1176" i="47" s="1"/>
  <c r="B1176" i="47"/>
  <c r="J1175" i="47"/>
  <c r="I1175" i="47"/>
  <c r="H1175" i="47"/>
  <c r="F1175" i="47"/>
  <c r="D1175" i="47"/>
  <c r="E1175" i="47" s="1"/>
  <c r="B1175" i="47"/>
  <c r="J1174" i="47"/>
  <c r="I1174" i="47"/>
  <c r="H1174" i="47"/>
  <c r="F1174" i="47"/>
  <c r="D1174" i="47"/>
  <c r="E1174" i="47" s="1"/>
  <c r="B1174" i="47"/>
  <c r="J1173" i="47"/>
  <c r="I1173" i="47"/>
  <c r="H1173" i="47"/>
  <c r="F1173" i="47"/>
  <c r="D1173" i="47"/>
  <c r="E1173" i="47" s="1"/>
  <c r="B1173" i="47"/>
  <c r="J1172" i="47"/>
  <c r="I1172" i="47"/>
  <c r="H1172" i="47"/>
  <c r="F1172" i="47"/>
  <c r="D1172" i="47"/>
  <c r="E1172" i="47" s="1"/>
  <c r="B1172" i="47"/>
  <c r="J1171" i="47"/>
  <c r="I1171" i="47"/>
  <c r="H1171" i="47"/>
  <c r="F1171" i="47"/>
  <c r="D1171" i="47"/>
  <c r="E1171" i="47" s="1"/>
  <c r="B1171" i="47"/>
  <c r="J1170" i="47"/>
  <c r="I1170" i="47"/>
  <c r="H1170" i="47"/>
  <c r="F1170" i="47"/>
  <c r="D1170" i="47"/>
  <c r="E1170" i="47" s="1"/>
  <c r="B1170" i="47"/>
  <c r="J1169" i="47"/>
  <c r="I1169" i="47"/>
  <c r="H1169" i="47"/>
  <c r="F1169" i="47"/>
  <c r="D1169" i="47"/>
  <c r="E1169" i="47" s="1"/>
  <c r="B1169" i="47"/>
  <c r="J1168" i="47"/>
  <c r="I1168" i="47"/>
  <c r="H1168" i="47"/>
  <c r="F1168" i="47"/>
  <c r="D1168" i="47"/>
  <c r="E1168" i="47" s="1"/>
  <c r="B1168" i="47"/>
  <c r="J1167" i="47"/>
  <c r="I1167" i="47"/>
  <c r="H1167" i="47"/>
  <c r="F1167" i="47"/>
  <c r="D1167" i="47"/>
  <c r="E1167" i="47" s="1"/>
  <c r="B1167" i="47"/>
  <c r="J1166" i="47"/>
  <c r="I1166" i="47"/>
  <c r="H1166" i="47"/>
  <c r="F1166" i="47"/>
  <c r="D1166" i="47"/>
  <c r="E1166" i="47" s="1"/>
  <c r="B1166" i="47"/>
  <c r="J1165" i="47"/>
  <c r="I1165" i="47"/>
  <c r="H1165" i="47"/>
  <c r="F1165" i="47"/>
  <c r="D1165" i="47"/>
  <c r="E1165" i="47" s="1"/>
  <c r="B1165" i="47"/>
  <c r="J1164" i="47"/>
  <c r="I1164" i="47"/>
  <c r="H1164" i="47"/>
  <c r="F1164" i="47"/>
  <c r="D1164" i="47"/>
  <c r="E1164" i="47" s="1"/>
  <c r="B1164" i="47"/>
  <c r="J1163" i="47"/>
  <c r="I1163" i="47"/>
  <c r="H1163" i="47"/>
  <c r="F1163" i="47"/>
  <c r="D1163" i="47"/>
  <c r="E1163" i="47" s="1"/>
  <c r="B1163" i="47"/>
  <c r="J1162" i="47"/>
  <c r="I1162" i="47"/>
  <c r="H1162" i="47"/>
  <c r="F1162" i="47"/>
  <c r="D1162" i="47"/>
  <c r="E1162" i="47" s="1"/>
  <c r="B1162" i="47"/>
  <c r="J1161" i="47"/>
  <c r="I1161" i="47"/>
  <c r="H1161" i="47"/>
  <c r="F1161" i="47"/>
  <c r="D1161" i="47"/>
  <c r="E1161" i="47" s="1"/>
  <c r="B1161" i="47"/>
  <c r="J1160" i="47"/>
  <c r="I1160" i="47"/>
  <c r="H1160" i="47"/>
  <c r="F1160" i="47"/>
  <c r="D1160" i="47"/>
  <c r="E1160" i="47" s="1"/>
  <c r="B1160" i="47"/>
  <c r="J1159" i="47"/>
  <c r="I1159" i="47"/>
  <c r="H1159" i="47"/>
  <c r="F1159" i="47"/>
  <c r="D1159" i="47"/>
  <c r="E1159" i="47" s="1"/>
  <c r="B1159" i="47"/>
  <c r="J1158" i="47"/>
  <c r="I1158" i="47"/>
  <c r="H1158" i="47"/>
  <c r="F1158" i="47"/>
  <c r="D1158" i="47"/>
  <c r="E1158" i="47" s="1"/>
  <c r="B1158" i="47"/>
  <c r="J1157" i="47"/>
  <c r="I1157" i="47"/>
  <c r="H1157" i="47"/>
  <c r="F1157" i="47"/>
  <c r="D1157" i="47"/>
  <c r="E1157" i="47" s="1"/>
  <c r="B1157" i="47"/>
  <c r="J1156" i="47"/>
  <c r="I1156" i="47"/>
  <c r="H1156" i="47"/>
  <c r="F1156" i="47"/>
  <c r="D1156" i="47"/>
  <c r="E1156" i="47" s="1"/>
  <c r="B1156" i="47"/>
  <c r="J1155" i="47"/>
  <c r="I1155" i="47"/>
  <c r="H1155" i="47"/>
  <c r="F1155" i="47"/>
  <c r="D1155" i="47"/>
  <c r="E1155" i="47" s="1"/>
  <c r="B1155" i="47"/>
  <c r="J1154" i="47"/>
  <c r="I1154" i="47"/>
  <c r="H1154" i="47"/>
  <c r="F1154" i="47"/>
  <c r="D1154" i="47"/>
  <c r="E1154" i="47" s="1"/>
  <c r="B1154" i="47"/>
  <c r="J1153" i="47"/>
  <c r="I1153" i="47"/>
  <c r="H1153" i="47"/>
  <c r="F1153" i="47"/>
  <c r="D1153" i="47"/>
  <c r="E1153" i="47" s="1"/>
  <c r="B1153" i="47"/>
  <c r="J1152" i="47"/>
  <c r="I1152" i="47"/>
  <c r="H1152" i="47"/>
  <c r="F1152" i="47"/>
  <c r="D1152" i="47"/>
  <c r="E1152" i="47" s="1"/>
  <c r="B1152" i="47"/>
  <c r="J1151" i="47"/>
  <c r="I1151" i="47"/>
  <c r="H1151" i="47"/>
  <c r="F1151" i="47"/>
  <c r="D1151" i="47"/>
  <c r="E1151" i="47" s="1"/>
  <c r="B1151" i="47"/>
  <c r="J1150" i="47"/>
  <c r="I1150" i="47"/>
  <c r="H1150" i="47"/>
  <c r="F1150" i="47"/>
  <c r="D1150" i="47"/>
  <c r="E1150" i="47" s="1"/>
  <c r="B1150" i="47"/>
  <c r="J1149" i="47"/>
  <c r="I1149" i="47"/>
  <c r="H1149" i="47"/>
  <c r="F1149" i="47"/>
  <c r="D1149" i="47"/>
  <c r="E1149" i="47" s="1"/>
  <c r="B1149" i="47"/>
  <c r="J1148" i="47"/>
  <c r="I1148" i="47"/>
  <c r="H1148" i="47"/>
  <c r="F1148" i="47"/>
  <c r="D1148" i="47"/>
  <c r="E1148" i="47" s="1"/>
  <c r="B1148" i="47"/>
  <c r="J1147" i="47"/>
  <c r="I1147" i="47"/>
  <c r="H1147" i="47"/>
  <c r="F1147" i="47"/>
  <c r="D1147" i="47"/>
  <c r="E1147" i="47" s="1"/>
  <c r="B1147" i="47"/>
  <c r="J1146" i="47"/>
  <c r="I1146" i="47"/>
  <c r="H1146" i="47"/>
  <c r="F1146" i="47"/>
  <c r="D1146" i="47"/>
  <c r="E1146" i="47" s="1"/>
  <c r="B1146" i="47"/>
  <c r="J1145" i="47"/>
  <c r="I1145" i="47"/>
  <c r="H1145" i="47"/>
  <c r="F1145" i="47"/>
  <c r="D1145" i="47"/>
  <c r="E1145" i="47" s="1"/>
  <c r="B1145" i="47"/>
  <c r="J1144" i="47"/>
  <c r="I1144" i="47"/>
  <c r="H1144" i="47"/>
  <c r="F1144" i="47"/>
  <c r="D1144" i="47"/>
  <c r="E1144" i="47" s="1"/>
  <c r="B1144" i="47"/>
  <c r="J1143" i="47"/>
  <c r="I1143" i="47"/>
  <c r="H1143" i="47"/>
  <c r="F1143" i="47"/>
  <c r="D1143" i="47"/>
  <c r="E1143" i="47" s="1"/>
  <c r="B1143" i="47"/>
  <c r="J1142" i="47"/>
  <c r="I1142" i="47"/>
  <c r="H1142" i="47"/>
  <c r="F1142" i="47"/>
  <c r="D1142" i="47"/>
  <c r="E1142" i="47" s="1"/>
  <c r="B1142" i="47"/>
  <c r="J1141" i="47"/>
  <c r="I1141" i="47"/>
  <c r="H1141" i="47"/>
  <c r="F1141" i="47"/>
  <c r="D1141" i="47"/>
  <c r="E1141" i="47" s="1"/>
  <c r="B1141" i="47"/>
  <c r="J1140" i="47"/>
  <c r="I1140" i="47"/>
  <c r="H1140" i="47"/>
  <c r="F1140" i="47"/>
  <c r="D1140" i="47"/>
  <c r="E1140" i="47" s="1"/>
  <c r="B1140" i="47"/>
  <c r="J1139" i="47"/>
  <c r="I1139" i="47"/>
  <c r="H1139" i="47"/>
  <c r="F1139" i="47"/>
  <c r="D1139" i="47"/>
  <c r="E1139" i="47" s="1"/>
  <c r="B1139" i="47"/>
  <c r="J1138" i="47"/>
  <c r="I1138" i="47"/>
  <c r="H1138" i="47"/>
  <c r="F1138" i="47"/>
  <c r="D1138" i="47"/>
  <c r="E1138" i="47" s="1"/>
  <c r="B1138" i="47"/>
  <c r="J1137" i="47"/>
  <c r="I1137" i="47"/>
  <c r="H1137" i="47"/>
  <c r="F1137" i="47"/>
  <c r="D1137" i="47"/>
  <c r="E1137" i="47" s="1"/>
  <c r="B1137" i="47"/>
  <c r="J1136" i="47"/>
  <c r="I1136" i="47"/>
  <c r="H1136" i="47"/>
  <c r="F1136" i="47"/>
  <c r="D1136" i="47"/>
  <c r="E1136" i="47" s="1"/>
  <c r="B1136" i="47"/>
  <c r="J1135" i="47"/>
  <c r="I1135" i="47"/>
  <c r="H1135" i="47"/>
  <c r="F1135" i="47"/>
  <c r="D1135" i="47"/>
  <c r="E1135" i="47" s="1"/>
  <c r="B1135" i="47"/>
  <c r="J1134" i="47"/>
  <c r="I1134" i="47"/>
  <c r="H1134" i="47"/>
  <c r="F1134" i="47"/>
  <c r="D1134" i="47"/>
  <c r="E1134" i="47" s="1"/>
  <c r="B1134" i="47"/>
  <c r="J1133" i="47"/>
  <c r="I1133" i="47"/>
  <c r="H1133" i="47"/>
  <c r="F1133" i="47"/>
  <c r="D1133" i="47"/>
  <c r="E1133" i="47" s="1"/>
  <c r="B1133" i="47"/>
  <c r="J1132" i="47"/>
  <c r="I1132" i="47"/>
  <c r="H1132" i="47"/>
  <c r="F1132" i="47"/>
  <c r="D1132" i="47"/>
  <c r="E1132" i="47" s="1"/>
  <c r="B1132" i="47"/>
  <c r="J1131" i="47"/>
  <c r="I1131" i="47"/>
  <c r="H1131" i="47"/>
  <c r="F1131" i="47"/>
  <c r="D1131" i="47"/>
  <c r="E1131" i="47" s="1"/>
  <c r="B1131" i="47"/>
  <c r="J1130" i="47"/>
  <c r="I1130" i="47"/>
  <c r="H1130" i="47"/>
  <c r="F1130" i="47"/>
  <c r="D1130" i="47"/>
  <c r="E1130" i="47" s="1"/>
  <c r="B1130" i="47"/>
  <c r="J1129" i="47"/>
  <c r="I1129" i="47"/>
  <c r="H1129" i="47"/>
  <c r="F1129" i="47"/>
  <c r="D1129" i="47"/>
  <c r="E1129" i="47" s="1"/>
  <c r="B1129" i="47"/>
  <c r="J1128" i="47"/>
  <c r="I1128" i="47"/>
  <c r="H1128" i="47"/>
  <c r="F1128" i="47"/>
  <c r="D1128" i="47"/>
  <c r="E1128" i="47" s="1"/>
  <c r="B1128" i="47"/>
  <c r="J1127" i="47"/>
  <c r="I1127" i="47"/>
  <c r="H1127" i="47"/>
  <c r="F1127" i="47"/>
  <c r="D1127" i="47"/>
  <c r="E1127" i="47" s="1"/>
  <c r="B1127" i="47"/>
  <c r="J1126" i="47"/>
  <c r="I1126" i="47"/>
  <c r="H1126" i="47"/>
  <c r="F1126" i="47"/>
  <c r="D1126" i="47"/>
  <c r="E1126" i="47" s="1"/>
  <c r="B1126" i="47"/>
  <c r="J1125" i="47"/>
  <c r="I1125" i="47"/>
  <c r="H1125" i="47"/>
  <c r="F1125" i="47"/>
  <c r="D1125" i="47"/>
  <c r="E1125" i="47" s="1"/>
  <c r="B1125" i="47"/>
  <c r="J1124" i="47"/>
  <c r="I1124" i="47"/>
  <c r="H1124" i="47"/>
  <c r="F1124" i="47"/>
  <c r="D1124" i="47"/>
  <c r="E1124" i="47" s="1"/>
  <c r="B1124" i="47"/>
  <c r="J1123" i="47"/>
  <c r="I1123" i="47"/>
  <c r="H1123" i="47"/>
  <c r="F1123" i="47"/>
  <c r="D1123" i="47"/>
  <c r="E1123" i="47" s="1"/>
  <c r="B1123" i="47"/>
  <c r="J1122" i="47"/>
  <c r="I1122" i="47"/>
  <c r="H1122" i="47"/>
  <c r="F1122" i="47"/>
  <c r="D1122" i="47"/>
  <c r="E1122" i="47" s="1"/>
  <c r="B1122" i="47"/>
  <c r="J1121" i="47"/>
  <c r="I1121" i="47"/>
  <c r="H1121" i="47"/>
  <c r="F1121" i="47"/>
  <c r="D1121" i="47"/>
  <c r="E1121" i="47" s="1"/>
  <c r="B1121" i="47"/>
  <c r="J1120" i="47"/>
  <c r="I1120" i="47"/>
  <c r="H1120" i="47"/>
  <c r="F1120" i="47"/>
  <c r="D1120" i="47"/>
  <c r="E1120" i="47" s="1"/>
  <c r="B1120" i="47"/>
  <c r="J1119" i="47"/>
  <c r="I1119" i="47"/>
  <c r="H1119" i="47"/>
  <c r="F1119" i="47"/>
  <c r="D1119" i="47"/>
  <c r="E1119" i="47" s="1"/>
  <c r="B1119" i="47"/>
  <c r="J1118" i="47"/>
  <c r="I1118" i="47"/>
  <c r="H1118" i="47"/>
  <c r="F1118" i="47"/>
  <c r="D1118" i="47"/>
  <c r="E1118" i="47" s="1"/>
  <c r="B1118" i="47"/>
  <c r="J1117" i="47"/>
  <c r="I1117" i="47"/>
  <c r="H1117" i="47"/>
  <c r="F1117" i="47"/>
  <c r="D1117" i="47"/>
  <c r="E1117" i="47" s="1"/>
  <c r="B1117" i="47"/>
  <c r="J1116" i="47"/>
  <c r="I1116" i="47"/>
  <c r="H1116" i="47"/>
  <c r="F1116" i="47"/>
  <c r="D1116" i="47"/>
  <c r="E1116" i="47" s="1"/>
  <c r="B1116" i="47"/>
  <c r="J1115" i="47"/>
  <c r="I1115" i="47"/>
  <c r="H1115" i="47"/>
  <c r="F1115" i="47"/>
  <c r="D1115" i="47"/>
  <c r="E1115" i="47" s="1"/>
  <c r="B1115" i="47"/>
  <c r="J1114" i="47"/>
  <c r="I1114" i="47"/>
  <c r="H1114" i="47"/>
  <c r="F1114" i="47"/>
  <c r="D1114" i="47"/>
  <c r="E1114" i="47" s="1"/>
  <c r="B1114" i="47"/>
  <c r="J1113" i="47"/>
  <c r="I1113" i="47"/>
  <c r="H1113" i="47"/>
  <c r="F1113" i="47"/>
  <c r="D1113" i="47"/>
  <c r="E1113" i="47" s="1"/>
  <c r="B1113" i="47"/>
  <c r="J1112" i="47"/>
  <c r="I1112" i="47"/>
  <c r="H1112" i="47"/>
  <c r="F1112" i="47"/>
  <c r="D1112" i="47"/>
  <c r="E1112" i="47" s="1"/>
  <c r="B1112" i="47"/>
  <c r="J1111" i="47"/>
  <c r="I1111" i="47"/>
  <c r="H1111" i="47"/>
  <c r="F1111" i="47"/>
  <c r="D1111" i="47"/>
  <c r="E1111" i="47" s="1"/>
  <c r="B1111" i="47"/>
  <c r="J1110" i="47"/>
  <c r="I1110" i="47"/>
  <c r="H1110" i="47"/>
  <c r="F1110" i="47"/>
  <c r="D1110" i="47"/>
  <c r="E1110" i="47" s="1"/>
  <c r="B1110" i="47"/>
  <c r="J1109" i="47"/>
  <c r="I1109" i="47"/>
  <c r="H1109" i="47"/>
  <c r="F1109" i="47"/>
  <c r="D1109" i="47"/>
  <c r="E1109" i="47" s="1"/>
  <c r="B1109" i="47"/>
  <c r="J1108" i="47"/>
  <c r="I1108" i="47"/>
  <c r="H1108" i="47"/>
  <c r="F1108" i="47"/>
  <c r="D1108" i="47"/>
  <c r="E1108" i="47" s="1"/>
  <c r="B1108" i="47"/>
  <c r="J1107" i="47"/>
  <c r="I1107" i="47"/>
  <c r="H1107" i="47"/>
  <c r="F1107" i="47"/>
  <c r="D1107" i="47"/>
  <c r="E1107" i="47" s="1"/>
  <c r="B1107" i="47"/>
  <c r="J1106" i="47"/>
  <c r="I1106" i="47"/>
  <c r="H1106" i="47"/>
  <c r="F1106" i="47"/>
  <c r="D1106" i="47"/>
  <c r="E1106" i="47" s="1"/>
  <c r="B1106" i="47"/>
  <c r="J1105" i="47"/>
  <c r="I1105" i="47"/>
  <c r="H1105" i="47"/>
  <c r="F1105" i="47"/>
  <c r="D1105" i="47"/>
  <c r="E1105" i="47" s="1"/>
  <c r="B1105" i="47"/>
  <c r="J1104" i="47"/>
  <c r="I1104" i="47"/>
  <c r="H1104" i="47"/>
  <c r="F1104" i="47"/>
  <c r="D1104" i="47"/>
  <c r="E1104" i="47" s="1"/>
  <c r="B1104" i="47"/>
  <c r="J1103" i="47"/>
  <c r="I1103" i="47"/>
  <c r="H1103" i="47"/>
  <c r="F1103" i="47"/>
  <c r="D1103" i="47"/>
  <c r="E1103" i="47" s="1"/>
  <c r="B1103" i="47"/>
  <c r="J1102" i="47"/>
  <c r="I1102" i="47"/>
  <c r="H1102" i="47"/>
  <c r="F1102" i="47"/>
  <c r="D1102" i="47"/>
  <c r="E1102" i="47" s="1"/>
  <c r="B1102" i="47"/>
  <c r="J1101" i="47"/>
  <c r="I1101" i="47"/>
  <c r="H1101" i="47"/>
  <c r="F1101" i="47"/>
  <c r="D1101" i="47"/>
  <c r="E1101" i="47" s="1"/>
  <c r="B1101" i="47"/>
  <c r="J1100" i="47"/>
  <c r="I1100" i="47"/>
  <c r="H1100" i="47"/>
  <c r="F1100" i="47"/>
  <c r="D1100" i="47"/>
  <c r="E1100" i="47" s="1"/>
  <c r="B1100" i="47"/>
  <c r="J1099" i="47"/>
  <c r="I1099" i="47"/>
  <c r="H1099" i="47"/>
  <c r="F1099" i="47"/>
  <c r="D1099" i="47"/>
  <c r="E1099" i="47" s="1"/>
  <c r="B1099" i="47"/>
  <c r="J1098" i="47"/>
  <c r="I1098" i="47"/>
  <c r="H1098" i="47"/>
  <c r="F1098" i="47"/>
  <c r="D1098" i="47"/>
  <c r="E1098" i="47" s="1"/>
  <c r="B1098" i="47"/>
  <c r="J1097" i="47"/>
  <c r="I1097" i="47"/>
  <c r="H1097" i="47"/>
  <c r="F1097" i="47"/>
  <c r="D1097" i="47"/>
  <c r="E1097" i="47" s="1"/>
  <c r="B1097" i="47"/>
  <c r="J1096" i="47"/>
  <c r="I1096" i="47"/>
  <c r="H1096" i="47"/>
  <c r="F1096" i="47"/>
  <c r="D1096" i="47"/>
  <c r="E1096" i="47" s="1"/>
  <c r="B1096" i="47"/>
  <c r="J1095" i="47"/>
  <c r="I1095" i="47"/>
  <c r="H1095" i="47"/>
  <c r="F1095" i="47"/>
  <c r="D1095" i="47"/>
  <c r="E1095" i="47" s="1"/>
  <c r="B1095" i="47"/>
  <c r="J1094" i="47"/>
  <c r="I1094" i="47"/>
  <c r="H1094" i="47"/>
  <c r="F1094" i="47"/>
  <c r="D1094" i="47"/>
  <c r="E1094" i="47" s="1"/>
  <c r="B1094" i="47"/>
  <c r="J1093" i="47"/>
  <c r="I1093" i="47"/>
  <c r="H1093" i="47"/>
  <c r="F1093" i="47"/>
  <c r="D1093" i="47"/>
  <c r="E1093" i="47" s="1"/>
  <c r="B1093" i="47"/>
  <c r="J1092" i="47"/>
  <c r="I1092" i="47"/>
  <c r="H1092" i="47"/>
  <c r="F1092" i="47"/>
  <c r="D1092" i="47"/>
  <c r="E1092" i="47" s="1"/>
  <c r="B1092" i="47"/>
  <c r="J1091" i="47"/>
  <c r="I1091" i="47"/>
  <c r="H1091" i="47"/>
  <c r="F1091" i="47"/>
  <c r="D1091" i="47"/>
  <c r="E1091" i="47" s="1"/>
  <c r="B1091" i="47"/>
  <c r="J1090" i="47"/>
  <c r="I1090" i="47"/>
  <c r="H1090" i="47"/>
  <c r="F1090" i="47"/>
  <c r="D1090" i="47"/>
  <c r="E1090" i="47" s="1"/>
  <c r="B1090" i="47"/>
  <c r="J1089" i="47"/>
  <c r="I1089" i="47"/>
  <c r="H1089" i="47"/>
  <c r="F1089" i="47"/>
  <c r="D1089" i="47"/>
  <c r="E1089" i="47" s="1"/>
  <c r="B1089" i="47"/>
  <c r="J1088" i="47"/>
  <c r="I1088" i="47"/>
  <c r="H1088" i="47"/>
  <c r="F1088" i="47"/>
  <c r="D1088" i="47"/>
  <c r="E1088" i="47" s="1"/>
  <c r="B1088" i="47"/>
  <c r="J1087" i="47"/>
  <c r="I1087" i="47"/>
  <c r="H1087" i="47"/>
  <c r="F1087" i="47"/>
  <c r="D1087" i="47"/>
  <c r="E1087" i="47" s="1"/>
  <c r="B1087" i="47"/>
  <c r="J1086" i="47"/>
  <c r="I1086" i="47"/>
  <c r="H1086" i="47"/>
  <c r="F1086" i="47"/>
  <c r="D1086" i="47"/>
  <c r="E1086" i="47" s="1"/>
  <c r="B1086" i="47"/>
  <c r="J1085" i="47"/>
  <c r="I1085" i="47"/>
  <c r="H1085" i="47"/>
  <c r="F1085" i="47"/>
  <c r="D1085" i="47"/>
  <c r="E1085" i="47" s="1"/>
  <c r="B1085" i="47"/>
  <c r="J1084" i="47"/>
  <c r="I1084" i="47"/>
  <c r="H1084" i="47"/>
  <c r="F1084" i="47"/>
  <c r="D1084" i="47"/>
  <c r="E1084" i="47" s="1"/>
  <c r="B1084" i="47"/>
  <c r="J1083" i="47"/>
  <c r="I1083" i="47"/>
  <c r="H1083" i="47"/>
  <c r="F1083" i="47"/>
  <c r="D1083" i="47"/>
  <c r="E1083" i="47" s="1"/>
  <c r="B1083" i="47"/>
  <c r="J1082" i="47"/>
  <c r="I1082" i="47"/>
  <c r="H1082" i="47"/>
  <c r="F1082" i="47"/>
  <c r="D1082" i="47"/>
  <c r="E1082" i="47" s="1"/>
  <c r="B1082" i="47"/>
  <c r="J1081" i="47"/>
  <c r="I1081" i="47"/>
  <c r="H1081" i="47"/>
  <c r="F1081" i="47"/>
  <c r="D1081" i="47"/>
  <c r="E1081" i="47" s="1"/>
  <c r="B1081" i="47"/>
  <c r="J1080" i="47"/>
  <c r="I1080" i="47"/>
  <c r="H1080" i="47"/>
  <c r="F1080" i="47"/>
  <c r="D1080" i="47"/>
  <c r="E1080" i="47" s="1"/>
  <c r="B1080" i="47"/>
  <c r="J1079" i="47"/>
  <c r="I1079" i="47"/>
  <c r="H1079" i="47"/>
  <c r="F1079" i="47"/>
  <c r="D1079" i="47"/>
  <c r="E1079" i="47" s="1"/>
  <c r="B1079" i="47"/>
  <c r="J1078" i="47"/>
  <c r="I1078" i="47"/>
  <c r="H1078" i="47"/>
  <c r="F1078" i="47"/>
  <c r="D1078" i="47"/>
  <c r="E1078" i="47" s="1"/>
  <c r="B1078" i="47"/>
  <c r="J1077" i="47"/>
  <c r="I1077" i="47"/>
  <c r="H1077" i="47"/>
  <c r="F1077" i="47"/>
  <c r="D1077" i="47"/>
  <c r="E1077" i="47" s="1"/>
  <c r="B1077" i="47"/>
  <c r="J1076" i="47"/>
  <c r="I1076" i="47"/>
  <c r="H1076" i="47"/>
  <c r="F1076" i="47"/>
  <c r="D1076" i="47"/>
  <c r="E1076" i="47" s="1"/>
  <c r="B1076" i="47"/>
  <c r="J1075" i="47"/>
  <c r="I1075" i="47"/>
  <c r="H1075" i="47"/>
  <c r="F1075" i="47"/>
  <c r="D1075" i="47"/>
  <c r="E1075" i="47" s="1"/>
  <c r="B1075" i="47"/>
  <c r="J1074" i="47"/>
  <c r="I1074" i="47"/>
  <c r="H1074" i="47"/>
  <c r="F1074" i="47"/>
  <c r="D1074" i="47"/>
  <c r="E1074" i="47" s="1"/>
  <c r="B1074" i="47"/>
  <c r="J1073" i="47"/>
  <c r="I1073" i="47"/>
  <c r="H1073" i="47"/>
  <c r="F1073" i="47"/>
  <c r="D1073" i="47"/>
  <c r="E1073" i="47" s="1"/>
  <c r="B1073" i="47"/>
  <c r="J1072" i="47"/>
  <c r="I1072" i="47"/>
  <c r="H1072" i="47"/>
  <c r="F1072" i="47"/>
  <c r="D1072" i="47"/>
  <c r="E1072" i="47" s="1"/>
  <c r="B1072" i="47"/>
  <c r="J1071" i="47"/>
  <c r="I1071" i="47"/>
  <c r="H1071" i="47"/>
  <c r="F1071" i="47"/>
  <c r="D1071" i="47"/>
  <c r="E1071" i="47" s="1"/>
  <c r="B1071" i="47"/>
  <c r="J1070" i="47"/>
  <c r="I1070" i="47"/>
  <c r="H1070" i="47"/>
  <c r="F1070" i="47"/>
  <c r="D1070" i="47"/>
  <c r="E1070" i="47" s="1"/>
  <c r="B1070" i="47"/>
  <c r="J1069" i="47"/>
  <c r="I1069" i="47"/>
  <c r="H1069" i="47"/>
  <c r="F1069" i="47"/>
  <c r="D1069" i="47"/>
  <c r="E1069" i="47" s="1"/>
  <c r="B1069" i="47"/>
  <c r="J1068" i="47"/>
  <c r="I1068" i="47"/>
  <c r="H1068" i="47"/>
  <c r="F1068" i="47"/>
  <c r="D1068" i="47"/>
  <c r="E1068" i="47" s="1"/>
  <c r="B1068" i="47"/>
  <c r="J1067" i="47"/>
  <c r="I1067" i="47"/>
  <c r="H1067" i="47"/>
  <c r="F1067" i="47"/>
  <c r="D1067" i="47"/>
  <c r="E1067" i="47" s="1"/>
  <c r="B1067" i="47"/>
  <c r="J1066" i="47"/>
  <c r="I1066" i="47"/>
  <c r="H1066" i="47"/>
  <c r="F1066" i="47"/>
  <c r="D1066" i="47"/>
  <c r="E1066" i="47" s="1"/>
  <c r="B1066" i="47"/>
  <c r="J1065" i="47"/>
  <c r="I1065" i="47"/>
  <c r="H1065" i="47"/>
  <c r="F1065" i="47"/>
  <c r="D1065" i="47"/>
  <c r="E1065" i="47" s="1"/>
  <c r="B1065" i="47"/>
  <c r="J1064" i="47"/>
  <c r="I1064" i="47"/>
  <c r="H1064" i="47"/>
  <c r="F1064" i="47"/>
  <c r="D1064" i="47"/>
  <c r="E1064" i="47" s="1"/>
  <c r="B1064" i="47"/>
  <c r="J1063" i="47"/>
  <c r="I1063" i="47"/>
  <c r="H1063" i="47"/>
  <c r="F1063" i="47"/>
  <c r="D1063" i="47"/>
  <c r="E1063" i="47" s="1"/>
  <c r="B1063" i="47"/>
  <c r="J1062" i="47"/>
  <c r="I1062" i="47"/>
  <c r="H1062" i="47"/>
  <c r="F1062" i="47"/>
  <c r="D1062" i="47"/>
  <c r="E1062" i="47" s="1"/>
  <c r="B1062" i="47"/>
  <c r="J1061" i="47"/>
  <c r="I1061" i="47"/>
  <c r="H1061" i="47"/>
  <c r="F1061" i="47"/>
  <c r="D1061" i="47"/>
  <c r="E1061" i="47" s="1"/>
  <c r="B1061" i="47"/>
  <c r="J1060" i="47"/>
  <c r="I1060" i="47"/>
  <c r="H1060" i="47"/>
  <c r="F1060" i="47"/>
  <c r="D1060" i="47"/>
  <c r="E1060" i="47" s="1"/>
  <c r="B1060" i="47"/>
  <c r="J1059" i="47"/>
  <c r="I1059" i="47"/>
  <c r="H1059" i="47"/>
  <c r="F1059" i="47"/>
  <c r="D1059" i="47"/>
  <c r="E1059" i="47" s="1"/>
  <c r="B1059" i="47"/>
  <c r="J1058" i="47"/>
  <c r="I1058" i="47"/>
  <c r="H1058" i="47"/>
  <c r="F1058" i="47"/>
  <c r="D1058" i="47"/>
  <c r="E1058" i="47" s="1"/>
  <c r="B1058" i="47"/>
  <c r="J1057" i="47"/>
  <c r="I1057" i="47"/>
  <c r="H1057" i="47"/>
  <c r="F1057" i="47"/>
  <c r="D1057" i="47"/>
  <c r="E1057" i="47" s="1"/>
  <c r="B1057" i="47"/>
  <c r="J1056" i="47"/>
  <c r="I1056" i="47"/>
  <c r="H1056" i="47"/>
  <c r="F1056" i="47"/>
  <c r="D1056" i="47"/>
  <c r="E1056" i="47" s="1"/>
  <c r="B1056" i="47"/>
  <c r="J1055" i="47"/>
  <c r="I1055" i="47"/>
  <c r="H1055" i="47"/>
  <c r="F1055" i="47"/>
  <c r="D1055" i="47"/>
  <c r="E1055" i="47" s="1"/>
  <c r="B1055" i="47"/>
  <c r="J1054" i="47"/>
  <c r="I1054" i="47"/>
  <c r="H1054" i="47"/>
  <c r="F1054" i="47"/>
  <c r="D1054" i="47"/>
  <c r="E1054" i="47" s="1"/>
  <c r="B1054" i="47"/>
  <c r="J1053" i="47"/>
  <c r="I1053" i="47"/>
  <c r="H1053" i="47"/>
  <c r="F1053" i="47"/>
  <c r="D1053" i="47"/>
  <c r="E1053" i="47" s="1"/>
  <c r="B1053" i="47"/>
  <c r="J1052" i="47"/>
  <c r="I1052" i="47"/>
  <c r="H1052" i="47"/>
  <c r="F1052" i="47"/>
  <c r="D1052" i="47"/>
  <c r="E1052" i="47" s="1"/>
  <c r="B1052" i="47"/>
  <c r="J1051" i="47"/>
  <c r="I1051" i="47"/>
  <c r="H1051" i="47"/>
  <c r="F1051" i="47"/>
  <c r="D1051" i="47"/>
  <c r="E1051" i="47" s="1"/>
  <c r="B1051" i="47"/>
  <c r="J1050" i="47"/>
  <c r="I1050" i="47"/>
  <c r="H1050" i="47"/>
  <c r="F1050" i="47"/>
  <c r="D1050" i="47"/>
  <c r="E1050" i="47" s="1"/>
  <c r="B1050" i="47"/>
  <c r="J1049" i="47"/>
  <c r="I1049" i="47"/>
  <c r="H1049" i="47"/>
  <c r="F1049" i="47"/>
  <c r="D1049" i="47"/>
  <c r="E1049" i="47" s="1"/>
  <c r="B1049" i="47"/>
  <c r="J1048" i="47"/>
  <c r="I1048" i="47"/>
  <c r="H1048" i="47"/>
  <c r="F1048" i="47"/>
  <c r="D1048" i="47"/>
  <c r="E1048" i="47" s="1"/>
  <c r="B1048" i="47"/>
  <c r="J1047" i="47"/>
  <c r="I1047" i="47"/>
  <c r="H1047" i="47"/>
  <c r="F1047" i="47"/>
  <c r="D1047" i="47"/>
  <c r="E1047" i="47" s="1"/>
  <c r="B1047" i="47"/>
  <c r="J1046" i="47"/>
  <c r="I1046" i="47"/>
  <c r="H1046" i="47"/>
  <c r="F1046" i="47"/>
  <c r="D1046" i="47"/>
  <c r="E1046" i="47" s="1"/>
  <c r="B1046" i="47"/>
  <c r="J1045" i="47"/>
  <c r="I1045" i="47"/>
  <c r="H1045" i="47"/>
  <c r="F1045" i="47"/>
  <c r="D1045" i="47"/>
  <c r="E1045" i="47" s="1"/>
  <c r="B1045" i="47"/>
  <c r="J1044" i="47"/>
  <c r="I1044" i="47"/>
  <c r="H1044" i="47"/>
  <c r="F1044" i="47"/>
  <c r="D1044" i="47"/>
  <c r="E1044" i="47" s="1"/>
  <c r="B1044" i="47"/>
  <c r="J1043" i="47"/>
  <c r="I1043" i="47"/>
  <c r="H1043" i="47"/>
  <c r="F1043" i="47"/>
  <c r="D1043" i="47"/>
  <c r="E1043" i="47" s="1"/>
  <c r="B1043" i="47"/>
  <c r="J1042" i="47"/>
  <c r="I1042" i="47"/>
  <c r="H1042" i="47"/>
  <c r="F1042" i="47"/>
  <c r="D1042" i="47"/>
  <c r="E1042" i="47" s="1"/>
  <c r="B1042" i="47"/>
  <c r="J1041" i="47"/>
  <c r="I1041" i="47"/>
  <c r="H1041" i="47"/>
  <c r="F1041" i="47"/>
  <c r="D1041" i="47"/>
  <c r="E1041" i="47" s="1"/>
  <c r="B1041" i="47"/>
  <c r="J1040" i="47"/>
  <c r="I1040" i="47"/>
  <c r="H1040" i="47"/>
  <c r="F1040" i="47"/>
  <c r="D1040" i="47"/>
  <c r="E1040" i="47" s="1"/>
  <c r="B1040" i="47"/>
  <c r="J1039" i="47"/>
  <c r="I1039" i="47"/>
  <c r="H1039" i="47"/>
  <c r="F1039" i="47"/>
  <c r="D1039" i="47"/>
  <c r="E1039" i="47" s="1"/>
  <c r="B1039" i="47"/>
  <c r="J1038" i="47"/>
  <c r="I1038" i="47"/>
  <c r="H1038" i="47"/>
  <c r="F1038" i="47"/>
  <c r="D1038" i="47"/>
  <c r="E1038" i="47" s="1"/>
  <c r="B1038" i="47"/>
  <c r="J1037" i="47"/>
  <c r="I1037" i="47"/>
  <c r="H1037" i="47"/>
  <c r="F1037" i="47"/>
  <c r="D1037" i="47"/>
  <c r="E1037" i="47" s="1"/>
  <c r="B1037" i="47"/>
  <c r="J1036" i="47"/>
  <c r="I1036" i="47"/>
  <c r="H1036" i="47"/>
  <c r="F1036" i="47"/>
  <c r="D1036" i="47"/>
  <c r="E1036" i="47" s="1"/>
  <c r="B1036" i="47"/>
  <c r="J1035" i="47"/>
  <c r="I1035" i="47"/>
  <c r="H1035" i="47"/>
  <c r="F1035" i="47"/>
  <c r="D1035" i="47"/>
  <c r="E1035" i="47" s="1"/>
  <c r="B1035" i="47"/>
  <c r="J1034" i="47"/>
  <c r="I1034" i="47"/>
  <c r="H1034" i="47"/>
  <c r="F1034" i="47"/>
  <c r="D1034" i="47"/>
  <c r="E1034" i="47" s="1"/>
  <c r="B1034" i="47"/>
  <c r="J1033" i="47"/>
  <c r="I1033" i="47"/>
  <c r="H1033" i="47"/>
  <c r="F1033" i="47"/>
  <c r="D1033" i="47"/>
  <c r="E1033" i="47" s="1"/>
  <c r="B1033" i="47"/>
  <c r="J1032" i="47"/>
  <c r="I1032" i="47"/>
  <c r="H1032" i="47"/>
  <c r="F1032" i="47"/>
  <c r="D1032" i="47"/>
  <c r="E1032" i="47" s="1"/>
  <c r="B1032" i="47"/>
  <c r="J1031" i="47"/>
  <c r="I1031" i="47"/>
  <c r="H1031" i="47"/>
  <c r="F1031" i="47"/>
  <c r="D1031" i="47"/>
  <c r="E1031" i="47" s="1"/>
  <c r="B1031" i="47"/>
  <c r="J1030" i="47"/>
  <c r="I1030" i="47"/>
  <c r="H1030" i="47"/>
  <c r="F1030" i="47"/>
  <c r="D1030" i="47"/>
  <c r="E1030" i="47" s="1"/>
  <c r="B1030" i="47"/>
  <c r="J1029" i="47"/>
  <c r="I1029" i="47"/>
  <c r="H1029" i="47"/>
  <c r="F1029" i="47"/>
  <c r="D1029" i="47"/>
  <c r="E1029" i="47" s="1"/>
  <c r="B1029" i="47"/>
  <c r="J1028" i="47"/>
  <c r="I1028" i="47"/>
  <c r="H1028" i="47"/>
  <c r="F1028" i="47"/>
  <c r="D1028" i="47"/>
  <c r="E1028" i="47" s="1"/>
  <c r="B1028" i="47"/>
  <c r="J1027" i="47"/>
  <c r="I1027" i="47"/>
  <c r="H1027" i="47"/>
  <c r="F1027" i="47"/>
  <c r="D1027" i="47"/>
  <c r="E1027" i="47" s="1"/>
  <c r="B1027" i="47"/>
  <c r="J1026" i="47"/>
  <c r="I1026" i="47"/>
  <c r="H1026" i="47"/>
  <c r="F1026" i="47"/>
  <c r="D1026" i="47"/>
  <c r="E1026" i="47" s="1"/>
  <c r="B1026" i="47"/>
  <c r="J1025" i="47"/>
  <c r="I1025" i="47"/>
  <c r="H1025" i="47"/>
  <c r="F1025" i="47"/>
  <c r="D1025" i="47"/>
  <c r="E1025" i="47" s="1"/>
  <c r="B1025" i="47"/>
  <c r="J1024" i="47"/>
  <c r="I1024" i="47"/>
  <c r="H1024" i="47"/>
  <c r="F1024" i="47"/>
  <c r="D1024" i="47"/>
  <c r="E1024" i="47" s="1"/>
  <c r="B1024" i="47"/>
  <c r="J1023" i="47"/>
  <c r="I1023" i="47"/>
  <c r="H1023" i="47"/>
  <c r="F1023" i="47"/>
  <c r="D1023" i="47"/>
  <c r="E1023" i="47" s="1"/>
  <c r="B1023" i="47"/>
  <c r="J1022" i="47"/>
  <c r="I1022" i="47"/>
  <c r="H1022" i="47"/>
  <c r="F1022" i="47"/>
  <c r="D1022" i="47"/>
  <c r="E1022" i="47" s="1"/>
  <c r="B1022" i="47"/>
  <c r="J1021" i="47"/>
  <c r="I1021" i="47"/>
  <c r="H1021" i="47"/>
  <c r="F1021" i="47"/>
  <c r="D1021" i="47"/>
  <c r="E1021" i="47" s="1"/>
  <c r="B1021" i="47"/>
  <c r="J1020" i="47"/>
  <c r="I1020" i="47"/>
  <c r="H1020" i="47"/>
  <c r="F1020" i="47"/>
  <c r="D1020" i="47"/>
  <c r="E1020" i="47" s="1"/>
  <c r="B1020" i="47"/>
  <c r="J1019" i="47"/>
  <c r="I1019" i="47"/>
  <c r="H1019" i="47"/>
  <c r="F1019" i="47"/>
  <c r="D1019" i="47"/>
  <c r="E1019" i="47" s="1"/>
  <c r="B1019" i="47"/>
  <c r="J1018" i="47"/>
  <c r="I1018" i="47"/>
  <c r="H1018" i="47"/>
  <c r="F1018" i="47"/>
  <c r="D1018" i="47"/>
  <c r="E1018" i="47" s="1"/>
  <c r="B1018" i="47"/>
  <c r="J1017" i="47"/>
  <c r="I1017" i="47"/>
  <c r="H1017" i="47"/>
  <c r="F1017" i="47"/>
  <c r="D1017" i="47"/>
  <c r="E1017" i="47" s="1"/>
  <c r="B1017" i="47"/>
  <c r="J1016" i="47"/>
  <c r="I1016" i="47"/>
  <c r="H1016" i="47"/>
  <c r="F1016" i="47"/>
  <c r="D1016" i="47"/>
  <c r="E1016" i="47" s="1"/>
  <c r="B1016" i="47"/>
  <c r="J1015" i="47"/>
  <c r="I1015" i="47"/>
  <c r="H1015" i="47"/>
  <c r="F1015" i="47"/>
  <c r="D1015" i="47"/>
  <c r="E1015" i="47" s="1"/>
  <c r="B1015" i="47"/>
  <c r="J1014" i="47"/>
  <c r="I1014" i="47"/>
  <c r="H1014" i="47"/>
  <c r="F1014" i="47"/>
  <c r="D1014" i="47"/>
  <c r="E1014" i="47" s="1"/>
  <c r="B1014" i="47"/>
  <c r="J1013" i="47"/>
  <c r="I1013" i="47"/>
  <c r="H1013" i="47"/>
  <c r="F1013" i="47"/>
  <c r="D1013" i="47"/>
  <c r="E1013" i="47" s="1"/>
  <c r="B1013" i="47"/>
  <c r="J1012" i="47"/>
  <c r="I1012" i="47"/>
  <c r="H1012" i="47"/>
  <c r="F1012" i="47"/>
  <c r="D1012" i="47"/>
  <c r="E1012" i="47" s="1"/>
  <c r="B1012" i="47"/>
  <c r="J1011" i="47"/>
  <c r="I1011" i="47"/>
  <c r="H1011" i="47"/>
  <c r="F1011" i="47"/>
  <c r="D1011" i="47"/>
  <c r="E1011" i="47" s="1"/>
  <c r="B1011" i="47"/>
  <c r="J1010" i="47"/>
  <c r="I1010" i="47"/>
  <c r="H1010" i="47"/>
  <c r="F1010" i="47"/>
  <c r="D1010" i="47"/>
  <c r="E1010" i="47" s="1"/>
  <c r="B1010" i="47"/>
  <c r="J1009" i="47"/>
  <c r="I1009" i="47"/>
  <c r="H1009" i="47"/>
  <c r="F1009" i="47"/>
  <c r="D1009" i="47"/>
  <c r="E1009" i="47" s="1"/>
  <c r="B1009" i="47"/>
  <c r="J1008" i="47"/>
  <c r="I1008" i="47"/>
  <c r="H1008" i="47"/>
  <c r="F1008" i="47"/>
  <c r="D1008" i="47"/>
  <c r="E1008" i="47" s="1"/>
  <c r="B1008" i="47"/>
  <c r="J1007" i="47"/>
  <c r="I1007" i="47"/>
  <c r="H1007" i="47"/>
  <c r="F1007" i="47"/>
  <c r="D1007" i="47"/>
  <c r="E1007" i="47" s="1"/>
  <c r="B1007" i="47"/>
  <c r="J1006" i="47"/>
  <c r="I1006" i="47"/>
  <c r="H1006" i="47"/>
  <c r="F1006" i="47"/>
  <c r="D1006" i="47"/>
  <c r="E1006" i="47" s="1"/>
  <c r="B1006" i="47"/>
  <c r="J1005" i="47"/>
  <c r="I1005" i="47"/>
  <c r="H1005" i="47"/>
  <c r="F1005" i="47"/>
  <c r="D1005" i="47"/>
  <c r="E1005" i="47" s="1"/>
  <c r="B1005" i="47"/>
  <c r="J1004" i="47"/>
  <c r="I1004" i="47"/>
  <c r="H1004" i="47"/>
  <c r="F1004" i="47"/>
  <c r="D1004" i="47"/>
  <c r="E1004" i="47" s="1"/>
  <c r="B1004" i="47"/>
  <c r="J1003" i="47"/>
  <c r="I1003" i="47"/>
  <c r="H1003" i="47"/>
  <c r="F1003" i="47"/>
  <c r="D1003" i="47"/>
  <c r="E1003" i="47" s="1"/>
  <c r="B1003" i="47"/>
  <c r="J1002" i="47"/>
  <c r="I1002" i="47"/>
  <c r="H1002" i="47"/>
  <c r="F1002" i="47"/>
  <c r="D1002" i="47"/>
  <c r="E1002" i="47" s="1"/>
  <c r="B1002" i="47"/>
  <c r="J1001" i="47"/>
  <c r="I1001" i="47"/>
  <c r="H1001" i="47"/>
  <c r="F1001" i="47"/>
  <c r="D1001" i="47"/>
  <c r="E1001" i="47" s="1"/>
  <c r="B1001" i="47"/>
  <c r="J1000" i="47"/>
  <c r="I1000" i="47"/>
  <c r="H1000" i="47"/>
  <c r="F1000" i="47"/>
  <c r="D1000" i="47"/>
  <c r="E1000" i="47" s="1"/>
  <c r="B1000" i="47"/>
  <c r="J999" i="47"/>
  <c r="I999" i="47"/>
  <c r="H999" i="47"/>
  <c r="F999" i="47"/>
  <c r="D999" i="47"/>
  <c r="E999" i="47" s="1"/>
  <c r="B999" i="47"/>
  <c r="J998" i="47"/>
  <c r="I998" i="47"/>
  <c r="H998" i="47"/>
  <c r="F998" i="47"/>
  <c r="D998" i="47"/>
  <c r="E998" i="47" s="1"/>
  <c r="B998" i="47"/>
  <c r="J997" i="47"/>
  <c r="I997" i="47"/>
  <c r="H997" i="47"/>
  <c r="F997" i="47"/>
  <c r="D997" i="47"/>
  <c r="E997" i="47" s="1"/>
  <c r="B997" i="47"/>
  <c r="J996" i="47"/>
  <c r="I996" i="47"/>
  <c r="H996" i="47"/>
  <c r="F996" i="47"/>
  <c r="D996" i="47"/>
  <c r="E996" i="47" s="1"/>
  <c r="B996" i="47"/>
  <c r="J995" i="47"/>
  <c r="I995" i="47"/>
  <c r="H995" i="47"/>
  <c r="F995" i="47"/>
  <c r="D995" i="47"/>
  <c r="E995" i="47" s="1"/>
  <c r="B995" i="47"/>
  <c r="J994" i="47"/>
  <c r="I994" i="47"/>
  <c r="H994" i="47"/>
  <c r="F994" i="47"/>
  <c r="D994" i="47"/>
  <c r="E994" i="47" s="1"/>
  <c r="B994" i="47"/>
  <c r="J993" i="47"/>
  <c r="I993" i="47"/>
  <c r="H993" i="47"/>
  <c r="F993" i="47"/>
  <c r="D993" i="47"/>
  <c r="E993" i="47" s="1"/>
  <c r="B993" i="47"/>
  <c r="J992" i="47"/>
  <c r="I992" i="47"/>
  <c r="H992" i="47"/>
  <c r="F992" i="47"/>
  <c r="D992" i="47"/>
  <c r="E992" i="47" s="1"/>
  <c r="B992" i="47"/>
  <c r="J991" i="47"/>
  <c r="I991" i="47"/>
  <c r="H991" i="47"/>
  <c r="F991" i="47"/>
  <c r="D991" i="47"/>
  <c r="E991" i="47" s="1"/>
  <c r="B991" i="47"/>
  <c r="J990" i="47"/>
  <c r="I990" i="47"/>
  <c r="H990" i="47"/>
  <c r="F990" i="47"/>
  <c r="D990" i="47"/>
  <c r="E990" i="47" s="1"/>
  <c r="B990" i="47"/>
  <c r="J989" i="47"/>
  <c r="I989" i="47"/>
  <c r="H989" i="47"/>
  <c r="F989" i="47"/>
  <c r="D989" i="47"/>
  <c r="E989" i="47" s="1"/>
  <c r="B989" i="47"/>
  <c r="J988" i="47"/>
  <c r="I988" i="47"/>
  <c r="H988" i="47"/>
  <c r="F988" i="47"/>
  <c r="D988" i="47"/>
  <c r="E988" i="47" s="1"/>
  <c r="B988" i="47"/>
  <c r="J987" i="47"/>
  <c r="I987" i="47"/>
  <c r="H987" i="47"/>
  <c r="F987" i="47"/>
  <c r="D987" i="47"/>
  <c r="E987" i="47" s="1"/>
  <c r="B987" i="47"/>
  <c r="J986" i="47"/>
  <c r="I986" i="47"/>
  <c r="H986" i="47"/>
  <c r="F986" i="47"/>
  <c r="D986" i="47"/>
  <c r="E986" i="47" s="1"/>
  <c r="B986" i="47"/>
  <c r="J985" i="47"/>
  <c r="I985" i="47"/>
  <c r="H985" i="47"/>
  <c r="F985" i="47"/>
  <c r="D985" i="47"/>
  <c r="E985" i="47" s="1"/>
  <c r="B985" i="47"/>
  <c r="J984" i="47"/>
  <c r="I984" i="47"/>
  <c r="H984" i="47"/>
  <c r="F984" i="47"/>
  <c r="D984" i="47"/>
  <c r="E984" i="47" s="1"/>
  <c r="B984" i="47"/>
  <c r="J983" i="47"/>
  <c r="I983" i="47"/>
  <c r="H983" i="47"/>
  <c r="F983" i="47"/>
  <c r="D983" i="47"/>
  <c r="E983" i="47" s="1"/>
  <c r="B983" i="47"/>
  <c r="J982" i="47"/>
  <c r="I982" i="47"/>
  <c r="H982" i="47"/>
  <c r="F982" i="47"/>
  <c r="D982" i="47"/>
  <c r="E982" i="47" s="1"/>
  <c r="B982" i="47"/>
  <c r="J981" i="47"/>
  <c r="I981" i="47"/>
  <c r="H981" i="47"/>
  <c r="F981" i="47"/>
  <c r="D981" i="47"/>
  <c r="E981" i="47" s="1"/>
  <c r="B981" i="47"/>
  <c r="J980" i="47"/>
  <c r="I980" i="47"/>
  <c r="H980" i="47"/>
  <c r="F980" i="47"/>
  <c r="D980" i="47"/>
  <c r="E980" i="47" s="1"/>
  <c r="B980" i="47"/>
  <c r="J979" i="47"/>
  <c r="I979" i="47"/>
  <c r="H979" i="47"/>
  <c r="F979" i="47"/>
  <c r="D979" i="47"/>
  <c r="E979" i="47" s="1"/>
  <c r="B979" i="47"/>
  <c r="J978" i="47"/>
  <c r="I978" i="47"/>
  <c r="H978" i="47"/>
  <c r="F978" i="47"/>
  <c r="D978" i="47"/>
  <c r="E978" i="47" s="1"/>
  <c r="B978" i="47"/>
  <c r="J977" i="47"/>
  <c r="I977" i="47"/>
  <c r="H977" i="47"/>
  <c r="F977" i="47"/>
  <c r="D977" i="47"/>
  <c r="E977" i="47" s="1"/>
  <c r="B977" i="47"/>
  <c r="J976" i="47"/>
  <c r="I976" i="47"/>
  <c r="H976" i="47"/>
  <c r="F976" i="47"/>
  <c r="D976" i="47"/>
  <c r="E976" i="47" s="1"/>
  <c r="B976" i="47"/>
  <c r="J975" i="47"/>
  <c r="I975" i="47"/>
  <c r="H975" i="47"/>
  <c r="F975" i="47"/>
  <c r="D975" i="47"/>
  <c r="E975" i="47" s="1"/>
  <c r="B975" i="47"/>
  <c r="J974" i="47"/>
  <c r="I974" i="47"/>
  <c r="H974" i="47"/>
  <c r="F974" i="47"/>
  <c r="D974" i="47"/>
  <c r="E974" i="47" s="1"/>
  <c r="B974" i="47"/>
  <c r="J973" i="47"/>
  <c r="I973" i="47"/>
  <c r="H973" i="47"/>
  <c r="F973" i="47"/>
  <c r="D973" i="47"/>
  <c r="E973" i="47" s="1"/>
  <c r="B973" i="47"/>
  <c r="J972" i="47"/>
  <c r="I972" i="47"/>
  <c r="H972" i="47"/>
  <c r="F972" i="47"/>
  <c r="D972" i="47"/>
  <c r="E972" i="47" s="1"/>
  <c r="B972" i="47"/>
  <c r="J971" i="47"/>
  <c r="I971" i="47"/>
  <c r="H971" i="47"/>
  <c r="F971" i="47"/>
  <c r="D971" i="47"/>
  <c r="E971" i="47" s="1"/>
  <c r="B971" i="47"/>
  <c r="J970" i="47"/>
  <c r="I970" i="47"/>
  <c r="H970" i="47"/>
  <c r="F970" i="47"/>
  <c r="D970" i="47"/>
  <c r="E970" i="47" s="1"/>
  <c r="B970" i="47"/>
  <c r="J969" i="47"/>
  <c r="I969" i="47"/>
  <c r="H969" i="47"/>
  <c r="F969" i="47"/>
  <c r="D969" i="47"/>
  <c r="E969" i="47" s="1"/>
  <c r="B969" i="47"/>
  <c r="J968" i="47"/>
  <c r="I968" i="47"/>
  <c r="H968" i="47"/>
  <c r="F968" i="47"/>
  <c r="D968" i="47"/>
  <c r="E968" i="47" s="1"/>
  <c r="B968" i="47"/>
  <c r="J967" i="47"/>
  <c r="I967" i="47"/>
  <c r="H967" i="47"/>
  <c r="F967" i="47"/>
  <c r="D967" i="47"/>
  <c r="E967" i="47" s="1"/>
  <c r="B967" i="47"/>
  <c r="J966" i="47"/>
  <c r="I966" i="47"/>
  <c r="H966" i="47"/>
  <c r="F966" i="47"/>
  <c r="D966" i="47"/>
  <c r="E966" i="47" s="1"/>
  <c r="B966" i="47"/>
  <c r="J965" i="47"/>
  <c r="I965" i="47"/>
  <c r="H965" i="47"/>
  <c r="F965" i="47"/>
  <c r="D965" i="47"/>
  <c r="E965" i="47" s="1"/>
  <c r="B965" i="47"/>
  <c r="J964" i="47"/>
  <c r="I964" i="47"/>
  <c r="H964" i="47"/>
  <c r="F964" i="47"/>
  <c r="D964" i="47"/>
  <c r="E964" i="47" s="1"/>
  <c r="B964" i="47"/>
  <c r="J963" i="47"/>
  <c r="I963" i="47"/>
  <c r="H963" i="47"/>
  <c r="F963" i="47"/>
  <c r="D963" i="47"/>
  <c r="E963" i="47" s="1"/>
  <c r="B963" i="47"/>
  <c r="J962" i="47"/>
  <c r="I962" i="47"/>
  <c r="H962" i="47"/>
  <c r="F962" i="47"/>
  <c r="D962" i="47"/>
  <c r="E962" i="47" s="1"/>
  <c r="B962" i="47"/>
  <c r="J961" i="47"/>
  <c r="I961" i="47"/>
  <c r="H961" i="47"/>
  <c r="F961" i="47"/>
  <c r="D961" i="47"/>
  <c r="E961" i="47" s="1"/>
  <c r="B961" i="47"/>
  <c r="J960" i="47"/>
  <c r="I960" i="47"/>
  <c r="H960" i="47"/>
  <c r="F960" i="47"/>
  <c r="D960" i="47"/>
  <c r="E960" i="47" s="1"/>
  <c r="B960" i="47"/>
  <c r="J959" i="47"/>
  <c r="I959" i="47"/>
  <c r="H959" i="47"/>
  <c r="F959" i="47"/>
  <c r="D959" i="47"/>
  <c r="E959" i="47" s="1"/>
  <c r="B959" i="47"/>
  <c r="J958" i="47"/>
  <c r="I958" i="47"/>
  <c r="H958" i="47"/>
  <c r="F958" i="47"/>
  <c r="D958" i="47"/>
  <c r="E958" i="47" s="1"/>
  <c r="B958" i="47"/>
  <c r="J957" i="47"/>
  <c r="I957" i="47"/>
  <c r="H957" i="47"/>
  <c r="F957" i="47"/>
  <c r="D957" i="47"/>
  <c r="E957" i="47" s="1"/>
  <c r="B957" i="47"/>
  <c r="J956" i="47"/>
  <c r="I956" i="47"/>
  <c r="H956" i="47"/>
  <c r="F956" i="47"/>
  <c r="D956" i="47"/>
  <c r="E956" i="47" s="1"/>
  <c r="B956" i="47"/>
  <c r="J955" i="47"/>
  <c r="I955" i="47"/>
  <c r="H955" i="47"/>
  <c r="F955" i="47"/>
  <c r="D955" i="47"/>
  <c r="E955" i="47" s="1"/>
  <c r="B955" i="47"/>
  <c r="J954" i="47"/>
  <c r="I954" i="47"/>
  <c r="H954" i="47"/>
  <c r="F954" i="47"/>
  <c r="D954" i="47"/>
  <c r="E954" i="47" s="1"/>
  <c r="B954" i="47"/>
  <c r="J953" i="47"/>
  <c r="I953" i="47"/>
  <c r="H953" i="47"/>
  <c r="F953" i="47"/>
  <c r="D953" i="47"/>
  <c r="E953" i="47" s="1"/>
  <c r="B953" i="47"/>
  <c r="J952" i="47"/>
  <c r="I952" i="47"/>
  <c r="H952" i="47"/>
  <c r="F952" i="47"/>
  <c r="D952" i="47"/>
  <c r="E952" i="47" s="1"/>
  <c r="B952" i="47"/>
  <c r="J951" i="47"/>
  <c r="I951" i="47"/>
  <c r="H951" i="47"/>
  <c r="F951" i="47"/>
  <c r="D951" i="47"/>
  <c r="E951" i="47" s="1"/>
  <c r="B951" i="47"/>
  <c r="J950" i="47"/>
  <c r="I950" i="47"/>
  <c r="H950" i="47"/>
  <c r="F950" i="47"/>
  <c r="D950" i="47"/>
  <c r="E950" i="47" s="1"/>
  <c r="B950" i="47"/>
  <c r="J949" i="47"/>
  <c r="I949" i="47"/>
  <c r="H949" i="47"/>
  <c r="F949" i="47"/>
  <c r="D949" i="47"/>
  <c r="E949" i="47" s="1"/>
  <c r="B949" i="47"/>
  <c r="J948" i="47"/>
  <c r="I948" i="47"/>
  <c r="H948" i="47"/>
  <c r="F948" i="47"/>
  <c r="D948" i="47"/>
  <c r="E948" i="47" s="1"/>
  <c r="B948" i="47"/>
  <c r="J947" i="47"/>
  <c r="I947" i="47"/>
  <c r="H947" i="47"/>
  <c r="F947" i="47"/>
  <c r="D947" i="47"/>
  <c r="E947" i="47" s="1"/>
  <c r="B947" i="47"/>
  <c r="J946" i="47"/>
  <c r="I946" i="47"/>
  <c r="H946" i="47"/>
  <c r="F946" i="47"/>
  <c r="D946" i="47"/>
  <c r="E946" i="47" s="1"/>
  <c r="B946" i="47"/>
  <c r="J945" i="47"/>
  <c r="I945" i="47"/>
  <c r="H945" i="47"/>
  <c r="F945" i="47"/>
  <c r="D945" i="47"/>
  <c r="E945" i="47" s="1"/>
  <c r="B945" i="47"/>
  <c r="J944" i="47"/>
  <c r="I944" i="47"/>
  <c r="H944" i="47"/>
  <c r="F944" i="47"/>
  <c r="D944" i="47"/>
  <c r="E944" i="47" s="1"/>
  <c r="B944" i="47"/>
  <c r="J943" i="47"/>
  <c r="I943" i="47"/>
  <c r="H943" i="47"/>
  <c r="F943" i="47"/>
  <c r="D943" i="47"/>
  <c r="E943" i="47" s="1"/>
  <c r="B943" i="47"/>
  <c r="J942" i="47"/>
  <c r="I942" i="47"/>
  <c r="H942" i="47"/>
  <c r="F942" i="47"/>
  <c r="D942" i="47"/>
  <c r="E942" i="47" s="1"/>
  <c r="B942" i="47"/>
  <c r="J941" i="47"/>
  <c r="I941" i="47"/>
  <c r="H941" i="47"/>
  <c r="F941" i="47"/>
  <c r="D941" i="47"/>
  <c r="E941" i="47" s="1"/>
  <c r="B941" i="47"/>
  <c r="J940" i="47"/>
  <c r="I940" i="47"/>
  <c r="H940" i="47"/>
  <c r="F940" i="47"/>
  <c r="D940" i="47"/>
  <c r="E940" i="47" s="1"/>
  <c r="B940" i="47"/>
  <c r="J939" i="47"/>
  <c r="I939" i="47"/>
  <c r="H939" i="47"/>
  <c r="F939" i="47"/>
  <c r="D939" i="47"/>
  <c r="E939" i="47" s="1"/>
  <c r="B939" i="47"/>
  <c r="J938" i="47"/>
  <c r="I938" i="47"/>
  <c r="H938" i="47"/>
  <c r="F938" i="47"/>
  <c r="D938" i="47"/>
  <c r="E938" i="47" s="1"/>
  <c r="B938" i="47"/>
  <c r="J937" i="47"/>
  <c r="I937" i="47"/>
  <c r="H937" i="47"/>
  <c r="F937" i="47"/>
  <c r="D937" i="47"/>
  <c r="E937" i="47" s="1"/>
  <c r="B937" i="47"/>
  <c r="J936" i="47"/>
  <c r="I936" i="47"/>
  <c r="H936" i="47"/>
  <c r="F936" i="47"/>
  <c r="D936" i="47"/>
  <c r="E936" i="47" s="1"/>
  <c r="B936" i="47"/>
  <c r="J935" i="47"/>
  <c r="I935" i="47"/>
  <c r="H935" i="47"/>
  <c r="F935" i="47"/>
  <c r="D935" i="47"/>
  <c r="E935" i="47" s="1"/>
  <c r="B935" i="47"/>
  <c r="J934" i="47"/>
  <c r="I934" i="47"/>
  <c r="H934" i="47"/>
  <c r="F934" i="47"/>
  <c r="D934" i="47"/>
  <c r="E934" i="47" s="1"/>
  <c r="B934" i="47"/>
  <c r="J933" i="47"/>
  <c r="I933" i="47"/>
  <c r="H933" i="47"/>
  <c r="F933" i="47"/>
  <c r="D933" i="47"/>
  <c r="E933" i="47" s="1"/>
  <c r="B933" i="47"/>
  <c r="J932" i="47"/>
  <c r="I932" i="47"/>
  <c r="H932" i="47"/>
  <c r="F932" i="47"/>
  <c r="D932" i="47"/>
  <c r="E932" i="47" s="1"/>
  <c r="B932" i="47"/>
  <c r="J931" i="47"/>
  <c r="I931" i="47"/>
  <c r="H931" i="47"/>
  <c r="F931" i="47"/>
  <c r="D931" i="47"/>
  <c r="E931" i="47" s="1"/>
  <c r="B931" i="47"/>
  <c r="J930" i="47"/>
  <c r="I930" i="47"/>
  <c r="H930" i="47"/>
  <c r="F930" i="47"/>
  <c r="D930" i="47"/>
  <c r="E930" i="47" s="1"/>
  <c r="B930" i="47"/>
  <c r="J929" i="47"/>
  <c r="I929" i="47"/>
  <c r="H929" i="47"/>
  <c r="F929" i="47"/>
  <c r="D929" i="47"/>
  <c r="E929" i="47" s="1"/>
  <c r="B929" i="47"/>
  <c r="J928" i="47"/>
  <c r="I928" i="47"/>
  <c r="H928" i="47"/>
  <c r="F928" i="47"/>
  <c r="D928" i="47"/>
  <c r="E928" i="47" s="1"/>
  <c r="B928" i="47"/>
  <c r="J927" i="47"/>
  <c r="I927" i="47"/>
  <c r="H927" i="47"/>
  <c r="F927" i="47"/>
  <c r="D927" i="47"/>
  <c r="E927" i="47" s="1"/>
  <c r="B927" i="47"/>
  <c r="J926" i="47"/>
  <c r="I926" i="47"/>
  <c r="H926" i="47"/>
  <c r="F926" i="47"/>
  <c r="D926" i="47"/>
  <c r="E926" i="47" s="1"/>
  <c r="B926" i="47"/>
  <c r="J925" i="47"/>
  <c r="I925" i="47"/>
  <c r="H925" i="47"/>
  <c r="F925" i="47"/>
  <c r="D925" i="47"/>
  <c r="E925" i="47" s="1"/>
  <c r="B925" i="47"/>
  <c r="J924" i="47"/>
  <c r="I924" i="47"/>
  <c r="H924" i="47"/>
  <c r="F924" i="47"/>
  <c r="D924" i="47"/>
  <c r="E924" i="47" s="1"/>
  <c r="B924" i="47"/>
  <c r="J923" i="47"/>
  <c r="I923" i="47"/>
  <c r="H923" i="47"/>
  <c r="F923" i="47"/>
  <c r="D923" i="47"/>
  <c r="E923" i="47" s="1"/>
  <c r="B923" i="47"/>
  <c r="J922" i="47"/>
  <c r="I922" i="47"/>
  <c r="H922" i="47"/>
  <c r="F922" i="47"/>
  <c r="D922" i="47"/>
  <c r="E922" i="47" s="1"/>
  <c r="B922" i="47"/>
  <c r="J921" i="47"/>
  <c r="I921" i="47"/>
  <c r="H921" i="47"/>
  <c r="F921" i="47"/>
  <c r="D921" i="47"/>
  <c r="E921" i="47" s="1"/>
  <c r="B921" i="47"/>
  <c r="J920" i="47"/>
  <c r="I920" i="47"/>
  <c r="H920" i="47"/>
  <c r="F920" i="47"/>
  <c r="D920" i="47"/>
  <c r="E920" i="47" s="1"/>
  <c r="B920" i="47"/>
  <c r="J919" i="47"/>
  <c r="I919" i="47"/>
  <c r="H919" i="47"/>
  <c r="F919" i="47"/>
  <c r="D919" i="47"/>
  <c r="E919" i="47" s="1"/>
  <c r="B919" i="47"/>
  <c r="J918" i="47"/>
  <c r="I918" i="47"/>
  <c r="H918" i="47"/>
  <c r="F918" i="47"/>
  <c r="D918" i="47"/>
  <c r="E918" i="47" s="1"/>
  <c r="B918" i="47"/>
  <c r="J917" i="47"/>
  <c r="I917" i="47"/>
  <c r="H917" i="47"/>
  <c r="F917" i="47"/>
  <c r="D917" i="47"/>
  <c r="E917" i="47" s="1"/>
  <c r="B917" i="47"/>
  <c r="J916" i="47"/>
  <c r="I916" i="47"/>
  <c r="H916" i="47"/>
  <c r="F916" i="47"/>
  <c r="D916" i="47"/>
  <c r="E916" i="47" s="1"/>
  <c r="B916" i="47"/>
  <c r="J915" i="47"/>
  <c r="I915" i="47"/>
  <c r="H915" i="47"/>
  <c r="F915" i="47"/>
  <c r="D915" i="47"/>
  <c r="E915" i="47" s="1"/>
  <c r="B915" i="47"/>
  <c r="J914" i="47"/>
  <c r="I914" i="47"/>
  <c r="H914" i="47"/>
  <c r="F914" i="47"/>
  <c r="D914" i="47"/>
  <c r="E914" i="47" s="1"/>
  <c r="B914" i="47"/>
  <c r="J913" i="47"/>
  <c r="I913" i="47"/>
  <c r="H913" i="47"/>
  <c r="F913" i="47"/>
  <c r="D913" i="47"/>
  <c r="E913" i="47" s="1"/>
  <c r="B913" i="47"/>
  <c r="J912" i="47"/>
  <c r="I912" i="47"/>
  <c r="H912" i="47"/>
  <c r="F912" i="47"/>
  <c r="D912" i="47"/>
  <c r="E912" i="47" s="1"/>
  <c r="B912" i="47"/>
  <c r="J911" i="47"/>
  <c r="I911" i="47"/>
  <c r="H911" i="47"/>
  <c r="F911" i="47"/>
  <c r="D911" i="47"/>
  <c r="E911" i="47" s="1"/>
  <c r="B911" i="47"/>
  <c r="J910" i="47"/>
  <c r="I910" i="47"/>
  <c r="H910" i="47"/>
  <c r="F910" i="47"/>
  <c r="D910" i="47"/>
  <c r="E910" i="47" s="1"/>
  <c r="B910" i="47"/>
  <c r="J909" i="47"/>
  <c r="I909" i="47"/>
  <c r="H909" i="47"/>
  <c r="F909" i="47"/>
  <c r="D909" i="47"/>
  <c r="E909" i="47" s="1"/>
  <c r="B909" i="47"/>
  <c r="J908" i="47"/>
  <c r="I908" i="47"/>
  <c r="H908" i="47"/>
  <c r="F908" i="47"/>
  <c r="D908" i="47"/>
  <c r="E908" i="47" s="1"/>
  <c r="B908" i="47"/>
  <c r="J907" i="47"/>
  <c r="I907" i="47"/>
  <c r="H907" i="47"/>
  <c r="F907" i="47"/>
  <c r="D907" i="47"/>
  <c r="E907" i="47" s="1"/>
  <c r="B907" i="47"/>
  <c r="J906" i="47"/>
  <c r="I906" i="47"/>
  <c r="H906" i="47"/>
  <c r="F906" i="47"/>
  <c r="D906" i="47"/>
  <c r="E906" i="47" s="1"/>
  <c r="B906" i="47"/>
  <c r="J905" i="47"/>
  <c r="I905" i="47"/>
  <c r="H905" i="47"/>
  <c r="F905" i="47"/>
  <c r="D905" i="47"/>
  <c r="E905" i="47" s="1"/>
  <c r="B905" i="47"/>
  <c r="J904" i="47"/>
  <c r="I904" i="47"/>
  <c r="H904" i="47"/>
  <c r="F904" i="47"/>
  <c r="D904" i="47"/>
  <c r="E904" i="47" s="1"/>
  <c r="B904" i="47"/>
  <c r="J903" i="47"/>
  <c r="I903" i="47"/>
  <c r="H903" i="47"/>
  <c r="F903" i="47"/>
  <c r="D903" i="47"/>
  <c r="E903" i="47" s="1"/>
  <c r="B903" i="47"/>
  <c r="J902" i="47"/>
  <c r="I902" i="47"/>
  <c r="H902" i="47"/>
  <c r="F902" i="47"/>
  <c r="D902" i="47"/>
  <c r="E902" i="47" s="1"/>
  <c r="B902" i="47"/>
  <c r="J901" i="47"/>
  <c r="I901" i="47"/>
  <c r="H901" i="47"/>
  <c r="F901" i="47"/>
  <c r="D901" i="47"/>
  <c r="E901" i="47" s="1"/>
  <c r="B901" i="47"/>
  <c r="J900" i="47"/>
  <c r="I900" i="47"/>
  <c r="H900" i="47"/>
  <c r="F900" i="47"/>
  <c r="D900" i="47"/>
  <c r="E900" i="47" s="1"/>
  <c r="B900" i="47"/>
  <c r="J899" i="47"/>
  <c r="I899" i="47"/>
  <c r="H899" i="47"/>
  <c r="F899" i="47"/>
  <c r="D899" i="47"/>
  <c r="E899" i="47" s="1"/>
  <c r="B899" i="47"/>
  <c r="J898" i="47"/>
  <c r="I898" i="47"/>
  <c r="H898" i="47"/>
  <c r="F898" i="47"/>
  <c r="D898" i="47"/>
  <c r="E898" i="47" s="1"/>
  <c r="B898" i="47"/>
  <c r="J897" i="47"/>
  <c r="I897" i="47"/>
  <c r="H897" i="47"/>
  <c r="F897" i="47"/>
  <c r="D897" i="47"/>
  <c r="E897" i="47" s="1"/>
  <c r="B897" i="47"/>
  <c r="J896" i="47"/>
  <c r="I896" i="47"/>
  <c r="H896" i="47"/>
  <c r="F896" i="47"/>
  <c r="D896" i="47"/>
  <c r="E896" i="47" s="1"/>
  <c r="B896" i="47"/>
  <c r="J895" i="47"/>
  <c r="I895" i="47"/>
  <c r="H895" i="47"/>
  <c r="F895" i="47"/>
  <c r="D895" i="47"/>
  <c r="E895" i="47" s="1"/>
  <c r="B895" i="47"/>
  <c r="J894" i="47"/>
  <c r="I894" i="47"/>
  <c r="H894" i="47"/>
  <c r="F894" i="47"/>
  <c r="D894" i="47"/>
  <c r="E894" i="47" s="1"/>
  <c r="B894" i="47"/>
  <c r="J893" i="47"/>
  <c r="I893" i="47"/>
  <c r="H893" i="47"/>
  <c r="F893" i="47"/>
  <c r="D893" i="47"/>
  <c r="E893" i="47" s="1"/>
  <c r="B893" i="47"/>
  <c r="J892" i="47"/>
  <c r="I892" i="47"/>
  <c r="H892" i="47"/>
  <c r="F892" i="47"/>
  <c r="D892" i="47"/>
  <c r="E892" i="47" s="1"/>
  <c r="B892" i="47"/>
  <c r="J891" i="47"/>
  <c r="I891" i="47"/>
  <c r="H891" i="47"/>
  <c r="F891" i="47"/>
  <c r="D891" i="47"/>
  <c r="E891" i="47" s="1"/>
  <c r="B891" i="47"/>
  <c r="J890" i="47"/>
  <c r="I890" i="47"/>
  <c r="H890" i="47"/>
  <c r="F890" i="47"/>
  <c r="D890" i="47"/>
  <c r="E890" i="47" s="1"/>
  <c r="B890" i="47"/>
  <c r="J889" i="47"/>
  <c r="I889" i="47"/>
  <c r="H889" i="47"/>
  <c r="F889" i="47"/>
  <c r="D889" i="47"/>
  <c r="E889" i="47" s="1"/>
  <c r="B889" i="47"/>
  <c r="J888" i="47"/>
  <c r="I888" i="47"/>
  <c r="H888" i="47"/>
  <c r="F888" i="47"/>
  <c r="D888" i="47"/>
  <c r="E888" i="47" s="1"/>
  <c r="B888" i="47"/>
  <c r="J887" i="47"/>
  <c r="I887" i="47"/>
  <c r="H887" i="47"/>
  <c r="F887" i="47"/>
  <c r="D887" i="47"/>
  <c r="E887" i="47" s="1"/>
  <c r="B887" i="47"/>
  <c r="J886" i="47"/>
  <c r="I886" i="47"/>
  <c r="H886" i="47"/>
  <c r="F886" i="47"/>
  <c r="D886" i="47"/>
  <c r="E886" i="47" s="1"/>
  <c r="B886" i="47"/>
  <c r="J885" i="47"/>
  <c r="I885" i="47"/>
  <c r="H885" i="47"/>
  <c r="F885" i="47"/>
  <c r="D885" i="47"/>
  <c r="E885" i="47" s="1"/>
  <c r="B885" i="47"/>
  <c r="J884" i="47"/>
  <c r="I884" i="47"/>
  <c r="H884" i="47"/>
  <c r="F884" i="47"/>
  <c r="D884" i="47"/>
  <c r="E884" i="47" s="1"/>
  <c r="B884" i="47"/>
  <c r="J883" i="47"/>
  <c r="I883" i="47"/>
  <c r="H883" i="47"/>
  <c r="F883" i="47"/>
  <c r="D883" i="47"/>
  <c r="E883" i="47" s="1"/>
  <c r="B883" i="47"/>
  <c r="J882" i="47"/>
  <c r="I882" i="47"/>
  <c r="H882" i="47"/>
  <c r="F882" i="47"/>
  <c r="D882" i="47"/>
  <c r="E882" i="47" s="1"/>
  <c r="B882" i="47"/>
  <c r="J881" i="47"/>
  <c r="I881" i="47"/>
  <c r="H881" i="47"/>
  <c r="F881" i="47"/>
  <c r="D881" i="47"/>
  <c r="E881" i="47" s="1"/>
  <c r="B881" i="47"/>
  <c r="J880" i="47"/>
  <c r="I880" i="47"/>
  <c r="H880" i="47"/>
  <c r="F880" i="47"/>
  <c r="D880" i="47"/>
  <c r="E880" i="47" s="1"/>
  <c r="B880" i="47"/>
  <c r="J879" i="47"/>
  <c r="I879" i="47"/>
  <c r="H879" i="47"/>
  <c r="F879" i="47"/>
  <c r="D879" i="47"/>
  <c r="E879" i="47" s="1"/>
  <c r="B879" i="47"/>
  <c r="J878" i="47"/>
  <c r="I878" i="47"/>
  <c r="H878" i="47"/>
  <c r="F878" i="47"/>
  <c r="D878" i="47"/>
  <c r="E878" i="47" s="1"/>
  <c r="B878" i="47"/>
  <c r="J877" i="47"/>
  <c r="I877" i="47"/>
  <c r="H877" i="47"/>
  <c r="F877" i="47"/>
  <c r="D877" i="47"/>
  <c r="E877" i="47" s="1"/>
  <c r="B877" i="47"/>
  <c r="J876" i="47"/>
  <c r="I876" i="47"/>
  <c r="H876" i="47"/>
  <c r="F876" i="47"/>
  <c r="D876" i="47"/>
  <c r="E876" i="47" s="1"/>
  <c r="B876" i="47"/>
  <c r="J875" i="47"/>
  <c r="I875" i="47"/>
  <c r="H875" i="47"/>
  <c r="F875" i="47"/>
  <c r="D875" i="47"/>
  <c r="E875" i="47" s="1"/>
  <c r="B875" i="47"/>
  <c r="J874" i="47"/>
  <c r="I874" i="47"/>
  <c r="H874" i="47"/>
  <c r="F874" i="47"/>
  <c r="D874" i="47"/>
  <c r="E874" i="47" s="1"/>
  <c r="B874" i="47"/>
  <c r="J873" i="47"/>
  <c r="I873" i="47"/>
  <c r="H873" i="47"/>
  <c r="F873" i="47"/>
  <c r="D873" i="47"/>
  <c r="E873" i="47" s="1"/>
  <c r="B873" i="47"/>
  <c r="J872" i="47"/>
  <c r="I872" i="47"/>
  <c r="H872" i="47"/>
  <c r="F872" i="47"/>
  <c r="D872" i="47"/>
  <c r="E872" i="47" s="1"/>
  <c r="B872" i="47"/>
  <c r="J871" i="47"/>
  <c r="I871" i="47"/>
  <c r="H871" i="47"/>
  <c r="F871" i="47"/>
  <c r="D871" i="47"/>
  <c r="E871" i="47" s="1"/>
  <c r="B871" i="47"/>
  <c r="J870" i="47"/>
  <c r="I870" i="47"/>
  <c r="H870" i="47"/>
  <c r="F870" i="47"/>
  <c r="D870" i="47"/>
  <c r="E870" i="47" s="1"/>
  <c r="B870" i="47"/>
  <c r="J869" i="47"/>
  <c r="I869" i="47"/>
  <c r="H869" i="47"/>
  <c r="F869" i="47"/>
  <c r="D869" i="47"/>
  <c r="E869" i="47" s="1"/>
  <c r="B869" i="47"/>
  <c r="J868" i="47"/>
  <c r="I868" i="47"/>
  <c r="H868" i="47"/>
  <c r="F868" i="47"/>
  <c r="D868" i="47"/>
  <c r="E868" i="47" s="1"/>
  <c r="B868" i="47"/>
  <c r="J867" i="47"/>
  <c r="I867" i="47"/>
  <c r="H867" i="47"/>
  <c r="F867" i="47"/>
  <c r="D867" i="47"/>
  <c r="E867" i="47" s="1"/>
  <c r="B867" i="47"/>
  <c r="J866" i="47"/>
  <c r="I866" i="47"/>
  <c r="H866" i="47"/>
  <c r="F866" i="47"/>
  <c r="D866" i="47"/>
  <c r="E866" i="47" s="1"/>
  <c r="B866" i="47"/>
  <c r="J865" i="47"/>
  <c r="I865" i="47"/>
  <c r="H865" i="47"/>
  <c r="F865" i="47"/>
  <c r="D865" i="47"/>
  <c r="E865" i="47" s="1"/>
  <c r="B865" i="47"/>
  <c r="J864" i="47"/>
  <c r="I864" i="47"/>
  <c r="H864" i="47"/>
  <c r="F864" i="47"/>
  <c r="D864" i="47"/>
  <c r="E864" i="47" s="1"/>
  <c r="B864" i="47"/>
  <c r="J863" i="47"/>
  <c r="I863" i="47"/>
  <c r="H863" i="47"/>
  <c r="F863" i="47"/>
  <c r="D863" i="47"/>
  <c r="E863" i="47" s="1"/>
  <c r="B863" i="47"/>
  <c r="J862" i="47"/>
  <c r="I862" i="47"/>
  <c r="H862" i="47"/>
  <c r="F862" i="47"/>
  <c r="D862" i="47"/>
  <c r="E862" i="47" s="1"/>
  <c r="B862" i="47"/>
  <c r="J861" i="47"/>
  <c r="I861" i="47"/>
  <c r="H861" i="47"/>
  <c r="F861" i="47"/>
  <c r="D861" i="47"/>
  <c r="E861" i="47" s="1"/>
  <c r="B861" i="47"/>
  <c r="J860" i="47"/>
  <c r="I860" i="47"/>
  <c r="H860" i="47"/>
  <c r="F860" i="47"/>
  <c r="D860" i="47"/>
  <c r="E860" i="47" s="1"/>
  <c r="B860" i="47"/>
  <c r="J859" i="47"/>
  <c r="I859" i="47"/>
  <c r="H859" i="47"/>
  <c r="F859" i="47"/>
  <c r="D859" i="47"/>
  <c r="E859" i="47" s="1"/>
  <c r="B859" i="47"/>
  <c r="J858" i="47"/>
  <c r="I858" i="47"/>
  <c r="H858" i="47"/>
  <c r="F858" i="47"/>
  <c r="D858" i="47"/>
  <c r="E858" i="47" s="1"/>
  <c r="B858" i="47"/>
  <c r="J857" i="47"/>
  <c r="I857" i="47"/>
  <c r="H857" i="47"/>
  <c r="F857" i="47"/>
  <c r="D857" i="47"/>
  <c r="E857" i="47" s="1"/>
  <c r="B857" i="47"/>
  <c r="J856" i="47"/>
  <c r="I856" i="47"/>
  <c r="H856" i="47"/>
  <c r="F856" i="47"/>
  <c r="D856" i="47"/>
  <c r="E856" i="47" s="1"/>
  <c r="B856" i="47"/>
  <c r="J855" i="47"/>
  <c r="I855" i="47"/>
  <c r="H855" i="47"/>
  <c r="F855" i="47"/>
  <c r="D855" i="47"/>
  <c r="E855" i="47" s="1"/>
  <c r="B855" i="47"/>
  <c r="J854" i="47"/>
  <c r="I854" i="47"/>
  <c r="H854" i="47"/>
  <c r="F854" i="47"/>
  <c r="D854" i="47"/>
  <c r="E854" i="47" s="1"/>
  <c r="B854" i="47"/>
  <c r="J853" i="47"/>
  <c r="I853" i="47"/>
  <c r="H853" i="47"/>
  <c r="F853" i="47"/>
  <c r="D853" i="47"/>
  <c r="E853" i="47" s="1"/>
  <c r="B853" i="47"/>
  <c r="J852" i="47"/>
  <c r="I852" i="47"/>
  <c r="H852" i="47"/>
  <c r="F852" i="47"/>
  <c r="D852" i="47"/>
  <c r="E852" i="47" s="1"/>
  <c r="B852" i="47"/>
  <c r="J851" i="47"/>
  <c r="I851" i="47"/>
  <c r="H851" i="47"/>
  <c r="F851" i="47"/>
  <c r="D851" i="47"/>
  <c r="E851" i="47" s="1"/>
  <c r="B851" i="47"/>
  <c r="J850" i="47"/>
  <c r="I850" i="47"/>
  <c r="H850" i="47"/>
  <c r="F850" i="47"/>
  <c r="D850" i="47"/>
  <c r="E850" i="47" s="1"/>
  <c r="B850" i="47"/>
  <c r="J849" i="47"/>
  <c r="I849" i="47"/>
  <c r="H849" i="47"/>
  <c r="F849" i="47"/>
  <c r="D849" i="47"/>
  <c r="E849" i="47" s="1"/>
  <c r="B849" i="47"/>
  <c r="J848" i="47"/>
  <c r="I848" i="47"/>
  <c r="H848" i="47"/>
  <c r="F848" i="47"/>
  <c r="D848" i="47"/>
  <c r="E848" i="47" s="1"/>
  <c r="B848" i="47"/>
  <c r="J847" i="47"/>
  <c r="I847" i="47"/>
  <c r="H847" i="47"/>
  <c r="F847" i="47"/>
  <c r="D847" i="47"/>
  <c r="E847" i="47" s="1"/>
  <c r="B847" i="47"/>
  <c r="J846" i="47"/>
  <c r="I846" i="47"/>
  <c r="H846" i="47"/>
  <c r="F846" i="47"/>
  <c r="D846" i="47"/>
  <c r="E846" i="47" s="1"/>
  <c r="B846" i="47"/>
  <c r="J845" i="47"/>
  <c r="I845" i="47"/>
  <c r="H845" i="47"/>
  <c r="F845" i="47"/>
  <c r="D845" i="47"/>
  <c r="E845" i="47" s="1"/>
  <c r="B845" i="47"/>
  <c r="J844" i="47"/>
  <c r="I844" i="47"/>
  <c r="H844" i="47"/>
  <c r="F844" i="47"/>
  <c r="D844" i="47"/>
  <c r="E844" i="47" s="1"/>
  <c r="B844" i="47"/>
  <c r="J843" i="47"/>
  <c r="I843" i="47"/>
  <c r="H843" i="47"/>
  <c r="F843" i="47"/>
  <c r="D843" i="47"/>
  <c r="E843" i="47" s="1"/>
  <c r="B843" i="47"/>
  <c r="J842" i="47"/>
  <c r="I842" i="47"/>
  <c r="H842" i="47"/>
  <c r="F842" i="47"/>
  <c r="D842" i="47"/>
  <c r="E842" i="47" s="1"/>
  <c r="B842" i="47"/>
  <c r="J841" i="47"/>
  <c r="I841" i="47"/>
  <c r="H841" i="47"/>
  <c r="F841" i="47"/>
  <c r="D841" i="47"/>
  <c r="E841" i="47" s="1"/>
  <c r="B841" i="47"/>
  <c r="J840" i="47"/>
  <c r="I840" i="47"/>
  <c r="H840" i="47"/>
  <c r="F840" i="47"/>
  <c r="D840" i="47"/>
  <c r="E840" i="47" s="1"/>
  <c r="B840" i="47"/>
  <c r="J839" i="47"/>
  <c r="I839" i="47"/>
  <c r="H839" i="47"/>
  <c r="F839" i="47"/>
  <c r="D839" i="47"/>
  <c r="E839" i="47" s="1"/>
  <c r="B839" i="47"/>
  <c r="J838" i="47"/>
  <c r="I838" i="47"/>
  <c r="H838" i="47"/>
  <c r="F838" i="47"/>
  <c r="D838" i="47"/>
  <c r="E838" i="47" s="1"/>
  <c r="B838" i="47"/>
  <c r="J837" i="47"/>
  <c r="I837" i="47"/>
  <c r="H837" i="47"/>
  <c r="F837" i="47"/>
  <c r="D837" i="47"/>
  <c r="E837" i="47" s="1"/>
  <c r="B837" i="47"/>
  <c r="J836" i="47"/>
  <c r="I836" i="47"/>
  <c r="H836" i="47"/>
  <c r="F836" i="47"/>
  <c r="D836" i="47"/>
  <c r="E836" i="47" s="1"/>
  <c r="B836" i="47"/>
  <c r="J835" i="47"/>
  <c r="I835" i="47"/>
  <c r="H835" i="47"/>
  <c r="F835" i="47"/>
  <c r="D835" i="47"/>
  <c r="E835" i="47" s="1"/>
  <c r="B835" i="47"/>
  <c r="J834" i="47"/>
  <c r="I834" i="47"/>
  <c r="H834" i="47"/>
  <c r="F834" i="47"/>
  <c r="D834" i="47"/>
  <c r="E834" i="47" s="1"/>
  <c r="B834" i="47"/>
  <c r="J833" i="47"/>
  <c r="I833" i="47"/>
  <c r="H833" i="47"/>
  <c r="F833" i="47"/>
  <c r="D833" i="47"/>
  <c r="E833" i="47" s="1"/>
  <c r="B833" i="47"/>
  <c r="J832" i="47"/>
  <c r="I832" i="47"/>
  <c r="H832" i="47"/>
  <c r="F832" i="47"/>
  <c r="D832" i="47"/>
  <c r="E832" i="47" s="1"/>
  <c r="B832" i="47"/>
  <c r="J831" i="47"/>
  <c r="I831" i="47"/>
  <c r="H831" i="47"/>
  <c r="F831" i="47"/>
  <c r="D831" i="47"/>
  <c r="E831" i="47" s="1"/>
  <c r="B831" i="47"/>
  <c r="J830" i="47"/>
  <c r="I830" i="47"/>
  <c r="H830" i="47"/>
  <c r="F830" i="47"/>
  <c r="D830" i="47"/>
  <c r="E830" i="47" s="1"/>
  <c r="B830" i="47"/>
  <c r="J829" i="47"/>
  <c r="I829" i="47"/>
  <c r="H829" i="47"/>
  <c r="F829" i="47"/>
  <c r="D829" i="47"/>
  <c r="E829" i="47" s="1"/>
  <c r="B829" i="47"/>
  <c r="J828" i="47"/>
  <c r="I828" i="47"/>
  <c r="H828" i="47"/>
  <c r="F828" i="47"/>
  <c r="D828" i="47"/>
  <c r="E828" i="47" s="1"/>
  <c r="B828" i="47"/>
  <c r="J827" i="47"/>
  <c r="I827" i="47"/>
  <c r="H827" i="47"/>
  <c r="F827" i="47"/>
  <c r="D827" i="47"/>
  <c r="E827" i="47" s="1"/>
  <c r="B827" i="47"/>
  <c r="J826" i="47"/>
  <c r="I826" i="47"/>
  <c r="H826" i="47"/>
  <c r="F826" i="47"/>
  <c r="D826" i="47"/>
  <c r="E826" i="47" s="1"/>
  <c r="B826" i="47"/>
  <c r="J825" i="47"/>
  <c r="I825" i="47"/>
  <c r="H825" i="47"/>
  <c r="F825" i="47"/>
  <c r="D825" i="47"/>
  <c r="E825" i="47" s="1"/>
  <c r="B825" i="47"/>
  <c r="J824" i="47"/>
  <c r="I824" i="47"/>
  <c r="H824" i="47"/>
  <c r="F824" i="47"/>
  <c r="D824" i="47"/>
  <c r="E824" i="47" s="1"/>
  <c r="B824" i="47"/>
  <c r="J823" i="47"/>
  <c r="I823" i="47"/>
  <c r="H823" i="47"/>
  <c r="F823" i="47"/>
  <c r="D823" i="47"/>
  <c r="E823" i="47" s="1"/>
  <c r="B823" i="47"/>
  <c r="J822" i="47"/>
  <c r="I822" i="47"/>
  <c r="H822" i="47"/>
  <c r="F822" i="47"/>
  <c r="D822" i="47"/>
  <c r="E822" i="47" s="1"/>
  <c r="B822" i="47"/>
  <c r="J821" i="47"/>
  <c r="I821" i="47"/>
  <c r="H821" i="47"/>
  <c r="F821" i="47"/>
  <c r="D821" i="47"/>
  <c r="E821" i="47" s="1"/>
  <c r="B821" i="47"/>
  <c r="J820" i="47"/>
  <c r="I820" i="47"/>
  <c r="H820" i="47"/>
  <c r="F820" i="47"/>
  <c r="D820" i="47"/>
  <c r="E820" i="47" s="1"/>
  <c r="B820" i="47"/>
  <c r="J819" i="47"/>
  <c r="I819" i="47"/>
  <c r="H819" i="47"/>
  <c r="F819" i="47"/>
  <c r="D819" i="47"/>
  <c r="E819" i="47" s="1"/>
  <c r="B819" i="47"/>
  <c r="J818" i="47"/>
  <c r="I818" i="47"/>
  <c r="H818" i="47"/>
  <c r="F818" i="47"/>
  <c r="D818" i="47"/>
  <c r="E818" i="47" s="1"/>
  <c r="B818" i="47"/>
  <c r="J817" i="47"/>
  <c r="I817" i="47"/>
  <c r="H817" i="47"/>
  <c r="F817" i="47"/>
  <c r="D817" i="47"/>
  <c r="E817" i="47" s="1"/>
  <c r="B817" i="47"/>
  <c r="J816" i="47"/>
  <c r="I816" i="47"/>
  <c r="H816" i="47"/>
  <c r="F816" i="47"/>
  <c r="D816" i="47"/>
  <c r="E816" i="47" s="1"/>
  <c r="B816" i="47"/>
  <c r="J815" i="47"/>
  <c r="I815" i="47"/>
  <c r="H815" i="47"/>
  <c r="F815" i="47"/>
  <c r="D815" i="47"/>
  <c r="E815" i="47" s="1"/>
  <c r="B815" i="47"/>
  <c r="J814" i="47"/>
  <c r="I814" i="47"/>
  <c r="H814" i="47"/>
  <c r="F814" i="47"/>
  <c r="D814" i="47"/>
  <c r="E814" i="47" s="1"/>
  <c r="B814" i="47"/>
  <c r="J813" i="47"/>
  <c r="I813" i="47"/>
  <c r="H813" i="47"/>
  <c r="F813" i="47"/>
  <c r="D813" i="47"/>
  <c r="E813" i="47" s="1"/>
  <c r="B813" i="47"/>
  <c r="J812" i="47"/>
  <c r="I812" i="47"/>
  <c r="H812" i="47"/>
  <c r="F812" i="47"/>
  <c r="D812" i="47"/>
  <c r="E812" i="47" s="1"/>
  <c r="B812" i="47"/>
  <c r="J811" i="47"/>
  <c r="I811" i="47"/>
  <c r="H811" i="47"/>
  <c r="F811" i="47"/>
  <c r="D811" i="47"/>
  <c r="E811" i="47" s="1"/>
  <c r="B811" i="47"/>
  <c r="J810" i="47"/>
  <c r="I810" i="47"/>
  <c r="H810" i="47"/>
  <c r="F810" i="47"/>
  <c r="D810" i="47"/>
  <c r="E810" i="47" s="1"/>
  <c r="B810" i="47"/>
  <c r="J809" i="47"/>
  <c r="I809" i="47"/>
  <c r="H809" i="47"/>
  <c r="F809" i="47"/>
  <c r="D809" i="47"/>
  <c r="E809" i="47" s="1"/>
  <c r="B809" i="47"/>
  <c r="J808" i="47"/>
  <c r="I808" i="47"/>
  <c r="H808" i="47"/>
  <c r="F808" i="47"/>
  <c r="D808" i="47"/>
  <c r="E808" i="47" s="1"/>
  <c r="B808" i="47"/>
  <c r="J807" i="47"/>
  <c r="I807" i="47"/>
  <c r="H807" i="47"/>
  <c r="F807" i="47"/>
  <c r="D807" i="47"/>
  <c r="E807" i="47" s="1"/>
  <c r="B807" i="47"/>
  <c r="J806" i="47"/>
  <c r="I806" i="47"/>
  <c r="H806" i="47"/>
  <c r="F806" i="47"/>
  <c r="D806" i="47"/>
  <c r="E806" i="47" s="1"/>
  <c r="B806" i="47"/>
  <c r="J805" i="47"/>
  <c r="I805" i="47"/>
  <c r="H805" i="47"/>
  <c r="F805" i="47"/>
  <c r="D805" i="47"/>
  <c r="E805" i="47" s="1"/>
  <c r="B805" i="47"/>
  <c r="J804" i="47"/>
  <c r="I804" i="47"/>
  <c r="H804" i="47"/>
  <c r="F804" i="47"/>
  <c r="D804" i="47"/>
  <c r="E804" i="47" s="1"/>
  <c r="B804" i="47"/>
  <c r="J803" i="47"/>
  <c r="I803" i="47"/>
  <c r="H803" i="47"/>
  <c r="F803" i="47"/>
  <c r="D803" i="47"/>
  <c r="E803" i="47" s="1"/>
  <c r="B803" i="47"/>
  <c r="J802" i="47"/>
  <c r="I802" i="47"/>
  <c r="H802" i="47"/>
  <c r="F802" i="47"/>
  <c r="D802" i="47"/>
  <c r="E802" i="47" s="1"/>
  <c r="B802" i="47"/>
  <c r="J801" i="47"/>
  <c r="I801" i="47"/>
  <c r="H801" i="47"/>
  <c r="F801" i="47"/>
  <c r="D801" i="47"/>
  <c r="E801" i="47" s="1"/>
  <c r="B801" i="47"/>
  <c r="J800" i="47"/>
  <c r="I800" i="47"/>
  <c r="H800" i="47"/>
  <c r="F800" i="47"/>
  <c r="D800" i="47"/>
  <c r="E800" i="47" s="1"/>
  <c r="B800" i="47"/>
  <c r="J799" i="47"/>
  <c r="I799" i="47"/>
  <c r="H799" i="47"/>
  <c r="F799" i="47"/>
  <c r="D799" i="47"/>
  <c r="E799" i="47" s="1"/>
  <c r="B799" i="47"/>
  <c r="J798" i="47"/>
  <c r="I798" i="47"/>
  <c r="H798" i="47"/>
  <c r="F798" i="47"/>
  <c r="D798" i="47"/>
  <c r="E798" i="47" s="1"/>
  <c r="B798" i="47"/>
  <c r="J797" i="47"/>
  <c r="I797" i="47"/>
  <c r="H797" i="47"/>
  <c r="F797" i="47"/>
  <c r="D797" i="47"/>
  <c r="E797" i="47" s="1"/>
  <c r="B797" i="47"/>
  <c r="J796" i="47"/>
  <c r="I796" i="47"/>
  <c r="H796" i="47"/>
  <c r="F796" i="47"/>
  <c r="D796" i="47"/>
  <c r="E796" i="47" s="1"/>
  <c r="B796" i="47"/>
  <c r="J795" i="47"/>
  <c r="I795" i="47"/>
  <c r="H795" i="47"/>
  <c r="F795" i="47"/>
  <c r="D795" i="47"/>
  <c r="E795" i="47" s="1"/>
  <c r="B795" i="47"/>
  <c r="J794" i="47"/>
  <c r="I794" i="47"/>
  <c r="H794" i="47"/>
  <c r="F794" i="47"/>
  <c r="D794" i="47"/>
  <c r="E794" i="47" s="1"/>
  <c r="B794" i="47"/>
  <c r="J793" i="47"/>
  <c r="I793" i="47"/>
  <c r="H793" i="47"/>
  <c r="F793" i="47"/>
  <c r="D793" i="47"/>
  <c r="E793" i="47" s="1"/>
  <c r="B793" i="47"/>
  <c r="J792" i="47"/>
  <c r="I792" i="47"/>
  <c r="H792" i="47"/>
  <c r="F792" i="47"/>
  <c r="D792" i="47"/>
  <c r="E792" i="47" s="1"/>
  <c r="B792" i="47"/>
  <c r="J791" i="47"/>
  <c r="I791" i="47"/>
  <c r="H791" i="47"/>
  <c r="F791" i="47"/>
  <c r="D791" i="47"/>
  <c r="E791" i="47" s="1"/>
  <c r="B791" i="47"/>
  <c r="J790" i="47"/>
  <c r="I790" i="47"/>
  <c r="H790" i="47"/>
  <c r="F790" i="47"/>
  <c r="D790" i="47"/>
  <c r="E790" i="47" s="1"/>
  <c r="B790" i="47"/>
  <c r="J789" i="47"/>
  <c r="I789" i="47"/>
  <c r="H789" i="47"/>
  <c r="F789" i="47"/>
  <c r="D789" i="47"/>
  <c r="E789" i="47" s="1"/>
  <c r="B789" i="47"/>
  <c r="J788" i="47"/>
  <c r="I788" i="47"/>
  <c r="H788" i="47"/>
  <c r="F788" i="47"/>
  <c r="D788" i="47"/>
  <c r="E788" i="47" s="1"/>
  <c r="B788" i="47"/>
  <c r="J787" i="47"/>
  <c r="I787" i="47"/>
  <c r="H787" i="47"/>
  <c r="F787" i="47"/>
  <c r="D787" i="47"/>
  <c r="E787" i="47" s="1"/>
  <c r="B787" i="47"/>
  <c r="J786" i="47"/>
  <c r="I786" i="47"/>
  <c r="H786" i="47"/>
  <c r="F786" i="47"/>
  <c r="D786" i="47"/>
  <c r="E786" i="47" s="1"/>
  <c r="B786" i="47"/>
  <c r="J785" i="47"/>
  <c r="I785" i="47"/>
  <c r="H785" i="47"/>
  <c r="F785" i="47"/>
  <c r="D785" i="47"/>
  <c r="E785" i="47" s="1"/>
  <c r="B785" i="47"/>
  <c r="J784" i="47"/>
  <c r="I784" i="47"/>
  <c r="H784" i="47"/>
  <c r="F784" i="47"/>
  <c r="D784" i="47"/>
  <c r="E784" i="47" s="1"/>
  <c r="B784" i="47"/>
  <c r="J783" i="47"/>
  <c r="I783" i="47"/>
  <c r="H783" i="47"/>
  <c r="F783" i="47"/>
  <c r="D783" i="47"/>
  <c r="E783" i="47" s="1"/>
  <c r="B783" i="47"/>
  <c r="J782" i="47"/>
  <c r="I782" i="47"/>
  <c r="H782" i="47"/>
  <c r="F782" i="47"/>
  <c r="D782" i="47"/>
  <c r="E782" i="47" s="1"/>
  <c r="B782" i="47"/>
  <c r="J781" i="47"/>
  <c r="I781" i="47"/>
  <c r="H781" i="47"/>
  <c r="F781" i="47"/>
  <c r="D781" i="47"/>
  <c r="E781" i="47" s="1"/>
  <c r="B781" i="47"/>
  <c r="J780" i="47"/>
  <c r="I780" i="47"/>
  <c r="H780" i="47"/>
  <c r="F780" i="47"/>
  <c r="D780" i="47"/>
  <c r="E780" i="47" s="1"/>
  <c r="B780" i="47"/>
  <c r="J779" i="47"/>
  <c r="I779" i="47"/>
  <c r="H779" i="47"/>
  <c r="F779" i="47"/>
  <c r="D779" i="47"/>
  <c r="E779" i="47" s="1"/>
  <c r="B779" i="47"/>
  <c r="J778" i="47"/>
  <c r="I778" i="47"/>
  <c r="H778" i="47"/>
  <c r="F778" i="47"/>
  <c r="D778" i="47"/>
  <c r="E778" i="47" s="1"/>
  <c r="B778" i="47"/>
  <c r="J777" i="47"/>
  <c r="I777" i="47"/>
  <c r="H777" i="47"/>
  <c r="F777" i="47"/>
  <c r="D777" i="47"/>
  <c r="E777" i="47" s="1"/>
  <c r="B777" i="47"/>
  <c r="J776" i="47"/>
  <c r="I776" i="47"/>
  <c r="H776" i="47"/>
  <c r="F776" i="47"/>
  <c r="D776" i="47"/>
  <c r="E776" i="47" s="1"/>
  <c r="B776" i="47"/>
  <c r="J775" i="47"/>
  <c r="I775" i="47"/>
  <c r="H775" i="47"/>
  <c r="F775" i="47"/>
  <c r="D775" i="47"/>
  <c r="E775" i="47" s="1"/>
  <c r="B775" i="47"/>
  <c r="J774" i="47"/>
  <c r="I774" i="47"/>
  <c r="H774" i="47"/>
  <c r="F774" i="47"/>
  <c r="D774" i="47"/>
  <c r="E774" i="47" s="1"/>
  <c r="B774" i="47"/>
  <c r="J773" i="47"/>
  <c r="I773" i="47"/>
  <c r="H773" i="47"/>
  <c r="F773" i="47"/>
  <c r="D773" i="47"/>
  <c r="E773" i="47" s="1"/>
  <c r="B773" i="47"/>
  <c r="J772" i="47"/>
  <c r="I772" i="47"/>
  <c r="H772" i="47"/>
  <c r="F772" i="47"/>
  <c r="D772" i="47"/>
  <c r="E772" i="47" s="1"/>
  <c r="B772" i="47"/>
  <c r="J771" i="47"/>
  <c r="I771" i="47"/>
  <c r="H771" i="47"/>
  <c r="F771" i="47"/>
  <c r="D771" i="47"/>
  <c r="E771" i="47" s="1"/>
  <c r="B771" i="47"/>
  <c r="J770" i="47"/>
  <c r="I770" i="47"/>
  <c r="H770" i="47"/>
  <c r="F770" i="47"/>
  <c r="D770" i="47"/>
  <c r="E770" i="47" s="1"/>
  <c r="B770" i="47"/>
  <c r="J769" i="47"/>
  <c r="I769" i="47"/>
  <c r="H769" i="47"/>
  <c r="F769" i="47"/>
  <c r="D769" i="47"/>
  <c r="E769" i="47" s="1"/>
  <c r="B769" i="47"/>
  <c r="J768" i="47"/>
  <c r="I768" i="47"/>
  <c r="H768" i="47"/>
  <c r="F768" i="47"/>
  <c r="D768" i="47"/>
  <c r="E768" i="47" s="1"/>
  <c r="B768" i="47"/>
  <c r="J767" i="47"/>
  <c r="I767" i="47"/>
  <c r="H767" i="47"/>
  <c r="F767" i="47"/>
  <c r="D767" i="47"/>
  <c r="E767" i="47" s="1"/>
  <c r="B767" i="47"/>
  <c r="J766" i="47"/>
  <c r="I766" i="47"/>
  <c r="H766" i="47"/>
  <c r="F766" i="47"/>
  <c r="D766" i="47"/>
  <c r="E766" i="47" s="1"/>
  <c r="B766" i="47"/>
  <c r="J765" i="47"/>
  <c r="I765" i="47"/>
  <c r="H765" i="47"/>
  <c r="F765" i="47"/>
  <c r="D765" i="47"/>
  <c r="E765" i="47" s="1"/>
  <c r="B765" i="47"/>
  <c r="J764" i="47"/>
  <c r="I764" i="47"/>
  <c r="H764" i="47"/>
  <c r="F764" i="47"/>
  <c r="D764" i="47"/>
  <c r="E764" i="47" s="1"/>
  <c r="B764" i="47"/>
  <c r="J763" i="47"/>
  <c r="I763" i="47"/>
  <c r="H763" i="47"/>
  <c r="F763" i="47"/>
  <c r="D763" i="47"/>
  <c r="E763" i="47" s="1"/>
  <c r="B763" i="47"/>
  <c r="J762" i="47"/>
  <c r="I762" i="47"/>
  <c r="H762" i="47"/>
  <c r="F762" i="47"/>
  <c r="D762" i="47"/>
  <c r="E762" i="47" s="1"/>
  <c r="B762" i="47"/>
  <c r="J761" i="47"/>
  <c r="I761" i="47"/>
  <c r="H761" i="47"/>
  <c r="F761" i="47"/>
  <c r="D761" i="47"/>
  <c r="E761" i="47" s="1"/>
  <c r="B761" i="47"/>
  <c r="J760" i="47"/>
  <c r="I760" i="47"/>
  <c r="H760" i="47"/>
  <c r="F760" i="47"/>
  <c r="D760" i="47"/>
  <c r="E760" i="47" s="1"/>
  <c r="B760" i="47"/>
  <c r="J759" i="47"/>
  <c r="I759" i="47"/>
  <c r="H759" i="47"/>
  <c r="F759" i="47"/>
  <c r="D759" i="47"/>
  <c r="E759" i="47" s="1"/>
  <c r="B759" i="47"/>
  <c r="J758" i="47"/>
  <c r="I758" i="47"/>
  <c r="H758" i="47"/>
  <c r="F758" i="47"/>
  <c r="D758" i="47"/>
  <c r="E758" i="47" s="1"/>
  <c r="B758" i="47"/>
  <c r="J757" i="47"/>
  <c r="I757" i="47"/>
  <c r="H757" i="47"/>
  <c r="F757" i="47"/>
  <c r="D757" i="47"/>
  <c r="E757" i="47" s="1"/>
  <c r="B757" i="47"/>
  <c r="J756" i="47"/>
  <c r="I756" i="47"/>
  <c r="H756" i="47"/>
  <c r="F756" i="47"/>
  <c r="D756" i="47"/>
  <c r="E756" i="47" s="1"/>
  <c r="B756" i="47"/>
  <c r="J755" i="47"/>
  <c r="I755" i="47"/>
  <c r="H755" i="47"/>
  <c r="F755" i="47"/>
  <c r="D755" i="47"/>
  <c r="E755" i="47" s="1"/>
  <c r="B755" i="47"/>
  <c r="J754" i="47"/>
  <c r="I754" i="47"/>
  <c r="H754" i="47"/>
  <c r="F754" i="47"/>
  <c r="D754" i="47"/>
  <c r="E754" i="47" s="1"/>
  <c r="B754" i="47"/>
  <c r="J753" i="47"/>
  <c r="I753" i="47"/>
  <c r="H753" i="47"/>
  <c r="F753" i="47"/>
  <c r="D753" i="47"/>
  <c r="E753" i="47" s="1"/>
  <c r="B753" i="47"/>
  <c r="J752" i="47"/>
  <c r="I752" i="47"/>
  <c r="H752" i="47"/>
  <c r="F752" i="47"/>
  <c r="D752" i="47"/>
  <c r="E752" i="47" s="1"/>
  <c r="B752" i="47"/>
  <c r="J751" i="47"/>
  <c r="I751" i="47"/>
  <c r="H751" i="47"/>
  <c r="F751" i="47"/>
  <c r="D751" i="47"/>
  <c r="E751" i="47" s="1"/>
  <c r="B751" i="47"/>
  <c r="J750" i="47"/>
  <c r="I750" i="47"/>
  <c r="H750" i="47"/>
  <c r="F750" i="47"/>
  <c r="D750" i="47"/>
  <c r="E750" i="47" s="1"/>
  <c r="B750" i="47"/>
  <c r="J749" i="47"/>
  <c r="I749" i="47"/>
  <c r="H749" i="47"/>
  <c r="F749" i="47"/>
  <c r="D749" i="47"/>
  <c r="E749" i="47" s="1"/>
  <c r="B749" i="47"/>
  <c r="J748" i="47"/>
  <c r="I748" i="47"/>
  <c r="H748" i="47"/>
  <c r="F748" i="47"/>
  <c r="D748" i="47"/>
  <c r="E748" i="47" s="1"/>
  <c r="B748" i="47"/>
  <c r="J747" i="47"/>
  <c r="I747" i="47"/>
  <c r="H747" i="47"/>
  <c r="F747" i="47"/>
  <c r="D747" i="47"/>
  <c r="E747" i="47" s="1"/>
  <c r="B747" i="47"/>
  <c r="J746" i="47"/>
  <c r="I746" i="47"/>
  <c r="H746" i="47"/>
  <c r="F746" i="47"/>
  <c r="D746" i="47"/>
  <c r="E746" i="47" s="1"/>
  <c r="B746" i="47"/>
  <c r="J745" i="47"/>
  <c r="I745" i="47"/>
  <c r="H745" i="47"/>
  <c r="F745" i="47"/>
  <c r="D745" i="47"/>
  <c r="E745" i="47" s="1"/>
  <c r="B745" i="47"/>
  <c r="J744" i="47"/>
  <c r="I744" i="47"/>
  <c r="H744" i="47"/>
  <c r="F744" i="47"/>
  <c r="D744" i="47"/>
  <c r="E744" i="47" s="1"/>
  <c r="B744" i="47"/>
  <c r="J743" i="47"/>
  <c r="I743" i="47"/>
  <c r="H743" i="47"/>
  <c r="F743" i="47"/>
  <c r="D743" i="47"/>
  <c r="E743" i="47" s="1"/>
  <c r="B743" i="47"/>
  <c r="J742" i="47"/>
  <c r="I742" i="47"/>
  <c r="H742" i="47"/>
  <c r="F742" i="47"/>
  <c r="D742" i="47"/>
  <c r="E742" i="47" s="1"/>
  <c r="B742" i="47"/>
  <c r="J741" i="47"/>
  <c r="I741" i="47"/>
  <c r="H741" i="47"/>
  <c r="F741" i="47"/>
  <c r="D741" i="47"/>
  <c r="E741" i="47" s="1"/>
  <c r="B741" i="47"/>
  <c r="J740" i="47"/>
  <c r="I740" i="47"/>
  <c r="H740" i="47"/>
  <c r="F740" i="47"/>
  <c r="D740" i="47"/>
  <c r="E740" i="47" s="1"/>
  <c r="B740" i="47"/>
  <c r="J739" i="47"/>
  <c r="I739" i="47"/>
  <c r="H739" i="47"/>
  <c r="F739" i="47"/>
  <c r="D739" i="47"/>
  <c r="E739" i="47" s="1"/>
  <c r="B739" i="47"/>
  <c r="J738" i="47"/>
  <c r="I738" i="47"/>
  <c r="H738" i="47"/>
  <c r="F738" i="47"/>
  <c r="D738" i="47"/>
  <c r="E738" i="47" s="1"/>
  <c r="B738" i="47"/>
  <c r="J737" i="47"/>
  <c r="I737" i="47"/>
  <c r="H737" i="47"/>
  <c r="F737" i="47"/>
  <c r="D737" i="47"/>
  <c r="E737" i="47" s="1"/>
  <c r="B737" i="47"/>
  <c r="J736" i="47"/>
  <c r="I736" i="47"/>
  <c r="H736" i="47"/>
  <c r="F736" i="47"/>
  <c r="D736" i="47"/>
  <c r="E736" i="47" s="1"/>
  <c r="B736" i="47"/>
  <c r="J735" i="47"/>
  <c r="I735" i="47"/>
  <c r="H735" i="47"/>
  <c r="F735" i="47"/>
  <c r="D735" i="47"/>
  <c r="E735" i="47" s="1"/>
  <c r="B735" i="47"/>
  <c r="J734" i="47"/>
  <c r="I734" i="47"/>
  <c r="H734" i="47"/>
  <c r="F734" i="47"/>
  <c r="D734" i="47"/>
  <c r="E734" i="47" s="1"/>
  <c r="B734" i="47"/>
  <c r="J733" i="47"/>
  <c r="I733" i="47"/>
  <c r="H733" i="47"/>
  <c r="F733" i="47"/>
  <c r="D733" i="47"/>
  <c r="E733" i="47" s="1"/>
  <c r="B733" i="47"/>
  <c r="J732" i="47"/>
  <c r="I732" i="47"/>
  <c r="H732" i="47"/>
  <c r="F732" i="47"/>
  <c r="D732" i="47"/>
  <c r="E732" i="47" s="1"/>
  <c r="B732" i="47"/>
  <c r="J731" i="47"/>
  <c r="I731" i="47"/>
  <c r="H731" i="47"/>
  <c r="F731" i="47"/>
  <c r="D731" i="47"/>
  <c r="E731" i="47" s="1"/>
  <c r="B731" i="47"/>
  <c r="J730" i="47"/>
  <c r="I730" i="47"/>
  <c r="H730" i="47"/>
  <c r="F730" i="47"/>
  <c r="D730" i="47"/>
  <c r="E730" i="47" s="1"/>
  <c r="B730" i="47"/>
  <c r="J729" i="47"/>
  <c r="I729" i="47"/>
  <c r="H729" i="47"/>
  <c r="F729" i="47"/>
  <c r="D729" i="47"/>
  <c r="E729" i="47" s="1"/>
  <c r="B729" i="47"/>
  <c r="J728" i="47"/>
  <c r="I728" i="47"/>
  <c r="H728" i="47"/>
  <c r="F728" i="47"/>
  <c r="D728" i="47"/>
  <c r="E728" i="47" s="1"/>
  <c r="B728" i="47"/>
  <c r="J727" i="47"/>
  <c r="I727" i="47"/>
  <c r="H727" i="47"/>
  <c r="F727" i="47"/>
  <c r="D727" i="47"/>
  <c r="E727" i="47" s="1"/>
  <c r="B727" i="47"/>
  <c r="J726" i="47"/>
  <c r="I726" i="47"/>
  <c r="H726" i="47"/>
  <c r="F726" i="47"/>
  <c r="D726" i="47"/>
  <c r="E726" i="47" s="1"/>
  <c r="B726" i="47"/>
  <c r="J725" i="47"/>
  <c r="I725" i="47"/>
  <c r="H725" i="47"/>
  <c r="F725" i="47"/>
  <c r="D725" i="47"/>
  <c r="E725" i="47" s="1"/>
  <c r="B725" i="47"/>
  <c r="J724" i="47"/>
  <c r="I724" i="47"/>
  <c r="H724" i="47"/>
  <c r="F724" i="47"/>
  <c r="D724" i="47"/>
  <c r="E724" i="47" s="1"/>
  <c r="B724" i="47"/>
  <c r="J723" i="47"/>
  <c r="I723" i="47"/>
  <c r="H723" i="47"/>
  <c r="F723" i="47"/>
  <c r="D723" i="47"/>
  <c r="E723" i="47" s="1"/>
  <c r="B723" i="47"/>
  <c r="J722" i="47"/>
  <c r="I722" i="47"/>
  <c r="H722" i="47"/>
  <c r="F722" i="47"/>
  <c r="D722" i="47"/>
  <c r="E722" i="47" s="1"/>
  <c r="B722" i="47"/>
  <c r="J721" i="47"/>
  <c r="I721" i="47"/>
  <c r="H721" i="47"/>
  <c r="F721" i="47"/>
  <c r="D721" i="47"/>
  <c r="E721" i="47" s="1"/>
  <c r="B721" i="47"/>
  <c r="J720" i="47"/>
  <c r="I720" i="47"/>
  <c r="H720" i="47"/>
  <c r="F720" i="47"/>
  <c r="D720" i="47"/>
  <c r="E720" i="47" s="1"/>
  <c r="B720" i="47"/>
  <c r="J719" i="47"/>
  <c r="I719" i="47"/>
  <c r="H719" i="47"/>
  <c r="F719" i="47"/>
  <c r="D719" i="47"/>
  <c r="E719" i="47" s="1"/>
  <c r="B719" i="47"/>
  <c r="J718" i="47"/>
  <c r="I718" i="47"/>
  <c r="H718" i="47"/>
  <c r="F718" i="47"/>
  <c r="D718" i="47"/>
  <c r="E718" i="47" s="1"/>
  <c r="B718" i="47"/>
  <c r="J717" i="47"/>
  <c r="I717" i="47"/>
  <c r="H717" i="47"/>
  <c r="F717" i="47"/>
  <c r="D717" i="47"/>
  <c r="E717" i="47" s="1"/>
  <c r="B717" i="47"/>
  <c r="J716" i="47"/>
  <c r="I716" i="47"/>
  <c r="H716" i="47"/>
  <c r="F716" i="47"/>
  <c r="D716" i="47"/>
  <c r="E716" i="47" s="1"/>
  <c r="B716" i="47"/>
  <c r="J715" i="47"/>
  <c r="I715" i="47"/>
  <c r="H715" i="47"/>
  <c r="F715" i="47"/>
  <c r="D715" i="47"/>
  <c r="E715" i="47" s="1"/>
  <c r="B715" i="47"/>
  <c r="J714" i="47"/>
  <c r="I714" i="47"/>
  <c r="H714" i="47"/>
  <c r="F714" i="47"/>
  <c r="D714" i="47"/>
  <c r="E714" i="47" s="1"/>
  <c r="B714" i="47"/>
  <c r="J713" i="47"/>
  <c r="I713" i="47"/>
  <c r="H713" i="47"/>
  <c r="F713" i="47"/>
  <c r="D713" i="47"/>
  <c r="E713" i="47" s="1"/>
  <c r="B713" i="47"/>
  <c r="J712" i="47"/>
  <c r="I712" i="47"/>
  <c r="H712" i="47"/>
  <c r="F712" i="47"/>
  <c r="D712" i="47"/>
  <c r="E712" i="47" s="1"/>
  <c r="B712" i="47"/>
  <c r="J711" i="47"/>
  <c r="I711" i="47"/>
  <c r="H711" i="47"/>
  <c r="F711" i="47"/>
  <c r="D711" i="47"/>
  <c r="E711" i="47" s="1"/>
  <c r="B711" i="47"/>
  <c r="J710" i="47"/>
  <c r="I710" i="47"/>
  <c r="H710" i="47"/>
  <c r="F710" i="47"/>
  <c r="D710" i="47"/>
  <c r="E710" i="47" s="1"/>
  <c r="B710" i="47"/>
  <c r="J709" i="47"/>
  <c r="I709" i="47"/>
  <c r="H709" i="47"/>
  <c r="F709" i="47"/>
  <c r="D709" i="47"/>
  <c r="E709" i="47" s="1"/>
  <c r="B709" i="47"/>
  <c r="J708" i="47"/>
  <c r="I708" i="47"/>
  <c r="H708" i="47"/>
  <c r="F708" i="47"/>
  <c r="D708" i="47"/>
  <c r="E708" i="47" s="1"/>
  <c r="B708" i="47"/>
  <c r="J707" i="47"/>
  <c r="I707" i="47"/>
  <c r="H707" i="47"/>
  <c r="F707" i="47"/>
  <c r="D707" i="47"/>
  <c r="E707" i="47" s="1"/>
  <c r="B707" i="47"/>
  <c r="J706" i="47"/>
  <c r="I706" i="47"/>
  <c r="H706" i="47"/>
  <c r="F706" i="47"/>
  <c r="D706" i="47"/>
  <c r="E706" i="47" s="1"/>
  <c r="B706" i="47"/>
  <c r="J705" i="47"/>
  <c r="I705" i="47"/>
  <c r="H705" i="47"/>
  <c r="F705" i="47"/>
  <c r="D705" i="47"/>
  <c r="E705" i="47" s="1"/>
  <c r="B705" i="47"/>
  <c r="J704" i="47"/>
  <c r="I704" i="47"/>
  <c r="H704" i="47"/>
  <c r="F704" i="47"/>
  <c r="D704" i="47"/>
  <c r="E704" i="47" s="1"/>
  <c r="B704" i="47"/>
  <c r="J703" i="47"/>
  <c r="I703" i="47"/>
  <c r="H703" i="47"/>
  <c r="F703" i="47"/>
  <c r="D703" i="47"/>
  <c r="E703" i="47" s="1"/>
  <c r="B703" i="47"/>
  <c r="J702" i="47"/>
  <c r="I702" i="47"/>
  <c r="H702" i="47"/>
  <c r="F702" i="47"/>
  <c r="D702" i="47"/>
  <c r="E702" i="47" s="1"/>
  <c r="B702" i="47"/>
  <c r="J701" i="47"/>
  <c r="I701" i="47"/>
  <c r="H701" i="47"/>
  <c r="F701" i="47"/>
  <c r="D701" i="47"/>
  <c r="E701" i="47" s="1"/>
  <c r="B701" i="47"/>
  <c r="J700" i="47"/>
  <c r="I700" i="47"/>
  <c r="H700" i="47"/>
  <c r="F700" i="47"/>
  <c r="D700" i="47"/>
  <c r="E700" i="47" s="1"/>
  <c r="B700" i="47"/>
  <c r="J699" i="47"/>
  <c r="I699" i="47"/>
  <c r="H699" i="47"/>
  <c r="F699" i="47"/>
  <c r="D699" i="47"/>
  <c r="E699" i="47" s="1"/>
  <c r="B699" i="47"/>
  <c r="J698" i="47"/>
  <c r="I698" i="47"/>
  <c r="H698" i="47"/>
  <c r="F698" i="47"/>
  <c r="D698" i="47"/>
  <c r="E698" i="47" s="1"/>
  <c r="B698" i="47"/>
  <c r="J697" i="47"/>
  <c r="I697" i="47"/>
  <c r="H697" i="47"/>
  <c r="F697" i="47"/>
  <c r="D697" i="47"/>
  <c r="E697" i="47" s="1"/>
  <c r="B697" i="47"/>
  <c r="J696" i="47"/>
  <c r="I696" i="47"/>
  <c r="H696" i="47"/>
  <c r="F696" i="47"/>
  <c r="D696" i="47"/>
  <c r="E696" i="47" s="1"/>
  <c r="B696" i="47"/>
  <c r="J695" i="47"/>
  <c r="I695" i="47"/>
  <c r="H695" i="47"/>
  <c r="F695" i="47"/>
  <c r="D695" i="47"/>
  <c r="E695" i="47" s="1"/>
  <c r="B695" i="47"/>
  <c r="J694" i="47"/>
  <c r="I694" i="47"/>
  <c r="H694" i="47"/>
  <c r="F694" i="47"/>
  <c r="D694" i="47"/>
  <c r="E694" i="47" s="1"/>
  <c r="B694" i="47"/>
  <c r="J693" i="47"/>
  <c r="I693" i="47"/>
  <c r="H693" i="47"/>
  <c r="F693" i="47"/>
  <c r="D693" i="47"/>
  <c r="E693" i="47" s="1"/>
  <c r="B693" i="47"/>
  <c r="J692" i="47"/>
  <c r="I692" i="47"/>
  <c r="H692" i="47"/>
  <c r="F692" i="47"/>
  <c r="D692" i="47"/>
  <c r="E692" i="47" s="1"/>
  <c r="B692" i="47"/>
  <c r="J691" i="47"/>
  <c r="I691" i="47"/>
  <c r="H691" i="47"/>
  <c r="F691" i="47"/>
  <c r="D691" i="47"/>
  <c r="E691" i="47" s="1"/>
  <c r="B691" i="47"/>
  <c r="J690" i="47"/>
  <c r="I690" i="47"/>
  <c r="H690" i="47"/>
  <c r="F690" i="47"/>
  <c r="D690" i="47"/>
  <c r="E690" i="47" s="1"/>
  <c r="B690" i="47"/>
  <c r="J689" i="47"/>
  <c r="I689" i="47"/>
  <c r="H689" i="47"/>
  <c r="F689" i="47"/>
  <c r="D689" i="47"/>
  <c r="E689" i="47" s="1"/>
  <c r="B689" i="47"/>
  <c r="J688" i="47"/>
  <c r="I688" i="47"/>
  <c r="H688" i="47"/>
  <c r="F688" i="47"/>
  <c r="D688" i="47"/>
  <c r="E688" i="47" s="1"/>
  <c r="B688" i="47"/>
  <c r="J687" i="47"/>
  <c r="I687" i="47"/>
  <c r="H687" i="47"/>
  <c r="F687" i="47"/>
  <c r="D687" i="47"/>
  <c r="E687" i="47" s="1"/>
  <c r="B687" i="47"/>
  <c r="J686" i="47"/>
  <c r="I686" i="47"/>
  <c r="H686" i="47"/>
  <c r="F686" i="47"/>
  <c r="D686" i="47"/>
  <c r="E686" i="47" s="1"/>
  <c r="B686" i="47"/>
  <c r="J685" i="47"/>
  <c r="I685" i="47"/>
  <c r="H685" i="47"/>
  <c r="F685" i="47"/>
  <c r="D685" i="47"/>
  <c r="E685" i="47" s="1"/>
  <c r="B685" i="47"/>
  <c r="J684" i="47"/>
  <c r="I684" i="47"/>
  <c r="H684" i="47"/>
  <c r="F684" i="47"/>
  <c r="D684" i="47"/>
  <c r="E684" i="47" s="1"/>
  <c r="B684" i="47"/>
  <c r="J683" i="47"/>
  <c r="I683" i="47"/>
  <c r="H683" i="47"/>
  <c r="F683" i="47"/>
  <c r="D683" i="47"/>
  <c r="E683" i="47" s="1"/>
  <c r="B683" i="47"/>
  <c r="J682" i="47"/>
  <c r="I682" i="47"/>
  <c r="H682" i="47"/>
  <c r="F682" i="47"/>
  <c r="D682" i="47"/>
  <c r="E682" i="47" s="1"/>
  <c r="B682" i="47"/>
  <c r="J681" i="47"/>
  <c r="I681" i="47"/>
  <c r="H681" i="47"/>
  <c r="F681" i="47"/>
  <c r="D681" i="47"/>
  <c r="E681" i="47" s="1"/>
  <c r="B681" i="47"/>
  <c r="J680" i="47"/>
  <c r="I680" i="47"/>
  <c r="H680" i="47"/>
  <c r="F680" i="47"/>
  <c r="D680" i="47"/>
  <c r="E680" i="47" s="1"/>
  <c r="B680" i="47"/>
  <c r="J679" i="47"/>
  <c r="I679" i="47"/>
  <c r="H679" i="47"/>
  <c r="F679" i="47"/>
  <c r="D679" i="47"/>
  <c r="E679" i="47" s="1"/>
  <c r="B679" i="47"/>
  <c r="J678" i="47"/>
  <c r="I678" i="47"/>
  <c r="H678" i="47"/>
  <c r="F678" i="47"/>
  <c r="D678" i="47"/>
  <c r="E678" i="47" s="1"/>
  <c r="B678" i="47"/>
  <c r="J677" i="47"/>
  <c r="I677" i="47"/>
  <c r="H677" i="47"/>
  <c r="F677" i="47"/>
  <c r="D677" i="47"/>
  <c r="E677" i="47" s="1"/>
  <c r="B677" i="47"/>
  <c r="J676" i="47"/>
  <c r="I676" i="47"/>
  <c r="H676" i="47"/>
  <c r="F676" i="47"/>
  <c r="D676" i="47"/>
  <c r="E676" i="47" s="1"/>
  <c r="B676" i="47"/>
  <c r="J675" i="47"/>
  <c r="I675" i="47"/>
  <c r="H675" i="47"/>
  <c r="F675" i="47"/>
  <c r="D675" i="47"/>
  <c r="E675" i="47" s="1"/>
  <c r="B675" i="47"/>
  <c r="J674" i="47"/>
  <c r="I674" i="47"/>
  <c r="H674" i="47"/>
  <c r="F674" i="47"/>
  <c r="D674" i="47"/>
  <c r="E674" i="47" s="1"/>
  <c r="B674" i="47"/>
  <c r="J673" i="47"/>
  <c r="I673" i="47"/>
  <c r="H673" i="47"/>
  <c r="F673" i="47"/>
  <c r="D673" i="47"/>
  <c r="E673" i="47" s="1"/>
  <c r="B673" i="47"/>
  <c r="J672" i="47"/>
  <c r="I672" i="47"/>
  <c r="H672" i="47"/>
  <c r="F672" i="47"/>
  <c r="D672" i="47"/>
  <c r="E672" i="47" s="1"/>
  <c r="B672" i="47"/>
  <c r="J671" i="47"/>
  <c r="I671" i="47"/>
  <c r="H671" i="47"/>
  <c r="F671" i="47"/>
  <c r="D671" i="47"/>
  <c r="E671" i="47" s="1"/>
  <c r="B671" i="47"/>
  <c r="J670" i="47"/>
  <c r="I670" i="47"/>
  <c r="H670" i="47"/>
  <c r="F670" i="47"/>
  <c r="D670" i="47"/>
  <c r="E670" i="47" s="1"/>
  <c r="B670" i="47"/>
  <c r="J669" i="47"/>
  <c r="I669" i="47"/>
  <c r="H669" i="47"/>
  <c r="F669" i="47"/>
  <c r="D669" i="47"/>
  <c r="E669" i="47" s="1"/>
  <c r="B669" i="47"/>
  <c r="J668" i="47"/>
  <c r="I668" i="47"/>
  <c r="H668" i="47"/>
  <c r="F668" i="47"/>
  <c r="D668" i="47"/>
  <c r="E668" i="47" s="1"/>
  <c r="B668" i="47"/>
  <c r="J667" i="47"/>
  <c r="I667" i="47"/>
  <c r="H667" i="47"/>
  <c r="F667" i="47"/>
  <c r="D667" i="47"/>
  <c r="E667" i="47" s="1"/>
  <c r="B667" i="47"/>
  <c r="J666" i="47"/>
  <c r="I666" i="47"/>
  <c r="H666" i="47"/>
  <c r="F666" i="47"/>
  <c r="D666" i="47"/>
  <c r="E666" i="47" s="1"/>
  <c r="B666" i="47"/>
  <c r="J665" i="47"/>
  <c r="I665" i="47"/>
  <c r="H665" i="47"/>
  <c r="F665" i="47"/>
  <c r="D665" i="47"/>
  <c r="E665" i="47" s="1"/>
  <c r="B665" i="47"/>
  <c r="J664" i="47"/>
  <c r="I664" i="47"/>
  <c r="H664" i="47"/>
  <c r="F664" i="47"/>
  <c r="D664" i="47"/>
  <c r="E664" i="47" s="1"/>
  <c r="B664" i="47"/>
  <c r="J663" i="47"/>
  <c r="I663" i="47"/>
  <c r="H663" i="47"/>
  <c r="F663" i="47"/>
  <c r="D663" i="47"/>
  <c r="E663" i="47" s="1"/>
  <c r="B663" i="47"/>
  <c r="J662" i="47"/>
  <c r="I662" i="47"/>
  <c r="H662" i="47"/>
  <c r="F662" i="47"/>
  <c r="D662" i="47"/>
  <c r="E662" i="47" s="1"/>
  <c r="B662" i="47"/>
  <c r="J661" i="47"/>
  <c r="I661" i="47"/>
  <c r="H661" i="47"/>
  <c r="F661" i="47"/>
  <c r="D661" i="47"/>
  <c r="E661" i="47" s="1"/>
  <c r="B661" i="47"/>
  <c r="J660" i="47"/>
  <c r="I660" i="47"/>
  <c r="H660" i="47"/>
  <c r="F660" i="47"/>
  <c r="D660" i="47"/>
  <c r="E660" i="47" s="1"/>
  <c r="B660" i="47"/>
  <c r="J659" i="47"/>
  <c r="I659" i="47"/>
  <c r="H659" i="47"/>
  <c r="F659" i="47"/>
  <c r="D659" i="47"/>
  <c r="E659" i="47" s="1"/>
  <c r="B659" i="47"/>
  <c r="J658" i="47"/>
  <c r="I658" i="47"/>
  <c r="H658" i="47"/>
  <c r="F658" i="47"/>
  <c r="D658" i="47"/>
  <c r="E658" i="47" s="1"/>
  <c r="B658" i="47"/>
  <c r="J657" i="47"/>
  <c r="I657" i="47"/>
  <c r="H657" i="47"/>
  <c r="F657" i="47"/>
  <c r="D657" i="47"/>
  <c r="E657" i="47" s="1"/>
  <c r="B657" i="47"/>
  <c r="J656" i="47"/>
  <c r="I656" i="47"/>
  <c r="H656" i="47"/>
  <c r="F656" i="47"/>
  <c r="D656" i="47"/>
  <c r="E656" i="47" s="1"/>
  <c r="B656" i="47"/>
  <c r="J655" i="47"/>
  <c r="I655" i="47"/>
  <c r="H655" i="47"/>
  <c r="F655" i="47"/>
  <c r="D655" i="47"/>
  <c r="E655" i="47" s="1"/>
  <c r="B655" i="47"/>
  <c r="J654" i="47"/>
  <c r="I654" i="47"/>
  <c r="H654" i="47"/>
  <c r="F654" i="47"/>
  <c r="D654" i="47"/>
  <c r="E654" i="47" s="1"/>
  <c r="B654" i="47"/>
  <c r="J653" i="47"/>
  <c r="I653" i="47"/>
  <c r="H653" i="47"/>
  <c r="F653" i="47"/>
  <c r="D653" i="47"/>
  <c r="E653" i="47" s="1"/>
  <c r="B653" i="47"/>
  <c r="J652" i="47"/>
  <c r="I652" i="47"/>
  <c r="H652" i="47"/>
  <c r="F652" i="47"/>
  <c r="D652" i="47"/>
  <c r="E652" i="47" s="1"/>
  <c r="B652" i="47"/>
  <c r="J651" i="47"/>
  <c r="I651" i="47"/>
  <c r="H651" i="47"/>
  <c r="F651" i="47"/>
  <c r="D651" i="47"/>
  <c r="E651" i="47" s="1"/>
  <c r="B651" i="47"/>
  <c r="J650" i="47"/>
  <c r="I650" i="47"/>
  <c r="H650" i="47"/>
  <c r="F650" i="47"/>
  <c r="D650" i="47"/>
  <c r="E650" i="47" s="1"/>
  <c r="B650" i="47"/>
  <c r="J649" i="47"/>
  <c r="I649" i="47"/>
  <c r="H649" i="47"/>
  <c r="F649" i="47"/>
  <c r="D649" i="47"/>
  <c r="E649" i="47" s="1"/>
  <c r="B649" i="47"/>
  <c r="J648" i="47"/>
  <c r="I648" i="47"/>
  <c r="H648" i="47"/>
  <c r="F648" i="47"/>
  <c r="D648" i="47"/>
  <c r="E648" i="47" s="1"/>
  <c r="B648" i="47"/>
  <c r="J647" i="47"/>
  <c r="I647" i="47"/>
  <c r="H647" i="47"/>
  <c r="F647" i="47"/>
  <c r="D647" i="47"/>
  <c r="E647" i="47" s="1"/>
  <c r="B647" i="47"/>
  <c r="J646" i="47"/>
  <c r="I646" i="47"/>
  <c r="H646" i="47"/>
  <c r="F646" i="47"/>
  <c r="D646" i="47"/>
  <c r="E646" i="47" s="1"/>
  <c r="B646" i="47"/>
  <c r="J645" i="47"/>
  <c r="I645" i="47"/>
  <c r="H645" i="47"/>
  <c r="F645" i="47"/>
  <c r="D645" i="47"/>
  <c r="E645" i="47" s="1"/>
  <c r="B645" i="47"/>
  <c r="J644" i="47"/>
  <c r="I644" i="47"/>
  <c r="H644" i="47"/>
  <c r="F644" i="47"/>
  <c r="D644" i="47"/>
  <c r="E644" i="47" s="1"/>
  <c r="B644" i="47"/>
  <c r="J643" i="47"/>
  <c r="I643" i="47"/>
  <c r="H643" i="47"/>
  <c r="F643" i="47"/>
  <c r="D643" i="47"/>
  <c r="E643" i="47" s="1"/>
  <c r="B643" i="47"/>
  <c r="J642" i="47"/>
  <c r="I642" i="47"/>
  <c r="H642" i="47"/>
  <c r="F642" i="47"/>
  <c r="D642" i="47"/>
  <c r="E642" i="47" s="1"/>
  <c r="B642" i="47"/>
  <c r="J641" i="47"/>
  <c r="I641" i="47"/>
  <c r="H641" i="47"/>
  <c r="F641" i="47"/>
  <c r="D641" i="47"/>
  <c r="E641" i="47" s="1"/>
  <c r="B641" i="47"/>
  <c r="J640" i="47"/>
  <c r="I640" i="47"/>
  <c r="H640" i="47"/>
  <c r="F640" i="47"/>
  <c r="D640" i="47"/>
  <c r="E640" i="47" s="1"/>
  <c r="B640" i="47"/>
  <c r="J639" i="47"/>
  <c r="I639" i="47"/>
  <c r="H639" i="47"/>
  <c r="F639" i="47"/>
  <c r="D639" i="47"/>
  <c r="E639" i="47" s="1"/>
  <c r="B639" i="47"/>
  <c r="J638" i="47"/>
  <c r="I638" i="47"/>
  <c r="H638" i="47"/>
  <c r="F638" i="47"/>
  <c r="D638" i="47"/>
  <c r="E638" i="47" s="1"/>
  <c r="B638" i="47"/>
  <c r="J637" i="47"/>
  <c r="I637" i="47"/>
  <c r="H637" i="47"/>
  <c r="F637" i="47"/>
  <c r="D637" i="47"/>
  <c r="E637" i="47" s="1"/>
  <c r="B637" i="47"/>
  <c r="J636" i="47"/>
  <c r="I636" i="47"/>
  <c r="H636" i="47"/>
  <c r="F636" i="47"/>
  <c r="D636" i="47"/>
  <c r="E636" i="47" s="1"/>
  <c r="B636" i="47"/>
  <c r="J635" i="47"/>
  <c r="I635" i="47"/>
  <c r="H635" i="47"/>
  <c r="F635" i="47"/>
  <c r="D635" i="47"/>
  <c r="E635" i="47" s="1"/>
  <c r="B635" i="47"/>
  <c r="J634" i="47"/>
  <c r="I634" i="47"/>
  <c r="H634" i="47"/>
  <c r="F634" i="47"/>
  <c r="D634" i="47"/>
  <c r="E634" i="47" s="1"/>
  <c r="B634" i="47"/>
  <c r="J633" i="47"/>
  <c r="I633" i="47"/>
  <c r="H633" i="47"/>
  <c r="F633" i="47"/>
  <c r="D633" i="47"/>
  <c r="E633" i="47" s="1"/>
  <c r="B633" i="47"/>
  <c r="J632" i="47"/>
  <c r="I632" i="47"/>
  <c r="H632" i="47"/>
  <c r="F632" i="47"/>
  <c r="D632" i="47"/>
  <c r="E632" i="47" s="1"/>
  <c r="B632" i="47"/>
  <c r="J631" i="47"/>
  <c r="I631" i="47"/>
  <c r="H631" i="47"/>
  <c r="F631" i="47"/>
  <c r="D631" i="47"/>
  <c r="E631" i="47" s="1"/>
  <c r="B631" i="47"/>
  <c r="J630" i="47"/>
  <c r="I630" i="47"/>
  <c r="H630" i="47"/>
  <c r="F630" i="47"/>
  <c r="D630" i="47"/>
  <c r="E630" i="47" s="1"/>
  <c r="B630" i="47"/>
  <c r="J629" i="47"/>
  <c r="I629" i="47"/>
  <c r="H629" i="47"/>
  <c r="F629" i="47"/>
  <c r="D629" i="47"/>
  <c r="E629" i="47" s="1"/>
  <c r="B629" i="47"/>
  <c r="J628" i="47"/>
  <c r="I628" i="47"/>
  <c r="H628" i="47"/>
  <c r="F628" i="47"/>
  <c r="D628" i="47"/>
  <c r="E628" i="47" s="1"/>
  <c r="B628" i="47"/>
  <c r="J627" i="47"/>
  <c r="I627" i="47"/>
  <c r="H627" i="47"/>
  <c r="F627" i="47"/>
  <c r="D627" i="47"/>
  <c r="E627" i="47" s="1"/>
  <c r="B627" i="47"/>
  <c r="J626" i="47"/>
  <c r="I626" i="47"/>
  <c r="H626" i="47"/>
  <c r="F626" i="47"/>
  <c r="D626" i="47"/>
  <c r="E626" i="47" s="1"/>
  <c r="B626" i="47"/>
  <c r="J625" i="47"/>
  <c r="I625" i="47"/>
  <c r="H625" i="47"/>
  <c r="F625" i="47"/>
  <c r="D625" i="47"/>
  <c r="E625" i="47" s="1"/>
  <c r="B625" i="47"/>
  <c r="J624" i="47"/>
  <c r="I624" i="47"/>
  <c r="H624" i="47"/>
  <c r="F624" i="47"/>
  <c r="D624" i="47"/>
  <c r="E624" i="47" s="1"/>
  <c r="B624" i="47"/>
  <c r="J623" i="47"/>
  <c r="I623" i="47"/>
  <c r="H623" i="47"/>
  <c r="F623" i="47"/>
  <c r="D623" i="47"/>
  <c r="E623" i="47" s="1"/>
  <c r="B623" i="47"/>
  <c r="J622" i="47"/>
  <c r="I622" i="47"/>
  <c r="H622" i="47"/>
  <c r="F622" i="47"/>
  <c r="D622" i="47"/>
  <c r="E622" i="47" s="1"/>
  <c r="B622" i="47"/>
  <c r="J621" i="47"/>
  <c r="I621" i="47"/>
  <c r="H621" i="47"/>
  <c r="F621" i="47"/>
  <c r="D621" i="47"/>
  <c r="E621" i="47" s="1"/>
  <c r="B621" i="47"/>
  <c r="J620" i="47"/>
  <c r="I620" i="47"/>
  <c r="H620" i="47"/>
  <c r="F620" i="47"/>
  <c r="D620" i="47"/>
  <c r="E620" i="47" s="1"/>
  <c r="B620" i="47"/>
  <c r="J619" i="47"/>
  <c r="I619" i="47"/>
  <c r="H619" i="47"/>
  <c r="F619" i="47"/>
  <c r="D619" i="47"/>
  <c r="E619" i="47" s="1"/>
  <c r="B619" i="47"/>
  <c r="J618" i="47"/>
  <c r="I618" i="47"/>
  <c r="H618" i="47"/>
  <c r="F618" i="47"/>
  <c r="D618" i="47"/>
  <c r="E618" i="47" s="1"/>
  <c r="B618" i="47"/>
  <c r="J617" i="47"/>
  <c r="I617" i="47"/>
  <c r="H617" i="47"/>
  <c r="F617" i="47"/>
  <c r="D617" i="47"/>
  <c r="E617" i="47" s="1"/>
  <c r="B617" i="47"/>
  <c r="J616" i="47"/>
  <c r="I616" i="47"/>
  <c r="H616" i="47"/>
  <c r="F616" i="47"/>
  <c r="D616" i="47"/>
  <c r="E616" i="47" s="1"/>
  <c r="B616" i="47"/>
  <c r="J615" i="47"/>
  <c r="I615" i="47"/>
  <c r="H615" i="47"/>
  <c r="F615" i="47"/>
  <c r="D615" i="47"/>
  <c r="E615" i="47" s="1"/>
  <c r="B615" i="47"/>
  <c r="J614" i="47"/>
  <c r="I614" i="47"/>
  <c r="H614" i="47"/>
  <c r="F614" i="47"/>
  <c r="D614" i="47"/>
  <c r="E614" i="47" s="1"/>
  <c r="B614" i="47"/>
  <c r="J613" i="47"/>
  <c r="I613" i="47"/>
  <c r="H613" i="47"/>
  <c r="F613" i="47"/>
  <c r="D613" i="47"/>
  <c r="E613" i="47" s="1"/>
  <c r="B613" i="47"/>
  <c r="J612" i="47"/>
  <c r="I612" i="47"/>
  <c r="H612" i="47"/>
  <c r="F612" i="47"/>
  <c r="D612" i="47"/>
  <c r="E612" i="47" s="1"/>
  <c r="B612" i="47"/>
  <c r="J611" i="47"/>
  <c r="I611" i="47"/>
  <c r="H611" i="47"/>
  <c r="F611" i="47"/>
  <c r="D611" i="47"/>
  <c r="E611" i="47" s="1"/>
  <c r="B611" i="47"/>
  <c r="J610" i="47"/>
  <c r="I610" i="47"/>
  <c r="H610" i="47"/>
  <c r="F610" i="47"/>
  <c r="D610" i="47"/>
  <c r="E610" i="47" s="1"/>
  <c r="B610" i="47"/>
  <c r="J609" i="47"/>
  <c r="I609" i="47"/>
  <c r="H609" i="47"/>
  <c r="F609" i="47"/>
  <c r="D609" i="47"/>
  <c r="E609" i="47" s="1"/>
  <c r="B609" i="47"/>
  <c r="J608" i="47"/>
  <c r="I608" i="47"/>
  <c r="H608" i="47"/>
  <c r="F608" i="47"/>
  <c r="D608" i="47"/>
  <c r="E608" i="47" s="1"/>
  <c r="B608" i="47"/>
  <c r="J607" i="47"/>
  <c r="I607" i="47"/>
  <c r="H607" i="47"/>
  <c r="F607" i="47"/>
  <c r="D607" i="47"/>
  <c r="E607" i="47" s="1"/>
  <c r="B607" i="47"/>
  <c r="J606" i="47"/>
  <c r="I606" i="47"/>
  <c r="H606" i="47"/>
  <c r="F606" i="47"/>
  <c r="D606" i="47"/>
  <c r="E606" i="47" s="1"/>
  <c r="B606" i="47"/>
  <c r="J605" i="47"/>
  <c r="I605" i="47"/>
  <c r="H605" i="47"/>
  <c r="F605" i="47"/>
  <c r="D605" i="47"/>
  <c r="E605" i="47" s="1"/>
  <c r="B605" i="47"/>
  <c r="J604" i="47"/>
  <c r="I604" i="47"/>
  <c r="H604" i="47"/>
  <c r="F604" i="47"/>
  <c r="D604" i="47"/>
  <c r="E604" i="47" s="1"/>
  <c r="B604" i="47"/>
  <c r="J603" i="47"/>
  <c r="I603" i="47"/>
  <c r="H603" i="47"/>
  <c r="F603" i="47"/>
  <c r="D603" i="47"/>
  <c r="E603" i="47" s="1"/>
  <c r="B603" i="47"/>
  <c r="J602" i="47"/>
  <c r="I602" i="47"/>
  <c r="H602" i="47"/>
  <c r="F602" i="47"/>
  <c r="D602" i="47"/>
  <c r="E602" i="47" s="1"/>
  <c r="B602" i="47"/>
  <c r="J601" i="47"/>
  <c r="I601" i="47"/>
  <c r="H601" i="47"/>
  <c r="F601" i="47"/>
  <c r="D601" i="47"/>
  <c r="E601" i="47" s="1"/>
  <c r="B601" i="47"/>
  <c r="J600" i="47"/>
  <c r="I600" i="47"/>
  <c r="H600" i="47"/>
  <c r="F600" i="47"/>
  <c r="D600" i="47"/>
  <c r="E600" i="47" s="1"/>
  <c r="B600" i="47"/>
  <c r="J599" i="47"/>
  <c r="I599" i="47"/>
  <c r="H599" i="47"/>
  <c r="F599" i="47"/>
  <c r="D599" i="47"/>
  <c r="E599" i="47" s="1"/>
  <c r="B599" i="47"/>
  <c r="J598" i="47"/>
  <c r="I598" i="47"/>
  <c r="H598" i="47"/>
  <c r="F598" i="47"/>
  <c r="D598" i="47"/>
  <c r="E598" i="47" s="1"/>
  <c r="B598" i="47"/>
  <c r="J597" i="47"/>
  <c r="I597" i="47"/>
  <c r="H597" i="47"/>
  <c r="F597" i="47"/>
  <c r="D597" i="47"/>
  <c r="E597" i="47" s="1"/>
  <c r="B597" i="47"/>
  <c r="J596" i="47"/>
  <c r="I596" i="47"/>
  <c r="H596" i="47"/>
  <c r="F596" i="47"/>
  <c r="D596" i="47"/>
  <c r="E596" i="47" s="1"/>
  <c r="B596" i="47"/>
  <c r="J595" i="47"/>
  <c r="I595" i="47"/>
  <c r="H595" i="47"/>
  <c r="F595" i="47"/>
  <c r="D595" i="47"/>
  <c r="E595" i="47" s="1"/>
  <c r="B595" i="47"/>
  <c r="J594" i="47"/>
  <c r="I594" i="47"/>
  <c r="H594" i="47"/>
  <c r="F594" i="47"/>
  <c r="D594" i="47"/>
  <c r="E594" i="47" s="1"/>
  <c r="B594" i="47"/>
  <c r="J593" i="47"/>
  <c r="I593" i="47"/>
  <c r="H593" i="47"/>
  <c r="F593" i="47"/>
  <c r="D593" i="47"/>
  <c r="E593" i="47" s="1"/>
  <c r="B593" i="47"/>
  <c r="J592" i="47"/>
  <c r="I592" i="47"/>
  <c r="H592" i="47"/>
  <c r="F592" i="47"/>
  <c r="D592" i="47"/>
  <c r="E592" i="47" s="1"/>
  <c r="B592" i="47"/>
  <c r="J591" i="47"/>
  <c r="I591" i="47"/>
  <c r="H591" i="47"/>
  <c r="F591" i="47"/>
  <c r="D591" i="47"/>
  <c r="E591" i="47" s="1"/>
  <c r="B591" i="47"/>
  <c r="J590" i="47"/>
  <c r="I590" i="47"/>
  <c r="H590" i="47"/>
  <c r="F590" i="47"/>
  <c r="D590" i="47"/>
  <c r="E590" i="47" s="1"/>
  <c r="B590" i="47"/>
  <c r="J589" i="47"/>
  <c r="I589" i="47"/>
  <c r="H589" i="47"/>
  <c r="F589" i="47"/>
  <c r="D589" i="47"/>
  <c r="E589" i="47" s="1"/>
  <c r="B589" i="47"/>
  <c r="J588" i="47"/>
  <c r="I588" i="47"/>
  <c r="H588" i="47"/>
  <c r="F588" i="47"/>
  <c r="D588" i="47"/>
  <c r="E588" i="47" s="1"/>
  <c r="B588" i="47"/>
  <c r="J587" i="47"/>
  <c r="I587" i="47"/>
  <c r="H587" i="47"/>
  <c r="F587" i="47"/>
  <c r="D587" i="47"/>
  <c r="E587" i="47" s="1"/>
  <c r="B587" i="47"/>
  <c r="J586" i="47"/>
  <c r="I586" i="47"/>
  <c r="H586" i="47"/>
  <c r="F586" i="47"/>
  <c r="D586" i="47"/>
  <c r="E586" i="47" s="1"/>
  <c r="B586" i="47"/>
  <c r="J585" i="47"/>
  <c r="I585" i="47"/>
  <c r="H585" i="47"/>
  <c r="F585" i="47"/>
  <c r="D585" i="47"/>
  <c r="E585" i="47" s="1"/>
  <c r="B585" i="47"/>
  <c r="J584" i="47"/>
  <c r="I584" i="47"/>
  <c r="H584" i="47"/>
  <c r="F584" i="47"/>
  <c r="D584" i="47"/>
  <c r="E584" i="47" s="1"/>
  <c r="B584" i="47"/>
  <c r="J583" i="47"/>
  <c r="I583" i="47"/>
  <c r="H583" i="47"/>
  <c r="F583" i="47"/>
  <c r="D583" i="47"/>
  <c r="E583" i="47" s="1"/>
  <c r="B583" i="47"/>
  <c r="J582" i="47"/>
  <c r="I582" i="47"/>
  <c r="H582" i="47"/>
  <c r="F582" i="47"/>
  <c r="D582" i="47"/>
  <c r="E582" i="47" s="1"/>
  <c r="B582" i="47"/>
  <c r="J581" i="47"/>
  <c r="I581" i="47"/>
  <c r="H581" i="47"/>
  <c r="F581" i="47"/>
  <c r="D581" i="47"/>
  <c r="E581" i="47" s="1"/>
  <c r="B581" i="47"/>
  <c r="J580" i="47"/>
  <c r="I580" i="47"/>
  <c r="H580" i="47"/>
  <c r="F580" i="47"/>
  <c r="D580" i="47"/>
  <c r="E580" i="47" s="1"/>
  <c r="B580" i="47"/>
  <c r="J579" i="47"/>
  <c r="I579" i="47"/>
  <c r="H579" i="47"/>
  <c r="F579" i="47"/>
  <c r="D579" i="47"/>
  <c r="E579" i="47" s="1"/>
  <c r="B579" i="47"/>
  <c r="J578" i="47"/>
  <c r="I578" i="47"/>
  <c r="H578" i="47"/>
  <c r="F578" i="47"/>
  <c r="D578" i="47"/>
  <c r="E578" i="47" s="1"/>
  <c r="B578" i="47"/>
  <c r="J577" i="47"/>
  <c r="I577" i="47"/>
  <c r="H577" i="47"/>
  <c r="F577" i="47"/>
  <c r="D577" i="47"/>
  <c r="E577" i="47" s="1"/>
  <c r="B577" i="47"/>
  <c r="J576" i="47"/>
  <c r="I576" i="47"/>
  <c r="H576" i="47"/>
  <c r="F576" i="47"/>
  <c r="D576" i="47"/>
  <c r="E576" i="47" s="1"/>
  <c r="B576" i="47"/>
  <c r="J575" i="47"/>
  <c r="I575" i="47"/>
  <c r="H575" i="47"/>
  <c r="F575" i="47"/>
  <c r="D575" i="47"/>
  <c r="E575" i="47" s="1"/>
  <c r="B575" i="47"/>
  <c r="J574" i="47"/>
  <c r="I574" i="47"/>
  <c r="H574" i="47"/>
  <c r="F574" i="47"/>
  <c r="D574" i="47"/>
  <c r="E574" i="47" s="1"/>
  <c r="B574" i="47"/>
  <c r="J573" i="47"/>
  <c r="I573" i="47"/>
  <c r="H573" i="47"/>
  <c r="F573" i="47"/>
  <c r="D573" i="47"/>
  <c r="E573" i="47" s="1"/>
  <c r="B573" i="47"/>
  <c r="J572" i="47"/>
  <c r="I572" i="47"/>
  <c r="H572" i="47"/>
  <c r="F572" i="47"/>
  <c r="D572" i="47"/>
  <c r="E572" i="47" s="1"/>
  <c r="B572" i="47"/>
  <c r="J571" i="47"/>
  <c r="I571" i="47"/>
  <c r="H571" i="47"/>
  <c r="F571" i="47"/>
  <c r="D571" i="47"/>
  <c r="E571" i="47" s="1"/>
  <c r="B571" i="47"/>
  <c r="J570" i="47"/>
  <c r="I570" i="47"/>
  <c r="H570" i="47"/>
  <c r="F570" i="47"/>
  <c r="D570" i="47"/>
  <c r="E570" i="47" s="1"/>
  <c r="B570" i="47"/>
  <c r="J569" i="47"/>
  <c r="I569" i="47"/>
  <c r="H569" i="47"/>
  <c r="F569" i="47"/>
  <c r="D569" i="47"/>
  <c r="E569" i="47" s="1"/>
  <c r="B569" i="47"/>
  <c r="J568" i="47"/>
  <c r="I568" i="47"/>
  <c r="H568" i="47"/>
  <c r="F568" i="47"/>
  <c r="D568" i="47"/>
  <c r="E568" i="47" s="1"/>
  <c r="B568" i="47"/>
  <c r="J567" i="47"/>
  <c r="I567" i="47"/>
  <c r="H567" i="47"/>
  <c r="F567" i="47"/>
  <c r="D567" i="47"/>
  <c r="E567" i="47" s="1"/>
  <c r="B567" i="47"/>
  <c r="J566" i="47"/>
  <c r="I566" i="47"/>
  <c r="H566" i="47"/>
  <c r="F566" i="47"/>
  <c r="D566" i="47"/>
  <c r="E566" i="47" s="1"/>
  <c r="B566" i="47"/>
  <c r="J565" i="47"/>
  <c r="I565" i="47"/>
  <c r="H565" i="47"/>
  <c r="F565" i="47"/>
  <c r="D565" i="47"/>
  <c r="E565" i="47" s="1"/>
  <c r="B565" i="47"/>
  <c r="J564" i="47"/>
  <c r="I564" i="47"/>
  <c r="H564" i="47"/>
  <c r="F564" i="47"/>
  <c r="D564" i="47"/>
  <c r="E564" i="47" s="1"/>
  <c r="B564" i="47"/>
  <c r="J563" i="47"/>
  <c r="I563" i="47"/>
  <c r="H563" i="47"/>
  <c r="F563" i="47"/>
  <c r="D563" i="47"/>
  <c r="E563" i="47" s="1"/>
  <c r="B563" i="47"/>
  <c r="J562" i="47"/>
  <c r="I562" i="47"/>
  <c r="H562" i="47"/>
  <c r="F562" i="47"/>
  <c r="D562" i="47"/>
  <c r="E562" i="47" s="1"/>
  <c r="B562" i="47"/>
  <c r="J561" i="47"/>
  <c r="I561" i="47"/>
  <c r="H561" i="47"/>
  <c r="F561" i="47"/>
  <c r="D561" i="47"/>
  <c r="E561" i="47" s="1"/>
  <c r="B561" i="47"/>
  <c r="J560" i="47"/>
  <c r="I560" i="47"/>
  <c r="H560" i="47"/>
  <c r="F560" i="47"/>
  <c r="D560" i="47"/>
  <c r="E560" i="47" s="1"/>
  <c r="B560" i="47"/>
  <c r="J559" i="47"/>
  <c r="I559" i="47"/>
  <c r="H559" i="47"/>
  <c r="F559" i="47"/>
  <c r="D559" i="47"/>
  <c r="E559" i="47" s="1"/>
  <c r="B559" i="47"/>
  <c r="J558" i="47"/>
  <c r="I558" i="47"/>
  <c r="H558" i="47"/>
  <c r="F558" i="47"/>
  <c r="D558" i="47"/>
  <c r="E558" i="47" s="1"/>
  <c r="B558" i="47"/>
  <c r="J557" i="47"/>
  <c r="I557" i="47"/>
  <c r="H557" i="47"/>
  <c r="F557" i="47"/>
  <c r="D557" i="47"/>
  <c r="E557" i="47" s="1"/>
  <c r="B557" i="47"/>
  <c r="J556" i="47"/>
  <c r="I556" i="47"/>
  <c r="H556" i="47"/>
  <c r="F556" i="47"/>
  <c r="D556" i="47"/>
  <c r="E556" i="47" s="1"/>
  <c r="B556" i="47"/>
  <c r="J555" i="47"/>
  <c r="I555" i="47"/>
  <c r="H555" i="47"/>
  <c r="F555" i="47"/>
  <c r="D555" i="47"/>
  <c r="E555" i="47" s="1"/>
  <c r="B555" i="47"/>
  <c r="J554" i="47"/>
  <c r="I554" i="47"/>
  <c r="H554" i="47"/>
  <c r="F554" i="47"/>
  <c r="D554" i="47"/>
  <c r="E554" i="47" s="1"/>
  <c r="B554" i="47"/>
  <c r="J553" i="47"/>
  <c r="I553" i="47"/>
  <c r="H553" i="47"/>
  <c r="F553" i="47"/>
  <c r="D553" i="47"/>
  <c r="E553" i="47" s="1"/>
  <c r="B553" i="47"/>
  <c r="J552" i="47"/>
  <c r="I552" i="47"/>
  <c r="H552" i="47"/>
  <c r="F552" i="47"/>
  <c r="D552" i="47"/>
  <c r="E552" i="47" s="1"/>
  <c r="B552" i="47"/>
  <c r="J551" i="47"/>
  <c r="I551" i="47"/>
  <c r="H551" i="47"/>
  <c r="F551" i="47"/>
  <c r="D551" i="47"/>
  <c r="E551" i="47" s="1"/>
  <c r="B551" i="47"/>
  <c r="J550" i="47"/>
  <c r="I550" i="47"/>
  <c r="H550" i="47"/>
  <c r="F550" i="47"/>
  <c r="D550" i="47"/>
  <c r="E550" i="47" s="1"/>
  <c r="B550" i="47"/>
  <c r="J549" i="47"/>
  <c r="I549" i="47"/>
  <c r="H549" i="47"/>
  <c r="F549" i="47"/>
  <c r="D549" i="47"/>
  <c r="E549" i="47" s="1"/>
  <c r="B549" i="47"/>
  <c r="J548" i="47"/>
  <c r="I548" i="47"/>
  <c r="H548" i="47"/>
  <c r="F548" i="47"/>
  <c r="D548" i="47"/>
  <c r="E548" i="47" s="1"/>
  <c r="B548" i="47"/>
  <c r="J547" i="47"/>
  <c r="I547" i="47"/>
  <c r="H547" i="47"/>
  <c r="F547" i="47"/>
  <c r="D547" i="47"/>
  <c r="E547" i="47" s="1"/>
  <c r="B547" i="47"/>
  <c r="J546" i="47"/>
  <c r="I546" i="47"/>
  <c r="H546" i="47"/>
  <c r="F546" i="47"/>
  <c r="D546" i="47"/>
  <c r="E546" i="47" s="1"/>
  <c r="B546" i="47"/>
  <c r="J545" i="47"/>
  <c r="I545" i="47"/>
  <c r="H545" i="47"/>
  <c r="F545" i="47"/>
  <c r="D545" i="47"/>
  <c r="E545" i="47" s="1"/>
  <c r="B545" i="47"/>
  <c r="J544" i="47"/>
  <c r="I544" i="47"/>
  <c r="H544" i="47"/>
  <c r="F544" i="47"/>
  <c r="D544" i="47"/>
  <c r="E544" i="47" s="1"/>
  <c r="B544" i="47"/>
  <c r="J543" i="47"/>
  <c r="I543" i="47"/>
  <c r="H543" i="47"/>
  <c r="F543" i="47"/>
  <c r="D543" i="47"/>
  <c r="E543" i="47" s="1"/>
  <c r="B543" i="47"/>
  <c r="J542" i="47"/>
  <c r="I542" i="47"/>
  <c r="H542" i="47"/>
  <c r="F542" i="47"/>
  <c r="D542" i="47"/>
  <c r="E542" i="47" s="1"/>
  <c r="B542" i="47"/>
  <c r="J541" i="47"/>
  <c r="I541" i="47"/>
  <c r="H541" i="47"/>
  <c r="F541" i="47"/>
  <c r="D541" i="47"/>
  <c r="E541" i="47" s="1"/>
  <c r="B541" i="47"/>
  <c r="J540" i="47"/>
  <c r="I540" i="47"/>
  <c r="H540" i="47"/>
  <c r="F540" i="47"/>
  <c r="D540" i="47"/>
  <c r="E540" i="47" s="1"/>
  <c r="B540" i="47"/>
  <c r="J539" i="47"/>
  <c r="I539" i="47"/>
  <c r="H539" i="47"/>
  <c r="F539" i="47"/>
  <c r="D539" i="47"/>
  <c r="E539" i="47" s="1"/>
  <c r="B539" i="47"/>
  <c r="J538" i="47"/>
  <c r="I538" i="47"/>
  <c r="H538" i="47"/>
  <c r="F538" i="47"/>
  <c r="D538" i="47"/>
  <c r="E538" i="47" s="1"/>
  <c r="B538" i="47"/>
  <c r="J537" i="47"/>
  <c r="I537" i="47"/>
  <c r="H537" i="47"/>
  <c r="F537" i="47"/>
  <c r="D537" i="47"/>
  <c r="E537" i="47" s="1"/>
  <c r="B537" i="47"/>
  <c r="J536" i="47"/>
  <c r="I536" i="47"/>
  <c r="H536" i="47"/>
  <c r="F536" i="47"/>
  <c r="D536" i="47"/>
  <c r="E536" i="47" s="1"/>
  <c r="B536" i="47"/>
  <c r="J535" i="47"/>
  <c r="I535" i="47"/>
  <c r="H535" i="47"/>
  <c r="F535" i="47"/>
  <c r="D535" i="47"/>
  <c r="E535" i="47" s="1"/>
  <c r="B535" i="47"/>
  <c r="J534" i="47"/>
  <c r="I534" i="47"/>
  <c r="H534" i="47"/>
  <c r="F534" i="47"/>
  <c r="D534" i="47"/>
  <c r="E534" i="47" s="1"/>
  <c r="B534" i="47"/>
  <c r="J533" i="47"/>
  <c r="I533" i="47"/>
  <c r="H533" i="47"/>
  <c r="F533" i="47"/>
  <c r="D533" i="47"/>
  <c r="E533" i="47" s="1"/>
  <c r="B533" i="47"/>
  <c r="J532" i="47"/>
  <c r="I532" i="47"/>
  <c r="H532" i="47"/>
  <c r="F532" i="47"/>
  <c r="D532" i="47"/>
  <c r="E532" i="47" s="1"/>
  <c r="B532" i="47"/>
  <c r="J531" i="47"/>
  <c r="I531" i="47"/>
  <c r="H531" i="47"/>
  <c r="F531" i="47"/>
  <c r="D531" i="47"/>
  <c r="E531" i="47" s="1"/>
  <c r="B531" i="47"/>
  <c r="J530" i="47"/>
  <c r="I530" i="47"/>
  <c r="H530" i="47"/>
  <c r="F530" i="47"/>
  <c r="D530" i="47"/>
  <c r="E530" i="47" s="1"/>
  <c r="B530" i="47"/>
  <c r="J529" i="47"/>
  <c r="I529" i="47"/>
  <c r="H529" i="47"/>
  <c r="F529" i="47"/>
  <c r="D529" i="47"/>
  <c r="E529" i="47" s="1"/>
  <c r="B529" i="47"/>
  <c r="J528" i="47"/>
  <c r="I528" i="47"/>
  <c r="H528" i="47"/>
  <c r="F528" i="47"/>
  <c r="D528" i="47"/>
  <c r="E528" i="47" s="1"/>
  <c r="B528" i="47"/>
  <c r="J527" i="47"/>
  <c r="I527" i="47"/>
  <c r="H527" i="47"/>
  <c r="F527" i="47"/>
  <c r="D527" i="47"/>
  <c r="E527" i="47" s="1"/>
  <c r="B527" i="47"/>
  <c r="J526" i="47"/>
  <c r="I526" i="47"/>
  <c r="H526" i="47"/>
  <c r="F526" i="47"/>
  <c r="D526" i="47"/>
  <c r="E526" i="47" s="1"/>
  <c r="B526" i="47"/>
  <c r="J525" i="47"/>
  <c r="I525" i="47"/>
  <c r="H525" i="47"/>
  <c r="F525" i="47"/>
  <c r="D525" i="47"/>
  <c r="E525" i="47" s="1"/>
  <c r="B525" i="47"/>
  <c r="J524" i="47"/>
  <c r="I524" i="47"/>
  <c r="H524" i="47"/>
  <c r="F524" i="47"/>
  <c r="D524" i="47"/>
  <c r="E524" i="47" s="1"/>
  <c r="B524" i="47"/>
  <c r="J523" i="47"/>
  <c r="I523" i="47"/>
  <c r="H523" i="47"/>
  <c r="F523" i="47"/>
  <c r="D523" i="47"/>
  <c r="E523" i="47" s="1"/>
  <c r="B523" i="47"/>
  <c r="J522" i="47"/>
  <c r="I522" i="47"/>
  <c r="H522" i="47"/>
  <c r="F522" i="47"/>
  <c r="D522" i="47"/>
  <c r="E522" i="47" s="1"/>
  <c r="B522" i="47"/>
  <c r="J521" i="47"/>
  <c r="I521" i="47"/>
  <c r="H521" i="47"/>
  <c r="F521" i="47"/>
  <c r="D521" i="47"/>
  <c r="E521" i="47" s="1"/>
  <c r="B521" i="47"/>
  <c r="J520" i="47"/>
  <c r="I520" i="47"/>
  <c r="H520" i="47"/>
  <c r="F520" i="47"/>
  <c r="D520" i="47"/>
  <c r="E520" i="47" s="1"/>
  <c r="B520" i="47"/>
  <c r="J519" i="47"/>
  <c r="I519" i="47"/>
  <c r="H519" i="47"/>
  <c r="F519" i="47"/>
  <c r="D519" i="47"/>
  <c r="E519" i="47" s="1"/>
  <c r="B519" i="47"/>
  <c r="J518" i="47"/>
  <c r="I518" i="47"/>
  <c r="H518" i="47"/>
  <c r="F518" i="47"/>
  <c r="D518" i="47"/>
  <c r="E518" i="47" s="1"/>
  <c r="B518" i="47"/>
  <c r="J517" i="47"/>
  <c r="I517" i="47"/>
  <c r="H517" i="47"/>
  <c r="F517" i="47"/>
  <c r="D517" i="47"/>
  <c r="E517" i="47" s="1"/>
  <c r="B517" i="47"/>
  <c r="J516" i="47"/>
  <c r="I516" i="47"/>
  <c r="H516" i="47"/>
  <c r="F516" i="47"/>
  <c r="D516" i="47"/>
  <c r="E516" i="47" s="1"/>
  <c r="B516" i="47"/>
  <c r="J515" i="47"/>
  <c r="I515" i="47"/>
  <c r="H515" i="47"/>
  <c r="F515" i="47"/>
  <c r="D515" i="47"/>
  <c r="E515" i="47" s="1"/>
  <c r="B515" i="47"/>
  <c r="J514" i="47"/>
  <c r="I514" i="47"/>
  <c r="H514" i="47"/>
  <c r="F514" i="47"/>
  <c r="D514" i="47"/>
  <c r="E514" i="47" s="1"/>
  <c r="B514" i="47"/>
  <c r="J513" i="47"/>
  <c r="I513" i="47"/>
  <c r="H513" i="47"/>
  <c r="F513" i="47"/>
  <c r="D513" i="47"/>
  <c r="E513" i="47" s="1"/>
  <c r="B513" i="47"/>
  <c r="J512" i="47"/>
  <c r="I512" i="47"/>
  <c r="H512" i="47"/>
  <c r="F512" i="47"/>
  <c r="D512" i="47"/>
  <c r="E512" i="47" s="1"/>
  <c r="B512" i="47"/>
  <c r="J511" i="47"/>
  <c r="I511" i="47"/>
  <c r="H511" i="47"/>
  <c r="F511" i="47"/>
  <c r="D511" i="47"/>
  <c r="E511" i="47" s="1"/>
  <c r="B511" i="47"/>
  <c r="J510" i="47"/>
  <c r="I510" i="47"/>
  <c r="H510" i="47"/>
  <c r="F510" i="47"/>
  <c r="D510" i="47"/>
  <c r="E510" i="47" s="1"/>
  <c r="B510" i="47"/>
  <c r="J509" i="47"/>
  <c r="I509" i="47"/>
  <c r="H509" i="47"/>
  <c r="F509" i="47"/>
  <c r="D509" i="47"/>
  <c r="E509" i="47" s="1"/>
  <c r="B509" i="47"/>
  <c r="J508" i="47"/>
  <c r="I508" i="47"/>
  <c r="H508" i="47"/>
  <c r="F508" i="47"/>
  <c r="D508" i="47"/>
  <c r="E508" i="47" s="1"/>
  <c r="B508" i="47"/>
  <c r="J507" i="47"/>
  <c r="I507" i="47"/>
  <c r="H507" i="47"/>
  <c r="F507" i="47"/>
  <c r="D507" i="47"/>
  <c r="E507" i="47" s="1"/>
  <c r="B507" i="47"/>
  <c r="J506" i="47"/>
  <c r="I506" i="47"/>
  <c r="H506" i="47"/>
  <c r="F506" i="47"/>
  <c r="D506" i="47"/>
  <c r="E506" i="47" s="1"/>
  <c r="B506" i="47"/>
  <c r="J505" i="47"/>
  <c r="I505" i="47"/>
  <c r="H505" i="47"/>
  <c r="F505" i="47"/>
  <c r="D505" i="47"/>
  <c r="E505" i="47" s="1"/>
  <c r="B505" i="47"/>
  <c r="J504" i="47"/>
  <c r="I504" i="47"/>
  <c r="H504" i="47"/>
  <c r="F504" i="47"/>
  <c r="D504" i="47"/>
  <c r="E504" i="47" s="1"/>
  <c r="B504" i="47"/>
  <c r="J503" i="47"/>
  <c r="I503" i="47"/>
  <c r="H503" i="47"/>
  <c r="F503" i="47"/>
  <c r="D503" i="47"/>
  <c r="E503" i="47" s="1"/>
  <c r="B503" i="47"/>
  <c r="J502" i="47"/>
  <c r="I502" i="47"/>
  <c r="H502" i="47"/>
  <c r="F502" i="47"/>
  <c r="D502" i="47"/>
  <c r="E502" i="47" s="1"/>
  <c r="B502" i="47"/>
  <c r="J501" i="47"/>
  <c r="I501" i="47"/>
  <c r="H501" i="47"/>
  <c r="F501" i="47"/>
  <c r="D501" i="47"/>
  <c r="E501" i="47" s="1"/>
  <c r="B501" i="47"/>
  <c r="J500" i="47"/>
  <c r="I500" i="47"/>
  <c r="H500" i="47"/>
  <c r="F500" i="47"/>
  <c r="D500" i="47"/>
  <c r="E500" i="47" s="1"/>
  <c r="B500" i="47"/>
  <c r="J499" i="47"/>
  <c r="I499" i="47"/>
  <c r="H499" i="47"/>
  <c r="F499" i="47"/>
  <c r="D499" i="47"/>
  <c r="E499" i="47" s="1"/>
  <c r="B499" i="47"/>
  <c r="J498" i="47"/>
  <c r="I498" i="47"/>
  <c r="H498" i="47"/>
  <c r="F498" i="47"/>
  <c r="D498" i="47"/>
  <c r="E498" i="47" s="1"/>
  <c r="B498" i="47"/>
  <c r="J497" i="47"/>
  <c r="I497" i="47"/>
  <c r="H497" i="47"/>
  <c r="F497" i="47"/>
  <c r="D497" i="47"/>
  <c r="E497" i="47" s="1"/>
  <c r="B497" i="47"/>
  <c r="J496" i="47"/>
  <c r="I496" i="47"/>
  <c r="H496" i="47"/>
  <c r="F496" i="47"/>
  <c r="D496" i="47"/>
  <c r="E496" i="47" s="1"/>
  <c r="B496" i="47"/>
  <c r="J495" i="47"/>
  <c r="I495" i="47"/>
  <c r="H495" i="47"/>
  <c r="F495" i="47"/>
  <c r="D495" i="47"/>
  <c r="E495" i="47" s="1"/>
  <c r="B495" i="47"/>
  <c r="J494" i="47"/>
  <c r="I494" i="47"/>
  <c r="H494" i="47"/>
  <c r="F494" i="47"/>
  <c r="D494" i="47"/>
  <c r="E494" i="47" s="1"/>
  <c r="B494" i="47"/>
  <c r="J493" i="47"/>
  <c r="I493" i="47"/>
  <c r="H493" i="47"/>
  <c r="F493" i="47"/>
  <c r="D493" i="47"/>
  <c r="E493" i="47" s="1"/>
  <c r="B493" i="47"/>
  <c r="J492" i="47"/>
  <c r="I492" i="47"/>
  <c r="H492" i="47"/>
  <c r="F492" i="47"/>
  <c r="D492" i="47"/>
  <c r="E492" i="47" s="1"/>
  <c r="B492" i="47"/>
  <c r="J491" i="47"/>
  <c r="I491" i="47"/>
  <c r="H491" i="47"/>
  <c r="F491" i="47"/>
  <c r="D491" i="47"/>
  <c r="E491" i="47" s="1"/>
  <c r="B491" i="47"/>
  <c r="J490" i="47"/>
  <c r="I490" i="47"/>
  <c r="H490" i="47"/>
  <c r="F490" i="47"/>
  <c r="D490" i="47"/>
  <c r="E490" i="47" s="1"/>
  <c r="B490" i="47"/>
  <c r="J489" i="47"/>
  <c r="I489" i="47"/>
  <c r="H489" i="47"/>
  <c r="F489" i="47"/>
  <c r="D489" i="47"/>
  <c r="E489" i="47" s="1"/>
  <c r="B489" i="47"/>
  <c r="J488" i="47"/>
  <c r="I488" i="47"/>
  <c r="H488" i="47"/>
  <c r="F488" i="47"/>
  <c r="D488" i="47"/>
  <c r="E488" i="47" s="1"/>
  <c r="B488" i="47"/>
  <c r="J487" i="47"/>
  <c r="I487" i="47"/>
  <c r="H487" i="47"/>
  <c r="F487" i="47"/>
  <c r="D487" i="47"/>
  <c r="E487" i="47" s="1"/>
  <c r="B487" i="47"/>
  <c r="J486" i="47"/>
  <c r="I486" i="47"/>
  <c r="H486" i="47"/>
  <c r="F486" i="47"/>
  <c r="D486" i="47"/>
  <c r="E486" i="47" s="1"/>
  <c r="B486" i="47"/>
  <c r="J485" i="47"/>
  <c r="I485" i="47"/>
  <c r="H485" i="47"/>
  <c r="F485" i="47"/>
  <c r="D485" i="47"/>
  <c r="E485" i="47" s="1"/>
  <c r="B485" i="47"/>
  <c r="J484" i="47"/>
  <c r="I484" i="47"/>
  <c r="H484" i="47"/>
  <c r="F484" i="47"/>
  <c r="D484" i="47"/>
  <c r="E484" i="47" s="1"/>
  <c r="B484" i="47"/>
  <c r="J483" i="47"/>
  <c r="I483" i="47"/>
  <c r="H483" i="47"/>
  <c r="F483" i="47"/>
  <c r="D483" i="47"/>
  <c r="E483" i="47" s="1"/>
  <c r="B483" i="47"/>
  <c r="J482" i="47"/>
  <c r="I482" i="47"/>
  <c r="H482" i="47"/>
  <c r="F482" i="47"/>
  <c r="D482" i="47"/>
  <c r="E482" i="47" s="1"/>
  <c r="B482" i="47"/>
  <c r="J481" i="47"/>
  <c r="I481" i="47"/>
  <c r="H481" i="47"/>
  <c r="F481" i="47"/>
  <c r="D481" i="47"/>
  <c r="E481" i="47" s="1"/>
  <c r="B481" i="47"/>
  <c r="J480" i="47"/>
  <c r="I480" i="47"/>
  <c r="H480" i="47"/>
  <c r="F480" i="47"/>
  <c r="D480" i="47"/>
  <c r="E480" i="47" s="1"/>
  <c r="B480" i="47"/>
  <c r="J479" i="47"/>
  <c r="I479" i="47"/>
  <c r="H479" i="47"/>
  <c r="F479" i="47"/>
  <c r="D479" i="47"/>
  <c r="E479" i="47" s="1"/>
  <c r="B479" i="47"/>
  <c r="J478" i="47"/>
  <c r="I478" i="47"/>
  <c r="H478" i="47"/>
  <c r="F478" i="47"/>
  <c r="D478" i="47"/>
  <c r="E478" i="47" s="1"/>
  <c r="B478" i="47"/>
  <c r="J477" i="47"/>
  <c r="I477" i="47"/>
  <c r="H477" i="47"/>
  <c r="F477" i="47"/>
  <c r="D477" i="47"/>
  <c r="E477" i="47" s="1"/>
  <c r="B477" i="47"/>
  <c r="J476" i="47"/>
  <c r="I476" i="47"/>
  <c r="H476" i="47"/>
  <c r="F476" i="47"/>
  <c r="D476" i="47"/>
  <c r="E476" i="47" s="1"/>
  <c r="B476" i="47"/>
  <c r="J475" i="47"/>
  <c r="I475" i="47"/>
  <c r="H475" i="47"/>
  <c r="F475" i="47"/>
  <c r="D475" i="47"/>
  <c r="E475" i="47" s="1"/>
  <c r="B475" i="47"/>
  <c r="J474" i="47"/>
  <c r="I474" i="47"/>
  <c r="H474" i="47"/>
  <c r="F474" i="47"/>
  <c r="D474" i="47"/>
  <c r="E474" i="47" s="1"/>
  <c r="B474" i="47"/>
  <c r="J473" i="47"/>
  <c r="I473" i="47"/>
  <c r="H473" i="47"/>
  <c r="F473" i="47"/>
  <c r="D473" i="47"/>
  <c r="E473" i="47" s="1"/>
  <c r="B473" i="47"/>
  <c r="J472" i="47"/>
  <c r="I472" i="47"/>
  <c r="H472" i="47"/>
  <c r="F472" i="47"/>
  <c r="D472" i="47"/>
  <c r="E472" i="47" s="1"/>
  <c r="B472" i="47"/>
  <c r="J471" i="47"/>
  <c r="I471" i="47"/>
  <c r="H471" i="47"/>
  <c r="F471" i="47"/>
  <c r="D471" i="47"/>
  <c r="E471" i="47" s="1"/>
  <c r="B471" i="47"/>
  <c r="J470" i="47"/>
  <c r="I470" i="47"/>
  <c r="H470" i="47"/>
  <c r="F470" i="47"/>
  <c r="D470" i="47"/>
  <c r="E470" i="47" s="1"/>
  <c r="B470" i="47"/>
  <c r="J469" i="47"/>
  <c r="I469" i="47"/>
  <c r="H469" i="47"/>
  <c r="F469" i="47"/>
  <c r="D469" i="47"/>
  <c r="E469" i="47" s="1"/>
  <c r="B469" i="47"/>
  <c r="J468" i="47"/>
  <c r="I468" i="47"/>
  <c r="H468" i="47"/>
  <c r="F468" i="47"/>
  <c r="D468" i="47"/>
  <c r="E468" i="47" s="1"/>
  <c r="B468" i="47"/>
  <c r="J467" i="47"/>
  <c r="I467" i="47"/>
  <c r="H467" i="47"/>
  <c r="F467" i="47"/>
  <c r="D467" i="47"/>
  <c r="E467" i="47" s="1"/>
  <c r="B467" i="47"/>
  <c r="J466" i="47"/>
  <c r="I466" i="47"/>
  <c r="H466" i="47"/>
  <c r="F466" i="47"/>
  <c r="D466" i="47"/>
  <c r="E466" i="47" s="1"/>
  <c r="B466" i="47"/>
  <c r="J465" i="47"/>
  <c r="I465" i="47"/>
  <c r="H465" i="47"/>
  <c r="F465" i="47"/>
  <c r="D465" i="47"/>
  <c r="E465" i="47" s="1"/>
  <c r="B465" i="47"/>
  <c r="J464" i="47"/>
  <c r="I464" i="47"/>
  <c r="H464" i="47"/>
  <c r="F464" i="47"/>
  <c r="D464" i="47"/>
  <c r="E464" i="47" s="1"/>
  <c r="B464" i="47"/>
  <c r="J463" i="47"/>
  <c r="I463" i="47"/>
  <c r="H463" i="47"/>
  <c r="F463" i="47"/>
  <c r="D463" i="47"/>
  <c r="E463" i="47" s="1"/>
  <c r="B463" i="47"/>
  <c r="J462" i="47"/>
  <c r="I462" i="47"/>
  <c r="H462" i="47"/>
  <c r="F462" i="47"/>
  <c r="D462" i="47"/>
  <c r="E462" i="47" s="1"/>
  <c r="B462" i="47"/>
  <c r="J461" i="47"/>
  <c r="I461" i="47"/>
  <c r="H461" i="47"/>
  <c r="F461" i="47"/>
  <c r="D461" i="47"/>
  <c r="E461" i="47" s="1"/>
  <c r="B461" i="47"/>
  <c r="J460" i="47"/>
  <c r="I460" i="47"/>
  <c r="H460" i="47"/>
  <c r="F460" i="47"/>
  <c r="D460" i="47"/>
  <c r="E460" i="47" s="1"/>
  <c r="B460" i="47"/>
  <c r="J459" i="47"/>
  <c r="I459" i="47"/>
  <c r="H459" i="47"/>
  <c r="F459" i="47"/>
  <c r="D459" i="47"/>
  <c r="E459" i="47" s="1"/>
  <c r="B459" i="47"/>
  <c r="J458" i="47"/>
  <c r="I458" i="47"/>
  <c r="H458" i="47"/>
  <c r="F458" i="47"/>
  <c r="D458" i="47"/>
  <c r="E458" i="47" s="1"/>
  <c r="B458" i="47"/>
  <c r="J457" i="47"/>
  <c r="I457" i="47"/>
  <c r="H457" i="47"/>
  <c r="F457" i="47"/>
  <c r="D457" i="47"/>
  <c r="E457" i="47" s="1"/>
  <c r="B457" i="47"/>
  <c r="J456" i="47"/>
  <c r="I456" i="47"/>
  <c r="H456" i="47"/>
  <c r="F456" i="47"/>
  <c r="D456" i="47"/>
  <c r="E456" i="47" s="1"/>
  <c r="B456" i="47"/>
  <c r="J455" i="47"/>
  <c r="I455" i="47"/>
  <c r="H455" i="47"/>
  <c r="F455" i="47"/>
  <c r="D455" i="47"/>
  <c r="E455" i="47" s="1"/>
  <c r="B455" i="47"/>
  <c r="J454" i="47"/>
  <c r="I454" i="47"/>
  <c r="H454" i="47"/>
  <c r="F454" i="47"/>
  <c r="D454" i="47"/>
  <c r="E454" i="47" s="1"/>
  <c r="B454" i="47"/>
  <c r="J453" i="47"/>
  <c r="I453" i="47"/>
  <c r="H453" i="47"/>
  <c r="F453" i="47"/>
  <c r="D453" i="47"/>
  <c r="E453" i="47" s="1"/>
  <c r="B453" i="47"/>
  <c r="J452" i="47"/>
  <c r="I452" i="47"/>
  <c r="H452" i="47"/>
  <c r="F452" i="47"/>
  <c r="D452" i="47"/>
  <c r="E452" i="47" s="1"/>
  <c r="B452" i="47"/>
  <c r="J451" i="47"/>
  <c r="I451" i="47"/>
  <c r="H451" i="47"/>
  <c r="F451" i="47"/>
  <c r="D451" i="47"/>
  <c r="E451" i="47" s="1"/>
  <c r="B451" i="47"/>
  <c r="J450" i="47"/>
  <c r="I450" i="47"/>
  <c r="H450" i="47"/>
  <c r="F450" i="47"/>
  <c r="D450" i="47"/>
  <c r="E450" i="47" s="1"/>
  <c r="B450" i="47"/>
  <c r="J449" i="47"/>
  <c r="I449" i="47"/>
  <c r="H449" i="47"/>
  <c r="F449" i="47"/>
  <c r="D449" i="47"/>
  <c r="E449" i="47" s="1"/>
  <c r="B449" i="47"/>
  <c r="J448" i="47"/>
  <c r="I448" i="47"/>
  <c r="H448" i="47"/>
  <c r="F448" i="47"/>
  <c r="D448" i="47"/>
  <c r="E448" i="47" s="1"/>
  <c r="B448" i="47"/>
  <c r="J447" i="47"/>
  <c r="I447" i="47"/>
  <c r="H447" i="47"/>
  <c r="F447" i="47"/>
  <c r="D447" i="47"/>
  <c r="E447" i="47" s="1"/>
  <c r="B447" i="47"/>
  <c r="J446" i="47"/>
  <c r="I446" i="47"/>
  <c r="H446" i="47"/>
  <c r="F446" i="47"/>
  <c r="D446" i="47"/>
  <c r="E446" i="47" s="1"/>
  <c r="B446" i="47"/>
  <c r="J445" i="47"/>
  <c r="I445" i="47"/>
  <c r="H445" i="47"/>
  <c r="F445" i="47"/>
  <c r="D445" i="47"/>
  <c r="E445" i="47" s="1"/>
  <c r="B445" i="47"/>
  <c r="J444" i="47"/>
  <c r="I444" i="47"/>
  <c r="H444" i="47"/>
  <c r="F444" i="47"/>
  <c r="D444" i="47"/>
  <c r="E444" i="47" s="1"/>
  <c r="B444" i="47"/>
  <c r="J443" i="47"/>
  <c r="I443" i="47"/>
  <c r="H443" i="47"/>
  <c r="F443" i="47"/>
  <c r="D443" i="47"/>
  <c r="E443" i="47" s="1"/>
  <c r="B443" i="47"/>
  <c r="J442" i="47"/>
  <c r="I442" i="47"/>
  <c r="H442" i="47"/>
  <c r="F442" i="47"/>
  <c r="D442" i="47"/>
  <c r="E442" i="47" s="1"/>
  <c r="B442" i="47"/>
  <c r="J441" i="47"/>
  <c r="I441" i="47"/>
  <c r="H441" i="47"/>
  <c r="F441" i="47"/>
  <c r="D441" i="47"/>
  <c r="E441" i="47" s="1"/>
  <c r="B441" i="47"/>
  <c r="J440" i="47"/>
  <c r="I440" i="47"/>
  <c r="H440" i="47"/>
  <c r="F440" i="47"/>
  <c r="D440" i="47"/>
  <c r="E440" i="47" s="1"/>
  <c r="B440" i="47"/>
  <c r="J439" i="47"/>
  <c r="I439" i="47"/>
  <c r="H439" i="47"/>
  <c r="F439" i="47"/>
  <c r="D439" i="47"/>
  <c r="E439" i="47" s="1"/>
  <c r="B439" i="47"/>
  <c r="J438" i="47"/>
  <c r="I438" i="47"/>
  <c r="H438" i="47"/>
  <c r="F438" i="47"/>
  <c r="D438" i="47"/>
  <c r="E438" i="47" s="1"/>
  <c r="B438" i="47"/>
  <c r="J437" i="47"/>
  <c r="I437" i="47"/>
  <c r="H437" i="47"/>
  <c r="F437" i="47"/>
  <c r="D437" i="47"/>
  <c r="E437" i="47" s="1"/>
  <c r="B437" i="47"/>
  <c r="J436" i="47"/>
  <c r="I436" i="47"/>
  <c r="H436" i="47"/>
  <c r="F436" i="47"/>
  <c r="D436" i="47"/>
  <c r="E436" i="47" s="1"/>
  <c r="B436" i="47"/>
  <c r="J435" i="47"/>
  <c r="I435" i="47"/>
  <c r="H435" i="47"/>
  <c r="F435" i="47"/>
  <c r="D435" i="47"/>
  <c r="E435" i="47" s="1"/>
  <c r="B435" i="47"/>
  <c r="J434" i="47"/>
  <c r="I434" i="47"/>
  <c r="H434" i="47"/>
  <c r="F434" i="47"/>
  <c r="D434" i="47"/>
  <c r="E434" i="47" s="1"/>
  <c r="B434" i="47"/>
  <c r="J433" i="47"/>
  <c r="I433" i="47"/>
  <c r="H433" i="47"/>
  <c r="F433" i="47"/>
  <c r="D433" i="47"/>
  <c r="E433" i="47" s="1"/>
  <c r="B433" i="47"/>
  <c r="J432" i="47"/>
  <c r="I432" i="47"/>
  <c r="H432" i="47"/>
  <c r="F432" i="47"/>
  <c r="D432" i="47"/>
  <c r="E432" i="47" s="1"/>
  <c r="B432" i="47"/>
  <c r="J431" i="47"/>
  <c r="I431" i="47"/>
  <c r="H431" i="47"/>
  <c r="F431" i="47"/>
  <c r="D431" i="47"/>
  <c r="E431" i="47" s="1"/>
  <c r="B431" i="47"/>
  <c r="J430" i="47"/>
  <c r="I430" i="47"/>
  <c r="H430" i="47"/>
  <c r="F430" i="47"/>
  <c r="D430" i="47"/>
  <c r="E430" i="47" s="1"/>
  <c r="B430" i="47"/>
  <c r="J429" i="47"/>
  <c r="I429" i="47"/>
  <c r="H429" i="47"/>
  <c r="F429" i="47"/>
  <c r="D429" i="47"/>
  <c r="E429" i="47" s="1"/>
  <c r="B429" i="47"/>
  <c r="J428" i="47"/>
  <c r="I428" i="47"/>
  <c r="H428" i="47"/>
  <c r="F428" i="47"/>
  <c r="D428" i="47"/>
  <c r="E428" i="47" s="1"/>
  <c r="B428" i="47"/>
  <c r="J427" i="47"/>
  <c r="I427" i="47"/>
  <c r="H427" i="47"/>
  <c r="F427" i="47"/>
  <c r="D427" i="47"/>
  <c r="E427" i="47" s="1"/>
  <c r="B427" i="47"/>
  <c r="J426" i="47"/>
  <c r="I426" i="47"/>
  <c r="H426" i="47"/>
  <c r="F426" i="47"/>
  <c r="D426" i="47"/>
  <c r="E426" i="47" s="1"/>
  <c r="B426" i="47"/>
  <c r="J425" i="47"/>
  <c r="I425" i="47"/>
  <c r="H425" i="47"/>
  <c r="F425" i="47"/>
  <c r="D425" i="47"/>
  <c r="E425" i="47" s="1"/>
  <c r="B425" i="47"/>
  <c r="J424" i="47"/>
  <c r="I424" i="47"/>
  <c r="H424" i="47"/>
  <c r="F424" i="47"/>
  <c r="D424" i="47"/>
  <c r="E424" i="47" s="1"/>
  <c r="B424" i="47"/>
  <c r="J423" i="47"/>
  <c r="I423" i="47"/>
  <c r="H423" i="47"/>
  <c r="F423" i="47"/>
  <c r="D423" i="47"/>
  <c r="E423" i="47" s="1"/>
  <c r="B423" i="47"/>
  <c r="J422" i="47"/>
  <c r="I422" i="47"/>
  <c r="H422" i="47"/>
  <c r="F422" i="47"/>
  <c r="D422" i="47"/>
  <c r="E422" i="47" s="1"/>
  <c r="B422" i="47"/>
  <c r="J421" i="47"/>
  <c r="I421" i="47"/>
  <c r="H421" i="47"/>
  <c r="F421" i="47"/>
  <c r="D421" i="47"/>
  <c r="E421" i="47" s="1"/>
  <c r="B421" i="47"/>
  <c r="J420" i="47"/>
  <c r="I420" i="47"/>
  <c r="H420" i="47"/>
  <c r="F420" i="47"/>
  <c r="D420" i="47"/>
  <c r="E420" i="47" s="1"/>
  <c r="B420" i="47"/>
  <c r="J419" i="47"/>
  <c r="I419" i="47"/>
  <c r="H419" i="47"/>
  <c r="F419" i="47"/>
  <c r="D419" i="47"/>
  <c r="E419" i="47" s="1"/>
  <c r="B419" i="47"/>
  <c r="J418" i="47"/>
  <c r="I418" i="47"/>
  <c r="H418" i="47"/>
  <c r="F418" i="47"/>
  <c r="D418" i="47"/>
  <c r="E418" i="47" s="1"/>
  <c r="B418" i="47"/>
  <c r="J417" i="47"/>
  <c r="I417" i="47"/>
  <c r="H417" i="47"/>
  <c r="F417" i="47"/>
  <c r="D417" i="47"/>
  <c r="E417" i="47" s="1"/>
  <c r="B417" i="47"/>
  <c r="J416" i="47"/>
  <c r="I416" i="47"/>
  <c r="H416" i="47"/>
  <c r="F416" i="47"/>
  <c r="D416" i="47"/>
  <c r="E416" i="47" s="1"/>
  <c r="B416" i="47"/>
  <c r="J415" i="47"/>
  <c r="I415" i="47"/>
  <c r="H415" i="47"/>
  <c r="F415" i="47"/>
  <c r="D415" i="47"/>
  <c r="E415" i="47" s="1"/>
  <c r="B415" i="47"/>
  <c r="J414" i="47"/>
  <c r="I414" i="47"/>
  <c r="H414" i="47"/>
  <c r="F414" i="47"/>
  <c r="D414" i="47"/>
  <c r="E414" i="47" s="1"/>
  <c r="B414" i="47"/>
  <c r="J413" i="47"/>
  <c r="I413" i="47"/>
  <c r="H413" i="47"/>
  <c r="F413" i="47"/>
  <c r="D413" i="47"/>
  <c r="E413" i="47" s="1"/>
  <c r="B413" i="47"/>
  <c r="J412" i="47"/>
  <c r="I412" i="47"/>
  <c r="H412" i="47"/>
  <c r="F412" i="47"/>
  <c r="D412" i="47"/>
  <c r="E412" i="47" s="1"/>
  <c r="B412" i="47"/>
  <c r="J411" i="47"/>
  <c r="I411" i="47"/>
  <c r="H411" i="47"/>
  <c r="F411" i="47"/>
  <c r="D411" i="47"/>
  <c r="E411" i="47" s="1"/>
  <c r="B411" i="47"/>
  <c r="J410" i="47"/>
  <c r="I410" i="47"/>
  <c r="H410" i="47"/>
  <c r="F410" i="47"/>
  <c r="D410" i="47"/>
  <c r="E410" i="47" s="1"/>
  <c r="B410" i="47"/>
  <c r="J409" i="47"/>
  <c r="I409" i="47"/>
  <c r="H409" i="47"/>
  <c r="F409" i="47"/>
  <c r="D409" i="47"/>
  <c r="E409" i="47" s="1"/>
  <c r="B409" i="47"/>
  <c r="J408" i="47"/>
  <c r="I408" i="47"/>
  <c r="H408" i="47"/>
  <c r="F408" i="47"/>
  <c r="D408" i="47"/>
  <c r="E408" i="47" s="1"/>
  <c r="B408" i="47"/>
  <c r="J407" i="47"/>
  <c r="I407" i="47"/>
  <c r="H407" i="47"/>
  <c r="F407" i="47"/>
  <c r="D407" i="47"/>
  <c r="E407" i="47" s="1"/>
  <c r="B407" i="47"/>
  <c r="J406" i="47"/>
  <c r="I406" i="47"/>
  <c r="H406" i="47"/>
  <c r="F406" i="47"/>
  <c r="D406" i="47"/>
  <c r="E406" i="47" s="1"/>
  <c r="B406" i="47"/>
  <c r="J405" i="47"/>
  <c r="I405" i="47"/>
  <c r="H405" i="47"/>
  <c r="F405" i="47"/>
  <c r="D405" i="47"/>
  <c r="E405" i="47" s="1"/>
  <c r="B405" i="47"/>
  <c r="J404" i="47"/>
  <c r="I404" i="47"/>
  <c r="H404" i="47"/>
  <c r="F404" i="47"/>
  <c r="D404" i="47"/>
  <c r="E404" i="47" s="1"/>
  <c r="B404" i="47"/>
  <c r="J403" i="47"/>
  <c r="I403" i="47"/>
  <c r="H403" i="47"/>
  <c r="F403" i="47"/>
  <c r="D403" i="47"/>
  <c r="E403" i="47" s="1"/>
  <c r="B403" i="47"/>
  <c r="J402" i="47"/>
  <c r="I402" i="47"/>
  <c r="H402" i="47"/>
  <c r="F402" i="47"/>
  <c r="D402" i="47"/>
  <c r="E402" i="47" s="1"/>
  <c r="B402" i="47"/>
  <c r="J401" i="47"/>
  <c r="I401" i="47"/>
  <c r="H401" i="47"/>
  <c r="F401" i="47"/>
  <c r="D401" i="47"/>
  <c r="E401" i="47" s="1"/>
  <c r="B401" i="47"/>
  <c r="J400" i="47"/>
  <c r="I400" i="47"/>
  <c r="H400" i="47"/>
  <c r="F400" i="47"/>
  <c r="D400" i="47"/>
  <c r="E400" i="47" s="1"/>
  <c r="B400" i="47"/>
  <c r="J399" i="47"/>
  <c r="I399" i="47"/>
  <c r="H399" i="47"/>
  <c r="F399" i="47"/>
  <c r="D399" i="47"/>
  <c r="E399" i="47" s="1"/>
  <c r="B399" i="47"/>
  <c r="J398" i="47"/>
  <c r="I398" i="47"/>
  <c r="H398" i="47"/>
  <c r="F398" i="47"/>
  <c r="D398" i="47"/>
  <c r="E398" i="47" s="1"/>
  <c r="B398" i="47"/>
  <c r="J397" i="47"/>
  <c r="I397" i="47"/>
  <c r="H397" i="47"/>
  <c r="F397" i="47"/>
  <c r="D397" i="47"/>
  <c r="E397" i="47" s="1"/>
  <c r="B397" i="47"/>
  <c r="J396" i="47"/>
  <c r="I396" i="47"/>
  <c r="H396" i="47"/>
  <c r="F396" i="47"/>
  <c r="D396" i="47"/>
  <c r="E396" i="47" s="1"/>
  <c r="B396" i="47"/>
  <c r="J395" i="47"/>
  <c r="I395" i="47"/>
  <c r="H395" i="47"/>
  <c r="F395" i="47"/>
  <c r="D395" i="47"/>
  <c r="E395" i="47" s="1"/>
  <c r="B395" i="47"/>
  <c r="J394" i="47"/>
  <c r="I394" i="47"/>
  <c r="H394" i="47"/>
  <c r="F394" i="47"/>
  <c r="D394" i="47"/>
  <c r="E394" i="47" s="1"/>
  <c r="B394" i="47"/>
  <c r="J393" i="47"/>
  <c r="I393" i="47"/>
  <c r="H393" i="47"/>
  <c r="F393" i="47"/>
  <c r="D393" i="47"/>
  <c r="E393" i="47" s="1"/>
  <c r="B393" i="47"/>
  <c r="J392" i="47"/>
  <c r="I392" i="47"/>
  <c r="H392" i="47"/>
  <c r="F392" i="47"/>
  <c r="D392" i="47"/>
  <c r="E392" i="47" s="1"/>
  <c r="B392" i="47"/>
  <c r="J391" i="47"/>
  <c r="I391" i="47"/>
  <c r="H391" i="47"/>
  <c r="F391" i="47"/>
  <c r="D391" i="47"/>
  <c r="E391" i="47" s="1"/>
  <c r="B391" i="47"/>
  <c r="J390" i="47"/>
  <c r="I390" i="47"/>
  <c r="H390" i="47"/>
  <c r="F390" i="47"/>
  <c r="D390" i="47"/>
  <c r="E390" i="47" s="1"/>
  <c r="B390" i="47"/>
  <c r="J389" i="47"/>
  <c r="I389" i="47"/>
  <c r="H389" i="47"/>
  <c r="F389" i="47"/>
  <c r="D389" i="47"/>
  <c r="E389" i="47" s="1"/>
  <c r="B389" i="47"/>
  <c r="J388" i="47"/>
  <c r="I388" i="47"/>
  <c r="H388" i="47"/>
  <c r="F388" i="47"/>
  <c r="D388" i="47"/>
  <c r="E388" i="47" s="1"/>
  <c r="B388" i="47"/>
  <c r="J387" i="47"/>
  <c r="I387" i="47"/>
  <c r="H387" i="47"/>
  <c r="F387" i="47"/>
  <c r="D387" i="47"/>
  <c r="E387" i="47" s="1"/>
  <c r="B387" i="47"/>
  <c r="J386" i="47"/>
  <c r="I386" i="47"/>
  <c r="H386" i="47"/>
  <c r="F386" i="47"/>
  <c r="D386" i="47"/>
  <c r="E386" i="47" s="1"/>
  <c r="B386" i="47"/>
  <c r="J385" i="47"/>
  <c r="I385" i="47"/>
  <c r="H385" i="47"/>
  <c r="F385" i="47"/>
  <c r="D385" i="47"/>
  <c r="E385" i="47" s="1"/>
  <c r="B385" i="47"/>
  <c r="J384" i="47"/>
  <c r="I384" i="47"/>
  <c r="H384" i="47"/>
  <c r="F384" i="47"/>
  <c r="D384" i="47"/>
  <c r="E384" i="47" s="1"/>
  <c r="B384" i="47"/>
  <c r="J383" i="47"/>
  <c r="I383" i="47"/>
  <c r="H383" i="47"/>
  <c r="F383" i="47"/>
  <c r="D383" i="47"/>
  <c r="E383" i="47" s="1"/>
  <c r="B383" i="47"/>
  <c r="J382" i="47"/>
  <c r="I382" i="47"/>
  <c r="H382" i="47"/>
  <c r="F382" i="47"/>
  <c r="D382" i="47"/>
  <c r="E382" i="47" s="1"/>
  <c r="B382" i="47"/>
  <c r="J381" i="47"/>
  <c r="I381" i="47"/>
  <c r="H381" i="47"/>
  <c r="F381" i="47"/>
  <c r="D381" i="47"/>
  <c r="E381" i="47" s="1"/>
  <c r="B381" i="47"/>
  <c r="J380" i="47"/>
  <c r="I380" i="47"/>
  <c r="H380" i="47"/>
  <c r="F380" i="47"/>
  <c r="D380" i="47"/>
  <c r="E380" i="47" s="1"/>
  <c r="B380" i="47"/>
  <c r="J379" i="47"/>
  <c r="I379" i="47"/>
  <c r="H379" i="47"/>
  <c r="F379" i="47"/>
  <c r="D379" i="47"/>
  <c r="E379" i="47" s="1"/>
  <c r="B379" i="47"/>
  <c r="J378" i="47"/>
  <c r="I378" i="47"/>
  <c r="H378" i="47"/>
  <c r="F378" i="47"/>
  <c r="D378" i="47"/>
  <c r="E378" i="47" s="1"/>
  <c r="B378" i="47"/>
  <c r="J377" i="47"/>
  <c r="I377" i="47"/>
  <c r="H377" i="47"/>
  <c r="F377" i="47"/>
  <c r="D377" i="47"/>
  <c r="E377" i="47" s="1"/>
  <c r="B377" i="47"/>
  <c r="J376" i="47"/>
  <c r="I376" i="47"/>
  <c r="H376" i="47"/>
  <c r="F376" i="47"/>
  <c r="D376" i="47"/>
  <c r="E376" i="47" s="1"/>
  <c r="B376" i="47"/>
  <c r="J375" i="47"/>
  <c r="I375" i="47"/>
  <c r="H375" i="47"/>
  <c r="F375" i="47"/>
  <c r="D375" i="47"/>
  <c r="E375" i="47" s="1"/>
  <c r="B375" i="47"/>
  <c r="J374" i="47"/>
  <c r="I374" i="47"/>
  <c r="H374" i="47"/>
  <c r="F374" i="47"/>
  <c r="D374" i="47"/>
  <c r="E374" i="47" s="1"/>
  <c r="B374" i="47"/>
  <c r="J373" i="47"/>
  <c r="I373" i="47"/>
  <c r="H373" i="47"/>
  <c r="F373" i="47"/>
  <c r="D373" i="47"/>
  <c r="E373" i="47" s="1"/>
  <c r="B373" i="47"/>
  <c r="J372" i="47"/>
  <c r="I372" i="47"/>
  <c r="H372" i="47"/>
  <c r="F372" i="47"/>
  <c r="D372" i="47"/>
  <c r="E372" i="47" s="1"/>
  <c r="B372" i="47"/>
  <c r="J371" i="47"/>
  <c r="I371" i="47"/>
  <c r="H371" i="47"/>
  <c r="F371" i="47"/>
  <c r="D371" i="47"/>
  <c r="E371" i="47" s="1"/>
  <c r="B371" i="47"/>
  <c r="J370" i="47"/>
  <c r="I370" i="47"/>
  <c r="H370" i="47"/>
  <c r="F370" i="47"/>
  <c r="D370" i="47"/>
  <c r="E370" i="47" s="1"/>
  <c r="B370" i="47"/>
  <c r="J369" i="47"/>
  <c r="I369" i="47"/>
  <c r="H369" i="47"/>
  <c r="F369" i="47"/>
  <c r="D369" i="47"/>
  <c r="E369" i="47" s="1"/>
  <c r="B369" i="47"/>
  <c r="J368" i="47"/>
  <c r="I368" i="47"/>
  <c r="H368" i="47"/>
  <c r="F368" i="47"/>
  <c r="D368" i="47"/>
  <c r="E368" i="47" s="1"/>
  <c r="B368" i="47"/>
  <c r="J367" i="47"/>
  <c r="I367" i="47"/>
  <c r="H367" i="47"/>
  <c r="F367" i="47"/>
  <c r="D367" i="47"/>
  <c r="E367" i="47" s="1"/>
  <c r="B367" i="47"/>
  <c r="J366" i="47"/>
  <c r="I366" i="47"/>
  <c r="H366" i="47"/>
  <c r="F366" i="47"/>
  <c r="D366" i="47"/>
  <c r="E366" i="47" s="1"/>
  <c r="B366" i="47"/>
  <c r="J365" i="47"/>
  <c r="I365" i="47"/>
  <c r="H365" i="47"/>
  <c r="F365" i="47"/>
  <c r="D365" i="47"/>
  <c r="E365" i="47" s="1"/>
  <c r="B365" i="47"/>
  <c r="J364" i="47"/>
  <c r="I364" i="47"/>
  <c r="H364" i="47"/>
  <c r="F364" i="47"/>
  <c r="D364" i="47"/>
  <c r="E364" i="47" s="1"/>
  <c r="B364" i="47"/>
  <c r="J363" i="47"/>
  <c r="I363" i="47"/>
  <c r="H363" i="47"/>
  <c r="F363" i="47"/>
  <c r="D363" i="47"/>
  <c r="E363" i="47" s="1"/>
  <c r="B363" i="47"/>
  <c r="J362" i="47"/>
  <c r="I362" i="47"/>
  <c r="H362" i="47"/>
  <c r="F362" i="47"/>
  <c r="D362" i="47"/>
  <c r="E362" i="47" s="1"/>
  <c r="B362" i="47"/>
  <c r="J361" i="47"/>
  <c r="I361" i="47"/>
  <c r="H361" i="47"/>
  <c r="F361" i="47"/>
  <c r="D361" i="47"/>
  <c r="E361" i="47" s="1"/>
  <c r="B361" i="47"/>
  <c r="J360" i="47"/>
  <c r="I360" i="47"/>
  <c r="H360" i="47"/>
  <c r="F360" i="47"/>
  <c r="D360" i="47"/>
  <c r="E360" i="47" s="1"/>
  <c r="B360" i="47"/>
  <c r="J359" i="47"/>
  <c r="I359" i="47"/>
  <c r="H359" i="47"/>
  <c r="F359" i="47"/>
  <c r="D359" i="47"/>
  <c r="E359" i="47" s="1"/>
  <c r="B359" i="47"/>
  <c r="J358" i="47"/>
  <c r="I358" i="47"/>
  <c r="H358" i="47"/>
  <c r="F358" i="47"/>
  <c r="D358" i="47"/>
  <c r="E358" i="47" s="1"/>
  <c r="B358" i="47"/>
  <c r="J357" i="47"/>
  <c r="I357" i="47"/>
  <c r="H357" i="47"/>
  <c r="F357" i="47"/>
  <c r="D357" i="47"/>
  <c r="E357" i="47" s="1"/>
  <c r="B357" i="47"/>
  <c r="J356" i="47"/>
  <c r="I356" i="47"/>
  <c r="H356" i="47"/>
  <c r="F356" i="47"/>
  <c r="D356" i="47"/>
  <c r="E356" i="47" s="1"/>
  <c r="B356" i="47"/>
  <c r="J355" i="47"/>
  <c r="I355" i="47"/>
  <c r="H355" i="47"/>
  <c r="F355" i="47"/>
  <c r="D355" i="47"/>
  <c r="E355" i="47" s="1"/>
  <c r="B355" i="47"/>
  <c r="J354" i="47"/>
  <c r="I354" i="47"/>
  <c r="H354" i="47"/>
  <c r="F354" i="47"/>
  <c r="D354" i="47"/>
  <c r="E354" i="47" s="1"/>
  <c r="B354" i="47"/>
  <c r="J353" i="47"/>
  <c r="I353" i="47"/>
  <c r="H353" i="47"/>
  <c r="F353" i="47"/>
  <c r="D353" i="47"/>
  <c r="E353" i="47" s="1"/>
  <c r="B353" i="47"/>
  <c r="J352" i="47"/>
  <c r="I352" i="47"/>
  <c r="H352" i="47"/>
  <c r="F352" i="47"/>
  <c r="D352" i="47"/>
  <c r="E352" i="47" s="1"/>
  <c r="B352" i="47"/>
  <c r="J351" i="47"/>
  <c r="I351" i="47"/>
  <c r="H351" i="47"/>
  <c r="F351" i="47"/>
  <c r="D351" i="47"/>
  <c r="E351" i="47" s="1"/>
  <c r="B351" i="47"/>
  <c r="J350" i="47"/>
  <c r="I350" i="47"/>
  <c r="H350" i="47"/>
  <c r="F350" i="47"/>
  <c r="D350" i="47"/>
  <c r="E350" i="47" s="1"/>
  <c r="B350" i="47"/>
  <c r="J349" i="47"/>
  <c r="I349" i="47"/>
  <c r="H349" i="47"/>
  <c r="F349" i="47"/>
  <c r="D349" i="47"/>
  <c r="E349" i="47" s="1"/>
  <c r="B349" i="47"/>
  <c r="J348" i="47"/>
  <c r="I348" i="47"/>
  <c r="H348" i="47"/>
  <c r="F348" i="47"/>
  <c r="D348" i="47"/>
  <c r="E348" i="47" s="1"/>
  <c r="B348" i="47"/>
  <c r="J347" i="47"/>
  <c r="I347" i="47"/>
  <c r="H347" i="47"/>
  <c r="F347" i="47"/>
  <c r="D347" i="47"/>
  <c r="E347" i="47" s="1"/>
  <c r="B347" i="47"/>
  <c r="J346" i="47"/>
  <c r="I346" i="47"/>
  <c r="H346" i="47"/>
  <c r="F346" i="47"/>
  <c r="D346" i="47"/>
  <c r="E346" i="47" s="1"/>
  <c r="B346" i="47"/>
  <c r="J345" i="47"/>
  <c r="I345" i="47"/>
  <c r="H345" i="47"/>
  <c r="F345" i="47"/>
  <c r="D345" i="47"/>
  <c r="E345" i="47" s="1"/>
  <c r="B345" i="47"/>
  <c r="J344" i="47"/>
  <c r="I344" i="47"/>
  <c r="H344" i="47"/>
  <c r="F344" i="47"/>
  <c r="D344" i="47"/>
  <c r="E344" i="47" s="1"/>
  <c r="B344" i="47"/>
  <c r="J343" i="47"/>
  <c r="I343" i="47"/>
  <c r="H343" i="47"/>
  <c r="F343" i="47"/>
  <c r="D343" i="47"/>
  <c r="E343" i="47" s="1"/>
  <c r="B343" i="47"/>
  <c r="J342" i="47"/>
  <c r="I342" i="47"/>
  <c r="H342" i="47"/>
  <c r="F342" i="47"/>
  <c r="D342" i="47"/>
  <c r="E342" i="47" s="1"/>
  <c r="B342" i="47"/>
  <c r="J341" i="47"/>
  <c r="I341" i="47"/>
  <c r="H341" i="47"/>
  <c r="F341" i="47"/>
  <c r="D341" i="47"/>
  <c r="E341" i="47" s="1"/>
  <c r="B341" i="47"/>
  <c r="J340" i="47"/>
  <c r="I340" i="47"/>
  <c r="H340" i="47"/>
  <c r="F340" i="47"/>
  <c r="D340" i="47"/>
  <c r="E340" i="47" s="1"/>
  <c r="B340" i="47"/>
  <c r="J339" i="47"/>
  <c r="I339" i="47"/>
  <c r="H339" i="47"/>
  <c r="F339" i="47"/>
  <c r="D339" i="47"/>
  <c r="E339" i="47" s="1"/>
  <c r="B339" i="47"/>
  <c r="J338" i="47"/>
  <c r="I338" i="47"/>
  <c r="H338" i="47"/>
  <c r="F338" i="47"/>
  <c r="D338" i="47"/>
  <c r="E338" i="47" s="1"/>
  <c r="B338" i="47"/>
  <c r="J337" i="47"/>
  <c r="I337" i="47"/>
  <c r="H337" i="47"/>
  <c r="F337" i="47"/>
  <c r="D337" i="47"/>
  <c r="E337" i="47" s="1"/>
  <c r="B337" i="47"/>
  <c r="J336" i="47"/>
  <c r="I336" i="47"/>
  <c r="H336" i="47"/>
  <c r="F336" i="47"/>
  <c r="D336" i="47"/>
  <c r="E336" i="47" s="1"/>
  <c r="B336" i="47"/>
  <c r="J335" i="47"/>
  <c r="I335" i="47"/>
  <c r="H335" i="47"/>
  <c r="F335" i="47"/>
  <c r="D335" i="47"/>
  <c r="E335" i="47" s="1"/>
  <c r="B335" i="47"/>
  <c r="J334" i="47"/>
  <c r="I334" i="47"/>
  <c r="H334" i="47"/>
  <c r="F334" i="47"/>
  <c r="D334" i="47"/>
  <c r="E334" i="47" s="1"/>
  <c r="B334" i="47"/>
  <c r="J333" i="47"/>
  <c r="I333" i="47"/>
  <c r="H333" i="47"/>
  <c r="F333" i="47"/>
  <c r="D333" i="47"/>
  <c r="E333" i="47" s="1"/>
  <c r="B333" i="47"/>
  <c r="J332" i="47"/>
  <c r="I332" i="47"/>
  <c r="H332" i="47"/>
  <c r="F332" i="47"/>
  <c r="D332" i="47"/>
  <c r="E332" i="47" s="1"/>
  <c r="B332" i="47"/>
  <c r="J331" i="47"/>
  <c r="I331" i="47"/>
  <c r="H331" i="47"/>
  <c r="F331" i="47"/>
  <c r="D331" i="47"/>
  <c r="E331" i="47" s="1"/>
  <c r="B331" i="47"/>
  <c r="J330" i="47"/>
  <c r="I330" i="47"/>
  <c r="H330" i="47"/>
  <c r="F330" i="47"/>
  <c r="D330" i="47"/>
  <c r="E330" i="47" s="1"/>
  <c r="B330" i="47"/>
  <c r="J329" i="47"/>
  <c r="I329" i="47"/>
  <c r="H329" i="47"/>
  <c r="F329" i="47"/>
  <c r="D329" i="47"/>
  <c r="E329" i="47" s="1"/>
  <c r="B329" i="47"/>
  <c r="J328" i="47"/>
  <c r="I328" i="47"/>
  <c r="H328" i="47"/>
  <c r="F328" i="47"/>
  <c r="D328" i="47"/>
  <c r="E328" i="47" s="1"/>
  <c r="B328" i="47"/>
  <c r="J327" i="47"/>
  <c r="I327" i="47"/>
  <c r="H327" i="47"/>
  <c r="F327" i="47"/>
  <c r="D327" i="47"/>
  <c r="E327" i="47" s="1"/>
  <c r="B327" i="47"/>
  <c r="J326" i="47"/>
  <c r="I326" i="47"/>
  <c r="H326" i="47"/>
  <c r="F326" i="47"/>
  <c r="D326" i="47"/>
  <c r="E326" i="47" s="1"/>
  <c r="B326" i="47"/>
  <c r="J325" i="47"/>
  <c r="I325" i="47"/>
  <c r="H325" i="47"/>
  <c r="F325" i="47"/>
  <c r="D325" i="47"/>
  <c r="E325" i="47" s="1"/>
  <c r="B325" i="47"/>
  <c r="J324" i="47"/>
  <c r="I324" i="47"/>
  <c r="H324" i="47"/>
  <c r="F324" i="47"/>
  <c r="D324" i="47"/>
  <c r="E324" i="47" s="1"/>
  <c r="B324" i="47"/>
  <c r="J323" i="47"/>
  <c r="I323" i="47"/>
  <c r="H323" i="47"/>
  <c r="F323" i="47"/>
  <c r="D323" i="47"/>
  <c r="E323" i="47" s="1"/>
  <c r="B323" i="47"/>
  <c r="J322" i="47"/>
  <c r="I322" i="47"/>
  <c r="H322" i="47"/>
  <c r="F322" i="47"/>
  <c r="D322" i="47"/>
  <c r="E322" i="47" s="1"/>
  <c r="B322" i="47"/>
  <c r="J321" i="47"/>
  <c r="I321" i="47"/>
  <c r="H321" i="47"/>
  <c r="F321" i="47"/>
  <c r="D321" i="47"/>
  <c r="E321" i="47" s="1"/>
  <c r="B321" i="47"/>
  <c r="J320" i="47"/>
  <c r="I320" i="47"/>
  <c r="H320" i="47"/>
  <c r="F320" i="47"/>
  <c r="D320" i="47"/>
  <c r="E320" i="47" s="1"/>
  <c r="B320" i="47"/>
  <c r="J319" i="47"/>
  <c r="I319" i="47"/>
  <c r="H319" i="47"/>
  <c r="F319" i="47"/>
  <c r="D319" i="47"/>
  <c r="E319" i="47" s="1"/>
  <c r="B319" i="47"/>
  <c r="J318" i="47"/>
  <c r="I318" i="47"/>
  <c r="H318" i="47"/>
  <c r="F318" i="47"/>
  <c r="D318" i="47"/>
  <c r="E318" i="47" s="1"/>
  <c r="B318" i="47"/>
  <c r="J317" i="47"/>
  <c r="I317" i="47"/>
  <c r="H317" i="47"/>
  <c r="F317" i="47"/>
  <c r="D317" i="47"/>
  <c r="E317" i="47" s="1"/>
  <c r="B317" i="47"/>
  <c r="J316" i="47"/>
  <c r="I316" i="47"/>
  <c r="H316" i="47"/>
  <c r="F316" i="47"/>
  <c r="D316" i="47"/>
  <c r="E316" i="47" s="1"/>
  <c r="B316" i="47"/>
  <c r="J315" i="47"/>
  <c r="I315" i="47"/>
  <c r="H315" i="47"/>
  <c r="F315" i="47"/>
  <c r="D315" i="47"/>
  <c r="E315" i="47" s="1"/>
  <c r="B315" i="47"/>
  <c r="J314" i="47"/>
  <c r="I314" i="47"/>
  <c r="H314" i="47"/>
  <c r="F314" i="47"/>
  <c r="D314" i="47"/>
  <c r="E314" i="47" s="1"/>
  <c r="B314" i="47"/>
  <c r="J313" i="47"/>
  <c r="I313" i="47"/>
  <c r="H313" i="47"/>
  <c r="F313" i="47"/>
  <c r="D313" i="47"/>
  <c r="E313" i="47" s="1"/>
  <c r="B313" i="47"/>
  <c r="J312" i="47"/>
  <c r="I312" i="47"/>
  <c r="H312" i="47"/>
  <c r="F312" i="47"/>
  <c r="D312" i="47"/>
  <c r="E312" i="47" s="1"/>
  <c r="B312" i="47"/>
  <c r="J311" i="47"/>
  <c r="I311" i="47"/>
  <c r="H311" i="47"/>
  <c r="F311" i="47"/>
  <c r="D311" i="47"/>
  <c r="E311" i="47" s="1"/>
  <c r="B311" i="47"/>
  <c r="J310" i="47"/>
  <c r="I310" i="47"/>
  <c r="H310" i="47"/>
  <c r="F310" i="47"/>
  <c r="D310" i="47"/>
  <c r="E310" i="47" s="1"/>
  <c r="B310" i="47"/>
  <c r="J309" i="47"/>
  <c r="I309" i="47"/>
  <c r="H309" i="47"/>
  <c r="F309" i="47"/>
  <c r="D309" i="47"/>
  <c r="E309" i="47" s="1"/>
  <c r="B309" i="47"/>
  <c r="J308" i="47"/>
  <c r="I308" i="47"/>
  <c r="H308" i="47"/>
  <c r="F308" i="47"/>
  <c r="D308" i="47"/>
  <c r="E308" i="47" s="1"/>
  <c r="B308" i="47"/>
  <c r="J307" i="47"/>
  <c r="I307" i="47"/>
  <c r="H307" i="47"/>
  <c r="F307" i="47"/>
  <c r="D307" i="47"/>
  <c r="E307" i="47" s="1"/>
  <c r="B307" i="47"/>
  <c r="J306" i="47"/>
  <c r="I306" i="47"/>
  <c r="H306" i="47"/>
  <c r="F306" i="47"/>
  <c r="D306" i="47"/>
  <c r="E306" i="47" s="1"/>
  <c r="B306" i="47"/>
  <c r="J305" i="47"/>
  <c r="I305" i="47"/>
  <c r="H305" i="47"/>
  <c r="F305" i="47"/>
  <c r="D305" i="47"/>
  <c r="E305" i="47" s="1"/>
  <c r="B305" i="47"/>
  <c r="J304" i="47"/>
  <c r="I304" i="47"/>
  <c r="H304" i="47"/>
  <c r="F304" i="47"/>
  <c r="D304" i="47"/>
  <c r="E304" i="47" s="1"/>
  <c r="B304" i="47"/>
  <c r="J303" i="47"/>
  <c r="I303" i="47"/>
  <c r="H303" i="47"/>
  <c r="F303" i="47"/>
  <c r="D303" i="47"/>
  <c r="E303" i="47" s="1"/>
  <c r="B303" i="47"/>
  <c r="J302" i="47"/>
  <c r="I302" i="47"/>
  <c r="H302" i="47"/>
  <c r="F302" i="47"/>
  <c r="D302" i="47"/>
  <c r="E302" i="47" s="1"/>
  <c r="B302" i="47"/>
  <c r="J301" i="47"/>
  <c r="I301" i="47"/>
  <c r="H301" i="47"/>
  <c r="F301" i="47"/>
  <c r="D301" i="47"/>
  <c r="E301" i="47" s="1"/>
  <c r="B301" i="47"/>
  <c r="J300" i="47"/>
  <c r="I300" i="47"/>
  <c r="H300" i="47"/>
  <c r="F300" i="47"/>
  <c r="D300" i="47"/>
  <c r="E300" i="47" s="1"/>
  <c r="B300" i="47"/>
  <c r="J299" i="47"/>
  <c r="I299" i="47"/>
  <c r="H299" i="47"/>
  <c r="F299" i="47"/>
  <c r="D299" i="47"/>
  <c r="E299" i="47" s="1"/>
  <c r="B299" i="47"/>
  <c r="J298" i="47"/>
  <c r="I298" i="47"/>
  <c r="H298" i="47"/>
  <c r="F298" i="47"/>
  <c r="D298" i="47"/>
  <c r="E298" i="47" s="1"/>
  <c r="B298" i="47"/>
  <c r="J297" i="47"/>
  <c r="I297" i="47"/>
  <c r="H297" i="47"/>
  <c r="F297" i="47"/>
  <c r="D297" i="47"/>
  <c r="E297" i="47" s="1"/>
  <c r="B297" i="47"/>
  <c r="J296" i="47"/>
  <c r="I296" i="47"/>
  <c r="H296" i="47"/>
  <c r="F296" i="47"/>
  <c r="D296" i="47"/>
  <c r="E296" i="47" s="1"/>
  <c r="B296" i="47"/>
  <c r="J295" i="47"/>
  <c r="I295" i="47"/>
  <c r="H295" i="47"/>
  <c r="F295" i="47"/>
  <c r="D295" i="47"/>
  <c r="E295" i="47" s="1"/>
  <c r="B295" i="47"/>
  <c r="J294" i="47"/>
  <c r="I294" i="47"/>
  <c r="H294" i="47"/>
  <c r="F294" i="47"/>
  <c r="D294" i="47"/>
  <c r="E294" i="47" s="1"/>
  <c r="B294" i="47"/>
  <c r="J293" i="47"/>
  <c r="I293" i="47"/>
  <c r="H293" i="47"/>
  <c r="F293" i="47"/>
  <c r="D293" i="47"/>
  <c r="E293" i="47" s="1"/>
  <c r="B293" i="47"/>
  <c r="J292" i="47"/>
  <c r="I292" i="47"/>
  <c r="H292" i="47"/>
  <c r="F292" i="47"/>
  <c r="D292" i="47"/>
  <c r="E292" i="47" s="1"/>
  <c r="B292" i="47"/>
  <c r="J291" i="47"/>
  <c r="I291" i="47"/>
  <c r="H291" i="47"/>
  <c r="F291" i="47"/>
  <c r="D291" i="47"/>
  <c r="E291" i="47" s="1"/>
  <c r="B291" i="47"/>
  <c r="J290" i="47"/>
  <c r="I290" i="47"/>
  <c r="H290" i="47"/>
  <c r="F290" i="47"/>
  <c r="D290" i="47"/>
  <c r="E290" i="47" s="1"/>
  <c r="B290" i="47"/>
  <c r="J289" i="47"/>
  <c r="I289" i="47"/>
  <c r="H289" i="47"/>
  <c r="F289" i="47"/>
  <c r="D289" i="47"/>
  <c r="E289" i="47" s="1"/>
  <c r="B289" i="47"/>
  <c r="J288" i="47"/>
  <c r="I288" i="47"/>
  <c r="H288" i="47"/>
  <c r="F288" i="47"/>
  <c r="D288" i="47"/>
  <c r="E288" i="47" s="1"/>
  <c r="B288" i="47"/>
  <c r="J287" i="47"/>
  <c r="I287" i="47"/>
  <c r="H287" i="47"/>
  <c r="F287" i="47"/>
  <c r="D287" i="47"/>
  <c r="E287" i="47" s="1"/>
  <c r="B287" i="47"/>
  <c r="J286" i="47"/>
  <c r="I286" i="47"/>
  <c r="H286" i="47"/>
  <c r="F286" i="47"/>
  <c r="D286" i="47"/>
  <c r="E286" i="47" s="1"/>
  <c r="B286" i="47"/>
  <c r="J285" i="47"/>
  <c r="I285" i="47"/>
  <c r="H285" i="47"/>
  <c r="F285" i="47"/>
  <c r="D285" i="47"/>
  <c r="E285" i="47" s="1"/>
  <c r="B285" i="47"/>
  <c r="J284" i="47"/>
  <c r="I284" i="47"/>
  <c r="H284" i="47"/>
  <c r="F284" i="47"/>
  <c r="D284" i="47"/>
  <c r="E284" i="47" s="1"/>
  <c r="B284" i="47"/>
  <c r="J283" i="47"/>
  <c r="I283" i="47"/>
  <c r="H283" i="47"/>
  <c r="F283" i="47"/>
  <c r="D283" i="47"/>
  <c r="E283" i="47" s="1"/>
  <c r="B283" i="47"/>
  <c r="J282" i="47"/>
  <c r="I282" i="47"/>
  <c r="H282" i="47"/>
  <c r="F282" i="47"/>
  <c r="D282" i="47"/>
  <c r="E282" i="47" s="1"/>
  <c r="B282" i="47"/>
  <c r="J281" i="47"/>
  <c r="I281" i="47"/>
  <c r="H281" i="47"/>
  <c r="F281" i="47"/>
  <c r="D281" i="47"/>
  <c r="E281" i="47" s="1"/>
  <c r="B281" i="47"/>
  <c r="J280" i="47"/>
  <c r="I280" i="47"/>
  <c r="H280" i="47"/>
  <c r="F280" i="47"/>
  <c r="D280" i="47"/>
  <c r="E280" i="47" s="1"/>
  <c r="B280" i="47"/>
  <c r="J279" i="47"/>
  <c r="I279" i="47"/>
  <c r="H279" i="47"/>
  <c r="F279" i="47"/>
  <c r="D279" i="47"/>
  <c r="E279" i="47" s="1"/>
  <c r="B279" i="47"/>
  <c r="J278" i="47"/>
  <c r="I278" i="47"/>
  <c r="H278" i="47"/>
  <c r="F278" i="47"/>
  <c r="D278" i="47"/>
  <c r="E278" i="47" s="1"/>
  <c r="B278" i="47"/>
  <c r="J277" i="47"/>
  <c r="I277" i="47"/>
  <c r="H277" i="47"/>
  <c r="F277" i="47"/>
  <c r="D277" i="47"/>
  <c r="E277" i="47" s="1"/>
  <c r="B277" i="47"/>
  <c r="J276" i="47"/>
  <c r="I276" i="47"/>
  <c r="H276" i="47"/>
  <c r="F276" i="47"/>
  <c r="D276" i="47"/>
  <c r="E276" i="47" s="1"/>
  <c r="B276" i="47"/>
  <c r="J275" i="47"/>
  <c r="I275" i="47"/>
  <c r="H275" i="47"/>
  <c r="F275" i="47"/>
  <c r="D275" i="47"/>
  <c r="E275" i="47" s="1"/>
  <c r="B275" i="47"/>
  <c r="J274" i="47"/>
  <c r="I274" i="47"/>
  <c r="H274" i="47"/>
  <c r="F274" i="47"/>
  <c r="D274" i="47"/>
  <c r="E274" i="47" s="1"/>
  <c r="B274" i="47"/>
  <c r="J273" i="47"/>
  <c r="I273" i="47"/>
  <c r="H273" i="47"/>
  <c r="F273" i="47"/>
  <c r="D273" i="47"/>
  <c r="E273" i="47" s="1"/>
  <c r="B273" i="47"/>
  <c r="J272" i="47"/>
  <c r="I272" i="47"/>
  <c r="H272" i="47"/>
  <c r="F272" i="47"/>
  <c r="D272" i="47"/>
  <c r="E272" i="47" s="1"/>
  <c r="B272" i="47"/>
  <c r="J271" i="47"/>
  <c r="I271" i="47"/>
  <c r="H271" i="47"/>
  <c r="F271" i="47"/>
  <c r="D271" i="47"/>
  <c r="E271" i="47" s="1"/>
  <c r="B271" i="47"/>
  <c r="J270" i="47"/>
  <c r="I270" i="47"/>
  <c r="H270" i="47"/>
  <c r="F270" i="47"/>
  <c r="D270" i="47"/>
  <c r="E270" i="47" s="1"/>
  <c r="B270" i="47"/>
  <c r="J269" i="47"/>
  <c r="I269" i="47"/>
  <c r="H269" i="47"/>
  <c r="F269" i="47"/>
  <c r="D269" i="47"/>
  <c r="E269" i="47" s="1"/>
  <c r="B269" i="47"/>
  <c r="J268" i="47"/>
  <c r="I268" i="47"/>
  <c r="H268" i="47"/>
  <c r="F268" i="47"/>
  <c r="D268" i="47"/>
  <c r="E268" i="47" s="1"/>
  <c r="B268" i="47"/>
  <c r="J267" i="47"/>
  <c r="I267" i="47"/>
  <c r="H267" i="47"/>
  <c r="F267" i="47"/>
  <c r="D267" i="47"/>
  <c r="E267" i="47" s="1"/>
  <c r="B267" i="47"/>
  <c r="J266" i="47"/>
  <c r="I266" i="47"/>
  <c r="H266" i="47"/>
  <c r="F266" i="47"/>
  <c r="D266" i="47"/>
  <c r="E266" i="47" s="1"/>
  <c r="B266" i="47"/>
  <c r="J265" i="47"/>
  <c r="I265" i="47"/>
  <c r="H265" i="47"/>
  <c r="F265" i="47"/>
  <c r="D265" i="47"/>
  <c r="E265" i="47" s="1"/>
  <c r="B265" i="47"/>
  <c r="J264" i="47"/>
  <c r="I264" i="47"/>
  <c r="H264" i="47"/>
  <c r="F264" i="47"/>
  <c r="D264" i="47"/>
  <c r="E264" i="47" s="1"/>
  <c r="B264" i="47"/>
  <c r="J263" i="47"/>
  <c r="I263" i="47"/>
  <c r="H263" i="47"/>
  <c r="F263" i="47"/>
  <c r="D263" i="47"/>
  <c r="E263" i="47" s="1"/>
  <c r="B263" i="47"/>
  <c r="J262" i="47"/>
  <c r="I262" i="47"/>
  <c r="H262" i="47"/>
  <c r="F262" i="47"/>
  <c r="D262" i="47"/>
  <c r="E262" i="47" s="1"/>
  <c r="B262" i="47"/>
  <c r="J261" i="47"/>
  <c r="I261" i="47"/>
  <c r="H261" i="47"/>
  <c r="F261" i="47"/>
  <c r="D261" i="47"/>
  <c r="E261" i="47" s="1"/>
  <c r="B261" i="47"/>
  <c r="J260" i="47"/>
  <c r="I260" i="47"/>
  <c r="H260" i="47"/>
  <c r="F260" i="47"/>
  <c r="D260" i="47"/>
  <c r="E260" i="47" s="1"/>
  <c r="B260" i="47"/>
  <c r="J259" i="47"/>
  <c r="I259" i="47"/>
  <c r="H259" i="47"/>
  <c r="F259" i="47"/>
  <c r="D259" i="47"/>
  <c r="E259" i="47" s="1"/>
  <c r="B259" i="47"/>
  <c r="J258" i="47"/>
  <c r="I258" i="47"/>
  <c r="H258" i="47"/>
  <c r="F258" i="47"/>
  <c r="D258" i="47"/>
  <c r="E258" i="47" s="1"/>
  <c r="B258" i="47"/>
  <c r="J257" i="47"/>
  <c r="I257" i="47"/>
  <c r="H257" i="47"/>
  <c r="F257" i="47"/>
  <c r="D257" i="47"/>
  <c r="E257" i="47" s="1"/>
  <c r="B257" i="47"/>
  <c r="J256" i="47"/>
  <c r="I256" i="47"/>
  <c r="H256" i="47"/>
  <c r="F256" i="47"/>
  <c r="D256" i="47"/>
  <c r="E256" i="47" s="1"/>
  <c r="B256" i="47"/>
  <c r="J255" i="47"/>
  <c r="I255" i="47"/>
  <c r="H255" i="47"/>
  <c r="F255" i="47"/>
  <c r="D255" i="47"/>
  <c r="E255" i="47" s="1"/>
  <c r="B255" i="47"/>
  <c r="J254" i="47"/>
  <c r="I254" i="47"/>
  <c r="H254" i="47"/>
  <c r="F254" i="47"/>
  <c r="D254" i="47"/>
  <c r="E254" i="47" s="1"/>
  <c r="B254" i="47"/>
  <c r="J253" i="47"/>
  <c r="I253" i="47"/>
  <c r="H253" i="47"/>
  <c r="F253" i="47"/>
  <c r="D253" i="47"/>
  <c r="E253" i="47" s="1"/>
  <c r="B253" i="47"/>
  <c r="J252" i="47"/>
  <c r="I252" i="47"/>
  <c r="H252" i="47"/>
  <c r="F252" i="47"/>
  <c r="D252" i="47"/>
  <c r="E252" i="47" s="1"/>
  <c r="B252" i="47"/>
  <c r="J251" i="47"/>
  <c r="I251" i="47"/>
  <c r="H251" i="47"/>
  <c r="F251" i="47"/>
  <c r="D251" i="47"/>
  <c r="E251" i="47" s="1"/>
  <c r="B251" i="47"/>
  <c r="J250" i="47"/>
  <c r="I250" i="47"/>
  <c r="H250" i="47"/>
  <c r="F250" i="47"/>
  <c r="D250" i="47"/>
  <c r="E250" i="47" s="1"/>
  <c r="B250" i="47"/>
  <c r="J249" i="47"/>
  <c r="I249" i="47"/>
  <c r="H249" i="47"/>
  <c r="F249" i="47"/>
  <c r="D249" i="47"/>
  <c r="E249" i="47" s="1"/>
  <c r="B249" i="47"/>
  <c r="J248" i="47"/>
  <c r="I248" i="47"/>
  <c r="H248" i="47"/>
  <c r="F248" i="47"/>
  <c r="D248" i="47"/>
  <c r="E248" i="47" s="1"/>
  <c r="B248" i="47"/>
  <c r="J247" i="47"/>
  <c r="I247" i="47"/>
  <c r="H247" i="47"/>
  <c r="F247" i="47"/>
  <c r="D247" i="47"/>
  <c r="E247" i="47" s="1"/>
  <c r="B247" i="47"/>
  <c r="J246" i="47"/>
  <c r="I246" i="47"/>
  <c r="H246" i="47"/>
  <c r="F246" i="47"/>
  <c r="D246" i="47"/>
  <c r="E246" i="47" s="1"/>
  <c r="B246" i="47"/>
  <c r="J245" i="47"/>
  <c r="I245" i="47"/>
  <c r="H245" i="47"/>
  <c r="F245" i="47"/>
  <c r="D245" i="47"/>
  <c r="E245" i="47" s="1"/>
  <c r="B245" i="47"/>
  <c r="J244" i="47"/>
  <c r="I244" i="47"/>
  <c r="H244" i="47"/>
  <c r="F244" i="47"/>
  <c r="D244" i="47"/>
  <c r="E244" i="47" s="1"/>
  <c r="B244" i="47"/>
  <c r="J243" i="47"/>
  <c r="I243" i="47"/>
  <c r="H243" i="47"/>
  <c r="F243" i="47"/>
  <c r="D243" i="47"/>
  <c r="E243" i="47" s="1"/>
  <c r="B243" i="47"/>
  <c r="J242" i="47"/>
  <c r="I242" i="47"/>
  <c r="H242" i="47"/>
  <c r="F242" i="47"/>
  <c r="D242" i="47"/>
  <c r="E242" i="47" s="1"/>
  <c r="B242" i="47"/>
  <c r="J241" i="47"/>
  <c r="I241" i="47"/>
  <c r="H241" i="47"/>
  <c r="F241" i="47"/>
  <c r="D241" i="47"/>
  <c r="E241" i="47" s="1"/>
  <c r="B241" i="47"/>
  <c r="J240" i="47"/>
  <c r="I240" i="47"/>
  <c r="H240" i="47"/>
  <c r="F240" i="47"/>
  <c r="D240" i="47"/>
  <c r="E240" i="47" s="1"/>
  <c r="B240" i="47"/>
  <c r="J239" i="47"/>
  <c r="I239" i="47"/>
  <c r="H239" i="47"/>
  <c r="F239" i="47"/>
  <c r="D239" i="47"/>
  <c r="E239" i="47" s="1"/>
  <c r="B239" i="47"/>
  <c r="J238" i="47"/>
  <c r="I238" i="47"/>
  <c r="H238" i="47"/>
  <c r="F238" i="47"/>
  <c r="D238" i="47"/>
  <c r="E238" i="47" s="1"/>
  <c r="B238" i="47"/>
  <c r="J237" i="47"/>
  <c r="I237" i="47"/>
  <c r="H237" i="47"/>
  <c r="F237" i="47"/>
  <c r="D237" i="47"/>
  <c r="E237" i="47" s="1"/>
  <c r="B237" i="47"/>
  <c r="J236" i="47"/>
  <c r="I236" i="47"/>
  <c r="H236" i="47"/>
  <c r="F236" i="47"/>
  <c r="D236" i="47"/>
  <c r="E236" i="47" s="1"/>
  <c r="B236" i="47"/>
  <c r="J235" i="47"/>
  <c r="I235" i="47"/>
  <c r="H235" i="47"/>
  <c r="F235" i="47"/>
  <c r="D235" i="47"/>
  <c r="E235" i="47" s="1"/>
  <c r="B235" i="47"/>
  <c r="J234" i="47"/>
  <c r="I234" i="47"/>
  <c r="H234" i="47"/>
  <c r="F234" i="47"/>
  <c r="D234" i="47"/>
  <c r="E234" i="47" s="1"/>
  <c r="B234" i="47"/>
  <c r="J233" i="47"/>
  <c r="I233" i="47"/>
  <c r="H233" i="47"/>
  <c r="F233" i="47"/>
  <c r="D233" i="47"/>
  <c r="E233" i="47" s="1"/>
  <c r="B233" i="47"/>
  <c r="J232" i="47"/>
  <c r="I232" i="47"/>
  <c r="H232" i="47"/>
  <c r="F232" i="47"/>
  <c r="D232" i="47"/>
  <c r="E232" i="47" s="1"/>
  <c r="B232" i="47"/>
  <c r="J231" i="47"/>
  <c r="I231" i="47"/>
  <c r="H231" i="47"/>
  <c r="F231" i="47"/>
  <c r="D231" i="47"/>
  <c r="E231" i="47" s="1"/>
  <c r="B231" i="47"/>
  <c r="J230" i="47"/>
  <c r="I230" i="47"/>
  <c r="H230" i="47"/>
  <c r="F230" i="47"/>
  <c r="D230" i="47"/>
  <c r="E230" i="47" s="1"/>
  <c r="B230" i="47"/>
  <c r="J229" i="47"/>
  <c r="I229" i="47"/>
  <c r="H229" i="47"/>
  <c r="F229" i="47"/>
  <c r="D229" i="47"/>
  <c r="E229" i="47" s="1"/>
  <c r="B229" i="47"/>
  <c r="J228" i="47"/>
  <c r="I228" i="47"/>
  <c r="H228" i="47"/>
  <c r="F228" i="47"/>
  <c r="D228" i="47"/>
  <c r="E228" i="47" s="1"/>
  <c r="B228" i="47"/>
  <c r="J227" i="47"/>
  <c r="I227" i="47"/>
  <c r="H227" i="47"/>
  <c r="F227" i="47"/>
  <c r="D227" i="47"/>
  <c r="E227" i="47" s="1"/>
  <c r="B227" i="47"/>
  <c r="J226" i="47"/>
  <c r="I226" i="47"/>
  <c r="H226" i="47"/>
  <c r="F226" i="47"/>
  <c r="D226" i="47"/>
  <c r="E226" i="47" s="1"/>
  <c r="B226" i="47"/>
  <c r="J225" i="47"/>
  <c r="I225" i="47"/>
  <c r="H225" i="47"/>
  <c r="F225" i="47"/>
  <c r="D225" i="47"/>
  <c r="E225" i="47" s="1"/>
  <c r="B225" i="47"/>
  <c r="J224" i="47"/>
  <c r="I224" i="47"/>
  <c r="H224" i="47"/>
  <c r="F224" i="47"/>
  <c r="D224" i="47"/>
  <c r="E224" i="47" s="1"/>
  <c r="B224" i="47"/>
  <c r="J223" i="47"/>
  <c r="I223" i="47"/>
  <c r="H223" i="47"/>
  <c r="F223" i="47"/>
  <c r="D223" i="47"/>
  <c r="E223" i="47" s="1"/>
  <c r="B223" i="47"/>
  <c r="J222" i="47"/>
  <c r="I222" i="47"/>
  <c r="H222" i="47"/>
  <c r="F222" i="47"/>
  <c r="D222" i="47"/>
  <c r="E222" i="47" s="1"/>
  <c r="B222" i="47"/>
  <c r="J221" i="47"/>
  <c r="I221" i="47"/>
  <c r="H221" i="47"/>
  <c r="F221" i="47"/>
  <c r="D221" i="47"/>
  <c r="E221" i="47" s="1"/>
  <c r="B221" i="47"/>
  <c r="J220" i="47"/>
  <c r="I220" i="47"/>
  <c r="H220" i="47"/>
  <c r="F220" i="47"/>
  <c r="D220" i="47"/>
  <c r="E220" i="47" s="1"/>
  <c r="B220" i="47"/>
  <c r="J219" i="47"/>
  <c r="I219" i="47"/>
  <c r="H219" i="47"/>
  <c r="F219" i="47"/>
  <c r="D219" i="47"/>
  <c r="E219" i="47" s="1"/>
  <c r="B219" i="47"/>
  <c r="J218" i="47"/>
  <c r="I218" i="47"/>
  <c r="H218" i="47"/>
  <c r="F218" i="47"/>
  <c r="D218" i="47"/>
  <c r="E218" i="47" s="1"/>
  <c r="B218" i="47"/>
  <c r="J217" i="47"/>
  <c r="I217" i="47"/>
  <c r="H217" i="47"/>
  <c r="F217" i="47"/>
  <c r="D217" i="47"/>
  <c r="E217" i="47" s="1"/>
  <c r="B217" i="47"/>
  <c r="J216" i="47"/>
  <c r="I216" i="47"/>
  <c r="H216" i="47"/>
  <c r="F216" i="47"/>
  <c r="D216" i="47"/>
  <c r="E216" i="47" s="1"/>
  <c r="B216" i="47"/>
  <c r="J215" i="47"/>
  <c r="I215" i="47"/>
  <c r="H215" i="47"/>
  <c r="F215" i="47"/>
  <c r="D215" i="47"/>
  <c r="E215" i="47" s="1"/>
  <c r="B215" i="47"/>
  <c r="J214" i="47"/>
  <c r="I214" i="47"/>
  <c r="H214" i="47"/>
  <c r="F214" i="47"/>
  <c r="D214" i="47"/>
  <c r="E214" i="47" s="1"/>
  <c r="B214" i="47"/>
  <c r="J213" i="47"/>
  <c r="I213" i="47"/>
  <c r="H213" i="47"/>
  <c r="F213" i="47"/>
  <c r="D213" i="47"/>
  <c r="E213" i="47" s="1"/>
  <c r="B213" i="47"/>
  <c r="J212" i="47"/>
  <c r="I212" i="47"/>
  <c r="H212" i="47"/>
  <c r="F212" i="47"/>
  <c r="D212" i="47"/>
  <c r="E212" i="47" s="1"/>
  <c r="B212" i="47"/>
  <c r="J211" i="47"/>
  <c r="I211" i="47"/>
  <c r="H211" i="47"/>
  <c r="F211" i="47"/>
  <c r="D211" i="47"/>
  <c r="E211" i="47" s="1"/>
  <c r="B211" i="47"/>
  <c r="J210" i="47"/>
  <c r="I210" i="47"/>
  <c r="H210" i="47"/>
  <c r="F210" i="47"/>
  <c r="D210" i="47"/>
  <c r="E210" i="47" s="1"/>
  <c r="B210" i="47"/>
  <c r="J209" i="47"/>
  <c r="I209" i="47"/>
  <c r="H209" i="47"/>
  <c r="F209" i="47"/>
  <c r="D209" i="47"/>
  <c r="E209" i="47" s="1"/>
  <c r="B209" i="47"/>
  <c r="J208" i="47"/>
  <c r="I208" i="47"/>
  <c r="H208" i="47"/>
  <c r="F208" i="47"/>
  <c r="D208" i="47"/>
  <c r="E208" i="47" s="1"/>
  <c r="B208" i="47"/>
  <c r="J207" i="47"/>
  <c r="I207" i="47"/>
  <c r="H207" i="47"/>
  <c r="F207" i="47"/>
  <c r="D207" i="47"/>
  <c r="E207" i="47" s="1"/>
  <c r="B207" i="47"/>
  <c r="J206" i="47"/>
  <c r="I206" i="47"/>
  <c r="H206" i="47"/>
  <c r="F206" i="47"/>
  <c r="D206" i="47"/>
  <c r="E206" i="47" s="1"/>
  <c r="B206" i="47"/>
  <c r="J205" i="47"/>
  <c r="I205" i="47"/>
  <c r="H205" i="47"/>
  <c r="F205" i="47"/>
  <c r="D205" i="47"/>
  <c r="E205" i="47" s="1"/>
  <c r="B205" i="47"/>
  <c r="J204" i="47"/>
  <c r="I204" i="47"/>
  <c r="H204" i="47"/>
  <c r="F204" i="47"/>
  <c r="D204" i="47"/>
  <c r="E204" i="47" s="1"/>
  <c r="B204" i="47"/>
  <c r="J203" i="47"/>
  <c r="I203" i="47"/>
  <c r="H203" i="47"/>
  <c r="F203" i="47"/>
  <c r="D203" i="47"/>
  <c r="E203" i="47" s="1"/>
  <c r="B203" i="47"/>
  <c r="J202" i="47"/>
  <c r="I202" i="47"/>
  <c r="H202" i="47"/>
  <c r="F202" i="47"/>
  <c r="D202" i="47"/>
  <c r="E202" i="47" s="1"/>
  <c r="B202" i="47"/>
  <c r="J201" i="47"/>
  <c r="I201" i="47"/>
  <c r="H201" i="47"/>
  <c r="F201" i="47"/>
  <c r="D201" i="47"/>
  <c r="E201" i="47" s="1"/>
  <c r="B201" i="47"/>
  <c r="J200" i="47"/>
  <c r="I200" i="47"/>
  <c r="H200" i="47"/>
  <c r="F200" i="47"/>
  <c r="D200" i="47"/>
  <c r="E200" i="47" s="1"/>
  <c r="B200" i="47"/>
  <c r="J199" i="47"/>
  <c r="I199" i="47"/>
  <c r="H199" i="47"/>
  <c r="F199" i="47"/>
  <c r="D199" i="47"/>
  <c r="E199" i="47" s="1"/>
  <c r="B199" i="47"/>
  <c r="J198" i="47"/>
  <c r="I198" i="47"/>
  <c r="H198" i="47"/>
  <c r="F198" i="47"/>
  <c r="D198" i="47"/>
  <c r="E198" i="47" s="1"/>
  <c r="B198" i="47"/>
  <c r="J197" i="47"/>
  <c r="I197" i="47"/>
  <c r="H197" i="47"/>
  <c r="F197" i="47"/>
  <c r="D197" i="47"/>
  <c r="E197" i="47" s="1"/>
  <c r="B197" i="47"/>
  <c r="J196" i="47"/>
  <c r="I196" i="47"/>
  <c r="H196" i="47"/>
  <c r="F196" i="47"/>
  <c r="D196" i="47"/>
  <c r="E196" i="47" s="1"/>
  <c r="B196" i="47"/>
  <c r="J195" i="47"/>
  <c r="I195" i="47"/>
  <c r="H195" i="47"/>
  <c r="F195" i="47"/>
  <c r="D195" i="47"/>
  <c r="E195" i="47" s="1"/>
  <c r="B195" i="47"/>
  <c r="J194" i="47"/>
  <c r="I194" i="47"/>
  <c r="H194" i="47"/>
  <c r="F194" i="47"/>
  <c r="D194" i="47"/>
  <c r="E194" i="47" s="1"/>
  <c r="B194" i="47"/>
  <c r="J193" i="47"/>
  <c r="I193" i="47"/>
  <c r="H193" i="47"/>
  <c r="F193" i="47"/>
  <c r="D193" i="47"/>
  <c r="E193" i="47" s="1"/>
  <c r="B193" i="47"/>
  <c r="J192" i="47"/>
  <c r="I192" i="47"/>
  <c r="H192" i="47"/>
  <c r="F192" i="47"/>
  <c r="D192" i="47"/>
  <c r="E192" i="47" s="1"/>
  <c r="B192" i="47"/>
  <c r="J191" i="47"/>
  <c r="I191" i="47"/>
  <c r="H191" i="47"/>
  <c r="F191" i="47"/>
  <c r="D191" i="47"/>
  <c r="E191" i="47" s="1"/>
  <c r="B191" i="47"/>
  <c r="J190" i="47"/>
  <c r="I190" i="47"/>
  <c r="H190" i="47"/>
  <c r="F190" i="47"/>
  <c r="D190" i="47"/>
  <c r="E190" i="47" s="1"/>
  <c r="B190" i="47"/>
  <c r="J189" i="47"/>
  <c r="I189" i="47"/>
  <c r="H189" i="47"/>
  <c r="F189" i="47"/>
  <c r="D189" i="47"/>
  <c r="E189" i="47" s="1"/>
  <c r="B189" i="47"/>
  <c r="J188" i="47"/>
  <c r="I188" i="47"/>
  <c r="H188" i="47"/>
  <c r="F188" i="47"/>
  <c r="D188" i="47"/>
  <c r="E188" i="47" s="1"/>
  <c r="B188" i="47"/>
  <c r="J187" i="47"/>
  <c r="I187" i="47"/>
  <c r="H187" i="47"/>
  <c r="F187" i="47"/>
  <c r="D187" i="47"/>
  <c r="E187" i="47" s="1"/>
  <c r="B187" i="47"/>
  <c r="J186" i="47"/>
  <c r="I186" i="47"/>
  <c r="H186" i="47"/>
  <c r="F186" i="47"/>
  <c r="D186" i="47"/>
  <c r="E186" i="47" s="1"/>
  <c r="B186" i="47"/>
  <c r="J185" i="47"/>
  <c r="I185" i="47"/>
  <c r="H185" i="47"/>
  <c r="F185" i="47"/>
  <c r="D185" i="47"/>
  <c r="E185" i="47" s="1"/>
  <c r="B185" i="47"/>
  <c r="J184" i="47"/>
  <c r="I184" i="47"/>
  <c r="H184" i="47"/>
  <c r="F184" i="47"/>
  <c r="D184" i="47"/>
  <c r="E184" i="47" s="1"/>
  <c r="B184" i="47"/>
  <c r="J183" i="47"/>
  <c r="I183" i="47"/>
  <c r="H183" i="47"/>
  <c r="F183" i="47"/>
  <c r="D183" i="47"/>
  <c r="E183" i="47" s="1"/>
  <c r="B183" i="47"/>
  <c r="J182" i="47"/>
  <c r="I182" i="47"/>
  <c r="H182" i="47"/>
  <c r="F182" i="47"/>
  <c r="D182" i="47"/>
  <c r="E182" i="47" s="1"/>
  <c r="B182" i="47"/>
  <c r="J181" i="47"/>
  <c r="I181" i="47"/>
  <c r="H181" i="47"/>
  <c r="F181" i="47"/>
  <c r="D181" i="47"/>
  <c r="E181" i="47" s="1"/>
  <c r="B181" i="47"/>
  <c r="J180" i="47"/>
  <c r="I180" i="47"/>
  <c r="H180" i="47"/>
  <c r="F180" i="47"/>
  <c r="D180" i="47"/>
  <c r="E180" i="47" s="1"/>
  <c r="B180" i="47"/>
  <c r="J179" i="47"/>
  <c r="I179" i="47"/>
  <c r="H179" i="47"/>
  <c r="F179" i="47"/>
  <c r="D179" i="47"/>
  <c r="E179" i="47" s="1"/>
  <c r="B179" i="47"/>
  <c r="J178" i="47"/>
  <c r="I178" i="47"/>
  <c r="H178" i="47"/>
  <c r="F178" i="47"/>
  <c r="D178" i="47"/>
  <c r="E178" i="47" s="1"/>
  <c r="B178" i="47"/>
  <c r="J177" i="47"/>
  <c r="I177" i="47"/>
  <c r="H177" i="47"/>
  <c r="F177" i="47"/>
  <c r="D177" i="47"/>
  <c r="E177" i="47" s="1"/>
  <c r="B177" i="47"/>
  <c r="J176" i="47"/>
  <c r="I176" i="47"/>
  <c r="H176" i="47"/>
  <c r="F176" i="47"/>
  <c r="D176" i="47"/>
  <c r="E176" i="47" s="1"/>
  <c r="B176" i="47"/>
  <c r="J175" i="47"/>
  <c r="I175" i="47"/>
  <c r="H175" i="47"/>
  <c r="F175" i="47"/>
  <c r="D175" i="47"/>
  <c r="E175" i="47" s="1"/>
  <c r="B175" i="47"/>
  <c r="J174" i="47"/>
  <c r="I174" i="47"/>
  <c r="H174" i="47"/>
  <c r="F174" i="47"/>
  <c r="D174" i="47"/>
  <c r="E174" i="47" s="1"/>
  <c r="B174" i="47"/>
  <c r="J173" i="47"/>
  <c r="I173" i="47"/>
  <c r="H173" i="47"/>
  <c r="F173" i="47"/>
  <c r="D173" i="47"/>
  <c r="E173" i="47" s="1"/>
  <c r="B173" i="47"/>
  <c r="J172" i="47"/>
  <c r="I172" i="47"/>
  <c r="H172" i="47"/>
  <c r="F172" i="47"/>
  <c r="D172" i="47"/>
  <c r="E172" i="47" s="1"/>
  <c r="B172" i="47"/>
  <c r="J171" i="47"/>
  <c r="I171" i="47"/>
  <c r="H171" i="47"/>
  <c r="F171" i="47"/>
  <c r="D171" i="47"/>
  <c r="E171" i="47" s="1"/>
  <c r="B171" i="47"/>
  <c r="J170" i="47"/>
  <c r="I170" i="47"/>
  <c r="H170" i="47"/>
  <c r="F170" i="47"/>
  <c r="D170" i="47"/>
  <c r="E170" i="47" s="1"/>
  <c r="B170" i="47"/>
  <c r="J169" i="47"/>
  <c r="I169" i="47"/>
  <c r="H169" i="47"/>
  <c r="F169" i="47"/>
  <c r="D169" i="47"/>
  <c r="E169" i="47" s="1"/>
  <c r="B169" i="47"/>
  <c r="J168" i="47"/>
  <c r="I168" i="47"/>
  <c r="H168" i="47"/>
  <c r="F168" i="47"/>
  <c r="D168" i="47"/>
  <c r="E168" i="47" s="1"/>
  <c r="B168" i="47"/>
  <c r="J167" i="47"/>
  <c r="I167" i="47"/>
  <c r="H167" i="47"/>
  <c r="F167" i="47"/>
  <c r="D167" i="47"/>
  <c r="E167" i="47" s="1"/>
  <c r="B167" i="47"/>
  <c r="J166" i="47"/>
  <c r="I166" i="47"/>
  <c r="H166" i="47"/>
  <c r="F166" i="47"/>
  <c r="D166" i="47"/>
  <c r="E166" i="47" s="1"/>
  <c r="B166" i="47"/>
  <c r="J165" i="47"/>
  <c r="I165" i="47"/>
  <c r="H165" i="47"/>
  <c r="F165" i="47"/>
  <c r="D165" i="47"/>
  <c r="E165" i="47" s="1"/>
  <c r="B165" i="47"/>
  <c r="J164" i="47"/>
  <c r="I164" i="47"/>
  <c r="H164" i="47"/>
  <c r="F164" i="47"/>
  <c r="D164" i="47"/>
  <c r="E164" i="47" s="1"/>
  <c r="B164" i="47"/>
  <c r="J163" i="47"/>
  <c r="I163" i="47"/>
  <c r="H163" i="47"/>
  <c r="F163" i="47"/>
  <c r="D163" i="47"/>
  <c r="E163" i="47" s="1"/>
  <c r="B163" i="47"/>
  <c r="J162" i="47"/>
  <c r="I162" i="47"/>
  <c r="H162" i="47"/>
  <c r="F162" i="47"/>
  <c r="D162" i="47"/>
  <c r="E162" i="47" s="1"/>
  <c r="B162" i="47"/>
  <c r="J161" i="47"/>
  <c r="I161" i="47"/>
  <c r="H161" i="47"/>
  <c r="F161" i="47"/>
  <c r="D161" i="47"/>
  <c r="E161" i="47" s="1"/>
  <c r="B161" i="47"/>
  <c r="J160" i="47"/>
  <c r="I160" i="47"/>
  <c r="H160" i="47"/>
  <c r="F160" i="47"/>
  <c r="D160" i="47"/>
  <c r="E160" i="47" s="1"/>
  <c r="B160" i="47"/>
  <c r="J159" i="47"/>
  <c r="I159" i="47"/>
  <c r="H159" i="47"/>
  <c r="F159" i="47"/>
  <c r="D159" i="47"/>
  <c r="E159" i="47" s="1"/>
  <c r="B159" i="47"/>
  <c r="J158" i="47"/>
  <c r="I158" i="47"/>
  <c r="H158" i="47"/>
  <c r="F158" i="47"/>
  <c r="D158" i="47"/>
  <c r="E158" i="47" s="1"/>
  <c r="B158" i="47"/>
  <c r="J157" i="47"/>
  <c r="I157" i="47"/>
  <c r="H157" i="47"/>
  <c r="F157" i="47"/>
  <c r="D157" i="47"/>
  <c r="E157" i="47" s="1"/>
  <c r="B157" i="47"/>
  <c r="J156" i="47"/>
  <c r="I156" i="47"/>
  <c r="H156" i="47"/>
  <c r="F156" i="47"/>
  <c r="D156" i="47"/>
  <c r="E156" i="47" s="1"/>
  <c r="B156" i="47"/>
  <c r="J155" i="47"/>
  <c r="I155" i="47"/>
  <c r="H155" i="47"/>
  <c r="F155" i="47"/>
  <c r="D155" i="47"/>
  <c r="E155" i="47" s="1"/>
  <c r="B155" i="47"/>
  <c r="J154" i="47"/>
  <c r="I154" i="47"/>
  <c r="H154" i="47"/>
  <c r="F154" i="47"/>
  <c r="D154" i="47"/>
  <c r="E154" i="47" s="1"/>
  <c r="B154" i="47"/>
  <c r="J153" i="47"/>
  <c r="I153" i="47"/>
  <c r="H153" i="47"/>
  <c r="F153" i="47"/>
  <c r="D153" i="47"/>
  <c r="E153" i="47" s="1"/>
  <c r="B153" i="47"/>
  <c r="J152" i="47"/>
  <c r="I152" i="47"/>
  <c r="H152" i="47"/>
  <c r="F152" i="47"/>
  <c r="D152" i="47"/>
  <c r="E152" i="47" s="1"/>
  <c r="B152" i="47"/>
  <c r="J151" i="47"/>
  <c r="I151" i="47"/>
  <c r="H151" i="47"/>
  <c r="F151" i="47"/>
  <c r="D151" i="47"/>
  <c r="E151" i="47" s="1"/>
  <c r="B151" i="47"/>
  <c r="J150" i="47"/>
  <c r="I150" i="47"/>
  <c r="H150" i="47"/>
  <c r="F150" i="47"/>
  <c r="D150" i="47"/>
  <c r="E150" i="47" s="1"/>
  <c r="B150" i="47"/>
  <c r="J149" i="47"/>
  <c r="I149" i="47"/>
  <c r="H149" i="47"/>
  <c r="F149" i="47"/>
  <c r="D149" i="47"/>
  <c r="E149" i="47" s="1"/>
  <c r="B149" i="47"/>
  <c r="J148" i="47"/>
  <c r="I148" i="47"/>
  <c r="H148" i="47"/>
  <c r="F148" i="47"/>
  <c r="D148" i="47"/>
  <c r="E148" i="47" s="1"/>
  <c r="B148" i="47"/>
  <c r="J147" i="47"/>
  <c r="I147" i="47"/>
  <c r="H147" i="47"/>
  <c r="F147" i="47"/>
  <c r="D147" i="47"/>
  <c r="E147" i="47" s="1"/>
  <c r="B147" i="47"/>
  <c r="J146" i="47"/>
  <c r="I146" i="47"/>
  <c r="H146" i="47"/>
  <c r="F146" i="47"/>
  <c r="D146" i="47"/>
  <c r="E146" i="47" s="1"/>
  <c r="B146" i="47"/>
  <c r="J145" i="47"/>
  <c r="I145" i="47"/>
  <c r="H145" i="47"/>
  <c r="F145" i="47"/>
  <c r="D145" i="47"/>
  <c r="E145" i="47" s="1"/>
  <c r="B145" i="47"/>
  <c r="J144" i="47"/>
  <c r="I144" i="47"/>
  <c r="H144" i="47"/>
  <c r="F144" i="47"/>
  <c r="D144" i="47"/>
  <c r="E144" i="47" s="1"/>
  <c r="B144" i="47"/>
  <c r="J143" i="47"/>
  <c r="I143" i="47"/>
  <c r="H143" i="47"/>
  <c r="F143" i="47"/>
  <c r="D143" i="47"/>
  <c r="E143" i="47" s="1"/>
  <c r="B143" i="47"/>
  <c r="J142" i="47"/>
  <c r="I142" i="47"/>
  <c r="H142" i="47"/>
  <c r="F142" i="47"/>
  <c r="D142" i="47"/>
  <c r="E142" i="47" s="1"/>
  <c r="B142" i="47"/>
  <c r="J141" i="47"/>
  <c r="I141" i="47"/>
  <c r="H141" i="47"/>
  <c r="F141" i="47"/>
  <c r="D141" i="47"/>
  <c r="E141" i="47" s="1"/>
  <c r="B141" i="47"/>
  <c r="J140" i="47"/>
  <c r="I140" i="47"/>
  <c r="H140" i="47"/>
  <c r="F140" i="47"/>
  <c r="D140" i="47"/>
  <c r="E140" i="47" s="1"/>
  <c r="B140" i="47"/>
  <c r="J139" i="47"/>
  <c r="I139" i="47"/>
  <c r="H139" i="47"/>
  <c r="F139" i="47"/>
  <c r="D139" i="47"/>
  <c r="E139" i="47" s="1"/>
  <c r="B139" i="47"/>
  <c r="J138" i="47"/>
  <c r="I138" i="47"/>
  <c r="H138" i="47"/>
  <c r="F138" i="47"/>
  <c r="D138" i="47"/>
  <c r="E138" i="47" s="1"/>
  <c r="B138" i="47"/>
  <c r="J137" i="47"/>
  <c r="I137" i="47"/>
  <c r="H137" i="47"/>
  <c r="F137" i="47"/>
  <c r="D137" i="47"/>
  <c r="E137" i="47" s="1"/>
  <c r="B137" i="47"/>
  <c r="J136" i="47"/>
  <c r="I136" i="47"/>
  <c r="H136" i="47"/>
  <c r="F136" i="47"/>
  <c r="D136" i="47"/>
  <c r="E136" i="47" s="1"/>
  <c r="B136" i="47"/>
  <c r="J135" i="47"/>
  <c r="I135" i="47"/>
  <c r="H135" i="47"/>
  <c r="F135" i="47"/>
  <c r="D135" i="47"/>
  <c r="E135" i="47" s="1"/>
  <c r="B135" i="47"/>
  <c r="J134" i="47"/>
  <c r="I134" i="47"/>
  <c r="H134" i="47"/>
  <c r="F134" i="47"/>
  <c r="D134" i="47"/>
  <c r="E134" i="47" s="1"/>
  <c r="B134" i="47"/>
  <c r="J133" i="47"/>
  <c r="I133" i="47"/>
  <c r="H133" i="47"/>
  <c r="F133" i="47"/>
  <c r="D133" i="47"/>
  <c r="E133" i="47" s="1"/>
  <c r="B133" i="47"/>
  <c r="J132" i="47"/>
  <c r="I132" i="47"/>
  <c r="H132" i="47"/>
  <c r="F132" i="47"/>
  <c r="D132" i="47"/>
  <c r="E132" i="47" s="1"/>
  <c r="B132" i="47"/>
  <c r="J131" i="47"/>
  <c r="I131" i="47"/>
  <c r="H131" i="47"/>
  <c r="F131" i="47"/>
  <c r="D131" i="47"/>
  <c r="E131" i="47" s="1"/>
  <c r="B131" i="47"/>
  <c r="J130" i="47"/>
  <c r="I130" i="47"/>
  <c r="H130" i="47"/>
  <c r="F130" i="47"/>
  <c r="D130" i="47"/>
  <c r="E130" i="47" s="1"/>
  <c r="B130" i="47"/>
  <c r="J129" i="47"/>
  <c r="I129" i="47"/>
  <c r="H129" i="47"/>
  <c r="F129" i="47"/>
  <c r="D129" i="47"/>
  <c r="E129" i="47" s="1"/>
  <c r="B129" i="47"/>
  <c r="J128" i="47"/>
  <c r="I128" i="47"/>
  <c r="H128" i="47"/>
  <c r="F128" i="47"/>
  <c r="D128" i="47"/>
  <c r="E128" i="47" s="1"/>
  <c r="B128" i="47"/>
  <c r="J127" i="47"/>
  <c r="I127" i="47"/>
  <c r="H127" i="47"/>
  <c r="F127" i="47"/>
  <c r="D127" i="47"/>
  <c r="E127" i="47" s="1"/>
  <c r="B127" i="47"/>
  <c r="J126" i="47"/>
  <c r="I126" i="47"/>
  <c r="H126" i="47"/>
  <c r="F126" i="47"/>
  <c r="D126" i="47"/>
  <c r="E126" i="47" s="1"/>
  <c r="B126" i="47"/>
  <c r="J125" i="47"/>
  <c r="I125" i="47"/>
  <c r="H125" i="47"/>
  <c r="F125" i="47"/>
  <c r="D125" i="47"/>
  <c r="E125" i="47" s="1"/>
  <c r="B125" i="47"/>
  <c r="J124" i="47"/>
  <c r="I124" i="47"/>
  <c r="H124" i="47"/>
  <c r="F124" i="47"/>
  <c r="D124" i="47"/>
  <c r="E124" i="47" s="1"/>
  <c r="B124" i="47"/>
  <c r="J123" i="47"/>
  <c r="I123" i="47"/>
  <c r="H123" i="47"/>
  <c r="F123" i="47"/>
  <c r="D123" i="47"/>
  <c r="E123" i="47" s="1"/>
  <c r="B123" i="47"/>
  <c r="J122" i="47"/>
  <c r="I122" i="47"/>
  <c r="H122" i="47"/>
  <c r="F122" i="47"/>
  <c r="D122" i="47"/>
  <c r="E122" i="47" s="1"/>
  <c r="B122" i="47"/>
  <c r="J121" i="47"/>
  <c r="I121" i="47"/>
  <c r="H121" i="47"/>
  <c r="F121" i="47"/>
  <c r="D121" i="47"/>
  <c r="E121" i="47" s="1"/>
  <c r="B121" i="47"/>
  <c r="J120" i="47"/>
  <c r="I120" i="47"/>
  <c r="H120" i="47"/>
  <c r="F120" i="47"/>
  <c r="D120" i="47"/>
  <c r="E120" i="47" s="1"/>
  <c r="B120" i="47"/>
  <c r="J119" i="47"/>
  <c r="I119" i="47"/>
  <c r="H119" i="47"/>
  <c r="F119" i="47"/>
  <c r="D119" i="47"/>
  <c r="E119" i="47" s="1"/>
  <c r="B119" i="47"/>
  <c r="J118" i="47"/>
  <c r="I118" i="47"/>
  <c r="H118" i="47"/>
  <c r="F118" i="47"/>
  <c r="D118" i="47"/>
  <c r="E118" i="47" s="1"/>
  <c r="B118" i="47"/>
  <c r="J117" i="47"/>
  <c r="I117" i="47"/>
  <c r="H117" i="47"/>
  <c r="F117" i="47"/>
  <c r="D117" i="47"/>
  <c r="E117" i="47" s="1"/>
  <c r="B117" i="47"/>
  <c r="J116" i="47"/>
  <c r="I116" i="47"/>
  <c r="H116" i="47"/>
  <c r="F116" i="47"/>
  <c r="D116" i="47"/>
  <c r="E116" i="47" s="1"/>
  <c r="B116" i="47"/>
  <c r="J115" i="47"/>
  <c r="I115" i="47"/>
  <c r="H115" i="47"/>
  <c r="F115" i="47"/>
  <c r="D115" i="47"/>
  <c r="E115" i="47" s="1"/>
  <c r="B115" i="47"/>
  <c r="J114" i="47"/>
  <c r="I114" i="47"/>
  <c r="H114" i="47"/>
  <c r="F114" i="47"/>
  <c r="D114" i="47"/>
  <c r="E114" i="47" s="1"/>
  <c r="B114" i="47"/>
  <c r="J113" i="47"/>
  <c r="I113" i="47"/>
  <c r="H113" i="47"/>
  <c r="F113" i="47"/>
  <c r="D113" i="47"/>
  <c r="E113" i="47" s="1"/>
  <c r="B113" i="47"/>
  <c r="J112" i="47"/>
  <c r="I112" i="47"/>
  <c r="H112" i="47"/>
  <c r="F112" i="47"/>
  <c r="D112" i="47"/>
  <c r="E112" i="47" s="1"/>
  <c r="B112" i="47"/>
  <c r="J111" i="47"/>
  <c r="I111" i="47"/>
  <c r="H111" i="47"/>
  <c r="F111" i="47"/>
  <c r="D111" i="47"/>
  <c r="E111" i="47" s="1"/>
  <c r="B111" i="47"/>
  <c r="J110" i="47"/>
  <c r="I110" i="47"/>
  <c r="H110" i="47"/>
  <c r="F110" i="47"/>
  <c r="D110" i="47"/>
  <c r="E110" i="47" s="1"/>
  <c r="B110" i="47"/>
  <c r="J109" i="47"/>
  <c r="I109" i="47"/>
  <c r="H109" i="47"/>
  <c r="F109" i="47"/>
  <c r="D109" i="47"/>
  <c r="E109" i="47" s="1"/>
  <c r="B109" i="47"/>
  <c r="J108" i="47"/>
  <c r="I108" i="47"/>
  <c r="H108" i="47"/>
  <c r="F108" i="47"/>
  <c r="D108" i="47"/>
  <c r="E108" i="47" s="1"/>
  <c r="B108" i="47"/>
  <c r="J107" i="47"/>
  <c r="I107" i="47"/>
  <c r="H107" i="47"/>
  <c r="F107" i="47"/>
  <c r="D107" i="47"/>
  <c r="E107" i="47" s="1"/>
  <c r="B107" i="47"/>
  <c r="J106" i="47"/>
  <c r="I106" i="47"/>
  <c r="H106" i="47"/>
  <c r="F106" i="47"/>
  <c r="D106" i="47"/>
  <c r="E106" i="47" s="1"/>
  <c r="B106" i="47"/>
  <c r="J105" i="47"/>
  <c r="I105" i="47"/>
  <c r="H105" i="47"/>
  <c r="F105" i="47"/>
  <c r="D105" i="47"/>
  <c r="E105" i="47" s="1"/>
  <c r="B105" i="47"/>
  <c r="J104" i="47"/>
  <c r="I104" i="47"/>
  <c r="H104" i="47"/>
  <c r="F104" i="47"/>
  <c r="D104" i="47"/>
  <c r="E104" i="47" s="1"/>
  <c r="B104" i="47"/>
  <c r="J103" i="47"/>
  <c r="I103" i="47"/>
  <c r="H103" i="47"/>
  <c r="F103" i="47"/>
  <c r="D103" i="47"/>
  <c r="E103" i="47" s="1"/>
  <c r="B103" i="47"/>
  <c r="J102" i="47"/>
  <c r="I102" i="47"/>
  <c r="H102" i="47"/>
  <c r="F102" i="47"/>
  <c r="D102" i="47"/>
  <c r="E102" i="47" s="1"/>
  <c r="B102" i="47"/>
  <c r="J101" i="47"/>
  <c r="I101" i="47"/>
  <c r="H101" i="47"/>
  <c r="F101" i="47"/>
  <c r="D101" i="47"/>
  <c r="E101" i="47" s="1"/>
  <c r="B101" i="47"/>
  <c r="J100" i="47"/>
  <c r="I100" i="47"/>
  <c r="H100" i="47"/>
  <c r="F100" i="47"/>
  <c r="D100" i="47"/>
  <c r="E100" i="47" s="1"/>
  <c r="B100" i="47"/>
  <c r="J99" i="47"/>
  <c r="I99" i="47"/>
  <c r="H99" i="47"/>
  <c r="F99" i="47"/>
  <c r="D99" i="47"/>
  <c r="E99" i="47" s="1"/>
  <c r="B99" i="47"/>
  <c r="J98" i="47"/>
  <c r="I98" i="47"/>
  <c r="H98" i="47"/>
  <c r="F98" i="47"/>
  <c r="D98" i="47"/>
  <c r="E98" i="47" s="1"/>
  <c r="B98" i="47"/>
  <c r="J97" i="47"/>
  <c r="I97" i="47"/>
  <c r="H97" i="47"/>
  <c r="F97" i="47"/>
  <c r="D97" i="47"/>
  <c r="E97" i="47" s="1"/>
  <c r="B97" i="47"/>
  <c r="J96" i="47"/>
  <c r="I96" i="47"/>
  <c r="H96" i="47"/>
  <c r="F96" i="47"/>
  <c r="D96" i="47"/>
  <c r="E96" i="47" s="1"/>
  <c r="B96" i="47"/>
  <c r="J95" i="47"/>
  <c r="I95" i="47"/>
  <c r="H95" i="47"/>
  <c r="F95" i="47"/>
  <c r="D95" i="47"/>
  <c r="E95" i="47" s="1"/>
  <c r="B95" i="47"/>
  <c r="J94" i="47"/>
  <c r="I94" i="47"/>
  <c r="H94" i="47"/>
  <c r="F94" i="47"/>
  <c r="D94" i="47"/>
  <c r="E94" i="47" s="1"/>
  <c r="B94" i="47"/>
  <c r="J93" i="47"/>
  <c r="I93" i="47"/>
  <c r="H93" i="47"/>
  <c r="F93" i="47"/>
  <c r="D93" i="47"/>
  <c r="E93" i="47" s="1"/>
  <c r="B93" i="47"/>
  <c r="J92" i="47"/>
  <c r="I92" i="47"/>
  <c r="H92" i="47"/>
  <c r="F92" i="47"/>
  <c r="D92" i="47"/>
  <c r="E92" i="47" s="1"/>
  <c r="B92" i="47"/>
  <c r="J91" i="47"/>
  <c r="I91" i="47"/>
  <c r="H91" i="47"/>
  <c r="F91" i="47"/>
  <c r="D91" i="47"/>
  <c r="E91" i="47" s="1"/>
  <c r="B91" i="47"/>
  <c r="J90" i="47"/>
  <c r="I90" i="47"/>
  <c r="H90" i="47"/>
  <c r="F90" i="47"/>
  <c r="D90" i="47"/>
  <c r="E90" i="47" s="1"/>
  <c r="B90" i="47"/>
  <c r="J89" i="47"/>
  <c r="I89" i="47"/>
  <c r="H89" i="47"/>
  <c r="F89" i="47"/>
  <c r="D89" i="47"/>
  <c r="E89" i="47" s="1"/>
  <c r="B89" i="47"/>
  <c r="J88" i="47"/>
  <c r="I88" i="47"/>
  <c r="H88" i="47"/>
  <c r="F88" i="47"/>
  <c r="D88" i="47"/>
  <c r="E88" i="47" s="1"/>
  <c r="B88" i="47"/>
  <c r="J87" i="47"/>
  <c r="I87" i="47"/>
  <c r="H87" i="47"/>
  <c r="F87" i="47"/>
  <c r="D87" i="47"/>
  <c r="E87" i="47" s="1"/>
  <c r="B87" i="47"/>
  <c r="J86" i="47"/>
  <c r="I86" i="47"/>
  <c r="H86" i="47"/>
  <c r="F86" i="47"/>
  <c r="D86" i="47"/>
  <c r="E86" i="47" s="1"/>
  <c r="B86" i="47"/>
  <c r="J85" i="47"/>
  <c r="I85" i="47"/>
  <c r="H85" i="47"/>
  <c r="F85" i="47"/>
  <c r="D85" i="47"/>
  <c r="E85" i="47" s="1"/>
  <c r="B85" i="47"/>
  <c r="J84" i="47"/>
  <c r="I84" i="47"/>
  <c r="H84" i="47"/>
  <c r="F84" i="47"/>
  <c r="D84" i="47"/>
  <c r="E84" i="47" s="1"/>
  <c r="B84" i="47"/>
  <c r="J83" i="47"/>
  <c r="I83" i="47"/>
  <c r="H83" i="47"/>
  <c r="F83" i="47"/>
  <c r="D83" i="47"/>
  <c r="E83" i="47" s="1"/>
  <c r="B83" i="47"/>
  <c r="J82" i="47"/>
  <c r="I82" i="47"/>
  <c r="H82" i="47"/>
  <c r="F82" i="47"/>
  <c r="D82" i="47"/>
  <c r="E82" i="47" s="1"/>
  <c r="B82" i="47"/>
  <c r="J81" i="47"/>
  <c r="I81" i="47"/>
  <c r="H81" i="47"/>
  <c r="F81" i="47"/>
  <c r="D81" i="47"/>
  <c r="E81" i="47" s="1"/>
  <c r="B81" i="47"/>
  <c r="J80" i="47"/>
  <c r="I80" i="47"/>
  <c r="H80" i="47"/>
  <c r="F80" i="47"/>
  <c r="D80" i="47"/>
  <c r="E80" i="47" s="1"/>
  <c r="B80" i="47"/>
  <c r="J79" i="47"/>
  <c r="I79" i="47"/>
  <c r="H79" i="47"/>
  <c r="F79" i="47"/>
  <c r="D79" i="47"/>
  <c r="E79" i="47" s="1"/>
  <c r="B79" i="47"/>
  <c r="J78" i="47"/>
  <c r="I78" i="47"/>
  <c r="H78" i="47"/>
  <c r="F78" i="47"/>
  <c r="D78" i="47"/>
  <c r="E78" i="47" s="1"/>
  <c r="B78" i="47"/>
  <c r="J77" i="47"/>
  <c r="I77" i="47"/>
  <c r="H77" i="47"/>
  <c r="F77" i="47"/>
  <c r="D77" i="47"/>
  <c r="E77" i="47" s="1"/>
  <c r="B77" i="47"/>
  <c r="J76" i="47"/>
  <c r="I76" i="47"/>
  <c r="H76" i="47"/>
  <c r="F76" i="47"/>
  <c r="D76" i="47"/>
  <c r="E76" i="47" s="1"/>
  <c r="B76" i="47"/>
  <c r="J75" i="47"/>
  <c r="I75" i="47"/>
  <c r="H75" i="47"/>
  <c r="F75" i="47"/>
  <c r="D75" i="47"/>
  <c r="E75" i="47" s="1"/>
  <c r="B75" i="47"/>
  <c r="J74" i="47"/>
  <c r="I74" i="47"/>
  <c r="H74" i="47"/>
  <c r="F74" i="47"/>
  <c r="D74" i="47"/>
  <c r="E74" i="47" s="1"/>
  <c r="B74" i="47"/>
  <c r="J73" i="47"/>
  <c r="I73" i="47"/>
  <c r="H73" i="47"/>
  <c r="F73" i="47"/>
  <c r="D73" i="47"/>
  <c r="E73" i="47" s="1"/>
  <c r="B73" i="47"/>
  <c r="J72" i="47"/>
  <c r="I72" i="47"/>
  <c r="H72" i="47"/>
  <c r="F72" i="47"/>
  <c r="D72" i="47"/>
  <c r="E72" i="47" s="1"/>
  <c r="B72" i="47"/>
  <c r="J71" i="47"/>
  <c r="I71" i="47"/>
  <c r="H71" i="47"/>
  <c r="F71" i="47"/>
  <c r="D71" i="47"/>
  <c r="E71" i="47" s="1"/>
  <c r="B71" i="47"/>
  <c r="J70" i="47"/>
  <c r="I70" i="47"/>
  <c r="H70" i="47"/>
  <c r="F70" i="47"/>
  <c r="D70" i="47"/>
  <c r="E70" i="47" s="1"/>
  <c r="B70" i="47"/>
  <c r="J69" i="47"/>
  <c r="I69" i="47"/>
  <c r="H69" i="47"/>
  <c r="F69" i="47"/>
  <c r="D69" i="47"/>
  <c r="E69" i="47" s="1"/>
  <c r="B69" i="47"/>
  <c r="J68" i="47"/>
  <c r="I68" i="47"/>
  <c r="H68" i="47"/>
  <c r="F68" i="47"/>
  <c r="D68" i="47"/>
  <c r="E68" i="47" s="1"/>
  <c r="B68" i="47"/>
  <c r="J67" i="47"/>
  <c r="I67" i="47"/>
  <c r="H67" i="47"/>
  <c r="F67" i="47"/>
  <c r="D67" i="47"/>
  <c r="E67" i="47" s="1"/>
  <c r="B67" i="47"/>
  <c r="J66" i="47"/>
  <c r="I66" i="47"/>
  <c r="H66" i="47"/>
  <c r="F66" i="47"/>
  <c r="D66" i="47"/>
  <c r="E66" i="47" s="1"/>
  <c r="B66" i="47"/>
  <c r="J65" i="47"/>
  <c r="I65" i="47"/>
  <c r="H65" i="47"/>
  <c r="F65" i="47"/>
  <c r="D65" i="47"/>
  <c r="E65" i="47" s="1"/>
  <c r="B65" i="47"/>
  <c r="J64" i="47"/>
  <c r="I64" i="47"/>
  <c r="H64" i="47"/>
  <c r="F64" i="47"/>
  <c r="D64" i="47"/>
  <c r="E64" i="47" s="1"/>
  <c r="B64" i="47"/>
  <c r="J63" i="47"/>
  <c r="I63" i="47"/>
  <c r="H63" i="47"/>
  <c r="F63" i="47"/>
  <c r="D63" i="47"/>
  <c r="E63" i="47" s="1"/>
  <c r="B63" i="47"/>
  <c r="J62" i="47"/>
  <c r="I62" i="47"/>
  <c r="H62" i="47"/>
  <c r="F62" i="47"/>
  <c r="D62" i="47"/>
  <c r="E62" i="47" s="1"/>
  <c r="B62" i="47"/>
  <c r="J61" i="47"/>
  <c r="I61" i="47"/>
  <c r="H61" i="47"/>
  <c r="F61" i="47"/>
  <c r="D61" i="47"/>
  <c r="E61" i="47" s="1"/>
  <c r="B61" i="47"/>
  <c r="J60" i="47"/>
  <c r="I60" i="47"/>
  <c r="H60" i="47"/>
  <c r="F60" i="47"/>
  <c r="D60" i="47"/>
  <c r="E60" i="47" s="1"/>
  <c r="B60" i="47"/>
  <c r="J59" i="47"/>
  <c r="I59" i="47"/>
  <c r="H59" i="47"/>
  <c r="F59" i="47"/>
  <c r="D59" i="47"/>
  <c r="E59" i="47" s="1"/>
  <c r="B59" i="47"/>
  <c r="J58" i="47"/>
  <c r="I58" i="47"/>
  <c r="H58" i="47"/>
  <c r="F58" i="47"/>
  <c r="D58" i="47"/>
  <c r="E58" i="47" s="1"/>
  <c r="B58" i="47"/>
  <c r="J57" i="47"/>
  <c r="I57" i="47"/>
  <c r="H57" i="47"/>
  <c r="F57" i="47"/>
  <c r="D57" i="47"/>
  <c r="E57" i="47" s="1"/>
  <c r="B57" i="47"/>
  <c r="J56" i="47"/>
  <c r="I56" i="47"/>
  <c r="H56" i="47"/>
  <c r="F56" i="47"/>
  <c r="D56" i="47"/>
  <c r="E56" i="47" s="1"/>
  <c r="B56" i="47"/>
  <c r="J55" i="47"/>
  <c r="I55" i="47"/>
  <c r="H55" i="47"/>
  <c r="F55" i="47"/>
  <c r="D55" i="47"/>
  <c r="E55" i="47" s="1"/>
  <c r="B55" i="47"/>
  <c r="J54" i="47"/>
  <c r="I54" i="47"/>
  <c r="H54" i="47"/>
  <c r="F54" i="47"/>
  <c r="D54" i="47"/>
  <c r="E54" i="47" s="1"/>
  <c r="B54" i="47"/>
  <c r="J53" i="47"/>
  <c r="I53" i="47"/>
  <c r="H53" i="47"/>
  <c r="F53" i="47"/>
  <c r="D53" i="47"/>
  <c r="E53" i="47" s="1"/>
  <c r="B53" i="47"/>
  <c r="J52" i="47"/>
  <c r="I52" i="47"/>
  <c r="H52" i="47"/>
  <c r="F52" i="47"/>
  <c r="D52" i="47"/>
  <c r="E52" i="47" s="1"/>
  <c r="B52" i="47"/>
  <c r="J51" i="47"/>
  <c r="I51" i="47"/>
  <c r="H51" i="47"/>
  <c r="F51" i="47"/>
  <c r="D51" i="47"/>
  <c r="E51" i="47" s="1"/>
  <c r="B51" i="47"/>
  <c r="J50" i="47"/>
  <c r="I50" i="47"/>
  <c r="H50" i="47"/>
  <c r="F50" i="47"/>
  <c r="D50" i="47"/>
  <c r="E50" i="47" s="1"/>
  <c r="B50" i="47"/>
  <c r="J49" i="47"/>
  <c r="I49" i="47"/>
  <c r="H49" i="47"/>
  <c r="F49" i="47"/>
  <c r="D49" i="47"/>
  <c r="E49" i="47" s="1"/>
  <c r="B49" i="47"/>
  <c r="J48" i="47"/>
  <c r="I48" i="47"/>
  <c r="H48" i="47"/>
  <c r="F48" i="47"/>
  <c r="D48" i="47"/>
  <c r="E48" i="47" s="1"/>
  <c r="B48" i="47"/>
  <c r="J47" i="47"/>
  <c r="I47" i="47"/>
  <c r="H47" i="47"/>
  <c r="F47" i="47"/>
  <c r="D47" i="47"/>
  <c r="E47" i="47" s="1"/>
  <c r="B47" i="47"/>
  <c r="J46" i="47"/>
  <c r="I46" i="47"/>
  <c r="H46" i="47"/>
  <c r="F46" i="47"/>
  <c r="D46" i="47"/>
  <c r="E46" i="47" s="1"/>
  <c r="B46" i="47"/>
  <c r="J45" i="47"/>
  <c r="I45" i="47"/>
  <c r="H45" i="47"/>
  <c r="F45" i="47"/>
  <c r="D45" i="47"/>
  <c r="E45" i="47" s="1"/>
  <c r="B45" i="47"/>
  <c r="J44" i="47"/>
  <c r="I44" i="47"/>
  <c r="H44" i="47"/>
  <c r="F44" i="47"/>
  <c r="D44" i="47"/>
  <c r="E44" i="47" s="1"/>
  <c r="B44" i="47"/>
  <c r="J43" i="47"/>
  <c r="I43" i="47"/>
  <c r="H43" i="47"/>
  <c r="F43" i="47"/>
  <c r="D43" i="47"/>
  <c r="E43" i="47" s="1"/>
  <c r="B43" i="47"/>
  <c r="J42" i="47"/>
  <c r="I42" i="47"/>
  <c r="H42" i="47"/>
  <c r="F42" i="47"/>
  <c r="D42" i="47"/>
  <c r="E42" i="47" s="1"/>
  <c r="B42" i="47"/>
  <c r="J41" i="47"/>
  <c r="I41" i="47"/>
  <c r="H41" i="47"/>
  <c r="F41" i="47"/>
  <c r="D41" i="47"/>
  <c r="E41" i="47" s="1"/>
  <c r="B41" i="47"/>
  <c r="J40" i="47"/>
  <c r="I40" i="47"/>
  <c r="H40" i="47"/>
  <c r="F40" i="47"/>
  <c r="D40" i="47"/>
  <c r="E40" i="47" s="1"/>
  <c r="B40" i="47"/>
  <c r="J39" i="47"/>
  <c r="I39" i="47"/>
  <c r="H39" i="47"/>
  <c r="F39" i="47"/>
  <c r="D39" i="47"/>
  <c r="E39" i="47" s="1"/>
  <c r="B39" i="47"/>
  <c r="J38" i="47"/>
  <c r="I38" i="47"/>
  <c r="H38" i="47"/>
  <c r="F38" i="47"/>
  <c r="D38" i="47"/>
  <c r="E38" i="47" s="1"/>
  <c r="B38" i="47"/>
  <c r="J37" i="47"/>
  <c r="I37" i="47"/>
  <c r="H37" i="47"/>
  <c r="F37" i="47"/>
  <c r="D37" i="47"/>
  <c r="E37" i="47" s="1"/>
  <c r="B37" i="47"/>
  <c r="J36" i="47"/>
  <c r="I36" i="47"/>
  <c r="H36" i="47"/>
  <c r="F36" i="47"/>
  <c r="D36" i="47"/>
  <c r="E36" i="47" s="1"/>
  <c r="B36" i="47"/>
  <c r="J35" i="47"/>
  <c r="I35" i="47"/>
  <c r="H35" i="47"/>
  <c r="F35" i="47"/>
  <c r="D35" i="47"/>
  <c r="E35" i="47" s="1"/>
  <c r="B35" i="47"/>
  <c r="J34" i="47"/>
  <c r="I34" i="47"/>
  <c r="H34" i="47"/>
  <c r="G34" i="47"/>
  <c r="F34" i="47"/>
  <c r="D34" i="47"/>
  <c r="E34" i="47" s="1"/>
  <c r="B34" i="47"/>
  <c r="E28" i="47"/>
  <c r="E29" i="47" s="1"/>
  <c r="J23" i="47"/>
  <c r="K23" i="47" s="1"/>
  <c r="L23" i="47" s="1"/>
  <c r="F20" i="47"/>
  <c r="E19" i="47" a="1"/>
  <c r="E19" i="47" s="1"/>
  <c r="J26" i="47" s="1"/>
  <c r="F18" i="47"/>
  <c r="E18" i="47"/>
  <c r="L18" i="47" s="1"/>
  <c r="F17" i="47"/>
  <c r="E17" i="47"/>
  <c r="G16" i="47"/>
  <c r="F14" i="47"/>
  <c r="R13" i="47"/>
  <c r="F12" i="47"/>
  <c r="E12" i="47"/>
  <c r="E15" i="47" s="1"/>
  <c r="R11" i="47"/>
  <c r="E11" i="47"/>
  <c r="E10" i="47"/>
  <c r="R9" i="47"/>
  <c r="F9" i="47"/>
  <c r="E9" i="47"/>
  <c r="F8" i="47"/>
  <c r="E8" i="47"/>
  <c r="H7" i="47"/>
  <c r="I4" i="47"/>
  <c r="I3" i="47"/>
  <c r="J1245" i="46"/>
  <c r="I1245" i="46"/>
  <c r="H1245" i="46"/>
  <c r="F1245" i="46"/>
  <c r="D1245" i="46"/>
  <c r="E1245" i="46" s="1"/>
  <c r="B1245" i="46"/>
  <c r="J1244" i="46"/>
  <c r="I1244" i="46"/>
  <c r="H1244" i="46"/>
  <c r="F1244" i="46"/>
  <c r="D1244" i="46"/>
  <c r="E1244" i="46" s="1"/>
  <c r="B1244" i="46"/>
  <c r="J1243" i="46"/>
  <c r="I1243" i="46"/>
  <c r="H1243" i="46"/>
  <c r="F1243" i="46"/>
  <c r="D1243" i="46"/>
  <c r="E1243" i="46" s="1"/>
  <c r="B1243" i="46"/>
  <c r="J1242" i="46"/>
  <c r="I1242" i="46"/>
  <c r="H1242" i="46"/>
  <c r="F1242" i="46"/>
  <c r="D1242" i="46"/>
  <c r="E1242" i="46" s="1"/>
  <c r="B1242" i="46"/>
  <c r="J1241" i="46"/>
  <c r="I1241" i="46"/>
  <c r="H1241" i="46"/>
  <c r="F1241" i="46"/>
  <c r="D1241" i="46"/>
  <c r="E1241" i="46" s="1"/>
  <c r="B1241" i="46"/>
  <c r="J1240" i="46"/>
  <c r="I1240" i="46"/>
  <c r="H1240" i="46"/>
  <c r="F1240" i="46"/>
  <c r="D1240" i="46"/>
  <c r="E1240" i="46" s="1"/>
  <c r="B1240" i="46"/>
  <c r="J1239" i="46"/>
  <c r="I1239" i="46"/>
  <c r="H1239" i="46"/>
  <c r="F1239" i="46"/>
  <c r="D1239" i="46"/>
  <c r="E1239" i="46" s="1"/>
  <c r="B1239" i="46"/>
  <c r="J1238" i="46"/>
  <c r="I1238" i="46"/>
  <c r="H1238" i="46"/>
  <c r="F1238" i="46"/>
  <c r="D1238" i="46"/>
  <c r="E1238" i="46" s="1"/>
  <c r="B1238" i="46"/>
  <c r="J1237" i="46"/>
  <c r="I1237" i="46"/>
  <c r="H1237" i="46"/>
  <c r="F1237" i="46"/>
  <c r="D1237" i="46"/>
  <c r="E1237" i="46" s="1"/>
  <c r="B1237" i="46"/>
  <c r="J1236" i="46"/>
  <c r="I1236" i="46"/>
  <c r="H1236" i="46"/>
  <c r="F1236" i="46"/>
  <c r="D1236" i="46"/>
  <c r="E1236" i="46" s="1"/>
  <c r="B1236" i="46"/>
  <c r="J1235" i="46"/>
  <c r="I1235" i="46"/>
  <c r="H1235" i="46"/>
  <c r="F1235" i="46"/>
  <c r="D1235" i="46"/>
  <c r="E1235" i="46" s="1"/>
  <c r="B1235" i="46"/>
  <c r="J1234" i="46"/>
  <c r="I1234" i="46"/>
  <c r="H1234" i="46"/>
  <c r="F1234" i="46"/>
  <c r="D1234" i="46"/>
  <c r="E1234" i="46" s="1"/>
  <c r="B1234" i="46"/>
  <c r="J1233" i="46"/>
  <c r="I1233" i="46"/>
  <c r="H1233" i="46"/>
  <c r="F1233" i="46"/>
  <c r="D1233" i="46"/>
  <c r="E1233" i="46" s="1"/>
  <c r="B1233" i="46"/>
  <c r="J1232" i="46"/>
  <c r="I1232" i="46"/>
  <c r="H1232" i="46"/>
  <c r="F1232" i="46"/>
  <c r="D1232" i="46"/>
  <c r="E1232" i="46" s="1"/>
  <c r="B1232" i="46"/>
  <c r="J1231" i="46"/>
  <c r="I1231" i="46"/>
  <c r="H1231" i="46"/>
  <c r="F1231" i="46"/>
  <c r="D1231" i="46"/>
  <c r="E1231" i="46" s="1"/>
  <c r="B1231" i="46"/>
  <c r="J1230" i="46"/>
  <c r="I1230" i="46"/>
  <c r="H1230" i="46"/>
  <c r="F1230" i="46"/>
  <c r="D1230" i="46"/>
  <c r="E1230" i="46" s="1"/>
  <c r="B1230" i="46"/>
  <c r="J1229" i="46"/>
  <c r="I1229" i="46"/>
  <c r="H1229" i="46"/>
  <c r="F1229" i="46"/>
  <c r="D1229" i="46"/>
  <c r="E1229" i="46" s="1"/>
  <c r="B1229" i="46"/>
  <c r="J1228" i="46"/>
  <c r="I1228" i="46"/>
  <c r="H1228" i="46"/>
  <c r="F1228" i="46"/>
  <c r="D1228" i="46"/>
  <c r="E1228" i="46" s="1"/>
  <c r="B1228" i="46"/>
  <c r="J1227" i="46"/>
  <c r="I1227" i="46"/>
  <c r="H1227" i="46"/>
  <c r="F1227" i="46"/>
  <c r="D1227" i="46"/>
  <c r="E1227" i="46" s="1"/>
  <c r="B1227" i="46"/>
  <c r="J1226" i="46"/>
  <c r="I1226" i="46"/>
  <c r="H1226" i="46"/>
  <c r="F1226" i="46"/>
  <c r="D1226" i="46"/>
  <c r="E1226" i="46" s="1"/>
  <c r="B1226" i="46"/>
  <c r="J1225" i="46"/>
  <c r="I1225" i="46"/>
  <c r="H1225" i="46"/>
  <c r="F1225" i="46"/>
  <c r="D1225" i="46"/>
  <c r="E1225" i="46" s="1"/>
  <c r="B1225" i="46"/>
  <c r="J1224" i="46"/>
  <c r="I1224" i="46"/>
  <c r="H1224" i="46"/>
  <c r="F1224" i="46"/>
  <c r="D1224" i="46"/>
  <c r="E1224" i="46" s="1"/>
  <c r="B1224" i="46"/>
  <c r="J1223" i="46"/>
  <c r="I1223" i="46"/>
  <c r="H1223" i="46"/>
  <c r="F1223" i="46"/>
  <c r="D1223" i="46"/>
  <c r="E1223" i="46" s="1"/>
  <c r="B1223" i="46"/>
  <c r="J1222" i="46"/>
  <c r="I1222" i="46"/>
  <c r="H1222" i="46"/>
  <c r="F1222" i="46"/>
  <c r="D1222" i="46"/>
  <c r="E1222" i="46" s="1"/>
  <c r="B1222" i="46"/>
  <c r="J1221" i="46"/>
  <c r="I1221" i="46"/>
  <c r="H1221" i="46"/>
  <c r="F1221" i="46"/>
  <c r="D1221" i="46"/>
  <c r="E1221" i="46" s="1"/>
  <c r="B1221" i="46"/>
  <c r="J1220" i="46"/>
  <c r="I1220" i="46"/>
  <c r="H1220" i="46"/>
  <c r="F1220" i="46"/>
  <c r="D1220" i="46"/>
  <c r="E1220" i="46" s="1"/>
  <c r="B1220" i="46"/>
  <c r="J1219" i="46"/>
  <c r="I1219" i="46"/>
  <c r="H1219" i="46"/>
  <c r="F1219" i="46"/>
  <c r="D1219" i="46"/>
  <c r="E1219" i="46" s="1"/>
  <c r="B1219" i="46"/>
  <c r="J1218" i="46"/>
  <c r="I1218" i="46"/>
  <c r="H1218" i="46"/>
  <c r="F1218" i="46"/>
  <c r="D1218" i="46"/>
  <c r="E1218" i="46" s="1"/>
  <c r="B1218" i="46"/>
  <c r="J1217" i="46"/>
  <c r="I1217" i="46"/>
  <c r="H1217" i="46"/>
  <c r="F1217" i="46"/>
  <c r="D1217" i="46"/>
  <c r="E1217" i="46" s="1"/>
  <c r="B1217" i="46"/>
  <c r="J1216" i="46"/>
  <c r="I1216" i="46"/>
  <c r="H1216" i="46"/>
  <c r="F1216" i="46"/>
  <c r="D1216" i="46"/>
  <c r="E1216" i="46" s="1"/>
  <c r="B1216" i="46"/>
  <c r="J1215" i="46"/>
  <c r="I1215" i="46"/>
  <c r="H1215" i="46"/>
  <c r="F1215" i="46"/>
  <c r="D1215" i="46"/>
  <c r="E1215" i="46" s="1"/>
  <c r="B1215" i="46"/>
  <c r="J1214" i="46"/>
  <c r="I1214" i="46"/>
  <c r="H1214" i="46"/>
  <c r="F1214" i="46"/>
  <c r="D1214" i="46"/>
  <c r="E1214" i="46" s="1"/>
  <c r="B1214" i="46"/>
  <c r="J1213" i="46"/>
  <c r="I1213" i="46"/>
  <c r="H1213" i="46"/>
  <c r="F1213" i="46"/>
  <c r="D1213" i="46"/>
  <c r="E1213" i="46" s="1"/>
  <c r="B1213" i="46"/>
  <c r="J1212" i="46"/>
  <c r="I1212" i="46"/>
  <c r="H1212" i="46"/>
  <c r="F1212" i="46"/>
  <c r="D1212" i="46"/>
  <c r="E1212" i="46" s="1"/>
  <c r="B1212" i="46"/>
  <c r="J1211" i="46"/>
  <c r="I1211" i="46"/>
  <c r="H1211" i="46"/>
  <c r="F1211" i="46"/>
  <c r="D1211" i="46"/>
  <c r="E1211" i="46" s="1"/>
  <c r="B1211" i="46"/>
  <c r="J1210" i="46"/>
  <c r="I1210" i="46"/>
  <c r="H1210" i="46"/>
  <c r="F1210" i="46"/>
  <c r="D1210" i="46"/>
  <c r="E1210" i="46" s="1"/>
  <c r="B1210" i="46"/>
  <c r="J1209" i="46"/>
  <c r="I1209" i="46"/>
  <c r="H1209" i="46"/>
  <c r="F1209" i="46"/>
  <c r="D1209" i="46"/>
  <c r="E1209" i="46" s="1"/>
  <c r="B1209" i="46"/>
  <c r="J1208" i="46"/>
  <c r="I1208" i="46"/>
  <c r="H1208" i="46"/>
  <c r="F1208" i="46"/>
  <c r="D1208" i="46"/>
  <c r="E1208" i="46" s="1"/>
  <c r="B1208" i="46"/>
  <c r="J1207" i="46"/>
  <c r="I1207" i="46"/>
  <c r="H1207" i="46"/>
  <c r="F1207" i="46"/>
  <c r="D1207" i="46"/>
  <c r="E1207" i="46" s="1"/>
  <c r="B1207" i="46"/>
  <c r="J1206" i="46"/>
  <c r="I1206" i="46"/>
  <c r="H1206" i="46"/>
  <c r="F1206" i="46"/>
  <c r="D1206" i="46"/>
  <c r="E1206" i="46" s="1"/>
  <c r="B1206" i="46"/>
  <c r="J1205" i="46"/>
  <c r="I1205" i="46"/>
  <c r="H1205" i="46"/>
  <c r="F1205" i="46"/>
  <c r="D1205" i="46"/>
  <c r="E1205" i="46" s="1"/>
  <c r="B1205" i="46"/>
  <c r="J1204" i="46"/>
  <c r="I1204" i="46"/>
  <c r="H1204" i="46"/>
  <c r="F1204" i="46"/>
  <c r="D1204" i="46"/>
  <c r="E1204" i="46" s="1"/>
  <c r="B1204" i="46"/>
  <c r="J1203" i="46"/>
  <c r="I1203" i="46"/>
  <c r="H1203" i="46"/>
  <c r="F1203" i="46"/>
  <c r="D1203" i="46"/>
  <c r="E1203" i="46" s="1"/>
  <c r="B1203" i="46"/>
  <c r="J1202" i="46"/>
  <c r="I1202" i="46"/>
  <c r="H1202" i="46"/>
  <c r="F1202" i="46"/>
  <c r="D1202" i="46"/>
  <c r="E1202" i="46" s="1"/>
  <c r="B1202" i="46"/>
  <c r="J1201" i="46"/>
  <c r="I1201" i="46"/>
  <c r="H1201" i="46"/>
  <c r="F1201" i="46"/>
  <c r="D1201" i="46"/>
  <c r="E1201" i="46" s="1"/>
  <c r="B1201" i="46"/>
  <c r="J1200" i="46"/>
  <c r="I1200" i="46"/>
  <c r="H1200" i="46"/>
  <c r="F1200" i="46"/>
  <c r="D1200" i="46"/>
  <c r="E1200" i="46" s="1"/>
  <c r="B1200" i="46"/>
  <c r="J1199" i="46"/>
  <c r="I1199" i="46"/>
  <c r="H1199" i="46"/>
  <c r="F1199" i="46"/>
  <c r="D1199" i="46"/>
  <c r="E1199" i="46" s="1"/>
  <c r="B1199" i="46"/>
  <c r="J1198" i="46"/>
  <c r="I1198" i="46"/>
  <c r="H1198" i="46"/>
  <c r="F1198" i="46"/>
  <c r="D1198" i="46"/>
  <c r="E1198" i="46" s="1"/>
  <c r="B1198" i="46"/>
  <c r="J1197" i="46"/>
  <c r="I1197" i="46"/>
  <c r="H1197" i="46"/>
  <c r="F1197" i="46"/>
  <c r="D1197" i="46"/>
  <c r="E1197" i="46" s="1"/>
  <c r="B1197" i="46"/>
  <c r="J1196" i="46"/>
  <c r="I1196" i="46"/>
  <c r="H1196" i="46"/>
  <c r="F1196" i="46"/>
  <c r="D1196" i="46"/>
  <c r="E1196" i="46" s="1"/>
  <c r="B1196" i="46"/>
  <c r="J1195" i="46"/>
  <c r="I1195" i="46"/>
  <c r="H1195" i="46"/>
  <c r="F1195" i="46"/>
  <c r="D1195" i="46"/>
  <c r="E1195" i="46" s="1"/>
  <c r="B1195" i="46"/>
  <c r="J1194" i="46"/>
  <c r="I1194" i="46"/>
  <c r="H1194" i="46"/>
  <c r="F1194" i="46"/>
  <c r="D1194" i="46"/>
  <c r="E1194" i="46" s="1"/>
  <c r="B1194" i="46"/>
  <c r="J1193" i="46"/>
  <c r="I1193" i="46"/>
  <c r="H1193" i="46"/>
  <c r="F1193" i="46"/>
  <c r="D1193" i="46"/>
  <c r="E1193" i="46" s="1"/>
  <c r="B1193" i="46"/>
  <c r="J1192" i="46"/>
  <c r="I1192" i="46"/>
  <c r="H1192" i="46"/>
  <c r="F1192" i="46"/>
  <c r="D1192" i="46"/>
  <c r="E1192" i="46" s="1"/>
  <c r="B1192" i="46"/>
  <c r="J1191" i="46"/>
  <c r="I1191" i="46"/>
  <c r="H1191" i="46"/>
  <c r="F1191" i="46"/>
  <c r="D1191" i="46"/>
  <c r="E1191" i="46" s="1"/>
  <c r="B1191" i="46"/>
  <c r="J1190" i="46"/>
  <c r="I1190" i="46"/>
  <c r="H1190" i="46"/>
  <c r="F1190" i="46"/>
  <c r="D1190" i="46"/>
  <c r="E1190" i="46" s="1"/>
  <c r="B1190" i="46"/>
  <c r="J1189" i="46"/>
  <c r="I1189" i="46"/>
  <c r="H1189" i="46"/>
  <c r="F1189" i="46"/>
  <c r="D1189" i="46"/>
  <c r="E1189" i="46" s="1"/>
  <c r="B1189" i="46"/>
  <c r="J1188" i="46"/>
  <c r="I1188" i="46"/>
  <c r="H1188" i="46"/>
  <c r="F1188" i="46"/>
  <c r="D1188" i="46"/>
  <c r="E1188" i="46" s="1"/>
  <c r="B1188" i="46"/>
  <c r="J1187" i="46"/>
  <c r="I1187" i="46"/>
  <c r="H1187" i="46"/>
  <c r="F1187" i="46"/>
  <c r="D1187" i="46"/>
  <c r="E1187" i="46" s="1"/>
  <c r="B1187" i="46"/>
  <c r="J1186" i="46"/>
  <c r="I1186" i="46"/>
  <c r="H1186" i="46"/>
  <c r="F1186" i="46"/>
  <c r="D1186" i="46"/>
  <c r="E1186" i="46" s="1"/>
  <c r="B1186" i="46"/>
  <c r="J1185" i="46"/>
  <c r="I1185" i="46"/>
  <c r="H1185" i="46"/>
  <c r="F1185" i="46"/>
  <c r="D1185" i="46"/>
  <c r="E1185" i="46" s="1"/>
  <c r="B1185" i="46"/>
  <c r="J1184" i="46"/>
  <c r="I1184" i="46"/>
  <c r="H1184" i="46"/>
  <c r="F1184" i="46"/>
  <c r="D1184" i="46"/>
  <c r="E1184" i="46" s="1"/>
  <c r="B1184" i="46"/>
  <c r="J1183" i="46"/>
  <c r="I1183" i="46"/>
  <c r="H1183" i="46"/>
  <c r="F1183" i="46"/>
  <c r="D1183" i="46"/>
  <c r="E1183" i="46" s="1"/>
  <c r="B1183" i="46"/>
  <c r="J1182" i="46"/>
  <c r="I1182" i="46"/>
  <c r="H1182" i="46"/>
  <c r="F1182" i="46"/>
  <c r="D1182" i="46"/>
  <c r="E1182" i="46" s="1"/>
  <c r="B1182" i="46"/>
  <c r="J1181" i="46"/>
  <c r="I1181" i="46"/>
  <c r="H1181" i="46"/>
  <c r="F1181" i="46"/>
  <c r="D1181" i="46"/>
  <c r="E1181" i="46" s="1"/>
  <c r="B1181" i="46"/>
  <c r="J1180" i="46"/>
  <c r="I1180" i="46"/>
  <c r="H1180" i="46"/>
  <c r="F1180" i="46"/>
  <c r="D1180" i="46"/>
  <c r="E1180" i="46" s="1"/>
  <c r="B1180" i="46"/>
  <c r="J1179" i="46"/>
  <c r="I1179" i="46"/>
  <c r="H1179" i="46"/>
  <c r="F1179" i="46"/>
  <c r="D1179" i="46"/>
  <c r="E1179" i="46" s="1"/>
  <c r="B1179" i="46"/>
  <c r="J1178" i="46"/>
  <c r="I1178" i="46"/>
  <c r="H1178" i="46"/>
  <c r="F1178" i="46"/>
  <c r="D1178" i="46"/>
  <c r="E1178" i="46" s="1"/>
  <c r="B1178" i="46"/>
  <c r="J1177" i="46"/>
  <c r="I1177" i="46"/>
  <c r="H1177" i="46"/>
  <c r="F1177" i="46"/>
  <c r="D1177" i="46"/>
  <c r="E1177" i="46" s="1"/>
  <c r="B1177" i="46"/>
  <c r="J1176" i="46"/>
  <c r="I1176" i="46"/>
  <c r="H1176" i="46"/>
  <c r="F1176" i="46"/>
  <c r="D1176" i="46"/>
  <c r="E1176" i="46" s="1"/>
  <c r="B1176" i="46"/>
  <c r="J1175" i="46"/>
  <c r="I1175" i="46"/>
  <c r="H1175" i="46"/>
  <c r="F1175" i="46"/>
  <c r="D1175" i="46"/>
  <c r="E1175" i="46" s="1"/>
  <c r="B1175" i="46"/>
  <c r="J1174" i="46"/>
  <c r="I1174" i="46"/>
  <c r="H1174" i="46"/>
  <c r="F1174" i="46"/>
  <c r="D1174" i="46"/>
  <c r="E1174" i="46" s="1"/>
  <c r="B1174" i="46"/>
  <c r="J1173" i="46"/>
  <c r="I1173" i="46"/>
  <c r="H1173" i="46"/>
  <c r="F1173" i="46"/>
  <c r="D1173" i="46"/>
  <c r="E1173" i="46" s="1"/>
  <c r="B1173" i="46"/>
  <c r="J1172" i="46"/>
  <c r="I1172" i="46"/>
  <c r="H1172" i="46"/>
  <c r="F1172" i="46"/>
  <c r="D1172" i="46"/>
  <c r="E1172" i="46" s="1"/>
  <c r="B1172" i="46"/>
  <c r="J1171" i="46"/>
  <c r="I1171" i="46"/>
  <c r="H1171" i="46"/>
  <c r="F1171" i="46"/>
  <c r="D1171" i="46"/>
  <c r="E1171" i="46" s="1"/>
  <c r="B1171" i="46"/>
  <c r="J1170" i="46"/>
  <c r="I1170" i="46"/>
  <c r="H1170" i="46"/>
  <c r="F1170" i="46"/>
  <c r="D1170" i="46"/>
  <c r="E1170" i="46" s="1"/>
  <c r="B1170" i="46"/>
  <c r="J1169" i="46"/>
  <c r="I1169" i="46"/>
  <c r="H1169" i="46"/>
  <c r="F1169" i="46"/>
  <c r="D1169" i="46"/>
  <c r="E1169" i="46" s="1"/>
  <c r="B1169" i="46"/>
  <c r="J1168" i="46"/>
  <c r="I1168" i="46"/>
  <c r="H1168" i="46"/>
  <c r="F1168" i="46"/>
  <c r="D1168" i="46"/>
  <c r="E1168" i="46" s="1"/>
  <c r="B1168" i="46"/>
  <c r="J1167" i="46"/>
  <c r="I1167" i="46"/>
  <c r="H1167" i="46"/>
  <c r="F1167" i="46"/>
  <c r="D1167" i="46"/>
  <c r="E1167" i="46" s="1"/>
  <c r="B1167" i="46"/>
  <c r="J1166" i="46"/>
  <c r="I1166" i="46"/>
  <c r="H1166" i="46"/>
  <c r="F1166" i="46"/>
  <c r="D1166" i="46"/>
  <c r="E1166" i="46" s="1"/>
  <c r="B1166" i="46"/>
  <c r="J1165" i="46"/>
  <c r="I1165" i="46"/>
  <c r="H1165" i="46"/>
  <c r="F1165" i="46"/>
  <c r="D1165" i="46"/>
  <c r="E1165" i="46" s="1"/>
  <c r="B1165" i="46"/>
  <c r="J1164" i="46"/>
  <c r="I1164" i="46"/>
  <c r="H1164" i="46"/>
  <c r="F1164" i="46"/>
  <c r="D1164" i="46"/>
  <c r="E1164" i="46" s="1"/>
  <c r="B1164" i="46"/>
  <c r="J1163" i="46"/>
  <c r="I1163" i="46"/>
  <c r="H1163" i="46"/>
  <c r="F1163" i="46"/>
  <c r="D1163" i="46"/>
  <c r="E1163" i="46" s="1"/>
  <c r="B1163" i="46"/>
  <c r="J1162" i="46"/>
  <c r="I1162" i="46"/>
  <c r="H1162" i="46"/>
  <c r="F1162" i="46"/>
  <c r="D1162" i="46"/>
  <c r="E1162" i="46" s="1"/>
  <c r="B1162" i="46"/>
  <c r="J1161" i="46"/>
  <c r="I1161" i="46"/>
  <c r="H1161" i="46"/>
  <c r="F1161" i="46"/>
  <c r="D1161" i="46"/>
  <c r="E1161" i="46" s="1"/>
  <c r="B1161" i="46"/>
  <c r="J1160" i="46"/>
  <c r="I1160" i="46"/>
  <c r="H1160" i="46"/>
  <c r="F1160" i="46"/>
  <c r="D1160" i="46"/>
  <c r="E1160" i="46" s="1"/>
  <c r="B1160" i="46"/>
  <c r="J1159" i="46"/>
  <c r="I1159" i="46"/>
  <c r="H1159" i="46"/>
  <c r="F1159" i="46"/>
  <c r="D1159" i="46"/>
  <c r="E1159" i="46" s="1"/>
  <c r="B1159" i="46"/>
  <c r="J1158" i="46"/>
  <c r="I1158" i="46"/>
  <c r="H1158" i="46"/>
  <c r="F1158" i="46"/>
  <c r="D1158" i="46"/>
  <c r="E1158" i="46" s="1"/>
  <c r="B1158" i="46"/>
  <c r="J1157" i="46"/>
  <c r="I1157" i="46"/>
  <c r="H1157" i="46"/>
  <c r="F1157" i="46"/>
  <c r="D1157" i="46"/>
  <c r="E1157" i="46" s="1"/>
  <c r="B1157" i="46"/>
  <c r="J1156" i="46"/>
  <c r="I1156" i="46"/>
  <c r="H1156" i="46"/>
  <c r="F1156" i="46"/>
  <c r="D1156" i="46"/>
  <c r="E1156" i="46" s="1"/>
  <c r="B1156" i="46"/>
  <c r="J1155" i="46"/>
  <c r="I1155" i="46"/>
  <c r="H1155" i="46"/>
  <c r="F1155" i="46"/>
  <c r="D1155" i="46"/>
  <c r="E1155" i="46" s="1"/>
  <c r="B1155" i="46"/>
  <c r="J1154" i="46"/>
  <c r="I1154" i="46"/>
  <c r="H1154" i="46"/>
  <c r="F1154" i="46"/>
  <c r="D1154" i="46"/>
  <c r="E1154" i="46" s="1"/>
  <c r="B1154" i="46"/>
  <c r="J1153" i="46"/>
  <c r="I1153" i="46"/>
  <c r="H1153" i="46"/>
  <c r="F1153" i="46"/>
  <c r="D1153" i="46"/>
  <c r="E1153" i="46" s="1"/>
  <c r="B1153" i="46"/>
  <c r="J1152" i="46"/>
  <c r="I1152" i="46"/>
  <c r="H1152" i="46"/>
  <c r="F1152" i="46"/>
  <c r="D1152" i="46"/>
  <c r="E1152" i="46" s="1"/>
  <c r="B1152" i="46"/>
  <c r="J1151" i="46"/>
  <c r="I1151" i="46"/>
  <c r="H1151" i="46"/>
  <c r="F1151" i="46"/>
  <c r="D1151" i="46"/>
  <c r="E1151" i="46" s="1"/>
  <c r="B1151" i="46"/>
  <c r="J1150" i="46"/>
  <c r="I1150" i="46"/>
  <c r="H1150" i="46"/>
  <c r="F1150" i="46"/>
  <c r="D1150" i="46"/>
  <c r="E1150" i="46" s="1"/>
  <c r="B1150" i="46"/>
  <c r="J1149" i="46"/>
  <c r="I1149" i="46"/>
  <c r="H1149" i="46"/>
  <c r="F1149" i="46"/>
  <c r="D1149" i="46"/>
  <c r="E1149" i="46" s="1"/>
  <c r="B1149" i="46"/>
  <c r="J1148" i="46"/>
  <c r="I1148" i="46"/>
  <c r="H1148" i="46"/>
  <c r="F1148" i="46"/>
  <c r="D1148" i="46"/>
  <c r="E1148" i="46" s="1"/>
  <c r="B1148" i="46"/>
  <c r="J1147" i="46"/>
  <c r="I1147" i="46"/>
  <c r="H1147" i="46"/>
  <c r="F1147" i="46"/>
  <c r="D1147" i="46"/>
  <c r="E1147" i="46" s="1"/>
  <c r="B1147" i="46"/>
  <c r="J1146" i="46"/>
  <c r="I1146" i="46"/>
  <c r="H1146" i="46"/>
  <c r="F1146" i="46"/>
  <c r="D1146" i="46"/>
  <c r="E1146" i="46" s="1"/>
  <c r="B1146" i="46"/>
  <c r="J1145" i="46"/>
  <c r="I1145" i="46"/>
  <c r="H1145" i="46"/>
  <c r="F1145" i="46"/>
  <c r="D1145" i="46"/>
  <c r="E1145" i="46" s="1"/>
  <c r="B1145" i="46"/>
  <c r="J1144" i="46"/>
  <c r="I1144" i="46"/>
  <c r="H1144" i="46"/>
  <c r="F1144" i="46"/>
  <c r="D1144" i="46"/>
  <c r="E1144" i="46" s="1"/>
  <c r="B1144" i="46"/>
  <c r="J1143" i="46"/>
  <c r="I1143" i="46"/>
  <c r="H1143" i="46"/>
  <c r="F1143" i="46"/>
  <c r="D1143" i="46"/>
  <c r="E1143" i="46" s="1"/>
  <c r="B1143" i="46"/>
  <c r="J1142" i="46"/>
  <c r="I1142" i="46"/>
  <c r="H1142" i="46"/>
  <c r="F1142" i="46"/>
  <c r="D1142" i="46"/>
  <c r="E1142" i="46" s="1"/>
  <c r="B1142" i="46"/>
  <c r="J1141" i="46"/>
  <c r="I1141" i="46"/>
  <c r="H1141" i="46"/>
  <c r="F1141" i="46"/>
  <c r="D1141" i="46"/>
  <c r="E1141" i="46" s="1"/>
  <c r="B1141" i="46"/>
  <c r="J1140" i="46"/>
  <c r="I1140" i="46"/>
  <c r="H1140" i="46"/>
  <c r="F1140" i="46"/>
  <c r="D1140" i="46"/>
  <c r="E1140" i="46" s="1"/>
  <c r="B1140" i="46"/>
  <c r="J1139" i="46"/>
  <c r="I1139" i="46"/>
  <c r="H1139" i="46"/>
  <c r="F1139" i="46"/>
  <c r="D1139" i="46"/>
  <c r="E1139" i="46" s="1"/>
  <c r="B1139" i="46"/>
  <c r="J1138" i="46"/>
  <c r="I1138" i="46"/>
  <c r="H1138" i="46"/>
  <c r="F1138" i="46"/>
  <c r="D1138" i="46"/>
  <c r="E1138" i="46" s="1"/>
  <c r="B1138" i="46"/>
  <c r="J1137" i="46"/>
  <c r="I1137" i="46"/>
  <c r="H1137" i="46"/>
  <c r="F1137" i="46"/>
  <c r="D1137" i="46"/>
  <c r="E1137" i="46" s="1"/>
  <c r="B1137" i="46"/>
  <c r="J1136" i="46"/>
  <c r="I1136" i="46"/>
  <c r="H1136" i="46"/>
  <c r="F1136" i="46"/>
  <c r="D1136" i="46"/>
  <c r="E1136" i="46" s="1"/>
  <c r="B1136" i="46"/>
  <c r="J1135" i="46"/>
  <c r="I1135" i="46"/>
  <c r="H1135" i="46"/>
  <c r="F1135" i="46"/>
  <c r="D1135" i="46"/>
  <c r="E1135" i="46" s="1"/>
  <c r="B1135" i="46"/>
  <c r="J1134" i="46"/>
  <c r="I1134" i="46"/>
  <c r="H1134" i="46"/>
  <c r="F1134" i="46"/>
  <c r="D1134" i="46"/>
  <c r="E1134" i="46" s="1"/>
  <c r="B1134" i="46"/>
  <c r="J1133" i="46"/>
  <c r="I1133" i="46"/>
  <c r="H1133" i="46"/>
  <c r="F1133" i="46"/>
  <c r="D1133" i="46"/>
  <c r="E1133" i="46" s="1"/>
  <c r="B1133" i="46"/>
  <c r="J1132" i="46"/>
  <c r="I1132" i="46"/>
  <c r="H1132" i="46"/>
  <c r="F1132" i="46"/>
  <c r="D1132" i="46"/>
  <c r="E1132" i="46" s="1"/>
  <c r="B1132" i="46"/>
  <c r="J1131" i="46"/>
  <c r="I1131" i="46"/>
  <c r="H1131" i="46"/>
  <c r="F1131" i="46"/>
  <c r="D1131" i="46"/>
  <c r="E1131" i="46" s="1"/>
  <c r="B1131" i="46"/>
  <c r="J1130" i="46"/>
  <c r="I1130" i="46"/>
  <c r="H1130" i="46"/>
  <c r="F1130" i="46"/>
  <c r="D1130" i="46"/>
  <c r="E1130" i="46" s="1"/>
  <c r="B1130" i="46"/>
  <c r="J1129" i="46"/>
  <c r="I1129" i="46"/>
  <c r="H1129" i="46"/>
  <c r="F1129" i="46"/>
  <c r="D1129" i="46"/>
  <c r="E1129" i="46" s="1"/>
  <c r="B1129" i="46"/>
  <c r="J1128" i="46"/>
  <c r="I1128" i="46"/>
  <c r="H1128" i="46"/>
  <c r="F1128" i="46"/>
  <c r="D1128" i="46"/>
  <c r="E1128" i="46" s="1"/>
  <c r="B1128" i="46"/>
  <c r="J1127" i="46"/>
  <c r="I1127" i="46"/>
  <c r="H1127" i="46"/>
  <c r="F1127" i="46"/>
  <c r="D1127" i="46"/>
  <c r="E1127" i="46" s="1"/>
  <c r="B1127" i="46"/>
  <c r="J1126" i="46"/>
  <c r="I1126" i="46"/>
  <c r="H1126" i="46"/>
  <c r="F1126" i="46"/>
  <c r="D1126" i="46"/>
  <c r="E1126" i="46" s="1"/>
  <c r="B1126" i="46"/>
  <c r="J1125" i="46"/>
  <c r="I1125" i="46"/>
  <c r="H1125" i="46"/>
  <c r="F1125" i="46"/>
  <c r="D1125" i="46"/>
  <c r="E1125" i="46" s="1"/>
  <c r="B1125" i="46"/>
  <c r="J1124" i="46"/>
  <c r="I1124" i="46"/>
  <c r="H1124" i="46"/>
  <c r="F1124" i="46"/>
  <c r="D1124" i="46"/>
  <c r="E1124" i="46" s="1"/>
  <c r="B1124" i="46"/>
  <c r="J1123" i="46"/>
  <c r="I1123" i="46"/>
  <c r="H1123" i="46"/>
  <c r="F1123" i="46"/>
  <c r="D1123" i="46"/>
  <c r="E1123" i="46" s="1"/>
  <c r="B1123" i="46"/>
  <c r="J1122" i="46"/>
  <c r="I1122" i="46"/>
  <c r="H1122" i="46"/>
  <c r="F1122" i="46"/>
  <c r="D1122" i="46"/>
  <c r="E1122" i="46" s="1"/>
  <c r="B1122" i="46"/>
  <c r="J1121" i="46"/>
  <c r="I1121" i="46"/>
  <c r="H1121" i="46"/>
  <c r="F1121" i="46"/>
  <c r="D1121" i="46"/>
  <c r="E1121" i="46" s="1"/>
  <c r="B1121" i="46"/>
  <c r="J1120" i="46"/>
  <c r="I1120" i="46"/>
  <c r="H1120" i="46"/>
  <c r="F1120" i="46"/>
  <c r="D1120" i="46"/>
  <c r="E1120" i="46" s="1"/>
  <c r="B1120" i="46"/>
  <c r="J1119" i="46"/>
  <c r="I1119" i="46"/>
  <c r="H1119" i="46"/>
  <c r="F1119" i="46"/>
  <c r="D1119" i="46"/>
  <c r="E1119" i="46" s="1"/>
  <c r="B1119" i="46"/>
  <c r="J1118" i="46"/>
  <c r="I1118" i="46"/>
  <c r="H1118" i="46"/>
  <c r="F1118" i="46"/>
  <c r="D1118" i="46"/>
  <c r="E1118" i="46" s="1"/>
  <c r="B1118" i="46"/>
  <c r="J1117" i="46"/>
  <c r="I1117" i="46"/>
  <c r="H1117" i="46"/>
  <c r="F1117" i="46"/>
  <c r="D1117" i="46"/>
  <c r="E1117" i="46" s="1"/>
  <c r="B1117" i="46"/>
  <c r="J1116" i="46"/>
  <c r="I1116" i="46"/>
  <c r="H1116" i="46"/>
  <c r="F1116" i="46"/>
  <c r="D1116" i="46"/>
  <c r="E1116" i="46" s="1"/>
  <c r="B1116" i="46"/>
  <c r="J1115" i="46"/>
  <c r="I1115" i="46"/>
  <c r="H1115" i="46"/>
  <c r="F1115" i="46"/>
  <c r="D1115" i="46"/>
  <c r="E1115" i="46" s="1"/>
  <c r="B1115" i="46"/>
  <c r="J1114" i="46"/>
  <c r="I1114" i="46"/>
  <c r="H1114" i="46"/>
  <c r="F1114" i="46"/>
  <c r="D1114" i="46"/>
  <c r="E1114" i="46" s="1"/>
  <c r="B1114" i="46"/>
  <c r="J1113" i="46"/>
  <c r="I1113" i="46"/>
  <c r="H1113" i="46"/>
  <c r="F1113" i="46"/>
  <c r="D1113" i="46"/>
  <c r="E1113" i="46" s="1"/>
  <c r="B1113" i="46"/>
  <c r="J1112" i="46"/>
  <c r="I1112" i="46"/>
  <c r="H1112" i="46"/>
  <c r="F1112" i="46"/>
  <c r="D1112" i="46"/>
  <c r="E1112" i="46" s="1"/>
  <c r="B1112" i="46"/>
  <c r="J1111" i="46"/>
  <c r="I1111" i="46"/>
  <c r="H1111" i="46"/>
  <c r="F1111" i="46"/>
  <c r="D1111" i="46"/>
  <c r="E1111" i="46" s="1"/>
  <c r="B1111" i="46"/>
  <c r="J1110" i="46"/>
  <c r="I1110" i="46"/>
  <c r="H1110" i="46"/>
  <c r="F1110" i="46"/>
  <c r="D1110" i="46"/>
  <c r="E1110" i="46" s="1"/>
  <c r="B1110" i="46"/>
  <c r="J1109" i="46"/>
  <c r="I1109" i="46"/>
  <c r="H1109" i="46"/>
  <c r="F1109" i="46"/>
  <c r="D1109" i="46"/>
  <c r="E1109" i="46" s="1"/>
  <c r="B1109" i="46"/>
  <c r="J1108" i="46"/>
  <c r="I1108" i="46"/>
  <c r="H1108" i="46"/>
  <c r="F1108" i="46"/>
  <c r="D1108" i="46"/>
  <c r="E1108" i="46" s="1"/>
  <c r="B1108" i="46"/>
  <c r="J1107" i="46"/>
  <c r="I1107" i="46"/>
  <c r="H1107" i="46"/>
  <c r="F1107" i="46"/>
  <c r="D1107" i="46"/>
  <c r="E1107" i="46" s="1"/>
  <c r="B1107" i="46"/>
  <c r="J1106" i="46"/>
  <c r="I1106" i="46"/>
  <c r="H1106" i="46"/>
  <c r="F1106" i="46"/>
  <c r="D1106" i="46"/>
  <c r="E1106" i="46" s="1"/>
  <c r="B1106" i="46"/>
  <c r="J1105" i="46"/>
  <c r="I1105" i="46"/>
  <c r="H1105" i="46"/>
  <c r="F1105" i="46"/>
  <c r="D1105" i="46"/>
  <c r="E1105" i="46" s="1"/>
  <c r="B1105" i="46"/>
  <c r="J1104" i="46"/>
  <c r="I1104" i="46"/>
  <c r="H1104" i="46"/>
  <c r="F1104" i="46"/>
  <c r="D1104" i="46"/>
  <c r="E1104" i="46" s="1"/>
  <c r="B1104" i="46"/>
  <c r="J1103" i="46"/>
  <c r="I1103" i="46"/>
  <c r="H1103" i="46"/>
  <c r="F1103" i="46"/>
  <c r="D1103" i="46"/>
  <c r="E1103" i="46" s="1"/>
  <c r="B1103" i="46"/>
  <c r="J1102" i="46"/>
  <c r="I1102" i="46"/>
  <c r="H1102" i="46"/>
  <c r="F1102" i="46"/>
  <c r="D1102" i="46"/>
  <c r="E1102" i="46" s="1"/>
  <c r="B1102" i="46"/>
  <c r="J1101" i="46"/>
  <c r="I1101" i="46"/>
  <c r="H1101" i="46"/>
  <c r="F1101" i="46"/>
  <c r="D1101" i="46"/>
  <c r="E1101" i="46" s="1"/>
  <c r="B1101" i="46"/>
  <c r="J1100" i="46"/>
  <c r="I1100" i="46"/>
  <c r="H1100" i="46"/>
  <c r="F1100" i="46"/>
  <c r="D1100" i="46"/>
  <c r="E1100" i="46" s="1"/>
  <c r="B1100" i="46"/>
  <c r="J1099" i="46"/>
  <c r="I1099" i="46"/>
  <c r="H1099" i="46"/>
  <c r="F1099" i="46"/>
  <c r="D1099" i="46"/>
  <c r="E1099" i="46" s="1"/>
  <c r="B1099" i="46"/>
  <c r="J1098" i="46"/>
  <c r="I1098" i="46"/>
  <c r="H1098" i="46"/>
  <c r="F1098" i="46"/>
  <c r="D1098" i="46"/>
  <c r="E1098" i="46" s="1"/>
  <c r="B1098" i="46"/>
  <c r="J1097" i="46"/>
  <c r="I1097" i="46"/>
  <c r="H1097" i="46"/>
  <c r="F1097" i="46"/>
  <c r="D1097" i="46"/>
  <c r="E1097" i="46" s="1"/>
  <c r="B1097" i="46"/>
  <c r="J1096" i="46"/>
  <c r="I1096" i="46"/>
  <c r="H1096" i="46"/>
  <c r="F1096" i="46"/>
  <c r="D1096" i="46"/>
  <c r="E1096" i="46" s="1"/>
  <c r="B1096" i="46"/>
  <c r="J1095" i="46"/>
  <c r="I1095" i="46"/>
  <c r="H1095" i="46"/>
  <c r="F1095" i="46"/>
  <c r="D1095" i="46"/>
  <c r="E1095" i="46" s="1"/>
  <c r="B1095" i="46"/>
  <c r="J1094" i="46"/>
  <c r="I1094" i="46"/>
  <c r="H1094" i="46"/>
  <c r="F1094" i="46"/>
  <c r="D1094" i="46"/>
  <c r="E1094" i="46" s="1"/>
  <c r="B1094" i="46"/>
  <c r="J1093" i="46"/>
  <c r="I1093" i="46"/>
  <c r="H1093" i="46"/>
  <c r="F1093" i="46"/>
  <c r="D1093" i="46"/>
  <c r="E1093" i="46" s="1"/>
  <c r="B1093" i="46"/>
  <c r="J1092" i="46"/>
  <c r="I1092" i="46"/>
  <c r="H1092" i="46"/>
  <c r="F1092" i="46"/>
  <c r="D1092" i="46"/>
  <c r="E1092" i="46" s="1"/>
  <c r="B1092" i="46"/>
  <c r="J1091" i="46"/>
  <c r="I1091" i="46"/>
  <c r="H1091" i="46"/>
  <c r="F1091" i="46"/>
  <c r="D1091" i="46"/>
  <c r="E1091" i="46" s="1"/>
  <c r="B1091" i="46"/>
  <c r="J1090" i="46"/>
  <c r="I1090" i="46"/>
  <c r="H1090" i="46"/>
  <c r="F1090" i="46"/>
  <c r="D1090" i="46"/>
  <c r="E1090" i="46" s="1"/>
  <c r="B1090" i="46"/>
  <c r="J1089" i="46"/>
  <c r="I1089" i="46"/>
  <c r="H1089" i="46"/>
  <c r="F1089" i="46"/>
  <c r="D1089" i="46"/>
  <c r="E1089" i="46" s="1"/>
  <c r="B1089" i="46"/>
  <c r="J1088" i="46"/>
  <c r="I1088" i="46"/>
  <c r="H1088" i="46"/>
  <c r="F1088" i="46"/>
  <c r="D1088" i="46"/>
  <c r="E1088" i="46" s="1"/>
  <c r="B1088" i="46"/>
  <c r="J1087" i="46"/>
  <c r="I1087" i="46"/>
  <c r="H1087" i="46"/>
  <c r="F1087" i="46"/>
  <c r="D1087" i="46"/>
  <c r="E1087" i="46" s="1"/>
  <c r="B1087" i="46"/>
  <c r="J1086" i="46"/>
  <c r="I1086" i="46"/>
  <c r="H1086" i="46"/>
  <c r="F1086" i="46"/>
  <c r="D1086" i="46"/>
  <c r="E1086" i="46" s="1"/>
  <c r="B1086" i="46"/>
  <c r="J1085" i="46"/>
  <c r="I1085" i="46"/>
  <c r="H1085" i="46"/>
  <c r="F1085" i="46"/>
  <c r="D1085" i="46"/>
  <c r="E1085" i="46" s="1"/>
  <c r="B1085" i="46"/>
  <c r="J1084" i="46"/>
  <c r="I1084" i="46"/>
  <c r="H1084" i="46"/>
  <c r="F1084" i="46"/>
  <c r="D1084" i="46"/>
  <c r="E1084" i="46" s="1"/>
  <c r="B1084" i="46"/>
  <c r="J1083" i="46"/>
  <c r="I1083" i="46"/>
  <c r="H1083" i="46"/>
  <c r="F1083" i="46"/>
  <c r="D1083" i="46"/>
  <c r="E1083" i="46" s="1"/>
  <c r="B1083" i="46"/>
  <c r="J1082" i="46"/>
  <c r="I1082" i="46"/>
  <c r="H1082" i="46"/>
  <c r="F1082" i="46"/>
  <c r="D1082" i="46"/>
  <c r="E1082" i="46" s="1"/>
  <c r="B1082" i="46"/>
  <c r="J1081" i="46"/>
  <c r="I1081" i="46"/>
  <c r="H1081" i="46"/>
  <c r="F1081" i="46"/>
  <c r="D1081" i="46"/>
  <c r="E1081" i="46" s="1"/>
  <c r="B1081" i="46"/>
  <c r="J1080" i="46"/>
  <c r="I1080" i="46"/>
  <c r="H1080" i="46"/>
  <c r="F1080" i="46"/>
  <c r="D1080" i="46"/>
  <c r="E1080" i="46" s="1"/>
  <c r="B1080" i="46"/>
  <c r="J1079" i="46"/>
  <c r="I1079" i="46"/>
  <c r="H1079" i="46"/>
  <c r="F1079" i="46"/>
  <c r="D1079" i="46"/>
  <c r="E1079" i="46" s="1"/>
  <c r="B1079" i="46"/>
  <c r="J1078" i="46"/>
  <c r="I1078" i="46"/>
  <c r="H1078" i="46"/>
  <c r="F1078" i="46"/>
  <c r="D1078" i="46"/>
  <c r="E1078" i="46" s="1"/>
  <c r="B1078" i="46"/>
  <c r="J1077" i="46"/>
  <c r="I1077" i="46"/>
  <c r="H1077" i="46"/>
  <c r="F1077" i="46"/>
  <c r="D1077" i="46"/>
  <c r="E1077" i="46" s="1"/>
  <c r="B1077" i="46"/>
  <c r="J1076" i="46"/>
  <c r="I1076" i="46"/>
  <c r="H1076" i="46"/>
  <c r="F1076" i="46"/>
  <c r="D1076" i="46"/>
  <c r="E1076" i="46" s="1"/>
  <c r="B1076" i="46"/>
  <c r="J1075" i="46"/>
  <c r="I1075" i="46"/>
  <c r="H1075" i="46"/>
  <c r="F1075" i="46"/>
  <c r="D1075" i="46"/>
  <c r="E1075" i="46" s="1"/>
  <c r="B1075" i="46"/>
  <c r="J1074" i="46"/>
  <c r="I1074" i="46"/>
  <c r="H1074" i="46"/>
  <c r="F1074" i="46"/>
  <c r="D1074" i="46"/>
  <c r="E1074" i="46" s="1"/>
  <c r="B1074" i="46"/>
  <c r="J1073" i="46"/>
  <c r="I1073" i="46"/>
  <c r="H1073" i="46"/>
  <c r="F1073" i="46"/>
  <c r="D1073" i="46"/>
  <c r="E1073" i="46" s="1"/>
  <c r="B1073" i="46"/>
  <c r="J1072" i="46"/>
  <c r="I1072" i="46"/>
  <c r="H1072" i="46"/>
  <c r="F1072" i="46"/>
  <c r="D1072" i="46"/>
  <c r="E1072" i="46" s="1"/>
  <c r="B1072" i="46"/>
  <c r="J1071" i="46"/>
  <c r="I1071" i="46"/>
  <c r="H1071" i="46"/>
  <c r="F1071" i="46"/>
  <c r="D1071" i="46"/>
  <c r="E1071" i="46" s="1"/>
  <c r="B1071" i="46"/>
  <c r="J1070" i="46"/>
  <c r="I1070" i="46"/>
  <c r="H1070" i="46"/>
  <c r="F1070" i="46"/>
  <c r="D1070" i="46"/>
  <c r="E1070" i="46" s="1"/>
  <c r="B1070" i="46"/>
  <c r="J1069" i="46"/>
  <c r="I1069" i="46"/>
  <c r="H1069" i="46"/>
  <c r="F1069" i="46"/>
  <c r="D1069" i="46"/>
  <c r="E1069" i="46" s="1"/>
  <c r="B1069" i="46"/>
  <c r="J1068" i="46"/>
  <c r="I1068" i="46"/>
  <c r="H1068" i="46"/>
  <c r="F1068" i="46"/>
  <c r="D1068" i="46"/>
  <c r="E1068" i="46" s="1"/>
  <c r="B1068" i="46"/>
  <c r="J1067" i="46"/>
  <c r="I1067" i="46"/>
  <c r="H1067" i="46"/>
  <c r="F1067" i="46"/>
  <c r="D1067" i="46"/>
  <c r="E1067" i="46" s="1"/>
  <c r="B1067" i="46"/>
  <c r="J1066" i="46"/>
  <c r="I1066" i="46"/>
  <c r="H1066" i="46"/>
  <c r="F1066" i="46"/>
  <c r="D1066" i="46"/>
  <c r="E1066" i="46" s="1"/>
  <c r="B1066" i="46"/>
  <c r="J1065" i="46"/>
  <c r="I1065" i="46"/>
  <c r="H1065" i="46"/>
  <c r="F1065" i="46"/>
  <c r="D1065" i="46"/>
  <c r="E1065" i="46" s="1"/>
  <c r="B1065" i="46"/>
  <c r="J1064" i="46"/>
  <c r="I1064" i="46"/>
  <c r="H1064" i="46"/>
  <c r="F1064" i="46"/>
  <c r="D1064" i="46"/>
  <c r="E1064" i="46" s="1"/>
  <c r="B1064" i="46"/>
  <c r="J1063" i="46"/>
  <c r="I1063" i="46"/>
  <c r="H1063" i="46"/>
  <c r="F1063" i="46"/>
  <c r="D1063" i="46"/>
  <c r="E1063" i="46" s="1"/>
  <c r="B1063" i="46"/>
  <c r="J1062" i="46"/>
  <c r="I1062" i="46"/>
  <c r="H1062" i="46"/>
  <c r="F1062" i="46"/>
  <c r="D1062" i="46"/>
  <c r="E1062" i="46" s="1"/>
  <c r="B1062" i="46"/>
  <c r="J1061" i="46"/>
  <c r="I1061" i="46"/>
  <c r="H1061" i="46"/>
  <c r="F1061" i="46"/>
  <c r="D1061" i="46"/>
  <c r="E1061" i="46" s="1"/>
  <c r="B1061" i="46"/>
  <c r="J1060" i="46"/>
  <c r="I1060" i="46"/>
  <c r="H1060" i="46"/>
  <c r="F1060" i="46"/>
  <c r="D1060" i="46"/>
  <c r="E1060" i="46" s="1"/>
  <c r="B1060" i="46"/>
  <c r="J1059" i="46"/>
  <c r="I1059" i="46"/>
  <c r="H1059" i="46"/>
  <c r="F1059" i="46"/>
  <c r="D1059" i="46"/>
  <c r="E1059" i="46" s="1"/>
  <c r="B1059" i="46"/>
  <c r="J1058" i="46"/>
  <c r="I1058" i="46"/>
  <c r="H1058" i="46"/>
  <c r="F1058" i="46"/>
  <c r="D1058" i="46"/>
  <c r="E1058" i="46" s="1"/>
  <c r="B1058" i="46"/>
  <c r="J1057" i="46"/>
  <c r="I1057" i="46"/>
  <c r="H1057" i="46"/>
  <c r="F1057" i="46"/>
  <c r="D1057" i="46"/>
  <c r="E1057" i="46" s="1"/>
  <c r="B1057" i="46"/>
  <c r="J1056" i="46"/>
  <c r="I1056" i="46"/>
  <c r="H1056" i="46"/>
  <c r="F1056" i="46"/>
  <c r="D1056" i="46"/>
  <c r="E1056" i="46" s="1"/>
  <c r="B1056" i="46"/>
  <c r="J1055" i="46"/>
  <c r="I1055" i="46"/>
  <c r="H1055" i="46"/>
  <c r="F1055" i="46"/>
  <c r="D1055" i="46"/>
  <c r="E1055" i="46" s="1"/>
  <c r="B1055" i="46"/>
  <c r="J1054" i="46"/>
  <c r="I1054" i="46"/>
  <c r="H1054" i="46"/>
  <c r="F1054" i="46"/>
  <c r="D1054" i="46"/>
  <c r="E1054" i="46" s="1"/>
  <c r="B1054" i="46"/>
  <c r="J1053" i="46"/>
  <c r="I1053" i="46"/>
  <c r="H1053" i="46"/>
  <c r="F1053" i="46"/>
  <c r="D1053" i="46"/>
  <c r="E1053" i="46" s="1"/>
  <c r="B1053" i="46"/>
  <c r="J1052" i="46"/>
  <c r="I1052" i="46"/>
  <c r="H1052" i="46"/>
  <c r="F1052" i="46"/>
  <c r="D1052" i="46"/>
  <c r="E1052" i="46" s="1"/>
  <c r="B1052" i="46"/>
  <c r="J1051" i="46"/>
  <c r="I1051" i="46"/>
  <c r="H1051" i="46"/>
  <c r="F1051" i="46"/>
  <c r="D1051" i="46"/>
  <c r="E1051" i="46" s="1"/>
  <c r="B1051" i="46"/>
  <c r="J1050" i="46"/>
  <c r="I1050" i="46"/>
  <c r="H1050" i="46"/>
  <c r="F1050" i="46"/>
  <c r="D1050" i="46"/>
  <c r="E1050" i="46" s="1"/>
  <c r="B1050" i="46"/>
  <c r="J1049" i="46"/>
  <c r="I1049" i="46"/>
  <c r="H1049" i="46"/>
  <c r="F1049" i="46"/>
  <c r="D1049" i="46"/>
  <c r="E1049" i="46" s="1"/>
  <c r="B1049" i="46"/>
  <c r="J1048" i="46"/>
  <c r="I1048" i="46"/>
  <c r="H1048" i="46"/>
  <c r="F1048" i="46"/>
  <c r="D1048" i="46"/>
  <c r="E1048" i="46" s="1"/>
  <c r="B1048" i="46"/>
  <c r="J1047" i="46"/>
  <c r="I1047" i="46"/>
  <c r="H1047" i="46"/>
  <c r="F1047" i="46"/>
  <c r="D1047" i="46"/>
  <c r="E1047" i="46" s="1"/>
  <c r="B1047" i="46"/>
  <c r="J1046" i="46"/>
  <c r="I1046" i="46"/>
  <c r="H1046" i="46"/>
  <c r="F1046" i="46"/>
  <c r="D1046" i="46"/>
  <c r="E1046" i="46" s="1"/>
  <c r="B1046" i="46"/>
  <c r="J1045" i="46"/>
  <c r="I1045" i="46"/>
  <c r="H1045" i="46"/>
  <c r="F1045" i="46"/>
  <c r="D1045" i="46"/>
  <c r="E1045" i="46" s="1"/>
  <c r="B1045" i="46"/>
  <c r="J1044" i="46"/>
  <c r="I1044" i="46"/>
  <c r="H1044" i="46"/>
  <c r="F1044" i="46"/>
  <c r="D1044" i="46"/>
  <c r="E1044" i="46" s="1"/>
  <c r="B1044" i="46"/>
  <c r="J1043" i="46"/>
  <c r="I1043" i="46"/>
  <c r="H1043" i="46"/>
  <c r="F1043" i="46"/>
  <c r="D1043" i="46"/>
  <c r="E1043" i="46" s="1"/>
  <c r="B1043" i="46"/>
  <c r="J1042" i="46"/>
  <c r="I1042" i="46"/>
  <c r="H1042" i="46"/>
  <c r="F1042" i="46"/>
  <c r="D1042" i="46"/>
  <c r="E1042" i="46" s="1"/>
  <c r="B1042" i="46"/>
  <c r="J1041" i="46"/>
  <c r="I1041" i="46"/>
  <c r="H1041" i="46"/>
  <c r="F1041" i="46"/>
  <c r="D1041" i="46"/>
  <c r="E1041" i="46" s="1"/>
  <c r="B1041" i="46"/>
  <c r="J1040" i="46"/>
  <c r="I1040" i="46"/>
  <c r="H1040" i="46"/>
  <c r="F1040" i="46"/>
  <c r="D1040" i="46"/>
  <c r="E1040" i="46" s="1"/>
  <c r="B1040" i="46"/>
  <c r="J1039" i="46"/>
  <c r="I1039" i="46"/>
  <c r="H1039" i="46"/>
  <c r="F1039" i="46"/>
  <c r="D1039" i="46"/>
  <c r="E1039" i="46" s="1"/>
  <c r="B1039" i="46"/>
  <c r="J1038" i="46"/>
  <c r="I1038" i="46"/>
  <c r="H1038" i="46"/>
  <c r="F1038" i="46"/>
  <c r="D1038" i="46"/>
  <c r="E1038" i="46" s="1"/>
  <c r="B1038" i="46"/>
  <c r="J1037" i="46"/>
  <c r="I1037" i="46"/>
  <c r="H1037" i="46"/>
  <c r="F1037" i="46"/>
  <c r="D1037" i="46"/>
  <c r="E1037" i="46" s="1"/>
  <c r="B1037" i="46"/>
  <c r="J1036" i="46"/>
  <c r="I1036" i="46"/>
  <c r="H1036" i="46"/>
  <c r="F1036" i="46"/>
  <c r="D1036" i="46"/>
  <c r="E1036" i="46" s="1"/>
  <c r="B1036" i="46"/>
  <c r="J1035" i="46"/>
  <c r="I1035" i="46"/>
  <c r="H1035" i="46"/>
  <c r="F1035" i="46"/>
  <c r="D1035" i="46"/>
  <c r="E1035" i="46" s="1"/>
  <c r="B1035" i="46"/>
  <c r="J1034" i="46"/>
  <c r="I1034" i="46"/>
  <c r="H1034" i="46"/>
  <c r="F1034" i="46"/>
  <c r="D1034" i="46"/>
  <c r="E1034" i="46" s="1"/>
  <c r="B1034" i="46"/>
  <c r="J1033" i="46"/>
  <c r="I1033" i="46"/>
  <c r="H1033" i="46"/>
  <c r="F1033" i="46"/>
  <c r="D1033" i="46"/>
  <c r="E1033" i="46" s="1"/>
  <c r="B1033" i="46"/>
  <c r="J1032" i="46"/>
  <c r="I1032" i="46"/>
  <c r="H1032" i="46"/>
  <c r="F1032" i="46"/>
  <c r="D1032" i="46"/>
  <c r="E1032" i="46" s="1"/>
  <c r="B1032" i="46"/>
  <c r="J1031" i="46"/>
  <c r="I1031" i="46"/>
  <c r="H1031" i="46"/>
  <c r="F1031" i="46"/>
  <c r="D1031" i="46"/>
  <c r="E1031" i="46" s="1"/>
  <c r="B1031" i="46"/>
  <c r="J1030" i="46"/>
  <c r="I1030" i="46"/>
  <c r="H1030" i="46"/>
  <c r="F1030" i="46"/>
  <c r="D1030" i="46"/>
  <c r="E1030" i="46" s="1"/>
  <c r="B1030" i="46"/>
  <c r="J1029" i="46"/>
  <c r="I1029" i="46"/>
  <c r="H1029" i="46"/>
  <c r="F1029" i="46"/>
  <c r="D1029" i="46"/>
  <c r="E1029" i="46" s="1"/>
  <c r="B1029" i="46"/>
  <c r="J1028" i="46"/>
  <c r="I1028" i="46"/>
  <c r="H1028" i="46"/>
  <c r="F1028" i="46"/>
  <c r="D1028" i="46"/>
  <c r="E1028" i="46" s="1"/>
  <c r="B1028" i="46"/>
  <c r="J1027" i="46"/>
  <c r="I1027" i="46"/>
  <c r="H1027" i="46"/>
  <c r="F1027" i="46"/>
  <c r="D1027" i="46"/>
  <c r="E1027" i="46" s="1"/>
  <c r="B1027" i="46"/>
  <c r="J1026" i="46"/>
  <c r="I1026" i="46"/>
  <c r="H1026" i="46"/>
  <c r="F1026" i="46"/>
  <c r="D1026" i="46"/>
  <c r="E1026" i="46" s="1"/>
  <c r="B1026" i="46"/>
  <c r="J1025" i="46"/>
  <c r="I1025" i="46"/>
  <c r="H1025" i="46"/>
  <c r="F1025" i="46"/>
  <c r="D1025" i="46"/>
  <c r="E1025" i="46" s="1"/>
  <c r="B1025" i="46"/>
  <c r="J1024" i="46"/>
  <c r="I1024" i="46"/>
  <c r="H1024" i="46"/>
  <c r="F1024" i="46"/>
  <c r="D1024" i="46"/>
  <c r="E1024" i="46" s="1"/>
  <c r="B1024" i="46"/>
  <c r="J1023" i="46"/>
  <c r="I1023" i="46"/>
  <c r="H1023" i="46"/>
  <c r="F1023" i="46"/>
  <c r="D1023" i="46"/>
  <c r="E1023" i="46" s="1"/>
  <c r="B1023" i="46"/>
  <c r="J1022" i="46"/>
  <c r="I1022" i="46"/>
  <c r="H1022" i="46"/>
  <c r="F1022" i="46"/>
  <c r="D1022" i="46"/>
  <c r="E1022" i="46" s="1"/>
  <c r="B1022" i="46"/>
  <c r="J1021" i="46"/>
  <c r="I1021" i="46"/>
  <c r="H1021" i="46"/>
  <c r="F1021" i="46"/>
  <c r="D1021" i="46"/>
  <c r="E1021" i="46" s="1"/>
  <c r="B1021" i="46"/>
  <c r="J1020" i="46"/>
  <c r="I1020" i="46"/>
  <c r="H1020" i="46"/>
  <c r="F1020" i="46"/>
  <c r="D1020" i="46"/>
  <c r="E1020" i="46" s="1"/>
  <c r="B1020" i="46"/>
  <c r="J1019" i="46"/>
  <c r="I1019" i="46"/>
  <c r="H1019" i="46"/>
  <c r="F1019" i="46"/>
  <c r="D1019" i="46"/>
  <c r="E1019" i="46" s="1"/>
  <c r="B1019" i="46"/>
  <c r="J1018" i="46"/>
  <c r="I1018" i="46"/>
  <c r="H1018" i="46"/>
  <c r="F1018" i="46"/>
  <c r="D1018" i="46"/>
  <c r="E1018" i="46" s="1"/>
  <c r="B1018" i="46"/>
  <c r="J1017" i="46"/>
  <c r="I1017" i="46"/>
  <c r="H1017" i="46"/>
  <c r="F1017" i="46"/>
  <c r="D1017" i="46"/>
  <c r="E1017" i="46" s="1"/>
  <c r="B1017" i="46"/>
  <c r="J1016" i="46"/>
  <c r="I1016" i="46"/>
  <c r="H1016" i="46"/>
  <c r="F1016" i="46"/>
  <c r="D1016" i="46"/>
  <c r="E1016" i="46" s="1"/>
  <c r="B1016" i="46"/>
  <c r="J1015" i="46"/>
  <c r="I1015" i="46"/>
  <c r="H1015" i="46"/>
  <c r="F1015" i="46"/>
  <c r="D1015" i="46"/>
  <c r="E1015" i="46" s="1"/>
  <c r="B1015" i="46"/>
  <c r="J1014" i="46"/>
  <c r="I1014" i="46"/>
  <c r="H1014" i="46"/>
  <c r="F1014" i="46"/>
  <c r="D1014" i="46"/>
  <c r="E1014" i="46" s="1"/>
  <c r="B1014" i="46"/>
  <c r="J1013" i="46"/>
  <c r="I1013" i="46"/>
  <c r="H1013" i="46"/>
  <c r="F1013" i="46"/>
  <c r="D1013" i="46"/>
  <c r="E1013" i="46" s="1"/>
  <c r="B1013" i="46"/>
  <c r="J1012" i="46"/>
  <c r="I1012" i="46"/>
  <c r="H1012" i="46"/>
  <c r="F1012" i="46"/>
  <c r="D1012" i="46"/>
  <c r="E1012" i="46" s="1"/>
  <c r="B1012" i="46"/>
  <c r="J1011" i="46"/>
  <c r="I1011" i="46"/>
  <c r="H1011" i="46"/>
  <c r="F1011" i="46"/>
  <c r="D1011" i="46"/>
  <c r="E1011" i="46" s="1"/>
  <c r="B1011" i="46"/>
  <c r="J1010" i="46"/>
  <c r="I1010" i="46"/>
  <c r="H1010" i="46"/>
  <c r="F1010" i="46"/>
  <c r="D1010" i="46"/>
  <c r="E1010" i="46" s="1"/>
  <c r="B1010" i="46"/>
  <c r="J1009" i="46"/>
  <c r="I1009" i="46"/>
  <c r="H1009" i="46"/>
  <c r="F1009" i="46"/>
  <c r="D1009" i="46"/>
  <c r="E1009" i="46" s="1"/>
  <c r="B1009" i="46"/>
  <c r="J1008" i="46"/>
  <c r="I1008" i="46"/>
  <c r="H1008" i="46"/>
  <c r="F1008" i="46"/>
  <c r="D1008" i="46"/>
  <c r="E1008" i="46" s="1"/>
  <c r="B1008" i="46"/>
  <c r="J1007" i="46"/>
  <c r="I1007" i="46"/>
  <c r="H1007" i="46"/>
  <c r="F1007" i="46"/>
  <c r="D1007" i="46"/>
  <c r="E1007" i="46" s="1"/>
  <c r="B1007" i="46"/>
  <c r="J1006" i="46"/>
  <c r="I1006" i="46"/>
  <c r="H1006" i="46"/>
  <c r="F1006" i="46"/>
  <c r="D1006" i="46"/>
  <c r="E1006" i="46" s="1"/>
  <c r="B1006" i="46"/>
  <c r="J1005" i="46"/>
  <c r="I1005" i="46"/>
  <c r="H1005" i="46"/>
  <c r="F1005" i="46"/>
  <c r="D1005" i="46"/>
  <c r="E1005" i="46" s="1"/>
  <c r="B1005" i="46"/>
  <c r="J1004" i="46"/>
  <c r="I1004" i="46"/>
  <c r="H1004" i="46"/>
  <c r="F1004" i="46"/>
  <c r="D1004" i="46"/>
  <c r="E1004" i="46" s="1"/>
  <c r="B1004" i="46"/>
  <c r="J1003" i="46"/>
  <c r="I1003" i="46"/>
  <c r="H1003" i="46"/>
  <c r="F1003" i="46"/>
  <c r="D1003" i="46"/>
  <c r="E1003" i="46" s="1"/>
  <c r="B1003" i="46"/>
  <c r="J1002" i="46"/>
  <c r="I1002" i="46"/>
  <c r="H1002" i="46"/>
  <c r="F1002" i="46"/>
  <c r="D1002" i="46"/>
  <c r="E1002" i="46" s="1"/>
  <c r="B1002" i="46"/>
  <c r="J1001" i="46"/>
  <c r="I1001" i="46"/>
  <c r="H1001" i="46"/>
  <c r="F1001" i="46"/>
  <c r="D1001" i="46"/>
  <c r="E1001" i="46" s="1"/>
  <c r="B1001" i="46"/>
  <c r="J1000" i="46"/>
  <c r="I1000" i="46"/>
  <c r="H1000" i="46"/>
  <c r="F1000" i="46"/>
  <c r="D1000" i="46"/>
  <c r="E1000" i="46" s="1"/>
  <c r="B1000" i="46"/>
  <c r="J999" i="46"/>
  <c r="I999" i="46"/>
  <c r="H999" i="46"/>
  <c r="F999" i="46"/>
  <c r="D999" i="46"/>
  <c r="E999" i="46" s="1"/>
  <c r="B999" i="46"/>
  <c r="J998" i="46"/>
  <c r="I998" i="46"/>
  <c r="H998" i="46"/>
  <c r="F998" i="46"/>
  <c r="D998" i="46"/>
  <c r="E998" i="46" s="1"/>
  <c r="B998" i="46"/>
  <c r="J997" i="46"/>
  <c r="I997" i="46"/>
  <c r="H997" i="46"/>
  <c r="F997" i="46"/>
  <c r="D997" i="46"/>
  <c r="E997" i="46" s="1"/>
  <c r="B997" i="46"/>
  <c r="J996" i="46"/>
  <c r="I996" i="46"/>
  <c r="H996" i="46"/>
  <c r="F996" i="46"/>
  <c r="D996" i="46"/>
  <c r="E996" i="46" s="1"/>
  <c r="B996" i="46"/>
  <c r="J995" i="46"/>
  <c r="I995" i="46"/>
  <c r="H995" i="46"/>
  <c r="F995" i="46"/>
  <c r="D995" i="46"/>
  <c r="E995" i="46" s="1"/>
  <c r="B995" i="46"/>
  <c r="J994" i="46"/>
  <c r="I994" i="46"/>
  <c r="H994" i="46"/>
  <c r="F994" i="46"/>
  <c r="D994" i="46"/>
  <c r="E994" i="46" s="1"/>
  <c r="B994" i="46"/>
  <c r="J993" i="46"/>
  <c r="I993" i="46"/>
  <c r="H993" i="46"/>
  <c r="F993" i="46"/>
  <c r="D993" i="46"/>
  <c r="E993" i="46" s="1"/>
  <c r="B993" i="46"/>
  <c r="J992" i="46"/>
  <c r="I992" i="46"/>
  <c r="H992" i="46"/>
  <c r="F992" i="46"/>
  <c r="D992" i="46"/>
  <c r="E992" i="46" s="1"/>
  <c r="B992" i="46"/>
  <c r="J991" i="46"/>
  <c r="I991" i="46"/>
  <c r="H991" i="46"/>
  <c r="F991" i="46"/>
  <c r="D991" i="46"/>
  <c r="E991" i="46" s="1"/>
  <c r="B991" i="46"/>
  <c r="J990" i="46"/>
  <c r="I990" i="46"/>
  <c r="H990" i="46"/>
  <c r="F990" i="46"/>
  <c r="D990" i="46"/>
  <c r="E990" i="46" s="1"/>
  <c r="B990" i="46"/>
  <c r="J989" i="46"/>
  <c r="I989" i="46"/>
  <c r="H989" i="46"/>
  <c r="F989" i="46"/>
  <c r="D989" i="46"/>
  <c r="E989" i="46" s="1"/>
  <c r="B989" i="46"/>
  <c r="J988" i="46"/>
  <c r="I988" i="46"/>
  <c r="H988" i="46"/>
  <c r="F988" i="46"/>
  <c r="D988" i="46"/>
  <c r="E988" i="46" s="1"/>
  <c r="B988" i="46"/>
  <c r="J987" i="46"/>
  <c r="I987" i="46"/>
  <c r="H987" i="46"/>
  <c r="F987" i="46"/>
  <c r="D987" i="46"/>
  <c r="E987" i="46" s="1"/>
  <c r="B987" i="46"/>
  <c r="J986" i="46"/>
  <c r="I986" i="46"/>
  <c r="H986" i="46"/>
  <c r="F986" i="46"/>
  <c r="D986" i="46"/>
  <c r="E986" i="46" s="1"/>
  <c r="B986" i="46"/>
  <c r="J985" i="46"/>
  <c r="I985" i="46"/>
  <c r="H985" i="46"/>
  <c r="F985" i="46"/>
  <c r="D985" i="46"/>
  <c r="E985" i="46" s="1"/>
  <c r="B985" i="46"/>
  <c r="J984" i="46"/>
  <c r="I984" i="46"/>
  <c r="H984" i="46"/>
  <c r="F984" i="46"/>
  <c r="D984" i="46"/>
  <c r="E984" i="46" s="1"/>
  <c r="B984" i="46"/>
  <c r="J983" i="46"/>
  <c r="I983" i="46"/>
  <c r="H983" i="46"/>
  <c r="F983" i="46"/>
  <c r="D983" i="46"/>
  <c r="E983" i="46" s="1"/>
  <c r="B983" i="46"/>
  <c r="J982" i="46"/>
  <c r="I982" i="46"/>
  <c r="H982" i="46"/>
  <c r="F982" i="46"/>
  <c r="D982" i="46"/>
  <c r="E982" i="46" s="1"/>
  <c r="B982" i="46"/>
  <c r="J981" i="46"/>
  <c r="I981" i="46"/>
  <c r="H981" i="46"/>
  <c r="F981" i="46"/>
  <c r="D981" i="46"/>
  <c r="E981" i="46" s="1"/>
  <c r="B981" i="46"/>
  <c r="J980" i="46"/>
  <c r="I980" i="46"/>
  <c r="H980" i="46"/>
  <c r="F980" i="46"/>
  <c r="D980" i="46"/>
  <c r="E980" i="46" s="1"/>
  <c r="B980" i="46"/>
  <c r="J979" i="46"/>
  <c r="I979" i="46"/>
  <c r="H979" i="46"/>
  <c r="F979" i="46"/>
  <c r="D979" i="46"/>
  <c r="E979" i="46" s="1"/>
  <c r="B979" i="46"/>
  <c r="J978" i="46"/>
  <c r="I978" i="46"/>
  <c r="H978" i="46"/>
  <c r="F978" i="46"/>
  <c r="D978" i="46"/>
  <c r="E978" i="46" s="1"/>
  <c r="B978" i="46"/>
  <c r="J977" i="46"/>
  <c r="I977" i="46"/>
  <c r="H977" i="46"/>
  <c r="F977" i="46"/>
  <c r="D977" i="46"/>
  <c r="E977" i="46" s="1"/>
  <c r="B977" i="46"/>
  <c r="J976" i="46"/>
  <c r="I976" i="46"/>
  <c r="H976" i="46"/>
  <c r="F976" i="46"/>
  <c r="D976" i="46"/>
  <c r="E976" i="46" s="1"/>
  <c r="B976" i="46"/>
  <c r="J975" i="46"/>
  <c r="I975" i="46"/>
  <c r="H975" i="46"/>
  <c r="F975" i="46"/>
  <c r="D975" i="46"/>
  <c r="E975" i="46" s="1"/>
  <c r="B975" i="46"/>
  <c r="J974" i="46"/>
  <c r="I974" i="46"/>
  <c r="H974" i="46"/>
  <c r="F974" i="46"/>
  <c r="D974" i="46"/>
  <c r="E974" i="46" s="1"/>
  <c r="B974" i="46"/>
  <c r="J973" i="46"/>
  <c r="I973" i="46"/>
  <c r="H973" i="46"/>
  <c r="F973" i="46"/>
  <c r="D973" i="46"/>
  <c r="E973" i="46" s="1"/>
  <c r="B973" i="46"/>
  <c r="J972" i="46"/>
  <c r="I972" i="46"/>
  <c r="H972" i="46"/>
  <c r="F972" i="46"/>
  <c r="D972" i="46"/>
  <c r="E972" i="46" s="1"/>
  <c r="B972" i="46"/>
  <c r="J971" i="46"/>
  <c r="I971" i="46"/>
  <c r="H971" i="46"/>
  <c r="F971" i="46"/>
  <c r="D971" i="46"/>
  <c r="E971" i="46" s="1"/>
  <c r="B971" i="46"/>
  <c r="J970" i="46"/>
  <c r="I970" i="46"/>
  <c r="H970" i="46"/>
  <c r="F970" i="46"/>
  <c r="D970" i="46"/>
  <c r="E970" i="46" s="1"/>
  <c r="B970" i="46"/>
  <c r="J969" i="46"/>
  <c r="I969" i="46"/>
  <c r="H969" i="46"/>
  <c r="F969" i="46"/>
  <c r="D969" i="46"/>
  <c r="E969" i="46" s="1"/>
  <c r="B969" i="46"/>
  <c r="J968" i="46"/>
  <c r="I968" i="46"/>
  <c r="H968" i="46"/>
  <c r="F968" i="46"/>
  <c r="D968" i="46"/>
  <c r="E968" i="46" s="1"/>
  <c r="B968" i="46"/>
  <c r="J967" i="46"/>
  <c r="I967" i="46"/>
  <c r="H967" i="46"/>
  <c r="F967" i="46"/>
  <c r="D967" i="46"/>
  <c r="E967" i="46" s="1"/>
  <c r="B967" i="46"/>
  <c r="J966" i="46"/>
  <c r="I966" i="46"/>
  <c r="H966" i="46"/>
  <c r="F966" i="46"/>
  <c r="D966" i="46"/>
  <c r="E966" i="46" s="1"/>
  <c r="B966" i="46"/>
  <c r="J965" i="46"/>
  <c r="I965" i="46"/>
  <c r="H965" i="46"/>
  <c r="F965" i="46"/>
  <c r="D965" i="46"/>
  <c r="E965" i="46" s="1"/>
  <c r="B965" i="46"/>
  <c r="J964" i="46"/>
  <c r="I964" i="46"/>
  <c r="H964" i="46"/>
  <c r="F964" i="46"/>
  <c r="D964" i="46"/>
  <c r="E964" i="46" s="1"/>
  <c r="B964" i="46"/>
  <c r="J963" i="46"/>
  <c r="I963" i="46"/>
  <c r="H963" i="46"/>
  <c r="F963" i="46"/>
  <c r="D963" i="46"/>
  <c r="E963" i="46" s="1"/>
  <c r="B963" i="46"/>
  <c r="J962" i="46"/>
  <c r="I962" i="46"/>
  <c r="H962" i="46"/>
  <c r="F962" i="46"/>
  <c r="D962" i="46"/>
  <c r="E962" i="46" s="1"/>
  <c r="B962" i="46"/>
  <c r="J961" i="46"/>
  <c r="I961" i="46"/>
  <c r="H961" i="46"/>
  <c r="F961" i="46"/>
  <c r="D961" i="46"/>
  <c r="E961" i="46" s="1"/>
  <c r="B961" i="46"/>
  <c r="J960" i="46"/>
  <c r="I960" i="46"/>
  <c r="H960" i="46"/>
  <c r="F960" i="46"/>
  <c r="D960" i="46"/>
  <c r="E960" i="46" s="1"/>
  <c r="B960" i="46"/>
  <c r="J959" i="46"/>
  <c r="I959" i="46"/>
  <c r="H959" i="46"/>
  <c r="F959" i="46"/>
  <c r="D959" i="46"/>
  <c r="E959" i="46" s="1"/>
  <c r="B959" i="46"/>
  <c r="J958" i="46"/>
  <c r="I958" i="46"/>
  <c r="H958" i="46"/>
  <c r="F958" i="46"/>
  <c r="D958" i="46"/>
  <c r="E958" i="46" s="1"/>
  <c r="B958" i="46"/>
  <c r="J957" i="46"/>
  <c r="I957" i="46"/>
  <c r="H957" i="46"/>
  <c r="F957" i="46"/>
  <c r="D957" i="46"/>
  <c r="E957" i="46" s="1"/>
  <c r="B957" i="46"/>
  <c r="J956" i="46"/>
  <c r="I956" i="46"/>
  <c r="H956" i="46"/>
  <c r="F956" i="46"/>
  <c r="D956" i="46"/>
  <c r="E956" i="46" s="1"/>
  <c r="B956" i="46"/>
  <c r="J955" i="46"/>
  <c r="I955" i="46"/>
  <c r="H955" i="46"/>
  <c r="F955" i="46"/>
  <c r="D955" i="46"/>
  <c r="E955" i="46" s="1"/>
  <c r="B955" i="46"/>
  <c r="J954" i="46"/>
  <c r="I954" i="46"/>
  <c r="H954" i="46"/>
  <c r="F954" i="46"/>
  <c r="D954" i="46"/>
  <c r="E954" i="46" s="1"/>
  <c r="B954" i="46"/>
  <c r="J953" i="46"/>
  <c r="I953" i="46"/>
  <c r="H953" i="46"/>
  <c r="F953" i="46"/>
  <c r="D953" i="46"/>
  <c r="E953" i="46" s="1"/>
  <c r="B953" i="46"/>
  <c r="J952" i="46"/>
  <c r="I952" i="46"/>
  <c r="H952" i="46"/>
  <c r="F952" i="46"/>
  <c r="D952" i="46"/>
  <c r="E952" i="46" s="1"/>
  <c r="B952" i="46"/>
  <c r="J951" i="46"/>
  <c r="I951" i="46"/>
  <c r="H951" i="46"/>
  <c r="F951" i="46"/>
  <c r="D951" i="46"/>
  <c r="E951" i="46" s="1"/>
  <c r="B951" i="46"/>
  <c r="J950" i="46"/>
  <c r="I950" i="46"/>
  <c r="H950" i="46"/>
  <c r="F950" i="46"/>
  <c r="D950" i="46"/>
  <c r="E950" i="46" s="1"/>
  <c r="B950" i="46"/>
  <c r="J949" i="46"/>
  <c r="I949" i="46"/>
  <c r="H949" i="46"/>
  <c r="F949" i="46"/>
  <c r="D949" i="46"/>
  <c r="E949" i="46" s="1"/>
  <c r="B949" i="46"/>
  <c r="J948" i="46"/>
  <c r="I948" i="46"/>
  <c r="H948" i="46"/>
  <c r="F948" i="46"/>
  <c r="D948" i="46"/>
  <c r="E948" i="46" s="1"/>
  <c r="B948" i="46"/>
  <c r="J947" i="46"/>
  <c r="I947" i="46"/>
  <c r="H947" i="46"/>
  <c r="F947" i="46"/>
  <c r="D947" i="46"/>
  <c r="E947" i="46" s="1"/>
  <c r="B947" i="46"/>
  <c r="J946" i="46"/>
  <c r="I946" i="46"/>
  <c r="H946" i="46"/>
  <c r="F946" i="46"/>
  <c r="D946" i="46"/>
  <c r="E946" i="46" s="1"/>
  <c r="B946" i="46"/>
  <c r="J945" i="46"/>
  <c r="I945" i="46"/>
  <c r="H945" i="46"/>
  <c r="F945" i="46"/>
  <c r="D945" i="46"/>
  <c r="E945" i="46" s="1"/>
  <c r="B945" i="46"/>
  <c r="J944" i="46"/>
  <c r="I944" i="46"/>
  <c r="H944" i="46"/>
  <c r="F944" i="46"/>
  <c r="D944" i="46"/>
  <c r="E944" i="46" s="1"/>
  <c r="B944" i="46"/>
  <c r="J943" i="46"/>
  <c r="I943" i="46"/>
  <c r="H943" i="46"/>
  <c r="F943" i="46"/>
  <c r="D943" i="46"/>
  <c r="E943" i="46" s="1"/>
  <c r="B943" i="46"/>
  <c r="J942" i="46"/>
  <c r="I942" i="46"/>
  <c r="H942" i="46"/>
  <c r="F942" i="46"/>
  <c r="D942" i="46"/>
  <c r="E942" i="46" s="1"/>
  <c r="B942" i="46"/>
  <c r="J941" i="46"/>
  <c r="I941" i="46"/>
  <c r="H941" i="46"/>
  <c r="F941" i="46"/>
  <c r="D941" i="46"/>
  <c r="E941" i="46" s="1"/>
  <c r="B941" i="46"/>
  <c r="J940" i="46"/>
  <c r="I940" i="46"/>
  <c r="H940" i="46"/>
  <c r="F940" i="46"/>
  <c r="D940" i="46"/>
  <c r="E940" i="46" s="1"/>
  <c r="B940" i="46"/>
  <c r="J939" i="46"/>
  <c r="I939" i="46"/>
  <c r="H939" i="46"/>
  <c r="F939" i="46"/>
  <c r="D939" i="46"/>
  <c r="E939" i="46" s="1"/>
  <c r="B939" i="46"/>
  <c r="J938" i="46"/>
  <c r="I938" i="46"/>
  <c r="H938" i="46"/>
  <c r="F938" i="46"/>
  <c r="D938" i="46"/>
  <c r="E938" i="46" s="1"/>
  <c r="B938" i="46"/>
  <c r="J937" i="46"/>
  <c r="I937" i="46"/>
  <c r="H937" i="46"/>
  <c r="F937" i="46"/>
  <c r="D937" i="46"/>
  <c r="E937" i="46" s="1"/>
  <c r="B937" i="46"/>
  <c r="J936" i="46"/>
  <c r="I936" i="46"/>
  <c r="H936" i="46"/>
  <c r="F936" i="46"/>
  <c r="D936" i="46"/>
  <c r="E936" i="46" s="1"/>
  <c r="B936" i="46"/>
  <c r="J935" i="46"/>
  <c r="I935" i="46"/>
  <c r="H935" i="46"/>
  <c r="F935" i="46"/>
  <c r="D935" i="46"/>
  <c r="E935" i="46" s="1"/>
  <c r="B935" i="46"/>
  <c r="J934" i="46"/>
  <c r="I934" i="46"/>
  <c r="H934" i="46"/>
  <c r="F934" i="46"/>
  <c r="D934" i="46"/>
  <c r="E934" i="46" s="1"/>
  <c r="B934" i="46"/>
  <c r="J933" i="46"/>
  <c r="I933" i="46"/>
  <c r="H933" i="46"/>
  <c r="F933" i="46"/>
  <c r="D933" i="46"/>
  <c r="E933" i="46" s="1"/>
  <c r="B933" i="46"/>
  <c r="J932" i="46"/>
  <c r="I932" i="46"/>
  <c r="H932" i="46"/>
  <c r="F932" i="46"/>
  <c r="D932" i="46"/>
  <c r="E932" i="46" s="1"/>
  <c r="B932" i="46"/>
  <c r="J931" i="46"/>
  <c r="I931" i="46"/>
  <c r="H931" i="46"/>
  <c r="F931" i="46"/>
  <c r="D931" i="46"/>
  <c r="E931" i="46" s="1"/>
  <c r="B931" i="46"/>
  <c r="J930" i="46"/>
  <c r="I930" i="46"/>
  <c r="H930" i="46"/>
  <c r="F930" i="46"/>
  <c r="D930" i="46"/>
  <c r="E930" i="46" s="1"/>
  <c r="B930" i="46"/>
  <c r="J929" i="46"/>
  <c r="I929" i="46"/>
  <c r="H929" i="46"/>
  <c r="F929" i="46"/>
  <c r="D929" i="46"/>
  <c r="E929" i="46" s="1"/>
  <c r="B929" i="46"/>
  <c r="J928" i="46"/>
  <c r="I928" i="46"/>
  <c r="H928" i="46"/>
  <c r="F928" i="46"/>
  <c r="D928" i="46"/>
  <c r="E928" i="46" s="1"/>
  <c r="B928" i="46"/>
  <c r="J927" i="46"/>
  <c r="I927" i="46"/>
  <c r="H927" i="46"/>
  <c r="F927" i="46"/>
  <c r="D927" i="46"/>
  <c r="E927" i="46" s="1"/>
  <c r="B927" i="46"/>
  <c r="J926" i="46"/>
  <c r="I926" i="46"/>
  <c r="H926" i="46"/>
  <c r="F926" i="46"/>
  <c r="D926" i="46"/>
  <c r="E926" i="46" s="1"/>
  <c r="B926" i="46"/>
  <c r="J925" i="46"/>
  <c r="I925" i="46"/>
  <c r="H925" i="46"/>
  <c r="F925" i="46"/>
  <c r="D925" i="46"/>
  <c r="E925" i="46" s="1"/>
  <c r="B925" i="46"/>
  <c r="J924" i="46"/>
  <c r="I924" i="46"/>
  <c r="H924" i="46"/>
  <c r="F924" i="46"/>
  <c r="D924" i="46"/>
  <c r="E924" i="46" s="1"/>
  <c r="B924" i="46"/>
  <c r="J923" i="46"/>
  <c r="I923" i="46"/>
  <c r="H923" i="46"/>
  <c r="F923" i="46"/>
  <c r="D923" i="46"/>
  <c r="E923" i="46" s="1"/>
  <c r="B923" i="46"/>
  <c r="J922" i="46"/>
  <c r="I922" i="46"/>
  <c r="H922" i="46"/>
  <c r="F922" i="46"/>
  <c r="D922" i="46"/>
  <c r="E922" i="46" s="1"/>
  <c r="B922" i="46"/>
  <c r="J921" i="46"/>
  <c r="I921" i="46"/>
  <c r="H921" i="46"/>
  <c r="F921" i="46"/>
  <c r="D921" i="46"/>
  <c r="E921" i="46" s="1"/>
  <c r="B921" i="46"/>
  <c r="J920" i="46"/>
  <c r="I920" i="46"/>
  <c r="H920" i="46"/>
  <c r="F920" i="46"/>
  <c r="D920" i="46"/>
  <c r="E920" i="46" s="1"/>
  <c r="B920" i="46"/>
  <c r="J919" i="46"/>
  <c r="I919" i="46"/>
  <c r="H919" i="46"/>
  <c r="F919" i="46"/>
  <c r="D919" i="46"/>
  <c r="E919" i="46" s="1"/>
  <c r="B919" i="46"/>
  <c r="J918" i="46"/>
  <c r="I918" i="46"/>
  <c r="H918" i="46"/>
  <c r="F918" i="46"/>
  <c r="D918" i="46"/>
  <c r="E918" i="46" s="1"/>
  <c r="B918" i="46"/>
  <c r="J917" i="46"/>
  <c r="I917" i="46"/>
  <c r="H917" i="46"/>
  <c r="F917" i="46"/>
  <c r="D917" i="46"/>
  <c r="E917" i="46" s="1"/>
  <c r="B917" i="46"/>
  <c r="J916" i="46"/>
  <c r="I916" i="46"/>
  <c r="H916" i="46"/>
  <c r="F916" i="46"/>
  <c r="D916" i="46"/>
  <c r="E916" i="46" s="1"/>
  <c r="B916" i="46"/>
  <c r="J915" i="46"/>
  <c r="I915" i="46"/>
  <c r="H915" i="46"/>
  <c r="F915" i="46"/>
  <c r="D915" i="46"/>
  <c r="E915" i="46" s="1"/>
  <c r="B915" i="46"/>
  <c r="J914" i="46"/>
  <c r="I914" i="46"/>
  <c r="H914" i="46"/>
  <c r="F914" i="46"/>
  <c r="D914" i="46"/>
  <c r="E914" i="46" s="1"/>
  <c r="B914" i="46"/>
  <c r="J913" i="46"/>
  <c r="I913" i="46"/>
  <c r="H913" i="46"/>
  <c r="F913" i="46"/>
  <c r="D913" i="46"/>
  <c r="E913" i="46" s="1"/>
  <c r="B913" i="46"/>
  <c r="J912" i="46"/>
  <c r="I912" i="46"/>
  <c r="H912" i="46"/>
  <c r="F912" i="46"/>
  <c r="D912" i="46"/>
  <c r="E912" i="46" s="1"/>
  <c r="B912" i="46"/>
  <c r="J911" i="46"/>
  <c r="I911" i="46"/>
  <c r="H911" i="46"/>
  <c r="F911" i="46"/>
  <c r="D911" i="46"/>
  <c r="E911" i="46" s="1"/>
  <c r="B911" i="46"/>
  <c r="J910" i="46"/>
  <c r="I910" i="46"/>
  <c r="H910" i="46"/>
  <c r="F910" i="46"/>
  <c r="D910" i="46"/>
  <c r="E910" i="46" s="1"/>
  <c r="B910" i="46"/>
  <c r="J909" i="46"/>
  <c r="I909" i="46"/>
  <c r="H909" i="46"/>
  <c r="F909" i="46"/>
  <c r="D909" i="46"/>
  <c r="E909" i="46" s="1"/>
  <c r="B909" i="46"/>
  <c r="J908" i="46"/>
  <c r="I908" i="46"/>
  <c r="H908" i="46"/>
  <c r="F908" i="46"/>
  <c r="D908" i="46"/>
  <c r="E908" i="46" s="1"/>
  <c r="B908" i="46"/>
  <c r="J907" i="46"/>
  <c r="I907" i="46"/>
  <c r="H907" i="46"/>
  <c r="F907" i="46"/>
  <c r="D907" i="46"/>
  <c r="E907" i="46" s="1"/>
  <c r="B907" i="46"/>
  <c r="J906" i="46"/>
  <c r="I906" i="46"/>
  <c r="H906" i="46"/>
  <c r="F906" i="46"/>
  <c r="D906" i="46"/>
  <c r="E906" i="46" s="1"/>
  <c r="B906" i="46"/>
  <c r="J905" i="46"/>
  <c r="I905" i="46"/>
  <c r="H905" i="46"/>
  <c r="F905" i="46"/>
  <c r="D905" i="46"/>
  <c r="E905" i="46" s="1"/>
  <c r="B905" i="46"/>
  <c r="J904" i="46"/>
  <c r="I904" i="46"/>
  <c r="H904" i="46"/>
  <c r="F904" i="46"/>
  <c r="D904" i="46"/>
  <c r="E904" i="46" s="1"/>
  <c r="B904" i="46"/>
  <c r="J903" i="46"/>
  <c r="I903" i="46"/>
  <c r="H903" i="46"/>
  <c r="F903" i="46"/>
  <c r="D903" i="46"/>
  <c r="E903" i="46" s="1"/>
  <c r="B903" i="46"/>
  <c r="J902" i="46"/>
  <c r="I902" i="46"/>
  <c r="H902" i="46"/>
  <c r="F902" i="46"/>
  <c r="D902" i="46"/>
  <c r="E902" i="46" s="1"/>
  <c r="B902" i="46"/>
  <c r="J901" i="46"/>
  <c r="I901" i="46"/>
  <c r="H901" i="46"/>
  <c r="F901" i="46"/>
  <c r="D901" i="46"/>
  <c r="E901" i="46" s="1"/>
  <c r="B901" i="46"/>
  <c r="J900" i="46"/>
  <c r="I900" i="46"/>
  <c r="H900" i="46"/>
  <c r="F900" i="46"/>
  <c r="D900" i="46"/>
  <c r="E900" i="46" s="1"/>
  <c r="B900" i="46"/>
  <c r="J899" i="46"/>
  <c r="I899" i="46"/>
  <c r="H899" i="46"/>
  <c r="F899" i="46"/>
  <c r="D899" i="46"/>
  <c r="E899" i="46" s="1"/>
  <c r="B899" i="46"/>
  <c r="J898" i="46"/>
  <c r="I898" i="46"/>
  <c r="H898" i="46"/>
  <c r="F898" i="46"/>
  <c r="D898" i="46"/>
  <c r="E898" i="46" s="1"/>
  <c r="B898" i="46"/>
  <c r="J897" i="46"/>
  <c r="I897" i="46"/>
  <c r="H897" i="46"/>
  <c r="F897" i="46"/>
  <c r="D897" i="46"/>
  <c r="E897" i="46" s="1"/>
  <c r="B897" i="46"/>
  <c r="J896" i="46"/>
  <c r="I896" i="46"/>
  <c r="H896" i="46"/>
  <c r="F896" i="46"/>
  <c r="D896" i="46"/>
  <c r="E896" i="46" s="1"/>
  <c r="B896" i="46"/>
  <c r="J895" i="46"/>
  <c r="I895" i="46"/>
  <c r="H895" i="46"/>
  <c r="F895" i="46"/>
  <c r="D895" i="46"/>
  <c r="E895" i="46" s="1"/>
  <c r="B895" i="46"/>
  <c r="J894" i="46"/>
  <c r="I894" i="46"/>
  <c r="H894" i="46"/>
  <c r="F894" i="46"/>
  <c r="D894" i="46"/>
  <c r="E894" i="46" s="1"/>
  <c r="B894" i="46"/>
  <c r="J893" i="46"/>
  <c r="I893" i="46"/>
  <c r="H893" i="46"/>
  <c r="F893" i="46"/>
  <c r="D893" i="46"/>
  <c r="E893" i="46" s="1"/>
  <c r="B893" i="46"/>
  <c r="J892" i="46"/>
  <c r="I892" i="46"/>
  <c r="H892" i="46"/>
  <c r="F892" i="46"/>
  <c r="D892" i="46"/>
  <c r="E892" i="46" s="1"/>
  <c r="B892" i="46"/>
  <c r="J891" i="46"/>
  <c r="I891" i="46"/>
  <c r="H891" i="46"/>
  <c r="F891" i="46"/>
  <c r="D891" i="46"/>
  <c r="E891" i="46" s="1"/>
  <c r="B891" i="46"/>
  <c r="J890" i="46"/>
  <c r="I890" i="46"/>
  <c r="H890" i="46"/>
  <c r="F890" i="46"/>
  <c r="D890" i="46"/>
  <c r="E890" i="46" s="1"/>
  <c r="B890" i="46"/>
  <c r="J889" i="46"/>
  <c r="I889" i="46"/>
  <c r="H889" i="46"/>
  <c r="F889" i="46"/>
  <c r="D889" i="46"/>
  <c r="E889" i="46" s="1"/>
  <c r="B889" i="46"/>
  <c r="J888" i="46"/>
  <c r="I888" i="46"/>
  <c r="H888" i="46"/>
  <c r="F888" i="46"/>
  <c r="D888" i="46"/>
  <c r="E888" i="46" s="1"/>
  <c r="B888" i="46"/>
  <c r="J887" i="46"/>
  <c r="I887" i="46"/>
  <c r="H887" i="46"/>
  <c r="F887" i="46"/>
  <c r="D887" i="46"/>
  <c r="E887" i="46" s="1"/>
  <c r="B887" i="46"/>
  <c r="J886" i="46"/>
  <c r="I886" i="46"/>
  <c r="H886" i="46"/>
  <c r="F886" i="46"/>
  <c r="D886" i="46"/>
  <c r="E886" i="46" s="1"/>
  <c r="B886" i="46"/>
  <c r="J885" i="46"/>
  <c r="I885" i="46"/>
  <c r="H885" i="46"/>
  <c r="F885" i="46"/>
  <c r="D885" i="46"/>
  <c r="E885" i="46" s="1"/>
  <c r="B885" i="46"/>
  <c r="J884" i="46"/>
  <c r="I884" i="46"/>
  <c r="H884" i="46"/>
  <c r="F884" i="46"/>
  <c r="D884" i="46"/>
  <c r="E884" i="46" s="1"/>
  <c r="B884" i="46"/>
  <c r="J883" i="46"/>
  <c r="I883" i="46"/>
  <c r="H883" i="46"/>
  <c r="F883" i="46"/>
  <c r="D883" i="46"/>
  <c r="E883" i="46" s="1"/>
  <c r="B883" i="46"/>
  <c r="J882" i="46"/>
  <c r="I882" i="46"/>
  <c r="H882" i="46"/>
  <c r="F882" i="46"/>
  <c r="D882" i="46"/>
  <c r="E882" i="46" s="1"/>
  <c r="B882" i="46"/>
  <c r="J881" i="46"/>
  <c r="I881" i="46"/>
  <c r="H881" i="46"/>
  <c r="F881" i="46"/>
  <c r="D881" i="46"/>
  <c r="E881" i="46" s="1"/>
  <c r="B881" i="46"/>
  <c r="J880" i="46"/>
  <c r="I880" i="46"/>
  <c r="H880" i="46"/>
  <c r="F880" i="46"/>
  <c r="D880" i="46"/>
  <c r="E880" i="46" s="1"/>
  <c r="B880" i="46"/>
  <c r="J879" i="46"/>
  <c r="I879" i="46"/>
  <c r="H879" i="46"/>
  <c r="F879" i="46"/>
  <c r="D879" i="46"/>
  <c r="E879" i="46" s="1"/>
  <c r="B879" i="46"/>
  <c r="J878" i="46"/>
  <c r="I878" i="46"/>
  <c r="H878" i="46"/>
  <c r="F878" i="46"/>
  <c r="D878" i="46"/>
  <c r="E878" i="46" s="1"/>
  <c r="B878" i="46"/>
  <c r="J877" i="46"/>
  <c r="I877" i="46"/>
  <c r="H877" i="46"/>
  <c r="F877" i="46"/>
  <c r="D877" i="46"/>
  <c r="E877" i="46" s="1"/>
  <c r="B877" i="46"/>
  <c r="J876" i="46"/>
  <c r="I876" i="46"/>
  <c r="H876" i="46"/>
  <c r="F876" i="46"/>
  <c r="D876" i="46"/>
  <c r="E876" i="46" s="1"/>
  <c r="B876" i="46"/>
  <c r="J875" i="46"/>
  <c r="I875" i="46"/>
  <c r="H875" i="46"/>
  <c r="F875" i="46"/>
  <c r="D875" i="46"/>
  <c r="E875" i="46" s="1"/>
  <c r="B875" i="46"/>
  <c r="J874" i="46"/>
  <c r="I874" i="46"/>
  <c r="H874" i="46"/>
  <c r="F874" i="46"/>
  <c r="D874" i="46"/>
  <c r="E874" i="46" s="1"/>
  <c r="B874" i="46"/>
  <c r="J873" i="46"/>
  <c r="I873" i="46"/>
  <c r="H873" i="46"/>
  <c r="F873" i="46"/>
  <c r="D873" i="46"/>
  <c r="E873" i="46" s="1"/>
  <c r="B873" i="46"/>
  <c r="J872" i="46"/>
  <c r="I872" i="46"/>
  <c r="H872" i="46"/>
  <c r="F872" i="46"/>
  <c r="D872" i="46"/>
  <c r="E872" i="46" s="1"/>
  <c r="B872" i="46"/>
  <c r="J871" i="46"/>
  <c r="I871" i="46"/>
  <c r="H871" i="46"/>
  <c r="F871" i="46"/>
  <c r="D871" i="46"/>
  <c r="E871" i="46" s="1"/>
  <c r="B871" i="46"/>
  <c r="J870" i="46"/>
  <c r="I870" i="46"/>
  <c r="H870" i="46"/>
  <c r="F870" i="46"/>
  <c r="D870" i="46"/>
  <c r="E870" i="46" s="1"/>
  <c r="B870" i="46"/>
  <c r="J869" i="46"/>
  <c r="I869" i="46"/>
  <c r="H869" i="46"/>
  <c r="F869" i="46"/>
  <c r="D869" i="46"/>
  <c r="E869" i="46" s="1"/>
  <c r="B869" i="46"/>
  <c r="J868" i="46"/>
  <c r="I868" i="46"/>
  <c r="H868" i="46"/>
  <c r="F868" i="46"/>
  <c r="D868" i="46"/>
  <c r="E868" i="46" s="1"/>
  <c r="B868" i="46"/>
  <c r="J867" i="46"/>
  <c r="I867" i="46"/>
  <c r="H867" i="46"/>
  <c r="F867" i="46"/>
  <c r="D867" i="46"/>
  <c r="E867" i="46" s="1"/>
  <c r="B867" i="46"/>
  <c r="J866" i="46"/>
  <c r="I866" i="46"/>
  <c r="H866" i="46"/>
  <c r="F866" i="46"/>
  <c r="D866" i="46"/>
  <c r="E866" i="46" s="1"/>
  <c r="B866" i="46"/>
  <c r="J865" i="46"/>
  <c r="I865" i="46"/>
  <c r="H865" i="46"/>
  <c r="F865" i="46"/>
  <c r="D865" i="46"/>
  <c r="E865" i="46" s="1"/>
  <c r="B865" i="46"/>
  <c r="J864" i="46"/>
  <c r="I864" i="46"/>
  <c r="H864" i="46"/>
  <c r="F864" i="46"/>
  <c r="D864" i="46"/>
  <c r="E864" i="46" s="1"/>
  <c r="B864" i="46"/>
  <c r="J863" i="46"/>
  <c r="I863" i="46"/>
  <c r="H863" i="46"/>
  <c r="F863" i="46"/>
  <c r="D863" i="46"/>
  <c r="E863" i="46" s="1"/>
  <c r="B863" i="46"/>
  <c r="J862" i="46"/>
  <c r="I862" i="46"/>
  <c r="H862" i="46"/>
  <c r="F862" i="46"/>
  <c r="D862" i="46"/>
  <c r="E862" i="46" s="1"/>
  <c r="B862" i="46"/>
  <c r="J861" i="46"/>
  <c r="I861" i="46"/>
  <c r="H861" i="46"/>
  <c r="F861" i="46"/>
  <c r="D861" i="46"/>
  <c r="E861" i="46" s="1"/>
  <c r="B861" i="46"/>
  <c r="J860" i="46"/>
  <c r="I860" i="46"/>
  <c r="H860" i="46"/>
  <c r="F860" i="46"/>
  <c r="D860" i="46"/>
  <c r="E860" i="46" s="1"/>
  <c r="B860" i="46"/>
  <c r="J859" i="46"/>
  <c r="I859" i="46"/>
  <c r="H859" i="46"/>
  <c r="F859" i="46"/>
  <c r="D859" i="46"/>
  <c r="E859" i="46" s="1"/>
  <c r="B859" i="46"/>
  <c r="J858" i="46"/>
  <c r="I858" i="46"/>
  <c r="H858" i="46"/>
  <c r="F858" i="46"/>
  <c r="D858" i="46"/>
  <c r="E858" i="46" s="1"/>
  <c r="B858" i="46"/>
  <c r="J857" i="46"/>
  <c r="I857" i="46"/>
  <c r="H857" i="46"/>
  <c r="F857" i="46"/>
  <c r="D857" i="46"/>
  <c r="E857" i="46" s="1"/>
  <c r="B857" i="46"/>
  <c r="J856" i="46"/>
  <c r="I856" i="46"/>
  <c r="H856" i="46"/>
  <c r="F856" i="46"/>
  <c r="D856" i="46"/>
  <c r="E856" i="46" s="1"/>
  <c r="B856" i="46"/>
  <c r="J855" i="46"/>
  <c r="I855" i="46"/>
  <c r="H855" i="46"/>
  <c r="F855" i="46"/>
  <c r="D855" i="46"/>
  <c r="E855" i="46" s="1"/>
  <c r="B855" i="46"/>
  <c r="J854" i="46"/>
  <c r="I854" i="46"/>
  <c r="H854" i="46"/>
  <c r="F854" i="46"/>
  <c r="D854" i="46"/>
  <c r="E854" i="46" s="1"/>
  <c r="B854" i="46"/>
  <c r="J853" i="46"/>
  <c r="I853" i="46"/>
  <c r="H853" i="46"/>
  <c r="F853" i="46"/>
  <c r="D853" i="46"/>
  <c r="E853" i="46" s="1"/>
  <c r="B853" i="46"/>
  <c r="J852" i="46"/>
  <c r="I852" i="46"/>
  <c r="H852" i="46"/>
  <c r="F852" i="46"/>
  <c r="D852" i="46"/>
  <c r="E852" i="46" s="1"/>
  <c r="B852" i="46"/>
  <c r="J851" i="46"/>
  <c r="I851" i="46"/>
  <c r="H851" i="46"/>
  <c r="F851" i="46"/>
  <c r="D851" i="46"/>
  <c r="E851" i="46" s="1"/>
  <c r="B851" i="46"/>
  <c r="J850" i="46"/>
  <c r="I850" i="46"/>
  <c r="H850" i="46"/>
  <c r="F850" i="46"/>
  <c r="D850" i="46"/>
  <c r="E850" i="46" s="1"/>
  <c r="B850" i="46"/>
  <c r="J849" i="46"/>
  <c r="I849" i="46"/>
  <c r="H849" i="46"/>
  <c r="F849" i="46"/>
  <c r="D849" i="46"/>
  <c r="E849" i="46" s="1"/>
  <c r="B849" i="46"/>
  <c r="J848" i="46"/>
  <c r="I848" i="46"/>
  <c r="H848" i="46"/>
  <c r="F848" i="46"/>
  <c r="D848" i="46"/>
  <c r="E848" i="46" s="1"/>
  <c r="B848" i="46"/>
  <c r="J847" i="46"/>
  <c r="I847" i="46"/>
  <c r="H847" i="46"/>
  <c r="F847" i="46"/>
  <c r="D847" i="46"/>
  <c r="E847" i="46" s="1"/>
  <c r="B847" i="46"/>
  <c r="J846" i="46"/>
  <c r="I846" i="46"/>
  <c r="H846" i="46"/>
  <c r="F846" i="46"/>
  <c r="D846" i="46"/>
  <c r="E846" i="46" s="1"/>
  <c r="B846" i="46"/>
  <c r="J845" i="46"/>
  <c r="I845" i="46"/>
  <c r="H845" i="46"/>
  <c r="F845" i="46"/>
  <c r="D845" i="46"/>
  <c r="E845" i="46" s="1"/>
  <c r="B845" i="46"/>
  <c r="J844" i="46"/>
  <c r="I844" i="46"/>
  <c r="H844" i="46"/>
  <c r="F844" i="46"/>
  <c r="D844" i="46"/>
  <c r="E844" i="46" s="1"/>
  <c r="B844" i="46"/>
  <c r="J843" i="46"/>
  <c r="I843" i="46"/>
  <c r="H843" i="46"/>
  <c r="F843" i="46"/>
  <c r="D843" i="46"/>
  <c r="E843" i="46" s="1"/>
  <c r="B843" i="46"/>
  <c r="J842" i="46"/>
  <c r="I842" i="46"/>
  <c r="H842" i="46"/>
  <c r="F842" i="46"/>
  <c r="D842" i="46"/>
  <c r="E842" i="46" s="1"/>
  <c r="B842" i="46"/>
  <c r="J841" i="46"/>
  <c r="I841" i="46"/>
  <c r="H841" i="46"/>
  <c r="F841" i="46"/>
  <c r="D841" i="46"/>
  <c r="E841" i="46" s="1"/>
  <c r="B841" i="46"/>
  <c r="J840" i="46"/>
  <c r="I840" i="46"/>
  <c r="H840" i="46"/>
  <c r="F840" i="46"/>
  <c r="D840" i="46"/>
  <c r="E840" i="46" s="1"/>
  <c r="B840" i="46"/>
  <c r="J839" i="46"/>
  <c r="I839" i="46"/>
  <c r="H839" i="46"/>
  <c r="F839" i="46"/>
  <c r="D839" i="46"/>
  <c r="E839" i="46" s="1"/>
  <c r="B839" i="46"/>
  <c r="J838" i="46"/>
  <c r="I838" i="46"/>
  <c r="H838" i="46"/>
  <c r="F838" i="46"/>
  <c r="D838" i="46"/>
  <c r="E838" i="46" s="1"/>
  <c r="B838" i="46"/>
  <c r="J837" i="46"/>
  <c r="I837" i="46"/>
  <c r="H837" i="46"/>
  <c r="F837" i="46"/>
  <c r="D837" i="46"/>
  <c r="E837" i="46" s="1"/>
  <c r="B837" i="46"/>
  <c r="J836" i="46"/>
  <c r="I836" i="46"/>
  <c r="H836" i="46"/>
  <c r="F836" i="46"/>
  <c r="D836" i="46"/>
  <c r="E836" i="46" s="1"/>
  <c r="B836" i="46"/>
  <c r="J835" i="46"/>
  <c r="I835" i="46"/>
  <c r="H835" i="46"/>
  <c r="F835" i="46"/>
  <c r="D835" i="46"/>
  <c r="E835" i="46" s="1"/>
  <c r="B835" i="46"/>
  <c r="J834" i="46"/>
  <c r="I834" i="46"/>
  <c r="H834" i="46"/>
  <c r="F834" i="46"/>
  <c r="D834" i="46"/>
  <c r="E834" i="46" s="1"/>
  <c r="B834" i="46"/>
  <c r="J833" i="46"/>
  <c r="I833" i="46"/>
  <c r="H833" i="46"/>
  <c r="F833" i="46"/>
  <c r="D833" i="46"/>
  <c r="E833" i="46" s="1"/>
  <c r="B833" i="46"/>
  <c r="J832" i="46"/>
  <c r="I832" i="46"/>
  <c r="H832" i="46"/>
  <c r="F832" i="46"/>
  <c r="D832" i="46"/>
  <c r="E832" i="46" s="1"/>
  <c r="B832" i="46"/>
  <c r="J831" i="46"/>
  <c r="I831" i="46"/>
  <c r="H831" i="46"/>
  <c r="F831" i="46"/>
  <c r="D831" i="46"/>
  <c r="E831" i="46" s="1"/>
  <c r="B831" i="46"/>
  <c r="J830" i="46"/>
  <c r="I830" i="46"/>
  <c r="H830" i="46"/>
  <c r="F830" i="46"/>
  <c r="D830" i="46"/>
  <c r="E830" i="46" s="1"/>
  <c r="B830" i="46"/>
  <c r="J829" i="46"/>
  <c r="I829" i="46"/>
  <c r="H829" i="46"/>
  <c r="F829" i="46"/>
  <c r="D829" i="46"/>
  <c r="E829" i="46" s="1"/>
  <c r="B829" i="46"/>
  <c r="J828" i="46"/>
  <c r="I828" i="46"/>
  <c r="H828" i="46"/>
  <c r="F828" i="46"/>
  <c r="D828" i="46"/>
  <c r="E828" i="46" s="1"/>
  <c r="B828" i="46"/>
  <c r="J827" i="46"/>
  <c r="I827" i="46"/>
  <c r="H827" i="46"/>
  <c r="F827" i="46"/>
  <c r="D827" i="46"/>
  <c r="E827" i="46" s="1"/>
  <c r="B827" i="46"/>
  <c r="J826" i="46"/>
  <c r="I826" i="46"/>
  <c r="H826" i="46"/>
  <c r="F826" i="46"/>
  <c r="D826" i="46"/>
  <c r="E826" i="46" s="1"/>
  <c r="B826" i="46"/>
  <c r="J825" i="46"/>
  <c r="I825" i="46"/>
  <c r="H825" i="46"/>
  <c r="F825" i="46"/>
  <c r="D825" i="46"/>
  <c r="E825" i="46" s="1"/>
  <c r="B825" i="46"/>
  <c r="J824" i="46"/>
  <c r="I824" i="46"/>
  <c r="H824" i="46"/>
  <c r="F824" i="46"/>
  <c r="D824" i="46"/>
  <c r="E824" i="46" s="1"/>
  <c r="B824" i="46"/>
  <c r="J823" i="46"/>
  <c r="I823" i="46"/>
  <c r="H823" i="46"/>
  <c r="F823" i="46"/>
  <c r="D823" i="46"/>
  <c r="E823" i="46" s="1"/>
  <c r="B823" i="46"/>
  <c r="J822" i="46"/>
  <c r="I822" i="46"/>
  <c r="H822" i="46"/>
  <c r="F822" i="46"/>
  <c r="D822" i="46"/>
  <c r="E822" i="46" s="1"/>
  <c r="B822" i="46"/>
  <c r="J821" i="46"/>
  <c r="I821" i="46"/>
  <c r="H821" i="46"/>
  <c r="F821" i="46"/>
  <c r="D821" i="46"/>
  <c r="E821" i="46" s="1"/>
  <c r="B821" i="46"/>
  <c r="J820" i="46"/>
  <c r="I820" i="46"/>
  <c r="H820" i="46"/>
  <c r="F820" i="46"/>
  <c r="D820" i="46"/>
  <c r="E820" i="46" s="1"/>
  <c r="B820" i="46"/>
  <c r="J819" i="46"/>
  <c r="I819" i="46"/>
  <c r="H819" i="46"/>
  <c r="F819" i="46"/>
  <c r="D819" i="46"/>
  <c r="E819" i="46" s="1"/>
  <c r="B819" i="46"/>
  <c r="J818" i="46"/>
  <c r="I818" i="46"/>
  <c r="H818" i="46"/>
  <c r="F818" i="46"/>
  <c r="D818" i="46"/>
  <c r="E818" i="46" s="1"/>
  <c r="B818" i="46"/>
  <c r="J817" i="46"/>
  <c r="I817" i="46"/>
  <c r="H817" i="46"/>
  <c r="F817" i="46"/>
  <c r="D817" i="46"/>
  <c r="E817" i="46" s="1"/>
  <c r="B817" i="46"/>
  <c r="J816" i="46"/>
  <c r="I816" i="46"/>
  <c r="H816" i="46"/>
  <c r="F816" i="46"/>
  <c r="D816" i="46"/>
  <c r="E816" i="46" s="1"/>
  <c r="B816" i="46"/>
  <c r="J815" i="46"/>
  <c r="I815" i="46"/>
  <c r="H815" i="46"/>
  <c r="F815" i="46"/>
  <c r="D815" i="46"/>
  <c r="E815" i="46" s="1"/>
  <c r="B815" i="46"/>
  <c r="J814" i="46"/>
  <c r="I814" i="46"/>
  <c r="H814" i="46"/>
  <c r="F814" i="46"/>
  <c r="D814" i="46"/>
  <c r="E814" i="46" s="1"/>
  <c r="B814" i="46"/>
  <c r="J813" i="46"/>
  <c r="I813" i="46"/>
  <c r="H813" i="46"/>
  <c r="F813" i="46"/>
  <c r="D813" i="46"/>
  <c r="E813" i="46" s="1"/>
  <c r="B813" i="46"/>
  <c r="J812" i="46"/>
  <c r="I812" i="46"/>
  <c r="H812" i="46"/>
  <c r="F812" i="46"/>
  <c r="D812" i="46"/>
  <c r="E812" i="46" s="1"/>
  <c r="B812" i="46"/>
  <c r="J811" i="46"/>
  <c r="I811" i="46"/>
  <c r="H811" i="46"/>
  <c r="F811" i="46"/>
  <c r="D811" i="46"/>
  <c r="E811" i="46" s="1"/>
  <c r="B811" i="46"/>
  <c r="J810" i="46"/>
  <c r="I810" i="46"/>
  <c r="H810" i="46"/>
  <c r="F810" i="46"/>
  <c r="D810" i="46"/>
  <c r="E810" i="46" s="1"/>
  <c r="B810" i="46"/>
  <c r="J809" i="46"/>
  <c r="I809" i="46"/>
  <c r="H809" i="46"/>
  <c r="F809" i="46"/>
  <c r="D809" i="46"/>
  <c r="E809" i="46" s="1"/>
  <c r="B809" i="46"/>
  <c r="J808" i="46"/>
  <c r="I808" i="46"/>
  <c r="H808" i="46"/>
  <c r="F808" i="46"/>
  <c r="D808" i="46"/>
  <c r="E808" i="46" s="1"/>
  <c r="B808" i="46"/>
  <c r="J807" i="46"/>
  <c r="I807" i="46"/>
  <c r="H807" i="46"/>
  <c r="F807" i="46"/>
  <c r="D807" i="46"/>
  <c r="E807" i="46" s="1"/>
  <c r="B807" i="46"/>
  <c r="J806" i="46"/>
  <c r="I806" i="46"/>
  <c r="H806" i="46"/>
  <c r="F806" i="46"/>
  <c r="D806" i="46"/>
  <c r="E806" i="46" s="1"/>
  <c r="B806" i="46"/>
  <c r="J805" i="46"/>
  <c r="I805" i="46"/>
  <c r="H805" i="46"/>
  <c r="F805" i="46"/>
  <c r="D805" i="46"/>
  <c r="E805" i="46" s="1"/>
  <c r="B805" i="46"/>
  <c r="J804" i="46"/>
  <c r="I804" i="46"/>
  <c r="H804" i="46"/>
  <c r="F804" i="46"/>
  <c r="D804" i="46"/>
  <c r="E804" i="46" s="1"/>
  <c r="B804" i="46"/>
  <c r="J803" i="46"/>
  <c r="I803" i="46"/>
  <c r="H803" i="46"/>
  <c r="F803" i="46"/>
  <c r="D803" i="46"/>
  <c r="E803" i="46" s="1"/>
  <c r="B803" i="46"/>
  <c r="J802" i="46"/>
  <c r="I802" i="46"/>
  <c r="H802" i="46"/>
  <c r="F802" i="46"/>
  <c r="D802" i="46"/>
  <c r="E802" i="46" s="1"/>
  <c r="B802" i="46"/>
  <c r="J801" i="46"/>
  <c r="I801" i="46"/>
  <c r="H801" i="46"/>
  <c r="F801" i="46"/>
  <c r="D801" i="46"/>
  <c r="E801" i="46" s="1"/>
  <c r="B801" i="46"/>
  <c r="J800" i="46"/>
  <c r="I800" i="46"/>
  <c r="H800" i="46"/>
  <c r="F800" i="46"/>
  <c r="D800" i="46"/>
  <c r="E800" i="46" s="1"/>
  <c r="B800" i="46"/>
  <c r="J799" i="46"/>
  <c r="I799" i="46"/>
  <c r="H799" i="46"/>
  <c r="F799" i="46"/>
  <c r="D799" i="46"/>
  <c r="E799" i="46" s="1"/>
  <c r="B799" i="46"/>
  <c r="J798" i="46"/>
  <c r="I798" i="46"/>
  <c r="H798" i="46"/>
  <c r="F798" i="46"/>
  <c r="D798" i="46"/>
  <c r="E798" i="46" s="1"/>
  <c r="B798" i="46"/>
  <c r="J797" i="46"/>
  <c r="I797" i="46"/>
  <c r="H797" i="46"/>
  <c r="F797" i="46"/>
  <c r="D797" i="46"/>
  <c r="E797" i="46" s="1"/>
  <c r="B797" i="46"/>
  <c r="J796" i="46"/>
  <c r="I796" i="46"/>
  <c r="H796" i="46"/>
  <c r="F796" i="46"/>
  <c r="D796" i="46"/>
  <c r="E796" i="46" s="1"/>
  <c r="B796" i="46"/>
  <c r="J795" i="46"/>
  <c r="I795" i="46"/>
  <c r="H795" i="46"/>
  <c r="F795" i="46"/>
  <c r="D795" i="46"/>
  <c r="E795" i="46" s="1"/>
  <c r="B795" i="46"/>
  <c r="J794" i="46"/>
  <c r="I794" i="46"/>
  <c r="H794" i="46"/>
  <c r="F794" i="46"/>
  <c r="D794" i="46"/>
  <c r="E794" i="46" s="1"/>
  <c r="B794" i="46"/>
  <c r="J793" i="46"/>
  <c r="I793" i="46"/>
  <c r="H793" i="46"/>
  <c r="F793" i="46"/>
  <c r="D793" i="46"/>
  <c r="E793" i="46" s="1"/>
  <c r="B793" i="46"/>
  <c r="J792" i="46"/>
  <c r="I792" i="46"/>
  <c r="H792" i="46"/>
  <c r="F792" i="46"/>
  <c r="D792" i="46"/>
  <c r="E792" i="46" s="1"/>
  <c r="B792" i="46"/>
  <c r="J791" i="46"/>
  <c r="I791" i="46"/>
  <c r="H791" i="46"/>
  <c r="F791" i="46"/>
  <c r="D791" i="46"/>
  <c r="E791" i="46" s="1"/>
  <c r="B791" i="46"/>
  <c r="J790" i="46"/>
  <c r="I790" i="46"/>
  <c r="H790" i="46"/>
  <c r="F790" i="46"/>
  <c r="D790" i="46"/>
  <c r="E790" i="46" s="1"/>
  <c r="B790" i="46"/>
  <c r="J789" i="46"/>
  <c r="I789" i="46"/>
  <c r="H789" i="46"/>
  <c r="F789" i="46"/>
  <c r="D789" i="46"/>
  <c r="E789" i="46" s="1"/>
  <c r="B789" i="46"/>
  <c r="J788" i="46"/>
  <c r="I788" i="46"/>
  <c r="H788" i="46"/>
  <c r="F788" i="46"/>
  <c r="D788" i="46"/>
  <c r="E788" i="46" s="1"/>
  <c r="B788" i="46"/>
  <c r="J787" i="46"/>
  <c r="I787" i="46"/>
  <c r="H787" i="46"/>
  <c r="F787" i="46"/>
  <c r="D787" i="46"/>
  <c r="E787" i="46" s="1"/>
  <c r="B787" i="46"/>
  <c r="J786" i="46"/>
  <c r="I786" i="46"/>
  <c r="H786" i="46"/>
  <c r="F786" i="46"/>
  <c r="D786" i="46"/>
  <c r="E786" i="46" s="1"/>
  <c r="B786" i="46"/>
  <c r="J785" i="46"/>
  <c r="I785" i="46"/>
  <c r="H785" i="46"/>
  <c r="F785" i="46"/>
  <c r="D785" i="46"/>
  <c r="E785" i="46" s="1"/>
  <c r="B785" i="46"/>
  <c r="J784" i="46"/>
  <c r="I784" i="46"/>
  <c r="H784" i="46"/>
  <c r="F784" i="46"/>
  <c r="D784" i="46"/>
  <c r="E784" i="46" s="1"/>
  <c r="B784" i="46"/>
  <c r="J783" i="46"/>
  <c r="I783" i="46"/>
  <c r="H783" i="46"/>
  <c r="F783" i="46"/>
  <c r="D783" i="46"/>
  <c r="E783" i="46" s="1"/>
  <c r="B783" i="46"/>
  <c r="J782" i="46"/>
  <c r="I782" i="46"/>
  <c r="H782" i="46"/>
  <c r="F782" i="46"/>
  <c r="D782" i="46"/>
  <c r="E782" i="46" s="1"/>
  <c r="B782" i="46"/>
  <c r="J781" i="46"/>
  <c r="I781" i="46"/>
  <c r="H781" i="46"/>
  <c r="F781" i="46"/>
  <c r="D781" i="46"/>
  <c r="E781" i="46" s="1"/>
  <c r="B781" i="46"/>
  <c r="J780" i="46"/>
  <c r="I780" i="46"/>
  <c r="H780" i="46"/>
  <c r="F780" i="46"/>
  <c r="D780" i="46"/>
  <c r="E780" i="46" s="1"/>
  <c r="B780" i="46"/>
  <c r="J779" i="46"/>
  <c r="I779" i="46"/>
  <c r="H779" i="46"/>
  <c r="F779" i="46"/>
  <c r="D779" i="46"/>
  <c r="E779" i="46" s="1"/>
  <c r="B779" i="46"/>
  <c r="J778" i="46"/>
  <c r="I778" i="46"/>
  <c r="H778" i="46"/>
  <c r="F778" i="46"/>
  <c r="D778" i="46"/>
  <c r="E778" i="46" s="1"/>
  <c r="B778" i="46"/>
  <c r="J777" i="46"/>
  <c r="I777" i="46"/>
  <c r="H777" i="46"/>
  <c r="F777" i="46"/>
  <c r="D777" i="46"/>
  <c r="E777" i="46" s="1"/>
  <c r="B777" i="46"/>
  <c r="J776" i="46"/>
  <c r="I776" i="46"/>
  <c r="H776" i="46"/>
  <c r="F776" i="46"/>
  <c r="D776" i="46"/>
  <c r="E776" i="46" s="1"/>
  <c r="B776" i="46"/>
  <c r="J775" i="46"/>
  <c r="I775" i="46"/>
  <c r="H775" i="46"/>
  <c r="F775" i="46"/>
  <c r="D775" i="46"/>
  <c r="E775" i="46" s="1"/>
  <c r="B775" i="46"/>
  <c r="J774" i="46"/>
  <c r="I774" i="46"/>
  <c r="H774" i="46"/>
  <c r="F774" i="46"/>
  <c r="D774" i="46"/>
  <c r="E774" i="46" s="1"/>
  <c r="B774" i="46"/>
  <c r="J773" i="46"/>
  <c r="I773" i="46"/>
  <c r="H773" i="46"/>
  <c r="F773" i="46"/>
  <c r="D773" i="46"/>
  <c r="E773" i="46" s="1"/>
  <c r="B773" i="46"/>
  <c r="J772" i="46"/>
  <c r="I772" i="46"/>
  <c r="H772" i="46"/>
  <c r="F772" i="46"/>
  <c r="D772" i="46"/>
  <c r="E772" i="46" s="1"/>
  <c r="B772" i="46"/>
  <c r="J771" i="46"/>
  <c r="I771" i="46"/>
  <c r="H771" i="46"/>
  <c r="F771" i="46"/>
  <c r="D771" i="46"/>
  <c r="E771" i="46" s="1"/>
  <c r="B771" i="46"/>
  <c r="J770" i="46"/>
  <c r="I770" i="46"/>
  <c r="H770" i="46"/>
  <c r="F770" i="46"/>
  <c r="D770" i="46"/>
  <c r="E770" i="46" s="1"/>
  <c r="B770" i="46"/>
  <c r="J769" i="46"/>
  <c r="I769" i="46"/>
  <c r="H769" i="46"/>
  <c r="F769" i="46"/>
  <c r="D769" i="46"/>
  <c r="E769" i="46" s="1"/>
  <c r="B769" i="46"/>
  <c r="J768" i="46"/>
  <c r="I768" i="46"/>
  <c r="H768" i="46"/>
  <c r="F768" i="46"/>
  <c r="D768" i="46"/>
  <c r="E768" i="46" s="1"/>
  <c r="B768" i="46"/>
  <c r="J767" i="46"/>
  <c r="I767" i="46"/>
  <c r="H767" i="46"/>
  <c r="F767" i="46"/>
  <c r="D767" i="46"/>
  <c r="E767" i="46" s="1"/>
  <c r="B767" i="46"/>
  <c r="J766" i="46"/>
  <c r="I766" i="46"/>
  <c r="H766" i="46"/>
  <c r="F766" i="46"/>
  <c r="D766" i="46"/>
  <c r="E766" i="46" s="1"/>
  <c r="B766" i="46"/>
  <c r="J765" i="46"/>
  <c r="I765" i="46"/>
  <c r="H765" i="46"/>
  <c r="F765" i="46"/>
  <c r="D765" i="46"/>
  <c r="E765" i="46" s="1"/>
  <c r="B765" i="46"/>
  <c r="J764" i="46"/>
  <c r="I764" i="46"/>
  <c r="H764" i="46"/>
  <c r="F764" i="46"/>
  <c r="D764" i="46"/>
  <c r="E764" i="46" s="1"/>
  <c r="B764" i="46"/>
  <c r="J763" i="46"/>
  <c r="I763" i="46"/>
  <c r="H763" i="46"/>
  <c r="F763" i="46"/>
  <c r="D763" i="46"/>
  <c r="E763" i="46" s="1"/>
  <c r="B763" i="46"/>
  <c r="J762" i="46"/>
  <c r="I762" i="46"/>
  <c r="H762" i="46"/>
  <c r="F762" i="46"/>
  <c r="D762" i="46"/>
  <c r="E762" i="46" s="1"/>
  <c r="B762" i="46"/>
  <c r="J761" i="46"/>
  <c r="I761" i="46"/>
  <c r="H761" i="46"/>
  <c r="F761" i="46"/>
  <c r="D761" i="46"/>
  <c r="E761" i="46" s="1"/>
  <c r="B761" i="46"/>
  <c r="J760" i="46"/>
  <c r="I760" i="46"/>
  <c r="H760" i="46"/>
  <c r="F760" i="46"/>
  <c r="D760" i="46"/>
  <c r="E760" i="46" s="1"/>
  <c r="B760" i="46"/>
  <c r="J759" i="46"/>
  <c r="I759" i="46"/>
  <c r="H759" i="46"/>
  <c r="F759" i="46"/>
  <c r="D759" i="46"/>
  <c r="E759" i="46" s="1"/>
  <c r="B759" i="46"/>
  <c r="J758" i="46"/>
  <c r="I758" i="46"/>
  <c r="H758" i="46"/>
  <c r="F758" i="46"/>
  <c r="D758" i="46"/>
  <c r="E758" i="46" s="1"/>
  <c r="B758" i="46"/>
  <c r="J757" i="46"/>
  <c r="I757" i="46"/>
  <c r="H757" i="46"/>
  <c r="F757" i="46"/>
  <c r="D757" i="46"/>
  <c r="E757" i="46" s="1"/>
  <c r="B757" i="46"/>
  <c r="J756" i="46"/>
  <c r="I756" i="46"/>
  <c r="H756" i="46"/>
  <c r="F756" i="46"/>
  <c r="D756" i="46"/>
  <c r="E756" i="46" s="1"/>
  <c r="B756" i="46"/>
  <c r="J755" i="46"/>
  <c r="I755" i="46"/>
  <c r="H755" i="46"/>
  <c r="F755" i="46"/>
  <c r="D755" i="46"/>
  <c r="E755" i="46" s="1"/>
  <c r="B755" i="46"/>
  <c r="J754" i="46"/>
  <c r="I754" i="46"/>
  <c r="H754" i="46"/>
  <c r="F754" i="46"/>
  <c r="D754" i="46"/>
  <c r="E754" i="46" s="1"/>
  <c r="B754" i="46"/>
  <c r="J753" i="46"/>
  <c r="I753" i="46"/>
  <c r="H753" i="46"/>
  <c r="F753" i="46"/>
  <c r="D753" i="46"/>
  <c r="E753" i="46" s="1"/>
  <c r="B753" i="46"/>
  <c r="J752" i="46"/>
  <c r="I752" i="46"/>
  <c r="H752" i="46"/>
  <c r="F752" i="46"/>
  <c r="D752" i="46"/>
  <c r="E752" i="46" s="1"/>
  <c r="B752" i="46"/>
  <c r="J751" i="46"/>
  <c r="I751" i="46"/>
  <c r="H751" i="46"/>
  <c r="F751" i="46"/>
  <c r="D751" i="46"/>
  <c r="E751" i="46" s="1"/>
  <c r="B751" i="46"/>
  <c r="J750" i="46"/>
  <c r="I750" i="46"/>
  <c r="H750" i="46"/>
  <c r="F750" i="46"/>
  <c r="D750" i="46"/>
  <c r="E750" i="46" s="1"/>
  <c r="B750" i="46"/>
  <c r="J749" i="46"/>
  <c r="I749" i="46"/>
  <c r="H749" i="46"/>
  <c r="F749" i="46"/>
  <c r="D749" i="46"/>
  <c r="E749" i="46" s="1"/>
  <c r="B749" i="46"/>
  <c r="J748" i="46"/>
  <c r="I748" i="46"/>
  <c r="H748" i="46"/>
  <c r="F748" i="46"/>
  <c r="D748" i="46"/>
  <c r="E748" i="46" s="1"/>
  <c r="B748" i="46"/>
  <c r="J747" i="46"/>
  <c r="I747" i="46"/>
  <c r="H747" i="46"/>
  <c r="F747" i="46"/>
  <c r="D747" i="46"/>
  <c r="E747" i="46" s="1"/>
  <c r="B747" i="46"/>
  <c r="J746" i="46"/>
  <c r="I746" i="46"/>
  <c r="H746" i="46"/>
  <c r="F746" i="46"/>
  <c r="D746" i="46"/>
  <c r="E746" i="46" s="1"/>
  <c r="B746" i="46"/>
  <c r="J745" i="46"/>
  <c r="I745" i="46"/>
  <c r="H745" i="46"/>
  <c r="F745" i="46"/>
  <c r="D745" i="46"/>
  <c r="E745" i="46" s="1"/>
  <c r="B745" i="46"/>
  <c r="J744" i="46"/>
  <c r="I744" i="46"/>
  <c r="H744" i="46"/>
  <c r="F744" i="46"/>
  <c r="D744" i="46"/>
  <c r="E744" i="46" s="1"/>
  <c r="B744" i="46"/>
  <c r="J743" i="46"/>
  <c r="I743" i="46"/>
  <c r="H743" i="46"/>
  <c r="F743" i="46"/>
  <c r="D743" i="46"/>
  <c r="E743" i="46" s="1"/>
  <c r="B743" i="46"/>
  <c r="J742" i="46"/>
  <c r="I742" i="46"/>
  <c r="H742" i="46"/>
  <c r="F742" i="46"/>
  <c r="D742" i="46"/>
  <c r="E742" i="46" s="1"/>
  <c r="B742" i="46"/>
  <c r="J741" i="46"/>
  <c r="I741" i="46"/>
  <c r="H741" i="46"/>
  <c r="F741" i="46"/>
  <c r="D741" i="46"/>
  <c r="E741" i="46" s="1"/>
  <c r="B741" i="46"/>
  <c r="J740" i="46"/>
  <c r="I740" i="46"/>
  <c r="H740" i="46"/>
  <c r="F740" i="46"/>
  <c r="D740" i="46"/>
  <c r="E740" i="46" s="1"/>
  <c r="B740" i="46"/>
  <c r="J739" i="46"/>
  <c r="I739" i="46"/>
  <c r="H739" i="46"/>
  <c r="F739" i="46"/>
  <c r="D739" i="46"/>
  <c r="E739" i="46" s="1"/>
  <c r="B739" i="46"/>
  <c r="J738" i="46"/>
  <c r="I738" i="46"/>
  <c r="H738" i="46"/>
  <c r="F738" i="46"/>
  <c r="D738" i="46"/>
  <c r="E738" i="46" s="1"/>
  <c r="B738" i="46"/>
  <c r="J737" i="46"/>
  <c r="I737" i="46"/>
  <c r="H737" i="46"/>
  <c r="F737" i="46"/>
  <c r="D737" i="46"/>
  <c r="E737" i="46" s="1"/>
  <c r="B737" i="46"/>
  <c r="J736" i="46"/>
  <c r="I736" i="46"/>
  <c r="H736" i="46"/>
  <c r="F736" i="46"/>
  <c r="D736" i="46"/>
  <c r="E736" i="46" s="1"/>
  <c r="B736" i="46"/>
  <c r="J735" i="46"/>
  <c r="I735" i="46"/>
  <c r="H735" i="46"/>
  <c r="F735" i="46"/>
  <c r="D735" i="46"/>
  <c r="E735" i="46" s="1"/>
  <c r="B735" i="46"/>
  <c r="J734" i="46"/>
  <c r="I734" i="46"/>
  <c r="H734" i="46"/>
  <c r="F734" i="46"/>
  <c r="D734" i="46"/>
  <c r="E734" i="46" s="1"/>
  <c r="B734" i="46"/>
  <c r="J733" i="46"/>
  <c r="I733" i="46"/>
  <c r="H733" i="46"/>
  <c r="F733" i="46"/>
  <c r="D733" i="46"/>
  <c r="E733" i="46" s="1"/>
  <c r="B733" i="46"/>
  <c r="J732" i="46"/>
  <c r="I732" i="46"/>
  <c r="H732" i="46"/>
  <c r="F732" i="46"/>
  <c r="D732" i="46"/>
  <c r="E732" i="46" s="1"/>
  <c r="B732" i="46"/>
  <c r="J731" i="46"/>
  <c r="I731" i="46"/>
  <c r="H731" i="46"/>
  <c r="F731" i="46"/>
  <c r="D731" i="46"/>
  <c r="E731" i="46" s="1"/>
  <c r="B731" i="46"/>
  <c r="J730" i="46"/>
  <c r="I730" i="46"/>
  <c r="H730" i="46"/>
  <c r="F730" i="46"/>
  <c r="D730" i="46"/>
  <c r="E730" i="46" s="1"/>
  <c r="B730" i="46"/>
  <c r="J729" i="46"/>
  <c r="I729" i="46"/>
  <c r="H729" i="46"/>
  <c r="F729" i="46"/>
  <c r="D729" i="46"/>
  <c r="E729" i="46" s="1"/>
  <c r="B729" i="46"/>
  <c r="J728" i="46"/>
  <c r="I728" i="46"/>
  <c r="H728" i="46"/>
  <c r="F728" i="46"/>
  <c r="D728" i="46"/>
  <c r="E728" i="46" s="1"/>
  <c r="B728" i="46"/>
  <c r="J727" i="46"/>
  <c r="I727" i="46"/>
  <c r="H727" i="46"/>
  <c r="F727" i="46"/>
  <c r="D727" i="46"/>
  <c r="E727" i="46" s="1"/>
  <c r="B727" i="46"/>
  <c r="J726" i="46"/>
  <c r="I726" i="46"/>
  <c r="H726" i="46"/>
  <c r="F726" i="46"/>
  <c r="D726" i="46"/>
  <c r="E726" i="46" s="1"/>
  <c r="B726" i="46"/>
  <c r="J725" i="46"/>
  <c r="I725" i="46"/>
  <c r="H725" i="46"/>
  <c r="F725" i="46"/>
  <c r="D725" i="46"/>
  <c r="E725" i="46" s="1"/>
  <c r="B725" i="46"/>
  <c r="J724" i="46"/>
  <c r="I724" i="46"/>
  <c r="H724" i="46"/>
  <c r="F724" i="46"/>
  <c r="D724" i="46"/>
  <c r="E724" i="46" s="1"/>
  <c r="B724" i="46"/>
  <c r="J723" i="46"/>
  <c r="I723" i="46"/>
  <c r="H723" i="46"/>
  <c r="F723" i="46"/>
  <c r="D723" i="46"/>
  <c r="E723" i="46" s="1"/>
  <c r="B723" i="46"/>
  <c r="J722" i="46"/>
  <c r="I722" i="46"/>
  <c r="H722" i="46"/>
  <c r="F722" i="46"/>
  <c r="D722" i="46"/>
  <c r="E722" i="46" s="1"/>
  <c r="B722" i="46"/>
  <c r="J721" i="46"/>
  <c r="I721" i="46"/>
  <c r="H721" i="46"/>
  <c r="F721" i="46"/>
  <c r="D721" i="46"/>
  <c r="E721" i="46" s="1"/>
  <c r="B721" i="46"/>
  <c r="J720" i="46"/>
  <c r="I720" i="46"/>
  <c r="H720" i="46"/>
  <c r="F720" i="46"/>
  <c r="D720" i="46"/>
  <c r="E720" i="46" s="1"/>
  <c r="B720" i="46"/>
  <c r="J719" i="46"/>
  <c r="I719" i="46"/>
  <c r="H719" i="46"/>
  <c r="F719" i="46"/>
  <c r="D719" i="46"/>
  <c r="E719" i="46" s="1"/>
  <c r="B719" i="46"/>
  <c r="J718" i="46"/>
  <c r="I718" i="46"/>
  <c r="H718" i="46"/>
  <c r="F718" i="46"/>
  <c r="D718" i="46"/>
  <c r="E718" i="46" s="1"/>
  <c r="B718" i="46"/>
  <c r="J717" i="46"/>
  <c r="I717" i="46"/>
  <c r="H717" i="46"/>
  <c r="F717" i="46"/>
  <c r="D717" i="46"/>
  <c r="E717" i="46" s="1"/>
  <c r="B717" i="46"/>
  <c r="J716" i="46"/>
  <c r="I716" i="46"/>
  <c r="H716" i="46"/>
  <c r="F716" i="46"/>
  <c r="D716" i="46"/>
  <c r="E716" i="46" s="1"/>
  <c r="B716" i="46"/>
  <c r="J715" i="46"/>
  <c r="I715" i="46"/>
  <c r="H715" i="46"/>
  <c r="F715" i="46"/>
  <c r="D715" i="46"/>
  <c r="E715" i="46" s="1"/>
  <c r="B715" i="46"/>
  <c r="J714" i="46"/>
  <c r="I714" i="46"/>
  <c r="H714" i="46"/>
  <c r="F714" i="46"/>
  <c r="D714" i="46"/>
  <c r="E714" i="46" s="1"/>
  <c r="B714" i="46"/>
  <c r="J713" i="46"/>
  <c r="I713" i="46"/>
  <c r="H713" i="46"/>
  <c r="F713" i="46"/>
  <c r="D713" i="46"/>
  <c r="E713" i="46" s="1"/>
  <c r="B713" i="46"/>
  <c r="J712" i="46"/>
  <c r="I712" i="46"/>
  <c r="H712" i="46"/>
  <c r="F712" i="46"/>
  <c r="D712" i="46"/>
  <c r="E712" i="46" s="1"/>
  <c r="B712" i="46"/>
  <c r="J711" i="46"/>
  <c r="I711" i="46"/>
  <c r="H711" i="46"/>
  <c r="F711" i="46"/>
  <c r="D711" i="46"/>
  <c r="E711" i="46" s="1"/>
  <c r="B711" i="46"/>
  <c r="J710" i="46"/>
  <c r="I710" i="46"/>
  <c r="H710" i="46"/>
  <c r="F710" i="46"/>
  <c r="D710" i="46"/>
  <c r="E710" i="46" s="1"/>
  <c r="B710" i="46"/>
  <c r="J709" i="46"/>
  <c r="I709" i="46"/>
  <c r="H709" i="46"/>
  <c r="F709" i="46"/>
  <c r="D709" i="46"/>
  <c r="E709" i="46" s="1"/>
  <c r="B709" i="46"/>
  <c r="J708" i="46"/>
  <c r="I708" i="46"/>
  <c r="H708" i="46"/>
  <c r="F708" i="46"/>
  <c r="D708" i="46"/>
  <c r="E708" i="46" s="1"/>
  <c r="B708" i="46"/>
  <c r="J707" i="46"/>
  <c r="I707" i="46"/>
  <c r="H707" i="46"/>
  <c r="F707" i="46"/>
  <c r="D707" i="46"/>
  <c r="E707" i="46" s="1"/>
  <c r="B707" i="46"/>
  <c r="J706" i="46"/>
  <c r="I706" i="46"/>
  <c r="H706" i="46"/>
  <c r="F706" i="46"/>
  <c r="D706" i="46"/>
  <c r="E706" i="46" s="1"/>
  <c r="B706" i="46"/>
  <c r="J705" i="46"/>
  <c r="I705" i="46"/>
  <c r="H705" i="46"/>
  <c r="F705" i="46"/>
  <c r="D705" i="46"/>
  <c r="E705" i="46" s="1"/>
  <c r="B705" i="46"/>
  <c r="J704" i="46"/>
  <c r="I704" i="46"/>
  <c r="H704" i="46"/>
  <c r="F704" i="46"/>
  <c r="D704" i="46"/>
  <c r="E704" i="46" s="1"/>
  <c r="B704" i="46"/>
  <c r="J703" i="46"/>
  <c r="I703" i="46"/>
  <c r="H703" i="46"/>
  <c r="F703" i="46"/>
  <c r="D703" i="46"/>
  <c r="E703" i="46" s="1"/>
  <c r="B703" i="46"/>
  <c r="J702" i="46"/>
  <c r="I702" i="46"/>
  <c r="H702" i="46"/>
  <c r="F702" i="46"/>
  <c r="D702" i="46"/>
  <c r="E702" i="46" s="1"/>
  <c r="B702" i="46"/>
  <c r="J701" i="46"/>
  <c r="I701" i="46"/>
  <c r="H701" i="46"/>
  <c r="F701" i="46"/>
  <c r="D701" i="46"/>
  <c r="E701" i="46" s="1"/>
  <c r="B701" i="46"/>
  <c r="J700" i="46"/>
  <c r="I700" i="46"/>
  <c r="H700" i="46"/>
  <c r="F700" i="46"/>
  <c r="D700" i="46"/>
  <c r="E700" i="46" s="1"/>
  <c r="B700" i="46"/>
  <c r="J699" i="46"/>
  <c r="I699" i="46"/>
  <c r="H699" i="46"/>
  <c r="F699" i="46"/>
  <c r="D699" i="46"/>
  <c r="E699" i="46" s="1"/>
  <c r="B699" i="46"/>
  <c r="J698" i="46"/>
  <c r="I698" i="46"/>
  <c r="H698" i="46"/>
  <c r="F698" i="46"/>
  <c r="D698" i="46"/>
  <c r="E698" i="46" s="1"/>
  <c r="B698" i="46"/>
  <c r="J697" i="46"/>
  <c r="I697" i="46"/>
  <c r="H697" i="46"/>
  <c r="F697" i="46"/>
  <c r="D697" i="46"/>
  <c r="E697" i="46" s="1"/>
  <c r="B697" i="46"/>
  <c r="J696" i="46"/>
  <c r="I696" i="46"/>
  <c r="H696" i="46"/>
  <c r="F696" i="46"/>
  <c r="D696" i="46"/>
  <c r="E696" i="46" s="1"/>
  <c r="B696" i="46"/>
  <c r="J695" i="46"/>
  <c r="I695" i="46"/>
  <c r="H695" i="46"/>
  <c r="F695" i="46"/>
  <c r="D695" i="46"/>
  <c r="E695" i="46" s="1"/>
  <c r="B695" i="46"/>
  <c r="J694" i="46"/>
  <c r="I694" i="46"/>
  <c r="H694" i="46"/>
  <c r="F694" i="46"/>
  <c r="D694" i="46"/>
  <c r="E694" i="46" s="1"/>
  <c r="B694" i="46"/>
  <c r="J693" i="46"/>
  <c r="I693" i="46"/>
  <c r="H693" i="46"/>
  <c r="F693" i="46"/>
  <c r="D693" i="46"/>
  <c r="E693" i="46" s="1"/>
  <c r="B693" i="46"/>
  <c r="J692" i="46"/>
  <c r="I692" i="46"/>
  <c r="H692" i="46"/>
  <c r="F692" i="46"/>
  <c r="D692" i="46"/>
  <c r="E692" i="46" s="1"/>
  <c r="B692" i="46"/>
  <c r="J691" i="46"/>
  <c r="I691" i="46"/>
  <c r="H691" i="46"/>
  <c r="F691" i="46"/>
  <c r="D691" i="46"/>
  <c r="E691" i="46" s="1"/>
  <c r="B691" i="46"/>
  <c r="J690" i="46"/>
  <c r="I690" i="46"/>
  <c r="H690" i="46"/>
  <c r="F690" i="46"/>
  <c r="D690" i="46"/>
  <c r="E690" i="46" s="1"/>
  <c r="B690" i="46"/>
  <c r="J689" i="46"/>
  <c r="I689" i="46"/>
  <c r="H689" i="46"/>
  <c r="F689" i="46"/>
  <c r="D689" i="46"/>
  <c r="E689" i="46" s="1"/>
  <c r="B689" i="46"/>
  <c r="J688" i="46"/>
  <c r="I688" i="46"/>
  <c r="H688" i="46"/>
  <c r="F688" i="46"/>
  <c r="D688" i="46"/>
  <c r="E688" i="46" s="1"/>
  <c r="B688" i="46"/>
  <c r="J687" i="46"/>
  <c r="I687" i="46"/>
  <c r="H687" i="46"/>
  <c r="F687" i="46"/>
  <c r="D687" i="46"/>
  <c r="E687" i="46" s="1"/>
  <c r="B687" i="46"/>
  <c r="J686" i="46"/>
  <c r="I686" i="46"/>
  <c r="H686" i="46"/>
  <c r="F686" i="46"/>
  <c r="D686" i="46"/>
  <c r="E686" i="46" s="1"/>
  <c r="B686" i="46"/>
  <c r="J685" i="46"/>
  <c r="I685" i="46"/>
  <c r="H685" i="46"/>
  <c r="F685" i="46"/>
  <c r="D685" i="46"/>
  <c r="E685" i="46" s="1"/>
  <c r="B685" i="46"/>
  <c r="J684" i="46"/>
  <c r="I684" i="46"/>
  <c r="H684" i="46"/>
  <c r="F684" i="46"/>
  <c r="D684" i="46"/>
  <c r="E684" i="46" s="1"/>
  <c r="B684" i="46"/>
  <c r="J683" i="46"/>
  <c r="I683" i="46"/>
  <c r="H683" i="46"/>
  <c r="F683" i="46"/>
  <c r="D683" i="46"/>
  <c r="E683" i="46" s="1"/>
  <c r="B683" i="46"/>
  <c r="J682" i="46"/>
  <c r="I682" i="46"/>
  <c r="H682" i="46"/>
  <c r="F682" i="46"/>
  <c r="D682" i="46"/>
  <c r="E682" i="46" s="1"/>
  <c r="B682" i="46"/>
  <c r="J681" i="46"/>
  <c r="I681" i="46"/>
  <c r="H681" i="46"/>
  <c r="F681" i="46"/>
  <c r="D681" i="46"/>
  <c r="E681" i="46" s="1"/>
  <c r="B681" i="46"/>
  <c r="J680" i="46"/>
  <c r="I680" i="46"/>
  <c r="H680" i="46"/>
  <c r="F680" i="46"/>
  <c r="D680" i="46"/>
  <c r="E680" i="46" s="1"/>
  <c r="B680" i="46"/>
  <c r="J679" i="46"/>
  <c r="I679" i="46"/>
  <c r="H679" i="46"/>
  <c r="F679" i="46"/>
  <c r="D679" i="46"/>
  <c r="E679" i="46" s="1"/>
  <c r="B679" i="46"/>
  <c r="J678" i="46"/>
  <c r="I678" i="46"/>
  <c r="H678" i="46"/>
  <c r="F678" i="46"/>
  <c r="D678" i="46"/>
  <c r="E678" i="46" s="1"/>
  <c r="B678" i="46"/>
  <c r="J677" i="46"/>
  <c r="I677" i="46"/>
  <c r="H677" i="46"/>
  <c r="F677" i="46"/>
  <c r="D677" i="46"/>
  <c r="E677" i="46" s="1"/>
  <c r="B677" i="46"/>
  <c r="J676" i="46"/>
  <c r="I676" i="46"/>
  <c r="H676" i="46"/>
  <c r="F676" i="46"/>
  <c r="D676" i="46"/>
  <c r="E676" i="46" s="1"/>
  <c r="B676" i="46"/>
  <c r="J675" i="46"/>
  <c r="I675" i="46"/>
  <c r="H675" i="46"/>
  <c r="F675" i="46"/>
  <c r="D675" i="46"/>
  <c r="E675" i="46" s="1"/>
  <c r="B675" i="46"/>
  <c r="J674" i="46"/>
  <c r="I674" i="46"/>
  <c r="H674" i="46"/>
  <c r="F674" i="46"/>
  <c r="D674" i="46"/>
  <c r="E674" i="46" s="1"/>
  <c r="B674" i="46"/>
  <c r="J673" i="46"/>
  <c r="I673" i="46"/>
  <c r="H673" i="46"/>
  <c r="F673" i="46"/>
  <c r="D673" i="46"/>
  <c r="E673" i="46" s="1"/>
  <c r="B673" i="46"/>
  <c r="J672" i="46"/>
  <c r="I672" i="46"/>
  <c r="H672" i="46"/>
  <c r="F672" i="46"/>
  <c r="D672" i="46"/>
  <c r="E672" i="46" s="1"/>
  <c r="B672" i="46"/>
  <c r="J671" i="46"/>
  <c r="I671" i="46"/>
  <c r="H671" i="46"/>
  <c r="F671" i="46"/>
  <c r="D671" i="46"/>
  <c r="E671" i="46" s="1"/>
  <c r="B671" i="46"/>
  <c r="J670" i="46"/>
  <c r="I670" i="46"/>
  <c r="H670" i="46"/>
  <c r="F670" i="46"/>
  <c r="D670" i="46"/>
  <c r="E670" i="46" s="1"/>
  <c r="B670" i="46"/>
  <c r="J669" i="46"/>
  <c r="I669" i="46"/>
  <c r="H669" i="46"/>
  <c r="F669" i="46"/>
  <c r="D669" i="46"/>
  <c r="E669" i="46" s="1"/>
  <c r="B669" i="46"/>
  <c r="J668" i="46"/>
  <c r="I668" i="46"/>
  <c r="H668" i="46"/>
  <c r="F668" i="46"/>
  <c r="D668" i="46"/>
  <c r="E668" i="46" s="1"/>
  <c r="B668" i="46"/>
  <c r="J667" i="46"/>
  <c r="I667" i="46"/>
  <c r="H667" i="46"/>
  <c r="F667" i="46"/>
  <c r="D667" i="46"/>
  <c r="E667" i="46" s="1"/>
  <c r="B667" i="46"/>
  <c r="J666" i="46"/>
  <c r="I666" i="46"/>
  <c r="H666" i="46"/>
  <c r="F666" i="46"/>
  <c r="D666" i="46"/>
  <c r="E666" i="46" s="1"/>
  <c r="B666" i="46"/>
  <c r="J665" i="46"/>
  <c r="I665" i="46"/>
  <c r="H665" i="46"/>
  <c r="F665" i="46"/>
  <c r="D665" i="46"/>
  <c r="E665" i="46" s="1"/>
  <c r="B665" i="46"/>
  <c r="J664" i="46"/>
  <c r="I664" i="46"/>
  <c r="H664" i="46"/>
  <c r="F664" i="46"/>
  <c r="D664" i="46"/>
  <c r="E664" i="46" s="1"/>
  <c r="B664" i="46"/>
  <c r="J663" i="46"/>
  <c r="I663" i="46"/>
  <c r="H663" i="46"/>
  <c r="F663" i="46"/>
  <c r="D663" i="46"/>
  <c r="E663" i="46" s="1"/>
  <c r="B663" i="46"/>
  <c r="J662" i="46"/>
  <c r="I662" i="46"/>
  <c r="H662" i="46"/>
  <c r="F662" i="46"/>
  <c r="D662" i="46"/>
  <c r="E662" i="46" s="1"/>
  <c r="B662" i="46"/>
  <c r="J661" i="46"/>
  <c r="I661" i="46"/>
  <c r="H661" i="46"/>
  <c r="F661" i="46"/>
  <c r="D661" i="46"/>
  <c r="E661" i="46" s="1"/>
  <c r="B661" i="46"/>
  <c r="J660" i="46"/>
  <c r="I660" i="46"/>
  <c r="H660" i="46"/>
  <c r="F660" i="46"/>
  <c r="D660" i="46"/>
  <c r="E660" i="46" s="1"/>
  <c r="B660" i="46"/>
  <c r="J659" i="46"/>
  <c r="I659" i="46"/>
  <c r="H659" i="46"/>
  <c r="F659" i="46"/>
  <c r="D659" i="46"/>
  <c r="E659" i="46" s="1"/>
  <c r="B659" i="46"/>
  <c r="J658" i="46"/>
  <c r="I658" i="46"/>
  <c r="H658" i="46"/>
  <c r="F658" i="46"/>
  <c r="D658" i="46"/>
  <c r="E658" i="46" s="1"/>
  <c r="B658" i="46"/>
  <c r="J657" i="46"/>
  <c r="I657" i="46"/>
  <c r="H657" i="46"/>
  <c r="F657" i="46"/>
  <c r="D657" i="46"/>
  <c r="E657" i="46" s="1"/>
  <c r="B657" i="46"/>
  <c r="J656" i="46"/>
  <c r="I656" i="46"/>
  <c r="H656" i="46"/>
  <c r="F656" i="46"/>
  <c r="D656" i="46"/>
  <c r="E656" i="46" s="1"/>
  <c r="B656" i="46"/>
  <c r="J655" i="46"/>
  <c r="I655" i="46"/>
  <c r="H655" i="46"/>
  <c r="F655" i="46"/>
  <c r="D655" i="46"/>
  <c r="E655" i="46" s="1"/>
  <c r="B655" i="46"/>
  <c r="J654" i="46"/>
  <c r="I654" i="46"/>
  <c r="H654" i="46"/>
  <c r="F654" i="46"/>
  <c r="D654" i="46"/>
  <c r="E654" i="46" s="1"/>
  <c r="B654" i="46"/>
  <c r="J653" i="46"/>
  <c r="I653" i="46"/>
  <c r="H653" i="46"/>
  <c r="F653" i="46"/>
  <c r="D653" i="46"/>
  <c r="E653" i="46" s="1"/>
  <c r="B653" i="46"/>
  <c r="J652" i="46"/>
  <c r="I652" i="46"/>
  <c r="H652" i="46"/>
  <c r="F652" i="46"/>
  <c r="D652" i="46"/>
  <c r="E652" i="46" s="1"/>
  <c r="B652" i="46"/>
  <c r="J651" i="46"/>
  <c r="I651" i="46"/>
  <c r="H651" i="46"/>
  <c r="F651" i="46"/>
  <c r="D651" i="46"/>
  <c r="E651" i="46" s="1"/>
  <c r="B651" i="46"/>
  <c r="J650" i="46"/>
  <c r="I650" i="46"/>
  <c r="H650" i="46"/>
  <c r="F650" i="46"/>
  <c r="D650" i="46"/>
  <c r="E650" i="46" s="1"/>
  <c r="B650" i="46"/>
  <c r="J649" i="46"/>
  <c r="I649" i="46"/>
  <c r="H649" i="46"/>
  <c r="F649" i="46"/>
  <c r="D649" i="46"/>
  <c r="E649" i="46" s="1"/>
  <c r="B649" i="46"/>
  <c r="J648" i="46"/>
  <c r="I648" i="46"/>
  <c r="H648" i="46"/>
  <c r="F648" i="46"/>
  <c r="D648" i="46"/>
  <c r="E648" i="46" s="1"/>
  <c r="B648" i="46"/>
  <c r="J647" i="46"/>
  <c r="I647" i="46"/>
  <c r="H647" i="46"/>
  <c r="F647" i="46"/>
  <c r="D647" i="46"/>
  <c r="E647" i="46" s="1"/>
  <c r="B647" i="46"/>
  <c r="J646" i="46"/>
  <c r="I646" i="46"/>
  <c r="H646" i="46"/>
  <c r="F646" i="46"/>
  <c r="D646" i="46"/>
  <c r="E646" i="46" s="1"/>
  <c r="B646" i="46"/>
  <c r="J645" i="46"/>
  <c r="I645" i="46"/>
  <c r="H645" i="46"/>
  <c r="F645" i="46"/>
  <c r="D645" i="46"/>
  <c r="E645" i="46" s="1"/>
  <c r="B645" i="46"/>
  <c r="J644" i="46"/>
  <c r="I644" i="46"/>
  <c r="H644" i="46"/>
  <c r="F644" i="46"/>
  <c r="D644" i="46"/>
  <c r="E644" i="46" s="1"/>
  <c r="B644" i="46"/>
  <c r="J643" i="46"/>
  <c r="I643" i="46"/>
  <c r="H643" i="46"/>
  <c r="F643" i="46"/>
  <c r="D643" i="46"/>
  <c r="E643" i="46" s="1"/>
  <c r="B643" i="46"/>
  <c r="J642" i="46"/>
  <c r="I642" i="46"/>
  <c r="H642" i="46"/>
  <c r="F642" i="46"/>
  <c r="D642" i="46"/>
  <c r="E642" i="46" s="1"/>
  <c r="B642" i="46"/>
  <c r="J641" i="46"/>
  <c r="I641" i="46"/>
  <c r="H641" i="46"/>
  <c r="F641" i="46"/>
  <c r="D641" i="46"/>
  <c r="E641" i="46" s="1"/>
  <c r="B641" i="46"/>
  <c r="J640" i="46"/>
  <c r="I640" i="46"/>
  <c r="H640" i="46"/>
  <c r="F640" i="46"/>
  <c r="D640" i="46"/>
  <c r="E640" i="46" s="1"/>
  <c r="B640" i="46"/>
  <c r="J639" i="46"/>
  <c r="I639" i="46"/>
  <c r="H639" i="46"/>
  <c r="F639" i="46"/>
  <c r="D639" i="46"/>
  <c r="E639" i="46" s="1"/>
  <c r="B639" i="46"/>
  <c r="J638" i="46"/>
  <c r="I638" i="46"/>
  <c r="H638" i="46"/>
  <c r="F638" i="46"/>
  <c r="D638" i="46"/>
  <c r="E638" i="46" s="1"/>
  <c r="B638" i="46"/>
  <c r="J637" i="46"/>
  <c r="I637" i="46"/>
  <c r="H637" i="46"/>
  <c r="F637" i="46"/>
  <c r="D637" i="46"/>
  <c r="E637" i="46" s="1"/>
  <c r="B637" i="46"/>
  <c r="J636" i="46"/>
  <c r="I636" i="46"/>
  <c r="H636" i="46"/>
  <c r="F636" i="46"/>
  <c r="D636" i="46"/>
  <c r="E636" i="46" s="1"/>
  <c r="B636" i="46"/>
  <c r="J635" i="46"/>
  <c r="I635" i="46"/>
  <c r="H635" i="46"/>
  <c r="F635" i="46"/>
  <c r="D635" i="46"/>
  <c r="E635" i="46" s="1"/>
  <c r="B635" i="46"/>
  <c r="J634" i="46"/>
  <c r="I634" i="46"/>
  <c r="H634" i="46"/>
  <c r="F634" i="46"/>
  <c r="D634" i="46"/>
  <c r="E634" i="46" s="1"/>
  <c r="B634" i="46"/>
  <c r="J633" i="46"/>
  <c r="I633" i="46"/>
  <c r="H633" i="46"/>
  <c r="F633" i="46"/>
  <c r="D633" i="46"/>
  <c r="E633" i="46" s="1"/>
  <c r="B633" i="46"/>
  <c r="J632" i="46"/>
  <c r="I632" i="46"/>
  <c r="H632" i="46"/>
  <c r="F632" i="46"/>
  <c r="D632" i="46"/>
  <c r="E632" i="46" s="1"/>
  <c r="B632" i="46"/>
  <c r="J631" i="46"/>
  <c r="I631" i="46"/>
  <c r="H631" i="46"/>
  <c r="F631" i="46"/>
  <c r="D631" i="46"/>
  <c r="E631" i="46" s="1"/>
  <c r="B631" i="46"/>
  <c r="J630" i="46"/>
  <c r="I630" i="46"/>
  <c r="H630" i="46"/>
  <c r="F630" i="46"/>
  <c r="D630" i="46"/>
  <c r="E630" i="46" s="1"/>
  <c r="B630" i="46"/>
  <c r="J629" i="46"/>
  <c r="I629" i="46"/>
  <c r="H629" i="46"/>
  <c r="F629" i="46"/>
  <c r="D629" i="46"/>
  <c r="E629" i="46" s="1"/>
  <c r="B629" i="46"/>
  <c r="J628" i="46"/>
  <c r="I628" i="46"/>
  <c r="H628" i="46"/>
  <c r="F628" i="46"/>
  <c r="D628" i="46"/>
  <c r="E628" i="46" s="1"/>
  <c r="B628" i="46"/>
  <c r="J627" i="46"/>
  <c r="I627" i="46"/>
  <c r="H627" i="46"/>
  <c r="F627" i="46"/>
  <c r="D627" i="46"/>
  <c r="E627" i="46" s="1"/>
  <c r="B627" i="46"/>
  <c r="J626" i="46"/>
  <c r="I626" i="46"/>
  <c r="H626" i="46"/>
  <c r="F626" i="46"/>
  <c r="D626" i="46"/>
  <c r="E626" i="46" s="1"/>
  <c r="B626" i="46"/>
  <c r="J625" i="46"/>
  <c r="I625" i="46"/>
  <c r="H625" i="46"/>
  <c r="F625" i="46"/>
  <c r="D625" i="46"/>
  <c r="E625" i="46" s="1"/>
  <c r="B625" i="46"/>
  <c r="J624" i="46"/>
  <c r="I624" i="46"/>
  <c r="H624" i="46"/>
  <c r="F624" i="46"/>
  <c r="D624" i="46"/>
  <c r="E624" i="46" s="1"/>
  <c r="B624" i="46"/>
  <c r="J623" i="46"/>
  <c r="I623" i="46"/>
  <c r="H623" i="46"/>
  <c r="F623" i="46"/>
  <c r="D623" i="46"/>
  <c r="E623" i="46" s="1"/>
  <c r="B623" i="46"/>
  <c r="J622" i="46"/>
  <c r="I622" i="46"/>
  <c r="H622" i="46"/>
  <c r="F622" i="46"/>
  <c r="D622" i="46"/>
  <c r="E622" i="46" s="1"/>
  <c r="B622" i="46"/>
  <c r="J621" i="46"/>
  <c r="I621" i="46"/>
  <c r="H621" i="46"/>
  <c r="F621" i="46"/>
  <c r="D621" i="46"/>
  <c r="E621" i="46" s="1"/>
  <c r="B621" i="46"/>
  <c r="J620" i="46"/>
  <c r="I620" i="46"/>
  <c r="H620" i="46"/>
  <c r="F620" i="46"/>
  <c r="D620" i="46"/>
  <c r="E620" i="46" s="1"/>
  <c r="B620" i="46"/>
  <c r="J619" i="46"/>
  <c r="I619" i="46"/>
  <c r="H619" i="46"/>
  <c r="F619" i="46"/>
  <c r="D619" i="46"/>
  <c r="E619" i="46" s="1"/>
  <c r="B619" i="46"/>
  <c r="J618" i="46"/>
  <c r="I618" i="46"/>
  <c r="H618" i="46"/>
  <c r="F618" i="46"/>
  <c r="D618" i="46"/>
  <c r="E618" i="46" s="1"/>
  <c r="B618" i="46"/>
  <c r="J617" i="46"/>
  <c r="I617" i="46"/>
  <c r="H617" i="46"/>
  <c r="F617" i="46"/>
  <c r="D617" i="46"/>
  <c r="E617" i="46" s="1"/>
  <c r="B617" i="46"/>
  <c r="J616" i="46"/>
  <c r="I616" i="46"/>
  <c r="H616" i="46"/>
  <c r="F616" i="46"/>
  <c r="D616" i="46"/>
  <c r="E616" i="46" s="1"/>
  <c r="B616" i="46"/>
  <c r="J615" i="46"/>
  <c r="I615" i="46"/>
  <c r="H615" i="46"/>
  <c r="F615" i="46"/>
  <c r="D615" i="46"/>
  <c r="E615" i="46" s="1"/>
  <c r="B615" i="46"/>
  <c r="J614" i="46"/>
  <c r="I614" i="46"/>
  <c r="H614" i="46"/>
  <c r="F614" i="46"/>
  <c r="D614" i="46"/>
  <c r="E614" i="46" s="1"/>
  <c r="B614" i="46"/>
  <c r="J613" i="46"/>
  <c r="I613" i="46"/>
  <c r="H613" i="46"/>
  <c r="F613" i="46"/>
  <c r="D613" i="46"/>
  <c r="E613" i="46" s="1"/>
  <c r="B613" i="46"/>
  <c r="J612" i="46"/>
  <c r="I612" i="46"/>
  <c r="H612" i="46"/>
  <c r="F612" i="46"/>
  <c r="D612" i="46"/>
  <c r="E612" i="46" s="1"/>
  <c r="B612" i="46"/>
  <c r="J611" i="46"/>
  <c r="I611" i="46"/>
  <c r="H611" i="46"/>
  <c r="F611" i="46"/>
  <c r="D611" i="46"/>
  <c r="E611" i="46" s="1"/>
  <c r="B611" i="46"/>
  <c r="J610" i="46"/>
  <c r="I610" i="46"/>
  <c r="H610" i="46"/>
  <c r="F610" i="46"/>
  <c r="D610" i="46"/>
  <c r="E610" i="46" s="1"/>
  <c r="B610" i="46"/>
  <c r="J609" i="46"/>
  <c r="I609" i="46"/>
  <c r="H609" i="46"/>
  <c r="F609" i="46"/>
  <c r="D609" i="46"/>
  <c r="E609" i="46" s="1"/>
  <c r="B609" i="46"/>
  <c r="J608" i="46"/>
  <c r="I608" i="46"/>
  <c r="H608" i="46"/>
  <c r="F608" i="46"/>
  <c r="D608" i="46"/>
  <c r="E608" i="46" s="1"/>
  <c r="B608" i="46"/>
  <c r="J607" i="46"/>
  <c r="I607" i="46"/>
  <c r="H607" i="46"/>
  <c r="F607" i="46"/>
  <c r="D607" i="46"/>
  <c r="E607" i="46" s="1"/>
  <c r="B607" i="46"/>
  <c r="J606" i="46"/>
  <c r="I606" i="46"/>
  <c r="H606" i="46"/>
  <c r="F606" i="46"/>
  <c r="D606" i="46"/>
  <c r="E606" i="46" s="1"/>
  <c r="B606" i="46"/>
  <c r="J605" i="46"/>
  <c r="I605" i="46"/>
  <c r="H605" i="46"/>
  <c r="F605" i="46"/>
  <c r="D605" i="46"/>
  <c r="E605" i="46" s="1"/>
  <c r="B605" i="46"/>
  <c r="J604" i="46"/>
  <c r="I604" i="46"/>
  <c r="H604" i="46"/>
  <c r="F604" i="46"/>
  <c r="D604" i="46"/>
  <c r="E604" i="46" s="1"/>
  <c r="B604" i="46"/>
  <c r="J603" i="46"/>
  <c r="I603" i="46"/>
  <c r="H603" i="46"/>
  <c r="F603" i="46"/>
  <c r="D603" i="46"/>
  <c r="E603" i="46" s="1"/>
  <c r="B603" i="46"/>
  <c r="J602" i="46"/>
  <c r="I602" i="46"/>
  <c r="H602" i="46"/>
  <c r="F602" i="46"/>
  <c r="D602" i="46"/>
  <c r="E602" i="46" s="1"/>
  <c r="B602" i="46"/>
  <c r="J601" i="46"/>
  <c r="I601" i="46"/>
  <c r="H601" i="46"/>
  <c r="F601" i="46"/>
  <c r="D601" i="46"/>
  <c r="E601" i="46" s="1"/>
  <c r="B601" i="46"/>
  <c r="J600" i="46"/>
  <c r="I600" i="46"/>
  <c r="H600" i="46"/>
  <c r="F600" i="46"/>
  <c r="D600" i="46"/>
  <c r="E600" i="46" s="1"/>
  <c r="B600" i="46"/>
  <c r="J599" i="46"/>
  <c r="I599" i="46"/>
  <c r="H599" i="46"/>
  <c r="F599" i="46"/>
  <c r="D599" i="46"/>
  <c r="E599" i="46" s="1"/>
  <c r="B599" i="46"/>
  <c r="J598" i="46"/>
  <c r="I598" i="46"/>
  <c r="H598" i="46"/>
  <c r="F598" i="46"/>
  <c r="D598" i="46"/>
  <c r="E598" i="46" s="1"/>
  <c r="B598" i="46"/>
  <c r="J597" i="46"/>
  <c r="I597" i="46"/>
  <c r="H597" i="46"/>
  <c r="F597" i="46"/>
  <c r="D597" i="46"/>
  <c r="E597" i="46" s="1"/>
  <c r="B597" i="46"/>
  <c r="J596" i="46"/>
  <c r="I596" i="46"/>
  <c r="H596" i="46"/>
  <c r="F596" i="46"/>
  <c r="D596" i="46"/>
  <c r="E596" i="46" s="1"/>
  <c r="B596" i="46"/>
  <c r="J595" i="46"/>
  <c r="I595" i="46"/>
  <c r="H595" i="46"/>
  <c r="F595" i="46"/>
  <c r="D595" i="46"/>
  <c r="E595" i="46" s="1"/>
  <c r="B595" i="46"/>
  <c r="J594" i="46"/>
  <c r="I594" i="46"/>
  <c r="H594" i="46"/>
  <c r="F594" i="46"/>
  <c r="D594" i="46"/>
  <c r="E594" i="46" s="1"/>
  <c r="B594" i="46"/>
  <c r="J593" i="46"/>
  <c r="I593" i="46"/>
  <c r="H593" i="46"/>
  <c r="F593" i="46"/>
  <c r="D593" i="46"/>
  <c r="E593" i="46" s="1"/>
  <c r="B593" i="46"/>
  <c r="J592" i="46"/>
  <c r="I592" i="46"/>
  <c r="H592" i="46"/>
  <c r="F592" i="46"/>
  <c r="D592" i="46"/>
  <c r="E592" i="46" s="1"/>
  <c r="B592" i="46"/>
  <c r="J591" i="46"/>
  <c r="I591" i="46"/>
  <c r="H591" i="46"/>
  <c r="F591" i="46"/>
  <c r="D591" i="46"/>
  <c r="E591" i="46" s="1"/>
  <c r="B591" i="46"/>
  <c r="J590" i="46"/>
  <c r="I590" i="46"/>
  <c r="H590" i="46"/>
  <c r="F590" i="46"/>
  <c r="D590" i="46"/>
  <c r="E590" i="46" s="1"/>
  <c r="B590" i="46"/>
  <c r="J589" i="46"/>
  <c r="I589" i="46"/>
  <c r="H589" i="46"/>
  <c r="F589" i="46"/>
  <c r="D589" i="46"/>
  <c r="E589" i="46" s="1"/>
  <c r="B589" i="46"/>
  <c r="J588" i="46"/>
  <c r="I588" i="46"/>
  <c r="H588" i="46"/>
  <c r="F588" i="46"/>
  <c r="D588" i="46"/>
  <c r="E588" i="46" s="1"/>
  <c r="B588" i="46"/>
  <c r="J587" i="46"/>
  <c r="I587" i="46"/>
  <c r="H587" i="46"/>
  <c r="F587" i="46"/>
  <c r="D587" i="46"/>
  <c r="E587" i="46" s="1"/>
  <c r="B587" i="46"/>
  <c r="J586" i="46"/>
  <c r="I586" i="46"/>
  <c r="H586" i="46"/>
  <c r="F586" i="46"/>
  <c r="D586" i="46"/>
  <c r="E586" i="46" s="1"/>
  <c r="B586" i="46"/>
  <c r="J585" i="46"/>
  <c r="I585" i="46"/>
  <c r="H585" i="46"/>
  <c r="F585" i="46"/>
  <c r="D585" i="46"/>
  <c r="E585" i="46" s="1"/>
  <c r="B585" i="46"/>
  <c r="J584" i="46"/>
  <c r="I584" i="46"/>
  <c r="H584" i="46"/>
  <c r="F584" i="46"/>
  <c r="D584" i="46"/>
  <c r="E584" i="46" s="1"/>
  <c r="B584" i="46"/>
  <c r="J583" i="46"/>
  <c r="I583" i="46"/>
  <c r="H583" i="46"/>
  <c r="F583" i="46"/>
  <c r="D583" i="46"/>
  <c r="E583" i="46" s="1"/>
  <c r="B583" i="46"/>
  <c r="J582" i="46"/>
  <c r="I582" i="46"/>
  <c r="H582" i="46"/>
  <c r="F582" i="46"/>
  <c r="D582" i="46"/>
  <c r="E582" i="46" s="1"/>
  <c r="B582" i="46"/>
  <c r="J581" i="46"/>
  <c r="I581" i="46"/>
  <c r="H581" i="46"/>
  <c r="F581" i="46"/>
  <c r="D581" i="46"/>
  <c r="E581" i="46" s="1"/>
  <c r="B581" i="46"/>
  <c r="J580" i="46"/>
  <c r="I580" i="46"/>
  <c r="H580" i="46"/>
  <c r="F580" i="46"/>
  <c r="D580" i="46"/>
  <c r="E580" i="46" s="1"/>
  <c r="B580" i="46"/>
  <c r="J579" i="46"/>
  <c r="I579" i="46"/>
  <c r="H579" i="46"/>
  <c r="F579" i="46"/>
  <c r="D579" i="46"/>
  <c r="E579" i="46" s="1"/>
  <c r="B579" i="46"/>
  <c r="J578" i="46"/>
  <c r="I578" i="46"/>
  <c r="H578" i="46"/>
  <c r="F578" i="46"/>
  <c r="D578" i="46"/>
  <c r="E578" i="46" s="1"/>
  <c r="B578" i="46"/>
  <c r="J577" i="46"/>
  <c r="I577" i="46"/>
  <c r="H577" i="46"/>
  <c r="F577" i="46"/>
  <c r="D577" i="46"/>
  <c r="E577" i="46" s="1"/>
  <c r="B577" i="46"/>
  <c r="J576" i="46"/>
  <c r="I576" i="46"/>
  <c r="H576" i="46"/>
  <c r="F576" i="46"/>
  <c r="D576" i="46"/>
  <c r="E576" i="46" s="1"/>
  <c r="B576" i="46"/>
  <c r="J575" i="46"/>
  <c r="I575" i="46"/>
  <c r="H575" i="46"/>
  <c r="F575" i="46"/>
  <c r="D575" i="46"/>
  <c r="E575" i="46" s="1"/>
  <c r="B575" i="46"/>
  <c r="J574" i="46"/>
  <c r="I574" i="46"/>
  <c r="H574" i="46"/>
  <c r="F574" i="46"/>
  <c r="D574" i="46"/>
  <c r="E574" i="46" s="1"/>
  <c r="B574" i="46"/>
  <c r="J573" i="46"/>
  <c r="I573" i="46"/>
  <c r="H573" i="46"/>
  <c r="F573" i="46"/>
  <c r="D573" i="46"/>
  <c r="E573" i="46" s="1"/>
  <c r="B573" i="46"/>
  <c r="J572" i="46"/>
  <c r="I572" i="46"/>
  <c r="H572" i="46"/>
  <c r="F572" i="46"/>
  <c r="D572" i="46"/>
  <c r="E572" i="46" s="1"/>
  <c r="B572" i="46"/>
  <c r="J571" i="46"/>
  <c r="I571" i="46"/>
  <c r="H571" i="46"/>
  <c r="F571" i="46"/>
  <c r="D571" i="46"/>
  <c r="E571" i="46" s="1"/>
  <c r="B571" i="46"/>
  <c r="J570" i="46"/>
  <c r="I570" i="46"/>
  <c r="H570" i="46"/>
  <c r="F570" i="46"/>
  <c r="D570" i="46"/>
  <c r="E570" i="46" s="1"/>
  <c r="B570" i="46"/>
  <c r="J569" i="46"/>
  <c r="I569" i="46"/>
  <c r="H569" i="46"/>
  <c r="F569" i="46"/>
  <c r="D569" i="46"/>
  <c r="E569" i="46" s="1"/>
  <c r="B569" i="46"/>
  <c r="J568" i="46"/>
  <c r="I568" i="46"/>
  <c r="H568" i="46"/>
  <c r="F568" i="46"/>
  <c r="D568" i="46"/>
  <c r="E568" i="46" s="1"/>
  <c r="B568" i="46"/>
  <c r="J567" i="46"/>
  <c r="I567" i="46"/>
  <c r="H567" i="46"/>
  <c r="F567" i="46"/>
  <c r="D567" i="46"/>
  <c r="E567" i="46" s="1"/>
  <c r="B567" i="46"/>
  <c r="J566" i="46"/>
  <c r="I566" i="46"/>
  <c r="H566" i="46"/>
  <c r="F566" i="46"/>
  <c r="D566" i="46"/>
  <c r="E566" i="46" s="1"/>
  <c r="B566" i="46"/>
  <c r="J565" i="46"/>
  <c r="I565" i="46"/>
  <c r="H565" i="46"/>
  <c r="F565" i="46"/>
  <c r="D565" i="46"/>
  <c r="E565" i="46" s="1"/>
  <c r="B565" i="46"/>
  <c r="J564" i="46"/>
  <c r="I564" i="46"/>
  <c r="H564" i="46"/>
  <c r="F564" i="46"/>
  <c r="D564" i="46"/>
  <c r="E564" i="46" s="1"/>
  <c r="B564" i="46"/>
  <c r="J563" i="46"/>
  <c r="I563" i="46"/>
  <c r="H563" i="46"/>
  <c r="F563" i="46"/>
  <c r="D563" i="46"/>
  <c r="E563" i="46" s="1"/>
  <c r="B563" i="46"/>
  <c r="J562" i="46"/>
  <c r="I562" i="46"/>
  <c r="H562" i="46"/>
  <c r="F562" i="46"/>
  <c r="D562" i="46"/>
  <c r="E562" i="46" s="1"/>
  <c r="B562" i="46"/>
  <c r="J561" i="46"/>
  <c r="I561" i="46"/>
  <c r="H561" i="46"/>
  <c r="F561" i="46"/>
  <c r="D561" i="46"/>
  <c r="E561" i="46" s="1"/>
  <c r="B561" i="46"/>
  <c r="J560" i="46"/>
  <c r="I560" i="46"/>
  <c r="H560" i="46"/>
  <c r="F560" i="46"/>
  <c r="D560" i="46"/>
  <c r="E560" i="46" s="1"/>
  <c r="B560" i="46"/>
  <c r="J559" i="46"/>
  <c r="I559" i="46"/>
  <c r="H559" i="46"/>
  <c r="F559" i="46"/>
  <c r="D559" i="46"/>
  <c r="E559" i="46" s="1"/>
  <c r="B559" i="46"/>
  <c r="J558" i="46"/>
  <c r="I558" i="46"/>
  <c r="H558" i="46"/>
  <c r="F558" i="46"/>
  <c r="D558" i="46"/>
  <c r="E558" i="46" s="1"/>
  <c r="B558" i="46"/>
  <c r="J557" i="46"/>
  <c r="I557" i="46"/>
  <c r="H557" i="46"/>
  <c r="F557" i="46"/>
  <c r="D557" i="46"/>
  <c r="E557" i="46" s="1"/>
  <c r="B557" i="46"/>
  <c r="J556" i="46"/>
  <c r="I556" i="46"/>
  <c r="H556" i="46"/>
  <c r="F556" i="46"/>
  <c r="D556" i="46"/>
  <c r="E556" i="46" s="1"/>
  <c r="B556" i="46"/>
  <c r="J555" i="46"/>
  <c r="I555" i="46"/>
  <c r="H555" i="46"/>
  <c r="F555" i="46"/>
  <c r="D555" i="46"/>
  <c r="E555" i="46" s="1"/>
  <c r="B555" i="46"/>
  <c r="J554" i="46"/>
  <c r="I554" i="46"/>
  <c r="H554" i="46"/>
  <c r="F554" i="46"/>
  <c r="D554" i="46"/>
  <c r="E554" i="46" s="1"/>
  <c r="B554" i="46"/>
  <c r="J553" i="46"/>
  <c r="I553" i="46"/>
  <c r="H553" i="46"/>
  <c r="F553" i="46"/>
  <c r="D553" i="46"/>
  <c r="E553" i="46" s="1"/>
  <c r="B553" i="46"/>
  <c r="J552" i="46"/>
  <c r="I552" i="46"/>
  <c r="H552" i="46"/>
  <c r="F552" i="46"/>
  <c r="D552" i="46"/>
  <c r="E552" i="46" s="1"/>
  <c r="B552" i="46"/>
  <c r="J551" i="46"/>
  <c r="I551" i="46"/>
  <c r="H551" i="46"/>
  <c r="F551" i="46"/>
  <c r="D551" i="46"/>
  <c r="E551" i="46" s="1"/>
  <c r="B551" i="46"/>
  <c r="J550" i="46"/>
  <c r="I550" i="46"/>
  <c r="H550" i="46"/>
  <c r="F550" i="46"/>
  <c r="D550" i="46"/>
  <c r="E550" i="46" s="1"/>
  <c r="B550" i="46"/>
  <c r="J549" i="46"/>
  <c r="I549" i="46"/>
  <c r="H549" i="46"/>
  <c r="F549" i="46"/>
  <c r="D549" i="46"/>
  <c r="E549" i="46" s="1"/>
  <c r="B549" i="46"/>
  <c r="J548" i="46"/>
  <c r="I548" i="46"/>
  <c r="H548" i="46"/>
  <c r="F548" i="46"/>
  <c r="D548" i="46"/>
  <c r="E548" i="46" s="1"/>
  <c r="B548" i="46"/>
  <c r="J547" i="46"/>
  <c r="I547" i="46"/>
  <c r="H547" i="46"/>
  <c r="F547" i="46"/>
  <c r="D547" i="46"/>
  <c r="E547" i="46" s="1"/>
  <c r="B547" i="46"/>
  <c r="J546" i="46"/>
  <c r="I546" i="46"/>
  <c r="H546" i="46"/>
  <c r="F546" i="46"/>
  <c r="D546" i="46"/>
  <c r="E546" i="46" s="1"/>
  <c r="B546" i="46"/>
  <c r="J545" i="46"/>
  <c r="I545" i="46"/>
  <c r="H545" i="46"/>
  <c r="F545" i="46"/>
  <c r="D545" i="46"/>
  <c r="E545" i="46" s="1"/>
  <c r="B545" i="46"/>
  <c r="J544" i="46"/>
  <c r="I544" i="46"/>
  <c r="H544" i="46"/>
  <c r="F544" i="46"/>
  <c r="D544" i="46"/>
  <c r="E544" i="46" s="1"/>
  <c r="B544" i="46"/>
  <c r="J543" i="46"/>
  <c r="I543" i="46"/>
  <c r="H543" i="46"/>
  <c r="F543" i="46"/>
  <c r="D543" i="46"/>
  <c r="E543" i="46" s="1"/>
  <c r="B543" i="46"/>
  <c r="J542" i="46"/>
  <c r="I542" i="46"/>
  <c r="H542" i="46"/>
  <c r="F542" i="46"/>
  <c r="D542" i="46"/>
  <c r="E542" i="46" s="1"/>
  <c r="B542" i="46"/>
  <c r="J541" i="46"/>
  <c r="I541" i="46"/>
  <c r="H541" i="46"/>
  <c r="F541" i="46"/>
  <c r="D541" i="46"/>
  <c r="E541" i="46" s="1"/>
  <c r="B541" i="46"/>
  <c r="J540" i="46"/>
  <c r="I540" i="46"/>
  <c r="H540" i="46"/>
  <c r="F540" i="46"/>
  <c r="D540" i="46"/>
  <c r="E540" i="46" s="1"/>
  <c r="B540" i="46"/>
  <c r="J539" i="46"/>
  <c r="I539" i="46"/>
  <c r="H539" i="46"/>
  <c r="F539" i="46"/>
  <c r="D539" i="46"/>
  <c r="E539" i="46" s="1"/>
  <c r="B539" i="46"/>
  <c r="J538" i="46"/>
  <c r="I538" i="46"/>
  <c r="H538" i="46"/>
  <c r="F538" i="46"/>
  <c r="D538" i="46"/>
  <c r="E538" i="46" s="1"/>
  <c r="B538" i="46"/>
  <c r="J537" i="46"/>
  <c r="I537" i="46"/>
  <c r="H537" i="46"/>
  <c r="F537" i="46"/>
  <c r="D537" i="46"/>
  <c r="E537" i="46" s="1"/>
  <c r="B537" i="46"/>
  <c r="J536" i="46"/>
  <c r="I536" i="46"/>
  <c r="H536" i="46"/>
  <c r="F536" i="46"/>
  <c r="D536" i="46"/>
  <c r="E536" i="46" s="1"/>
  <c r="B536" i="46"/>
  <c r="J535" i="46"/>
  <c r="I535" i="46"/>
  <c r="H535" i="46"/>
  <c r="F535" i="46"/>
  <c r="D535" i="46"/>
  <c r="E535" i="46" s="1"/>
  <c r="B535" i="46"/>
  <c r="J534" i="46"/>
  <c r="I534" i="46"/>
  <c r="H534" i="46"/>
  <c r="F534" i="46"/>
  <c r="D534" i="46"/>
  <c r="E534" i="46" s="1"/>
  <c r="B534" i="46"/>
  <c r="J533" i="46"/>
  <c r="I533" i="46"/>
  <c r="H533" i="46"/>
  <c r="F533" i="46"/>
  <c r="D533" i="46"/>
  <c r="E533" i="46" s="1"/>
  <c r="B533" i="46"/>
  <c r="J532" i="46"/>
  <c r="I532" i="46"/>
  <c r="H532" i="46"/>
  <c r="F532" i="46"/>
  <c r="D532" i="46"/>
  <c r="E532" i="46" s="1"/>
  <c r="B532" i="46"/>
  <c r="J531" i="46"/>
  <c r="I531" i="46"/>
  <c r="H531" i="46"/>
  <c r="F531" i="46"/>
  <c r="D531" i="46"/>
  <c r="E531" i="46" s="1"/>
  <c r="B531" i="46"/>
  <c r="J530" i="46"/>
  <c r="I530" i="46"/>
  <c r="H530" i="46"/>
  <c r="F530" i="46"/>
  <c r="D530" i="46"/>
  <c r="E530" i="46" s="1"/>
  <c r="B530" i="46"/>
  <c r="J529" i="46"/>
  <c r="I529" i="46"/>
  <c r="H529" i="46"/>
  <c r="F529" i="46"/>
  <c r="D529" i="46"/>
  <c r="E529" i="46" s="1"/>
  <c r="B529" i="46"/>
  <c r="J528" i="46"/>
  <c r="I528" i="46"/>
  <c r="H528" i="46"/>
  <c r="F528" i="46"/>
  <c r="D528" i="46"/>
  <c r="E528" i="46" s="1"/>
  <c r="B528" i="46"/>
  <c r="J527" i="46"/>
  <c r="I527" i="46"/>
  <c r="H527" i="46"/>
  <c r="F527" i="46"/>
  <c r="D527" i="46"/>
  <c r="E527" i="46" s="1"/>
  <c r="B527" i="46"/>
  <c r="J526" i="46"/>
  <c r="I526" i="46"/>
  <c r="H526" i="46"/>
  <c r="F526" i="46"/>
  <c r="D526" i="46"/>
  <c r="E526" i="46" s="1"/>
  <c r="B526" i="46"/>
  <c r="J525" i="46"/>
  <c r="I525" i="46"/>
  <c r="H525" i="46"/>
  <c r="F525" i="46"/>
  <c r="D525" i="46"/>
  <c r="E525" i="46" s="1"/>
  <c r="B525" i="46"/>
  <c r="J524" i="46"/>
  <c r="I524" i="46"/>
  <c r="H524" i="46"/>
  <c r="F524" i="46"/>
  <c r="D524" i="46"/>
  <c r="E524" i="46" s="1"/>
  <c r="B524" i="46"/>
  <c r="J523" i="46"/>
  <c r="I523" i="46"/>
  <c r="H523" i="46"/>
  <c r="F523" i="46"/>
  <c r="D523" i="46"/>
  <c r="E523" i="46" s="1"/>
  <c r="B523" i="46"/>
  <c r="J522" i="46"/>
  <c r="I522" i="46"/>
  <c r="H522" i="46"/>
  <c r="F522" i="46"/>
  <c r="D522" i="46"/>
  <c r="E522" i="46" s="1"/>
  <c r="B522" i="46"/>
  <c r="J521" i="46"/>
  <c r="I521" i="46"/>
  <c r="H521" i="46"/>
  <c r="F521" i="46"/>
  <c r="D521" i="46"/>
  <c r="E521" i="46" s="1"/>
  <c r="B521" i="46"/>
  <c r="J520" i="46"/>
  <c r="I520" i="46"/>
  <c r="H520" i="46"/>
  <c r="F520" i="46"/>
  <c r="D520" i="46"/>
  <c r="E520" i="46" s="1"/>
  <c r="B520" i="46"/>
  <c r="J519" i="46"/>
  <c r="I519" i="46"/>
  <c r="H519" i="46"/>
  <c r="F519" i="46"/>
  <c r="D519" i="46"/>
  <c r="E519" i="46" s="1"/>
  <c r="B519" i="46"/>
  <c r="J518" i="46"/>
  <c r="I518" i="46"/>
  <c r="H518" i="46"/>
  <c r="F518" i="46"/>
  <c r="D518" i="46"/>
  <c r="E518" i="46" s="1"/>
  <c r="B518" i="46"/>
  <c r="J517" i="46"/>
  <c r="I517" i="46"/>
  <c r="H517" i="46"/>
  <c r="F517" i="46"/>
  <c r="D517" i="46"/>
  <c r="E517" i="46" s="1"/>
  <c r="B517" i="46"/>
  <c r="J516" i="46"/>
  <c r="I516" i="46"/>
  <c r="H516" i="46"/>
  <c r="F516" i="46"/>
  <c r="D516" i="46"/>
  <c r="E516" i="46" s="1"/>
  <c r="B516" i="46"/>
  <c r="J515" i="46"/>
  <c r="I515" i="46"/>
  <c r="H515" i="46"/>
  <c r="F515" i="46"/>
  <c r="D515" i="46"/>
  <c r="E515" i="46" s="1"/>
  <c r="B515" i="46"/>
  <c r="J514" i="46"/>
  <c r="I514" i="46"/>
  <c r="H514" i="46"/>
  <c r="F514" i="46"/>
  <c r="D514" i="46"/>
  <c r="E514" i="46" s="1"/>
  <c r="B514" i="46"/>
  <c r="J513" i="46"/>
  <c r="I513" i="46"/>
  <c r="H513" i="46"/>
  <c r="F513" i="46"/>
  <c r="D513" i="46"/>
  <c r="E513" i="46" s="1"/>
  <c r="B513" i="46"/>
  <c r="J512" i="46"/>
  <c r="I512" i="46"/>
  <c r="H512" i="46"/>
  <c r="F512" i="46"/>
  <c r="D512" i="46"/>
  <c r="E512" i="46" s="1"/>
  <c r="B512" i="46"/>
  <c r="J511" i="46"/>
  <c r="I511" i="46"/>
  <c r="H511" i="46"/>
  <c r="F511" i="46"/>
  <c r="D511" i="46"/>
  <c r="E511" i="46" s="1"/>
  <c r="B511" i="46"/>
  <c r="J510" i="46"/>
  <c r="I510" i="46"/>
  <c r="H510" i="46"/>
  <c r="F510" i="46"/>
  <c r="D510" i="46"/>
  <c r="E510" i="46" s="1"/>
  <c r="B510" i="46"/>
  <c r="J509" i="46"/>
  <c r="I509" i="46"/>
  <c r="H509" i="46"/>
  <c r="F509" i="46"/>
  <c r="D509" i="46"/>
  <c r="E509" i="46" s="1"/>
  <c r="B509" i="46"/>
  <c r="J508" i="46"/>
  <c r="I508" i="46"/>
  <c r="H508" i="46"/>
  <c r="F508" i="46"/>
  <c r="D508" i="46"/>
  <c r="E508" i="46" s="1"/>
  <c r="B508" i="46"/>
  <c r="J507" i="46"/>
  <c r="I507" i="46"/>
  <c r="H507" i="46"/>
  <c r="F507" i="46"/>
  <c r="D507" i="46"/>
  <c r="E507" i="46" s="1"/>
  <c r="B507" i="46"/>
  <c r="J506" i="46"/>
  <c r="I506" i="46"/>
  <c r="H506" i="46"/>
  <c r="F506" i="46"/>
  <c r="D506" i="46"/>
  <c r="E506" i="46" s="1"/>
  <c r="B506" i="46"/>
  <c r="J505" i="46"/>
  <c r="I505" i="46"/>
  <c r="H505" i="46"/>
  <c r="F505" i="46"/>
  <c r="D505" i="46"/>
  <c r="E505" i="46" s="1"/>
  <c r="B505" i="46"/>
  <c r="J504" i="46"/>
  <c r="I504" i="46"/>
  <c r="H504" i="46"/>
  <c r="F504" i="46"/>
  <c r="D504" i="46"/>
  <c r="E504" i="46" s="1"/>
  <c r="B504" i="46"/>
  <c r="J503" i="46"/>
  <c r="I503" i="46"/>
  <c r="H503" i="46"/>
  <c r="F503" i="46"/>
  <c r="D503" i="46"/>
  <c r="E503" i="46" s="1"/>
  <c r="B503" i="46"/>
  <c r="J502" i="46"/>
  <c r="I502" i="46"/>
  <c r="H502" i="46"/>
  <c r="F502" i="46"/>
  <c r="D502" i="46"/>
  <c r="E502" i="46" s="1"/>
  <c r="B502" i="46"/>
  <c r="J501" i="46"/>
  <c r="I501" i="46"/>
  <c r="H501" i="46"/>
  <c r="F501" i="46"/>
  <c r="D501" i="46"/>
  <c r="E501" i="46" s="1"/>
  <c r="B501" i="46"/>
  <c r="J500" i="46"/>
  <c r="I500" i="46"/>
  <c r="H500" i="46"/>
  <c r="F500" i="46"/>
  <c r="D500" i="46"/>
  <c r="E500" i="46" s="1"/>
  <c r="B500" i="46"/>
  <c r="J499" i="46"/>
  <c r="I499" i="46"/>
  <c r="H499" i="46"/>
  <c r="F499" i="46"/>
  <c r="D499" i="46"/>
  <c r="E499" i="46" s="1"/>
  <c r="B499" i="46"/>
  <c r="J498" i="46"/>
  <c r="I498" i="46"/>
  <c r="H498" i="46"/>
  <c r="F498" i="46"/>
  <c r="D498" i="46"/>
  <c r="E498" i="46" s="1"/>
  <c r="B498" i="46"/>
  <c r="J497" i="46"/>
  <c r="I497" i="46"/>
  <c r="H497" i="46"/>
  <c r="F497" i="46"/>
  <c r="D497" i="46"/>
  <c r="E497" i="46" s="1"/>
  <c r="B497" i="46"/>
  <c r="J496" i="46"/>
  <c r="I496" i="46"/>
  <c r="H496" i="46"/>
  <c r="F496" i="46"/>
  <c r="D496" i="46"/>
  <c r="E496" i="46" s="1"/>
  <c r="B496" i="46"/>
  <c r="J495" i="46"/>
  <c r="I495" i="46"/>
  <c r="H495" i="46"/>
  <c r="F495" i="46"/>
  <c r="D495" i="46"/>
  <c r="E495" i="46" s="1"/>
  <c r="B495" i="46"/>
  <c r="J494" i="46"/>
  <c r="I494" i="46"/>
  <c r="H494" i="46"/>
  <c r="F494" i="46"/>
  <c r="D494" i="46"/>
  <c r="E494" i="46" s="1"/>
  <c r="B494" i="46"/>
  <c r="J493" i="46"/>
  <c r="I493" i="46"/>
  <c r="H493" i="46"/>
  <c r="F493" i="46"/>
  <c r="D493" i="46"/>
  <c r="E493" i="46" s="1"/>
  <c r="B493" i="46"/>
  <c r="J492" i="46"/>
  <c r="I492" i="46"/>
  <c r="H492" i="46"/>
  <c r="F492" i="46"/>
  <c r="D492" i="46"/>
  <c r="E492" i="46" s="1"/>
  <c r="B492" i="46"/>
  <c r="J491" i="46"/>
  <c r="I491" i="46"/>
  <c r="H491" i="46"/>
  <c r="F491" i="46"/>
  <c r="D491" i="46"/>
  <c r="E491" i="46" s="1"/>
  <c r="B491" i="46"/>
  <c r="J490" i="46"/>
  <c r="I490" i="46"/>
  <c r="H490" i="46"/>
  <c r="F490" i="46"/>
  <c r="D490" i="46"/>
  <c r="E490" i="46" s="1"/>
  <c r="B490" i="46"/>
  <c r="J489" i="46"/>
  <c r="I489" i="46"/>
  <c r="H489" i="46"/>
  <c r="F489" i="46"/>
  <c r="D489" i="46"/>
  <c r="E489" i="46" s="1"/>
  <c r="B489" i="46"/>
  <c r="J488" i="46"/>
  <c r="I488" i="46"/>
  <c r="H488" i="46"/>
  <c r="F488" i="46"/>
  <c r="D488" i="46"/>
  <c r="E488" i="46" s="1"/>
  <c r="B488" i="46"/>
  <c r="J487" i="46"/>
  <c r="I487" i="46"/>
  <c r="H487" i="46"/>
  <c r="F487" i="46"/>
  <c r="D487" i="46"/>
  <c r="E487" i="46" s="1"/>
  <c r="B487" i="46"/>
  <c r="J486" i="46"/>
  <c r="I486" i="46"/>
  <c r="H486" i="46"/>
  <c r="F486" i="46"/>
  <c r="D486" i="46"/>
  <c r="E486" i="46" s="1"/>
  <c r="B486" i="46"/>
  <c r="J485" i="46"/>
  <c r="I485" i="46"/>
  <c r="H485" i="46"/>
  <c r="F485" i="46"/>
  <c r="D485" i="46"/>
  <c r="E485" i="46" s="1"/>
  <c r="B485" i="46"/>
  <c r="J484" i="46"/>
  <c r="I484" i="46"/>
  <c r="H484" i="46"/>
  <c r="F484" i="46"/>
  <c r="D484" i="46"/>
  <c r="E484" i="46" s="1"/>
  <c r="B484" i="46"/>
  <c r="J483" i="46"/>
  <c r="I483" i="46"/>
  <c r="H483" i="46"/>
  <c r="F483" i="46"/>
  <c r="D483" i="46"/>
  <c r="E483" i="46" s="1"/>
  <c r="B483" i="46"/>
  <c r="J482" i="46"/>
  <c r="I482" i="46"/>
  <c r="H482" i="46"/>
  <c r="F482" i="46"/>
  <c r="D482" i="46"/>
  <c r="E482" i="46" s="1"/>
  <c r="B482" i="46"/>
  <c r="J481" i="46"/>
  <c r="I481" i="46"/>
  <c r="H481" i="46"/>
  <c r="F481" i="46"/>
  <c r="D481" i="46"/>
  <c r="E481" i="46" s="1"/>
  <c r="B481" i="46"/>
  <c r="J480" i="46"/>
  <c r="I480" i="46"/>
  <c r="H480" i="46"/>
  <c r="F480" i="46"/>
  <c r="D480" i="46"/>
  <c r="E480" i="46" s="1"/>
  <c r="B480" i="46"/>
  <c r="J479" i="46"/>
  <c r="I479" i="46"/>
  <c r="H479" i="46"/>
  <c r="F479" i="46"/>
  <c r="D479" i="46"/>
  <c r="E479" i="46" s="1"/>
  <c r="B479" i="46"/>
  <c r="J478" i="46"/>
  <c r="I478" i="46"/>
  <c r="H478" i="46"/>
  <c r="F478" i="46"/>
  <c r="D478" i="46"/>
  <c r="E478" i="46" s="1"/>
  <c r="B478" i="46"/>
  <c r="J477" i="46"/>
  <c r="I477" i="46"/>
  <c r="H477" i="46"/>
  <c r="F477" i="46"/>
  <c r="D477" i="46"/>
  <c r="E477" i="46" s="1"/>
  <c r="B477" i="46"/>
  <c r="J476" i="46"/>
  <c r="I476" i="46"/>
  <c r="H476" i="46"/>
  <c r="F476" i="46"/>
  <c r="D476" i="46"/>
  <c r="E476" i="46" s="1"/>
  <c r="B476" i="46"/>
  <c r="J475" i="46"/>
  <c r="I475" i="46"/>
  <c r="H475" i="46"/>
  <c r="F475" i="46"/>
  <c r="D475" i="46"/>
  <c r="E475" i="46" s="1"/>
  <c r="B475" i="46"/>
  <c r="J474" i="46"/>
  <c r="I474" i="46"/>
  <c r="H474" i="46"/>
  <c r="F474" i="46"/>
  <c r="D474" i="46"/>
  <c r="E474" i="46" s="1"/>
  <c r="B474" i="46"/>
  <c r="J473" i="46"/>
  <c r="I473" i="46"/>
  <c r="H473" i="46"/>
  <c r="F473" i="46"/>
  <c r="D473" i="46"/>
  <c r="E473" i="46" s="1"/>
  <c r="B473" i="46"/>
  <c r="J472" i="46"/>
  <c r="I472" i="46"/>
  <c r="H472" i="46"/>
  <c r="F472" i="46"/>
  <c r="D472" i="46"/>
  <c r="E472" i="46" s="1"/>
  <c r="B472" i="46"/>
  <c r="J471" i="46"/>
  <c r="I471" i="46"/>
  <c r="H471" i="46"/>
  <c r="F471" i="46"/>
  <c r="D471" i="46"/>
  <c r="E471" i="46" s="1"/>
  <c r="B471" i="46"/>
  <c r="J470" i="46"/>
  <c r="I470" i="46"/>
  <c r="H470" i="46"/>
  <c r="F470" i="46"/>
  <c r="D470" i="46"/>
  <c r="E470" i="46" s="1"/>
  <c r="B470" i="46"/>
  <c r="J469" i="46"/>
  <c r="I469" i="46"/>
  <c r="H469" i="46"/>
  <c r="F469" i="46"/>
  <c r="D469" i="46"/>
  <c r="E469" i="46" s="1"/>
  <c r="B469" i="46"/>
  <c r="J468" i="46"/>
  <c r="I468" i="46"/>
  <c r="H468" i="46"/>
  <c r="F468" i="46"/>
  <c r="D468" i="46"/>
  <c r="E468" i="46" s="1"/>
  <c r="B468" i="46"/>
  <c r="J467" i="46"/>
  <c r="I467" i="46"/>
  <c r="H467" i="46"/>
  <c r="F467" i="46"/>
  <c r="D467" i="46"/>
  <c r="E467" i="46" s="1"/>
  <c r="B467" i="46"/>
  <c r="J466" i="46"/>
  <c r="I466" i="46"/>
  <c r="H466" i="46"/>
  <c r="F466" i="46"/>
  <c r="D466" i="46"/>
  <c r="E466" i="46" s="1"/>
  <c r="B466" i="46"/>
  <c r="J465" i="46"/>
  <c r="I465" i="46"/>
  <c r="H465" i="46"/>
  <c r="F465" i="46"/>
  <c r="D465" i="46"/>
  <c r="E465" i="46" s="1"/>
  <c r="B465" i="46"/>
  <c r="J464" i="46"/>
  <c r="I464" i="46"/>
  <c r="H464" i="46"/>
  <c r="F464" i="46"/>
  <c r="D464" i="46"/>
  <c r="E464" i="46" s="1"/>
  <c r="B464" i="46"/>
  <c r="J463" i="46"/>
  <c r="I463" i="46"/>
  <c r="H463" i="46"/>
  <c r="F463" i="46"/>
  <c r="D463" i="46"/>
  <c r="E463" i="46" s="1"/>
  <c r="B463" i="46"/>
  <c r="J462" i="46"/>
  <c r="I462" i="46"/>
  <c r="H462" i="46"/>
  <c r="F462" i="46"/>
  <c r="D462" i="46"/>
  <c r="E462" i="46" s="1"/>
  <c r="B462" i="46"/>
  <c r="J461" i="46"/>
  <c r="I461" i="46"/>
  <c r="H461" i="46"/>
  <c r="F461" i="46"/>
  <c r="D461" i="46"/>
  <c r="E461" i="46" s="1"/>
  <c r="B461" i="46"/>
  <c r="J460" i="46"/>
  <c r="I460" i="46"/>
  <c r="H460" i="46"/>
  <c r="F460" i="46"/>
  <c r="D460" i="46"/>
  <c r="E460" i="46" s="1"/>
  <c r="B460" i="46"/>
  <c r="J459" i="46"/>
  <c r="I459" i="46"/>
  <c r="H459" i="46"/>
  <c r="F459" i="46"/>
  <c r="D459" i="46"/>
  <c r="E459" i="46" s="1"/>
  <c r="B459" i="46"/>
  <c r="J458" i="46"/>
  <c r="I458" i="46"/>
  <c r="H458" i="46"/>
  <c r="F458" i="46"/>
  <c r="D458" i="46"/>
  <c r="E458" i="46" s="1"/>
  <c r="B458" i="46"/>
  <c r="J457" i="46"/>
  <c r="I457" i="46"/>
  <c r="H457" i="46"/>
  <c r="F457" i="46"/>
  <c r="D457" i="46"/>
  <c r="E457" i="46" s="1"/>
  <c r="B457" i="46"/>
  <c r="J456" i="46"/>
  <c r="I456" i="46"/>
  <c r="H456" i="46"/>
  <c r="F456" i="46"/>
  <c r="D456" i="46"/>
  <c r="E456" i="46" s="1"/>
  <c r="B456" i="46"/>
  <c r="J455" i="46"/>
  <c r="I455" i="46"/>
  <c r="H455" i="46"/>
  <c r="F455" i="46"/>
  <c r="D455" i="46"/>
  <c r="E455" i="46" s="1"/>
  <c r="B455" i="46"/>
  <c r="J454" i="46"/>
  <c r="I454" i="46"/>
  <c r="H454" i="46"/>
  <c r="F454" i="46"/>
  <c r="D454" i="46"/>
  <c r="E454" i="46" s="1"/>
  <c r="B454" i="46"/>
  <c r="J453" i="46"/>
  <c r="I453" i="46"/>
  <c r="H453" i="46"/>
  <c r="F453" i="46"/>
  <c r="D453" i="46"/>
  <c r="E453" i="46" s="1"/>
  <c r="B453" i="46"/>
  <c r="J452" i="46"/>
  <c r="I452" i="46"/>
  <c r="H452" i="46"/>
  <c r="F452" i="46"/>
  <c r="D452" i="46"/>
  <c r="E452" i="46" s="1"/>
  <c r="B452" i="46"/>
  <c r="J451" i="46"/>
  <c r="I451" i="46"/>
  <c r="H451" i="46"/>
  <c r="F451" i="46"/>
  <c r="D451" i="46"/>
  <c r="E451" i="46" s="1"/>
  <c r="B451" i="46"/>
  <c r="J450" i="46"/>
  <c r="I450" i="46"/>
  <c r="H450" i="46"/>
  <c r="F450" i="46"/>
  <c r="D450" i="46"/>
  <c r="E450" i="46" s="1"/>
  <c r="B450" i="46"/>
  <c r="J449" i="46"/>
  <c r="I449" i="46"/>
  <c r="H449" i="46"/>
  <c r="F449" i="46"/>
  <c r="D449" i="46"/>
  <c r="E449" i="46" s="1"/>
  <c r="B449" i="46"/>
  <c r="J448" i="46"/>
  <c r="I448" i="46"/>
  <c r="H448" i="46"/>
  <c r="F448" i="46"/>
  <c r="D448" i="46"/>
  <c r="E448" i="46" s="1"/>
  <c r="B448" i="46"/>
  <c r="J447" i="46"/>
  <c r="I447" i="46"/>
  <c r="H447" i="46"/>
  <c r="F447" i="46"/>
  <c r="D447" i="46"/>
  <c r="E447" i="46" s="1"/>
  <c r="B447" i="46"/>
  <c r="J446" i="46"/>
  <c r="I446" i="46"/>
  <c r="H446" i="46"/>
  <c r="F446" i="46"/>
  <c r="D446" i="46"/>
  <c r="E446" i="46" s="1"/>
  <c r="B446" i="46"/>
  <c r="J445" i="46"/>
  <c r="I445" i="46"/>
  <c r="H445" i="46"/>
  <c r="F445" i="46"/>
  <c r="D445" i="46"/>
  <c r="E445" i="46" s="1"/>
  <c r="B445" i="46"/>
  <c r="J444" i="46"/>
  <c r="I444" i="46"/>
  <c r="H444" i="46"/>
  <c r="F444" i="46"/>
  <c r="D444" i="46"/>
  <c r="E444" i="46" s="1"/>
  <c r="B444" i="46"/>
  <c r="J443" i="46"/>
  <c r="I443" i="46"/>
  <c r="H443" i="46"/>
  <c r="F443" i="46"/>
  <c r="D443" i="46"/>
  <c r="E443" i="46" s="1"/>
  <c r="B443" i="46"/>
  <c r="J442" i="46"/>
  <c r="I442" i="46"/>
  <c r="H442" i="46"/>
  <c r="F442" i="46"/>
  <c r="D442" i="46"/>
  <c r="E442" i="46" s="1"/>
  <c r="B442" i="46"/>
  <c r="J441" i="46"/>
  <c r="I441" i="46"/>
  <c r="H441" i="46"/>
  <c r="F441" i="46"/>
  <c r="D441" i="46"/>
  <c r="E441" i="46" s="1"/>
  <c r="B441" i="46"/>
  <c r="J440" i="46"/>
  <c r="I440" i="46"/>
  <c r="H440" i="46"/>
  <c r="F440" i="46"/>
  <c r="D440" i="46"/>
  <c r="E440" i="46" s="1"/>
  <c r="B440" i="46"/>
  <c r="J439" i="46"/>
  <c r="I439" i="46"/>
  <c r="H439" i="46"/>
  <c r="F439" i="46"/>
  <c r="D439" i="46"/>
  <c r="E439" i="46" s="1"/>
  <c r="B439" i="46"/>
  <c r="J438" i="46"/>
  <c r="I438" i="46"/>
  <c r="H438" i="46"/>
  <c r="F438" i="46"/>
  <c r="D438" i="46"/>
  <c r="E438" i="46" s="1"/>
  <c r="B438" i="46"/>
  <c r="J437" i="46"/>
  <c r="I437" i="46"/>
  <c r="H437" i="46"/>
  <c r="F437" i="46"/>
  <c r="D437" i="46"/>
  <c r="E437" i="46" s="1"/>
  <c r="B437" i="46"/>
  <c r="J436" i="46"/>
  <c r="I436" i="46"/>
  <c r="H436" i="46"/>
  <c r="F436" i="46"/>
  <c r="D436" i="46"/>
  <c r="E436" i="46" s="1"/>
  <c r="B436" i="46"/>
  <c r="J435" i="46"/>
  <c r="I435" i="46"/>
  <c r="H435" i="46"/>
  <c r="F435" i="46"/>
  <c r="D435" i="46"/>
  <c r="E435" i="46" s="1"/>
  <c r="B435" i="46"/>
  <c r="J434" i="46"/>
  <c r="I434" i="46"/>
  <c r="H434" i="46"/>
  <c r="F434" i="46"/>
  <c r="D434" i="46"/>
  <c r="E434" i="46" s="1"/>
  <c r="B434" i="46"/>
  <c r="J433" i="46"/>
  <c r="I433" i="46"/>
  <c r="H433" i="46"/>
  <c r="F433" i="46"/>
  <c r="D433" i="46"/>
  <c r="E433" i="46" s="1"/>
  <c r="B433" i="46"/>
  <c r="J432" i="46"/>
  <c r="I432" i="46"/>
  <c r="H432" i="46"/>
  <c r="F432" i="46"/>
  <c r="D432" i="46"/>
  <c r="E432" i="46" s="1"/>
  <c r="B432" i="46"/>
  <c r="J431" i="46"/>
  <c r="I431" i="46"/>
  <c r="H431" i="46"/>
  <c r="F431" i="46"/>
  <c r="D431" i="46"/>
  <c r="E431" i="46" s="1"/>
  <c r="B431" i="46"/>
  <c r="J430" i="46"/>
  <c r="I430" i="46"/>
  <c r="H430" i="46"/>
  <c r="F430" i="46"/>
  <c r="D430" i="46"/>
  <c r="E430" i="46" s="1"/>
  <c r="B430" i="46"/>
  <c r="J429" i="46"/>
  <c r="I429" i="46"/>
  <c r="H429" i="46"/>
  <c r="F429" i="46"/>
  <c r="D429" i="46"/>
  <c r="E429" i="46" s="1"/>
  <c r="B429" i="46"/>
  <c r="J428" i="46"/>
  <c r="I428" i="46"/>
  <c r="H428" i="46"/>
  <c r="F428" i="46"/>
  <c r="D428" i="46"/>
  <c r="E428" i="46" s="1"/>
  <c r="B428" i="46"/>
  <c r="J427" i="46"/>
  <c r="I427" i="46"/>
  <c r="H427" i="46"/>
  <c r="F427" i="46"/>
  <c r="D427" i="46"/>
  <c r="E427" i="46" s="1"/>
  <c r="B427" i="46"/>
  <c r="J426" i="46"/>
  <c r="I426" i="46"/>
  <c r="H426" i="46"/>
  <c r="F426" i="46"/>
  <c r="D426" i="46"/>
  <c r="E426" i="46" s="1"/>
  <c r="B426" i="46"/>
  <c r="J425" i="46"/>
  <c r="I425" i="46"/>
  <c r="H425" i="46"/>
  <c r="F425" i="46"/>
  <c r="D425" i="46"/>
  <c r="E425" i="46" s="1"/>
  <c r="B425" i="46"/>
  <c r="J424" i="46"/>
  <c r="I424" i="46"/>
  <c r="H424" i="46"/>
  <c r="F424" i="46"/>
  <c r="D424" i="46"/>
  <c r="E424" i="46" s="1"/>
  <c r="B424" i="46"/>
  <c r="J423" i="46"/>
  <c r="I423" i="46"/>
  <c r="H423" i="46"/>
  <c r="F423" i="46"/>
  <c r="D423" i="46"/>
  <c r="E423" i="46" s="1"/>
  <c r="B423" i="46"/>
  <c r="J422" i="46"/>
  <c r="I422" i="46"/>
  <c r="H422" i="46"/>
  <c r="F422" i="46"/>
  <c r="D422" i="46"/>
  <c r="E422" i="46" s="1"/>
  <c r="B422" i="46"/>
  <c r="J421" i="46"/>
  <c r="I421" i="46"/>
  <c r="H421" i="46"/>
  <c r="F421" i="46"/>
  <c r="D421" i="46"/>
  <c r="E421" i="46" s="1"/>
  <c r="B421" i="46"/>
  <c r="J420" i="46"/>
  <c r="I420" i="46"/>
  <c r="H420" i="46"/>
  <c r="F420" i="46"/>
  <c r="D420" i="46"/>
  <c r="E420" i="46" s="1"/>
  <c r="B420" i="46"/>
  <c r="J419" i="46"/>
  <c r="I419" i="46"/>
  <c r="H419" i="46"/>
  <c r="F419" i="46"/>
  <c r="D419" i="46"/>
  <c r="E419" i="46" s="1"/>
  <c r="B419" i="46"/>
  <c r="J418" i="46"/>
  <c r="I418" i="46"/>
  <c r="H418" i="46"/>
  <c r="F418" i="46"/>
  <c r="D418" i="46"/>
  <c r="E418" i="46" s="1"/>
  <c r="B418" i="46"/>
  <c r="J417" i="46"/>
  <c r="I417" i="46"/>
  <c r="H417" i="46"/>
  <c r="F417" i="46"/>
  <c r="D417" i="46"/>
  <c r="E417" i="46" s="1"/>
  <c r="B417" i="46"/>
  <c r="J416" i="46"/>
  <c r="I416" i="46"/>
  <c r="H416" i="46"/>
  <c r="F416" i="46"/>
  <c r="D416" i="46"/>
  <c r="E416" i="46" s="1"/>
  <c r="B416" i="46"/>
  <c r="J415" i="46"/>
  <c r="I415" i="46"/>
  <c r="H415" i="46"/>
  <c r="F415" i="46"/>
  <c r="D415" i="46"/>
  <c r="E415" i="46" s="1"/>
  <c r="B415" i="46"/>
  <c r="J414" i="46"/>
  <c r="I414" i="46"/>
  <c r="H414" i="46"/>
  <c r="F414" i="46"/>
  <c r="D414" i="46"/>
  <c r="E414" i="46" s="1"/>
  <c r="B414" i="46"/>
  <c r="J413" i="46"/>
  <c r="I413" i="46"/>
  <c r="H413" i="46"/>
  <c r="F413" i="46"/>
  <c r="D413" i="46"/>
  <c r="E413" i="46" s="1"/>
  <c r="B413" i="46"/>
  <c r="J412" i="46"/>
  <c r="I412" i="46"/>
  <c r="H412" i="46"/>
  <c r="F412" i="46"/>
  <c r="D412" i="46"/>
  <c r="E412" i="46" s="1"/>
  <c r="B412" i="46"/>
  <c r="J411" i="46"/>
  <c r="I411" i="46"/>
  <c r="H411" i="46"/>
  <c r="F411" i="46"/>
  <c r="D411" i="46"/>
  <c r="E411" i="46" s="1"/>
  <c r="B411" i="46"/>
  <c r="J410" i="46"/>
  <c r="I410" i="46"/>
  <c r="H410" i="46"/>
  <c r="F410" i="46"/>
  <c r="D410" i="46"/>
  <c r="E410" i="46" s="1"/>
  <c r="B410" i="46"/>
  <c r="J409" i="46"/>
  <c r="I409" i="46"/>
  <c r="H409" i="46"/>
  <c r="F409" i="46"/>
  <c r="D409" i="46"/>
  <c r="E409" i="46" s="1"/>
  <c r="B409" i="46"/>
  <c r="J408" i="46"/>
  <c r="I408" i="46"/>
  <c r="H408" i="46"/>
  <c r="F408" i="46"/>
  <c r="D408" i="46"/>
  <c r="E408" i="46" s="1"/>
  <c r="B408" i="46"/>
  <c r="J407" i="46"/>
  <c r="I407" i="46"/>
  <c r="H407" i="46"/>
  <c r="F407" i="46"/>
  <c r="D407" i="46"/>
  <c r="E407" i="46" s="1"/>
  <c r="B407" i="46"/>
  <c r="J406" i="46"/>
  <c r="I406" i="46"/>
  <c r="H406" i="46"/>
  <c r="F406" i="46"/>
  <c r="D406" i="46"/>
  <c r="E406" i="46" s="1"/>
  <c r="B406" i="46"/>
  <c r="J405" i="46"/>
  <c r="I405" i="46"/>
  <c r="H405" i="46"/>
  <c r="F405" i="46"/>
  <c r="D405" i="46"/>
  <c r="E405" i="46" s="1"/>
  <c r="B405" i="46"/>
  <c r="J404" i="46"/>
  <c r="I404" i="46"/>
  <c r="H404" i="46"/>
  <c r="F404" i="46"/>
  <c r="D404" i="46"/>
  <c r="E404" i="46" s="1"/>
  <c r="B404" i="46"/>
  <c r="J403" i="46"/>
  <c r="I403" i="46"/>
  <c r="H403" i="46"/>
  <c r="F403" i="46"/>
  <c r="D403" i="46"/>
  <c r="E403" i="46" s="1"/>
  <c r="B403" i="46"/>
  <c r="J402" i="46"/>
  <c r="I402" i="46"/>
  <c r="H402" i="46"/>
  <c r="F402" i="46"/>
  <c r="D402" i="46"/>
  <c r="E402" i="46" s="1"/>
  <c r="B402" i="46"/>
  <c r="J401" i="46"/>
  <c r="I401" i="46"/>
  <c r="H401" i="46"/>
  <c r="F401" i="46"/>
  <c r="D401" i="46"/>
  <c r="E401" i="46" s="1"/>
  <c r="B401" i="46"/>
  <c r="J400" i="46"/>
  <c r="I400" i="46"/>
  <c r="H400" i="46"/>
  <c r="F400" i="46"/>
  <c r="D400" i="46"/>
  <c r="E400" i="46" s="1"/>
  <c r="B400" i="46"/>
  <c r="J399" i="46"/>
  <c r="I399" i="46"/>
  <c r="H399" i="46"/>
  <c r="F399" i="46"/>
  <c r="D399" i="46"/>
  <c r="E399" i="46" s="1"/>
  <c r="B399" i="46"/>
  <c r="J398" i="46"/>
  <c r="I398" i="46"/>
  <c r="H398" i="46"/>
  <c r="F398" i="46"/>
  <c r="D398" i="46"/>
  <c r="E398" i="46" s="1"/>
  <c r="B398" i="46"/>
  <c r="J397" i="46"/>
  <c r="I397" i="46"/>
  <c r="H397" i="46"/>
  <c r="F397" i="46"/>
  <c r="D397" i="46"/>
  <c r="E397" i="46" s="1"/>
  <c r="B397" i="46"/>
  <c r="J396" i="46"/>
  <c r="I396" i="46"/>
  <c r="H396" i="46"/>
  <c r="F396" i="46"/>
  <c r="D396" i="46"/>
  <c r="E396" i="46" s="1"/>
  <c r="B396" i="46"/>
  <c r="J395" i="46"/>
  <c r="I395" i="46"/>
  <c r="H395" i="46"/>
  <c r="F395" i="46"/>
  <c r="D395" i="46"/>
  <c r="E395" i="46" s="1"/>
  <c r="B395" i="46"/>
  <c r="J394" i="46"/>
  <c r="I394" i="46"/>
  <c r="H394" i="46"/>
  <c r="F394" i="46"/>
  <c r="D394" i="46"/>
  <c r="E394" i="46" s="1"/>
  <c r="B394" i="46"/>
  <c r="J393" i="46"/>
  <c r="I393" i="46"/>
  <c r="H393" i="46"/>
  <c r="F393" i="46"/>
  <c r="D393" i="46"/>
  <c r="E393" i="46" s="1"/>
  <c r="B393" i="46"/>
  <c r="J392" i="46"/>
  <c r="I392" i="46"/>
  <c r="H392" i="46"/>
  <c r="F392" i="46"/>
  <c r="D392" i="46"/>
  <c r="E392" i="46" s="1"/>
  <c r="B392" i="46"/>
  <c r="J391" i="46"/>
  <c r="I391" i="46"/>
  <c r="H391" i="46"/>
  <c r="F391" i="46"/>
  <c r="D391" i="46"/>
  <c r="E391" i="46" s="1"/>
  <c r="B391" i="46"/>
  <c r="J390" i="46"/>
  <c r="I390" i="46"/>
  <c r="H390" i="46"/>
  <c r="F390" i="46"/>
  <c r="D390" i="46"/>
  <c r="E390" i="46" s="1"/>
  <c r="B390" i="46"/>
  <c r="J389" i="46"/>
  <c r="I389" i="46"/>
  <c r="H389" i="46"/>
  <c r="F389" i="46"/>
  <c r="D389" i="46"/>
  <c r="E389" i="46" s="1"/>
  <c r="B389" i="46"/>
  <c r="J388" i="46"/>
  <c r="I388" i="46"/>
  <c r="H388" i="46"/>
  <c r="F388" i="46"/>
  <c r="D388" i="46"/>
  <c r="E388" i="46" s="1"/>
  <c r="B388" i="46"/>
  <c r="J387" i="46"/>
  <c r="I387" i="46"/>
  <c r="H387" i="46"/>
  <c r="F387" i="46"/>
  <c r="D387" i="46"/>
  <c r="E387" i="46" s="1"/>
  <c r="B387" i="46"/>
  <c r="J386" i="46"/>
  <c r="I386" i="46"/>
  <c r="H386" i="46"/>
  <c r="F386" i="46"/>
  <c r="D386" i="46"/>
  <c r="E386" i="46" s="1"/>
  <c r="B386" i="46"/>
  <c r="J385" i="46"/>
  <c r="I385" i="46"/>
  <c r="H385" i="46"/>
  <c r="F385" i="46"/>
  <c r="D385" i="46"/>
  <c r="E385" i="46" s="1"/>
  <c r="B385" i="46"/>
  <c r="J384" i="46"/>
  <c r="I384" i="46"/>
  <c r="H384" i="46"/>
  <c r="F384" i="46"/>
  <c r="D384" i="46"/>
  <c r="E384" i="46" s="1"/>
  <c r="B384" i="46"/>
  <c r="J383" i="46"/>
  <c r="I383" i="46"/>
  <c r="H383" i="46"/>
  <c r="F383" i="46"/>
  <c r="D383" i="46"/>
  <c r="E383" i="46" s="1"/>
  <c r="B383" i="46"/>
  <c r="J382" i="46"/>
  <c r="I382" i="46"/>
  <c r="H382" i="46"/>
  <c r="F382" i="46"/>
  <c r="D382" i="46"/>
  <c r="E382" i="46" s="1"/>
  <c r="B382" i="46"/>
  <c r="J381" i="46"/>
  <c r="I381" i="46"/>
  <c r="H381" i="46"/>
  <c r="F381" i="46"/>
  <c r="D381" i="46"/>
  <c r="E381" i="46" s="1"/>
  <c r="B381" i="46"/>
  <c r="J380" i="46"/>
  <c r="I380" i="46"/>
  <c r="H380" i="46"/>
  <c r="F380" i="46"/>
  <c r="D380" i="46"/>
  <c r="E380" i="46" s="1"/>
  <c r="B380" i="46"/>
  <c r="J379" i="46"/>
  <c r="I379" i="46"/>
  <c r="H379" i="46"/>
  <c r="F379" i="46"/>
  <c r="D379" i="46"/>
  <c r="E379" i="46" s="1"/>
  <c r="B379" i="46"/>
  <c r="J378" i="46"/>
  <c r="I378" i="46"/>
  <c r="H378" i="46"/>
  <c r="F378" i="46"/>
  <c r="D378" i="46"/>
  <c r="E378" i="46" s="1"/>
  <c r="B378" i="46"/>
  <c r="J377" i="46"/>
  <c r="I377" i="46"/>
  <c r="H377" i="46"/>
  <c r="F377" i="46"/>
  <c r="D377" i="46"/>
  <c r="E377" i="46" s="1"/>
  <c r="B377" i="46"/>
  <c r="J376" i="46"/>
  <c r="I376" i="46"/>
  <c r="H376" i="46"/>
  <c r="F376" i="46"/>
  <c r="D376" i="46"/>
  <c r="E376" i="46" s="1"/>
  <c r="B376" i="46"/>
  <c r="J375" i="46"/>
  <c r="I375" i="46"/>
  <c r="H375" i="46"/>
  <c r="F375" i="46"/>
  <c r="D375" i="46"/>
  <c r="E375" i="46" s="1"/>
  <c r="B375" i="46"/>
  <c r="J374" i="46"/>
  <c r="I374" i="46"/>
  <c r="H374" i="46"/>
  <c r="F374" i="46"/>
  <c r="D374" i="46"/>
  <c r="E374" i="46" s="1"/>
  <c r="B374" i="46"/>
  <c r="J373" i="46"/>
  <c r="I373" i="46"/>
  <c r="H373" i="46"/>
  <c r="F373" i="46"/>
  <c r="D373" i="46"/>
  <c r="E373" i="46" s="1"/>
  <c r="B373" i="46"/>
  <c r="J372" i="46"/>
  <c r="I372" i="46"/>
  <c r="H372" i="46"/>
  <c r="F372" i="46"/>
  <c r="D372" i="46"/>
  <c r="E372" i="46" s="1"/>
  <c r="B372" i="46"/>
  <c r="J371" i="46"/>
  <c r="I371" i="46"/>
  <c r="H371" i="46"/>
  <c r="F371" i="46"/>
  <c r="D371" i="46"/>
  <c r="E371" i="46" s="1"/>
  <c r="B371" i="46"/>
  <c r="J370" i="46"/>
  <c r="I370" i="46"/>
  <c r="H370" i="46"/>
  <c r="F370" i="46"/>
  <c r="D370" i="46"/>
  <c r="E370" i="46" s="1"/>
  <c r="B370" i="46"/>
  <c r="J369" i="46"/>
  <c r="I369" i="46"/>
  <c r="H369" i="46"/>
  <c r="F369" i="46"/>
  <c r="D369" i="46"/>
  <c r="E369" i="46" s="1"/>
  <c r="B369" i="46"/>
  <c r="J368" i="46"/>
  <c r="I368" i="46"/>
  <c r="H368" i="46"/>
  <c r="F368" i="46"/>
  <c r="D368" i="46"/>
  <c r="E368" i="46" s="1"/>
  <c r="B368" i="46"/>
  <c r="J367" i="46"/>
  <c r="I367" i="46"/>
  <c r="H367" i="46"/>
  <c r="F367" i="46"/>
  <c r="D367" i="46"/>
  <c r="E367" i="46" s="1"/>
  <c r="B367" i="46"/>
  <c r="J366" i="46"/>
  <c r="I366" i="46"/>
  <c r="H366" i="46"/>
  <c r="F366" i="46"/>
  <c r="D366" i="46"/>
  <c r="E366" i="46" s="1"/>
  <c r="B366" i="46"/>
  <c r="J365" i="46"/>
  <c r="I365" i="46"/>
  <c r="H365" i="46"/>
  <c r="F365" i="46"/>
  <c r="D365" i="46"/>
  <c r="E365" i="46" s="1"/>
  <c r="B365" i="46"/>
  <c r="J364" i="46"/>
  <c r="I364" i="46"/>
  <c r="H364" i="46"/>
  <c r="F364" i="46"/>
  <c r="D364" i="46"/>
  <c r="E364" i="46" s="1"/>
  <c r="B364" i="46"/>
  <c r="J363" i="46"/>
  <c r="I363" i="46"/>
  <c r="H363" i="46"/>
  <c r="F363" i="46"/>
  <c r="D363" i="46"/>
  <c r="E363" i="46" s="1"/>
  <c r="B363" i="46"/>
  <c r="J362" i="46"/>
  <c r="I362" i="46"/>
  <c r="H362" i="46"/>
  <c r="F362" i="46"/>
  <c r="D362" i="46"/>
  <c r="E362" i="46" s="1"/>
  <c r="B362" i="46"/>
  <c r="J361" i="46"/>
  <c r="I361" i="46"/>
  <c r="H361" i="46"/>
  <c r="F361" i="46"/>
  <c r="D361" i="46"/>
  <c r="E361" i="46" s="1"/>
  <c r="B361" i="46"/>
  <c r="J360" i="46"/>
  <c r="I360" i="46"/>
  <c r="H360" i="46"/>
  <c r="F360" i="46"/>
  <c r="D360" i="46"/>
  <c r="E360" i="46" s="1"/>
  <c r="B360" i="46"/>
  <c r="J359" i="46"/>
  <c r="I359" i="46"/>
  <c r="H359" i="46"/>
  <c r="F359" i="46"/>
  <c r="D359" i="46"/>
  <c r="E359" i="46" s="1"/>
  <c r="B359" i="46"/>
  <c r="J358" i="46"/>
  <c r="I358" i="46"/>
  <c r="H358" i="46"/>
  <c r="F358" i="46"/>
  <c r="D358" i="46"/>
  <c r="E358" i="46" s="1"/>
  <c r="B358" i="46"/>
  <c r="J357" i="46"/>
  <c r="I357" i="46"/>
  <c r="H357" i="46"/>
  <c r="F357" i="46"/>
  <c r="D357" i="46"/>
  <c r="E357" i="46" s="1"/>
  <c r="B357" i="46"/>
  <c r="J356" i="46"/>
  <c r="I356" i="46"/>
  <c r="H356" i="46"/>
  <c r="F356" i="46"/>
  <c r="D356" i="46"/>
  <c r="E356" i="46" s="1"/>
  <c r="B356" i="46"/>
  <c r="J355" i="46"/>
  <c r="I355" i="46"/>
  <c r="H355" i="46"/>
  <c r="F355" i="46"/>
  <c r="D355" i="46"/>
  <c r="E355" i="46" s="1"/>
  <c r="B355" i="46"/>
  <c r="J354" i="46"/>
  <c r="I354" i="46"/>
  <c r="H354" i="46"/>
  <c r="F354" i="46"/>
  <c r="D354" i="46"/>
  <c r="E354" i="46" s="1"/>
  <c r="B354" i="46"/>
  <c r="J353" i="46"/>
  <c r="I353" i="46"/>
  <c r="H353" i="46"/>
  <c r="F353" i="46"/>
  <c r="D353" i="46"/>
  <c r="E353" i="46" s="1"/>
  <c r="B353" i="46"/>
  <c r="J352" i="46"/>
  <c r="I352" i="46"/>
  <c r="H352" i="46"/>
  <c r="F352" i="46"/>
  <c r="D352" i="46"/>
  <c r="E352" i="46" s="1"/>
  <c r="B352" i="46"/>
  <c r="J351" i="46"/>
  <c r="I351" i="46"/>
  <c r="H351" i="46"/>
  <c r="F351" i="46"/>
  <c r="D351" i="46"/>
  <c r="E351" i="46" s="1"/>
  <c r="B351" i="46"/>
  <c r="J350" i="46"/>
  <c r="I350" i="46"/>
  <c r="H350" i="46"/>
  <c r="F350" i="46"/>
  <c r="D350" i="46"/>
  <c r="E350" i="46" s="1"/>
  <c r="B350" i="46"/>
  <c r="J349" i="46"/>
  <c r="I349" i="46"/>
  <c r="H349" i="46"/>
  <c r="F349" i="46"/>
  <c r="D349" i="46"/>
  <c r="E349" i="46" s="1"/>
  <c r="B349" i="46"/>
  <c r="J348" i="46"/>
  <c r="I348" i="46"/>
  <c r="H348" i="46"/>
  <c r="F348" i="46"/>
  <c r="D348" i="46"/>
  <c r="E348" i="46" s="1"/>
  <c r="B348" i="46"/>
  <c r="J347" i="46"/>
  <c r="I347" i="46"/>
  <c r="H347" i="46"/>
  <c r="F347" i="46"/>
  <c r="D347" i="46"/>
  <c r="E347" i="46" s="1"/>
  <c r="B347" i="46"/>
  <c r="J346" i="46"/>
  <c r="I346" i="46"/>
  <c r="H346" i="46"/>
  <c r="F346" i="46"/>
  <c r="D346" i="46"/>
  <c r="E346" i="46" s="1"/>
  <c r="B346" i="46"/>
  <c r="J345" i="46"/>
  <c r="I345" i="46"/>
  <c r="H345" i="46"/>
  <c r="F345" i="46"/>
  <c r="D345" i="46"/>
  <c r="E345" i="46" s="1"/>
  <c r="B345" i="46"/>
  <c r="J344" i="46"/>
  <c r="I344" i="46"/>
  <c r="H344" i="46"/>
  <c r="F344" i="46"/>
  <c r="D344" i="46"/>
  <c r="E344" i="46" s="1"/>
  <c r="B344" i="46"/>
  <c r="J343" i="46"/>
  <c r="I343" i="46"/>
  <c r="H343" i="46"/>
  <c r="F343" i="46"/>
  <c r="D343" i="46"/>
  <c r="E343" i="46" s="1"/>
  <c r="B343" i="46"/>
  <c r="J342" i="46"/>
  <c r="I342" i="46"/>
  <c r="H342" i="46"/>
  <c r="F342" i="46"/>
  <c r="D342" i="46"/>
  <c r="E342" i="46" s="1"/>
  <c r="B342" i="46"/>
  <c r="J341" i="46"/>
  <c r="I341" i="46"/>
  <c r="H341" i="46"/>
  <c r="F341" i="46"/>
  <c r="D341" i="46"/>
  <c r="E341" i="46" s="1"/>
  <c r="B341" i="46"/>
  <c r="J340" i="46"/>
  <c r="I340" i="46"/>
  <c r="H340" i="46"/>
  <c r="F340" i="46"/>
  <c r="D340" i="46"/>
  <c r="E340" i="46" s="1"/>
  <c r="B340" i="46"/>
  <c r="J339" i="46"/>
  <c r="I339" i="46"/>
  <c r="H339" i="46"/>
  <c r="F339" i="46"/>
  <c r="D339" i="46"/>
  <c r="E339" i="46" s="1"/>
  <c r="B339" i="46"/>
  <c r="J338" i="46"/>
  <c r="I338" i="46"/>
  <c r="H338" i="46"/>
  <c r="F338" i="46"/>
  <c r="D338" i="46"/>
  <c r="E338" i="46" s="1"/>
  <c r="B338" i="46"/>
  <c r="J337" i="46"/>
  <c r="I337" i="46"/>
  <c r="H337" i="46"/>
  <c r="F337" i="46"/>
  <c r="D337" i="46"/>
  <c r="E337" i="46" s="1"/>
  <c r="B337" i="46"/>
  <c r="J336" i="46"/>
  <c r="I336" i="46"/>
  <c r="H336" i="46"/>
  <c r="F336" i="46"/>
  <c r="D336" i="46"/>
  <c r="E336" i="46" s="1"/>
  <c r="B336" i="46"/>
  <c r="J335" i="46"/>
  <c r="I335" i="46"/>
  <c r="H335" i="46"/>
  <c r="F335" i="46"/>
  <c r="D335" i="46"/>
  <c r="E335" i="46" s="1"/>
  <c r="B335" i="46"/>
  <c r="J334" i="46"/>
  <c r="I334" i="46"/>
  <c r="H334" i="46"/>
  <c r="F334" i="46"/>
  <c r="D334" i="46"/>
  <c r="E334" i="46" s="1"/>
  <c r="B334" i="46"/>
  <c r="J333" i="46"/>
  <c r="I333" i="46"/>
  <c r="H333" i="46"/>
  <c r="F333" i="46"/>
  <c r="D333" i="46"/>
  <c r="E333" i="46" s="1"/>
  <c r="B333" i="46"/>
  <c r="J332" i="46"/>
  <c r="I332" i="46"/>
  <c r="H332" i="46"/>
  <c r="F332" i="46"/>
  <c r="D332" i="46"/>
  <c r="E332" i="46" s="1"/>
  <c r="B332" i="46"/>
  <c r="J331" i="46"/>
  <c r="I331" i="46"/>
  <c r="H331" i="46"/>
  <c r="F331" i="46"/>
  <c r="D331" i="46"/>
  <c r="E331" i="46" s="1"/>
  <c r="B331" i="46"/>
  <c r="J330" i="46"/>
  <c r="I330" i="46"/>
  <c r="H330" i="46"/>
  <c r="F330" i="46"/>
  <c r="D330" i="46"/>
  <c r="E330" i="46" s="1"/>
  <c r="B330" i="46"/>
  <c r="J329" i="46"/>
  <c r="I329" i="46"/>
  <c r="H329" i="46"/>
  <c r="F329" i="46"/>
  <c r="D329" i="46"/>
  <c r="E329" i="46" s="1"/>
  <c r="B329" i="46"/>
  <c r="J328" i="46"/>
  <c r="I328" i="46"/>
  <c r="H328" i="46"/>
  <c r="F328" i="46"/>
  <c r="D328" i="46"/>
  <c r="E328" i="46" s="1"/>
  <c r="B328" i="46"/>
  <c r="J327" i="46"/>
  <c r="I327" i="46"/>
  <c r="H327" i="46"/>
  <c r="F327" i="46"/>
  <c r="D327" i="46"/>
  <c r="E327" i="46" s="1"/>
  <c r="B327" i="46"/>
  <c r="J326" i="46"/>
  <c r="I326" i="46"/>
  <c r="H326" i="46"/>
  <c r="F326" i="46"/>
  <c r="D326" i="46"/>
  <c r="E326" i="46" s="1"/>
  <c r="B326" i="46"/>
  <c r="J325" i="46"/>
  <c r="I325" i="46"/>
  <c r="H325" i="46"/>
  <c r="F325" i="46"/>
  <c r="D325" i="46"/>
  <c r="E325" i="46" s="1"/>
  <c r="B325" i="46"/>
  <c r="J324" i="46"/>
  <c r="I324" i="46"/>
  <c r="H324" i="46"/>
  <c r="F324" i="46"/>
  <c r="D324" i="46"/>
  <c r="E324" i="46" s="1"/>
  <c r="B324" i="46"/>
  <c r="J323" i="46"/>
  <c r="I323" i="46"/>
  <c r="H323" i="46"/>
  <c r="F323" i="46"/>
  <c r="D323" i="46"/>
  <c r="E323" i="46" s="1"/>
  <c r="B323" i="46"/>
  <c r="J322" i="46"/>
  <c r="I322" i="46"/>
  <c r="H322" i="46"/>
  <c r="F322" i="46"/>
  <c r="D322" i="46"/>
  <c r="E322" i="46" s="1"/>
  <c r="B322" i="46"/>
  <c r="J321" i="46"/>
  <c r="I321" i="46"/>
  <c r="H321" i="46"/>
  <c r="F321" i="46"/>
  <c r="D321" i="46"/>
  <c r="E321" i="46" s="1"/>
  <c r="B321" i="46"/>
  <c r="J320" i="46"/>
  <c r="I320" i="46"/>
  <c r="H320" i="46"/>
  <c r="F320" i="46"/>
  <c r="D320" i="46"/>
  <c r="E320" i="46" s="1"/>
  <c r="B320" i="46"/>
  <c r="J319" i="46"/>
  <c r="I319" i="46"/>
  <c r="H319" i="46"/>
  <c r="F319" i="46"/>
  <c r="D319" i="46"/>
  <c r="E319" i="46" s="1"/>
  <c r="B319" i="46"/>
  <c r="J318" i="46"/>
  <c r="I318" i="46"/>
  <c r="H318" i="46"/>
  <c r="F318" i="46"/>
  <c r="D318" i="46"/>
  <c r="E318" i="46" s="1"/>
  <c r="B318" i="46"/>
  <c r="J317" i="46"/>
  <c r="I317" i="46"/>
  <c r="H317" i="46"/>
  <c r="F317" i="46"/>
  <c r="D317" i="46"/>
  <c r="E317" i="46" s="1"/>
  <c r="B317" i="46"/>
  <c r="J316" i="46"/>
  <c r="I316" i="46"/>
  <c r="H316" i="46"/>
  <c r="F316" i="46"/>
  <c r="D316" i="46"/>
  <c r="E316" i="46" s="1"/>
  <c r="B316" i="46"/>
  <c r="J315" i="46"/>
  <c r="I315" i="46"/>
  <c r="H315" i="46"/>
  <c r="F315" i="46"/>
  <c r="D315" i="46"/>
  <c r="E315" i="46" s="1"/>
  <c r="B315" i="46"/>
  <c r="J314" i="46"/>
  <c r="I314" i="46"/>
  <c r="H314" i="46"/>
  <c r="F314" i="46"/>
  <c r="D314" i="46"/>
  <c r="E314" i="46" s="1"/>
  <c r="B314" i="46"/>
  <c r="J313" i="46"/>
  <c r="I313" i="46"/>
  <c r="H313" i="46"/>
  <c r="F313" i="46"/>
  <c r="D313" i="46"/>
  <c r="E313" i="46" s="1"/>
  <c r="B313" i="46"/>
  <c r="J312" i="46"/>
  <c r="I312" i="46"/>
  <c r="H312" i="46"/>
  <c r="F312" i="46"/>
  <c r="D312" i="46"/>
  <c r="E312" i="46" s="1"/>
  <c r="B312" i="46"/>
  <c r="J311" i="46"/>
  <c r="I311" i="46"/>
  <c r="H311" i="46"/>
  <c r="F311" i="46"/>
  <c r="D311" i="46"/>
  <c r="E311" i="46" s="1"/>
  <c r="B311" i="46"/>
  <c r="J310" i="46"/>
  <c r="I310" i="46"/>
  <c r="H310" i="46"/>
  <c r="F310" i="46"/>
  <c r="D310" i="46"/>
  <c r="E310" i="46" s="1"/>
  <c r="B310" i="46"/>
  <c r="J309" i="46"/>
  <c r="I309" i="46"/>
  <c r="H309" i="46"/>
  <c r="F309" i="46"/>
  <c r="D309" i="46"/>
  <c r="E309" i="46" s="1"/>
  <c r="B309" i="46"/>
  <c r="J308" i="46"/>
  <c r="I308" i="46"/>
  <c r="H308" i="46"/>
  <c r="F308" i="46"/>
  <c r="D308" i="46"/>
  <c r="E308" i="46" s="1"/>
  <c r="B308" i="46"/>
  <c r="J307" i="46"/>
  <c r="I307" i="46"/>
  <c r="H307" i="46"/>
  <c r="F307" i="46"/>
  <c r="D307" i="46"/>
  <c r="E307" i="46" s="1"/>
  <c r="B307" i="46"/>
  <c r="J306" i="46"/>
  <c r="I306" i="46"/>
  <c r="H306" i="46"/>
  <c r="F306" i="46"/>
  <c r="D306" i="46"/>
  <c r="E306" i="46" s="1"/>
  <c r="B306" i="46"/>
  <c r="J305" i="46"/>
  <c r="I305" i="46"/>
  <c r="H305" i="46"/>
  <c r="F305" i="46"/>
  <c r="D305" i="46"/>
  <c r="E305" i="46" s="1"/>
  <c r="B305" i="46"/>
  <c r="J304" i="46"/>
  <c r="I304" i="46"/>
  <c r="H304" i="46"/>
  <c r="F304" i="46"/>
  <c r="D304" i="46"/>
  <c r="E304" i="46" s="1"/>
  <c r="B304" i="46"/>
  <c r="J303" i="46"/>
  <c r="I303" i="46"/>
  <c r="H303" i="46"/>
  <c r="F303" i="46"/>
  <c r="D303" i="46"/>
  <c r="E303" i="46" s="1"/>
  <c r="B303" i="46"/>
  <c r="J302" i="46"/>
  <c r="I302" i="46"/>
  <c r="H302" i="46"/>
  <c r="F302" i="46"/>
  <c r="D302" i="46"/>
  <c r="E302" i="46" s="1"/>
  <c r="B302" i="46"/>
  <c r="J301" i="46"/>
  <c r="I301" i="46"/>
  <c r="H301" i="46"/>
  <c r="F301" i="46"/>
  <c r="D301" i="46"/>
  <c r="E301" i="46" s="1"/>
  <c r="B301" i="46"/>
  <c r="J300" i="46"/>
  <c r="I300" i="46"/>
  <c r="H300" i="46"/>
  <c r="F300" i="46"/>
  <c r="D300" i="46"/>
  <c r="E300" i="46" s="1"/>
  <c r="B300" i="46"/>
  <c r="J299" i="46"/>
  <c r="I299" i="46"/>
  <c r="H299" i="46"/>
  <c r="F299" i="46"/>
  <c r="D299" i="46"/>
  <c r="E299" i="46" s="1"/>
  <c r="B299" i="46"/>
  <c r="J298" i="46"/>
  <c r="I298" i="46"/>
  <c r="H298" i="46"/>
  <c r="F298" i="46"/>
  <c r="D298" i="46"/>
  <c r="E298" i="46" s="1"/>
  <c r="B298" i="46"/>
  <c r="J297" i="46"/>
  <c r="I297" i="46"/>
  <c r="H297" i="46"/>
  <c r="F297" i="46"/>
  <c r="D297" i="46"/>
  <c r="E297" i="46" s="1"/>
  <c r="B297" i="46"/>
  <c r="J296" i="46"/>
  <c r="I296" i="46"/>
  <c r="H296" i="46"/>
  <c r="F296" i="46"/>
  <c r="D296" i="46"/>
  <c r="E296" i="46" s="1"/>
  <c r="B296" i="46"/>
  <c r="J295" i="46"/>
  <c r="I295" i="46"/>
  <c r="H295" i="46"/>
  <c r="F295" i="46"/>
  <c r="D295" i="46"/>
  <c r="E295" i="46" s="1"/>
  <c r="B295" i="46"/>
  <c r="J294" i="46"/>
  <c r="I294" i="46"/>
  <c r="H294" i="46"/>
  <c r="F294" i="46"/>
  <c r="D294" i="46"/>
  <c r="E294" i="46" s="1"/>
  <c r="B294" i="46"/>
  <c r="J293" i="46"/>
  <c r="I293" i="46"/>
  <c r="H293" i="46"/>
  <c r="F293" i="46"/>
  <c r="D293" i="46"/>
  <c r="E293" i="46" s="1"/>
  <c r="B293" i="46"/>
  <c r="J292" i="46"/>
  <c r="I292" i="46"/>
  <c r="H292" i="46"/>
  <c r="F292" i="46"/>
  <c r="D292" i="46"/>
  <c r="E292" i="46" s="1"/>
  <c r="B292" i="46"/>
  <c r="J291" i="46"/>
  <c r="I291" i="46"/>
  <c r="H291" i="46"/>
  <c r="F291" i="46"/>
  <c r="D291" i="46"/>
  <c r="E291" i="46" s="1"/>
  <c r="B291" i="46"/>
  <c r="J290" i="46"/>
  <c r="I290" i="46"/>
  <c r="H290" i="46"/>
  <c r="F290" i="46"/>
  <c r="D290" i="46"/>
  <c r="E290" i="46" s="1"/>
  <c r="B290" i="46"/>
  <c r="J289" i="46"/>
  <c r="I289" i="46"/>
  <c r="H289" i="46"/>
  <c r="F289" i="46"/>
  <c r="D289" i="46"/>
  <c r="E289" i="46" s="1"/>
  <c r="B289" i="46"/>
  <c r="J288" i="46"/>
  <c r="I288" i="46"/>
  <c r="H288" i="46"/>
  <c r="F288" i="46"/>
  <c r="D288" i="46"/>
  <c r="E288" i="46" s="1"/>
  <c r="B288" i="46"/>
  <c r="J287" i="46"/>
  <c r="I287" i="46"/>
  <c r="H287" i="46"/>
  <c r="F287" i="46"/>
  <c r="D287" i="46"/>
  <c r="E287" i="46" s="1"/>
  <c r="B287" i="46"/>
  <c r="J286" i="46"/>
  <c r="I286" i="46"/>
  <c r="H286" i="46"/>
  <c r="F286" i="46"/>
  <c r="D286" i="46"/>
  <c r="E286" i="46" s="1"/>
  <c r="B286" i="46"/>
  <c r="J285" i="46"/>
  <c r="I285" i="46"/>
  <c r="H285" i="46"/>
  <c r="F285" i="46"/>
  <c r="D285" i="46"/>
  <c r="E285" i="46" s="1"/>
  <c r="B285" i="46"/>
  <c r="J284" i="46"/>
  <c r="I284" i="46"/>
  <c r="H284" i="46"/>
  <c r="F284" i="46"/>
  <c r="D284" i="46"/>
  <c r="E284" i="46" s="1"/>
  <c r="B284" i="46"/>
  <c r="J283" i="46"/>
  <c r="I283" i="46"/>
  <c r="H283" i="46"/>
  <c r="F283" i="46"/>
  <c r="D283" i="46"/>
  <c r="E283" i="46" s="1"/>
  <c r="B283" i="46"/>
  <c r="J282" i="46"/>
  <c r="I282" i="46"/>
  <c r="H282" i="46"/>
  <c r="F282" i="46"/>
  <c r="D282" i="46"/>
  <c r="E282" i="46" s="1"/>
  <c r="B282" i="46"/>
  <c r="J281" i="46"/>
  <c r="I281" i="46"/>
  <c r="H281" i="46"/>
  <c r="F281" i="46"/>
  <c r="D281" i="46"/>
  <c r="E281" i="46" s="1"/>
  <c r="B281" i="46"/>
  <c r="J280" i="46"/>
  <c r="I280" i="46"/>
  <c r="H280" i="46"/>
  <c r="F280" i="46"/>
  <c r="D280" i="46"/>
  <c r="E280" i="46" s="1"/>
  <c r="B280" i="46"/>
  <c r="J279" i="46"/>
  <c r="I279" i="46"/>
  <c r="H279" i="46"/>
  <c r="F279" i="46"/>
  <c r="D279" i="46"/>
  <c r="E279" i="46" s="1"/>
  <c r="B279" i="46"/>
  <c r="J278" i="46"/>
  <c r="I278" i="46"/>
  <c r="H278" i="46"/>
  <c r="F278" i="46"/>
  <c r="D278" i="46"/>
  <c r="E278" i="46" s="1"/>
  <c r="B278" i="46"/>
  <c r="J277" i="46"/>
  <c r="I277" i="46"/>
  <c r="H277" i="46"/>
  <c r="F277" i="46"/>
  <c r="D277" i="46"/>
  <c r="E277" i="46" s="1"/>
  <c r="B277" i="46"/>
  <c r="J276" i="46"/>
  <c r="I276" i="46"/>
  <c r="H276" i="46"/>
  <c r="F276" i="46"/>
  <c r="D276" i="46"/>
  <c r="E276" i="46" s="1"/>
  <c r="B276" i="46"/>
  <c r="J275" i="46"/>
  <c r="I275" i="46"/>
  <c r="H275" i="46"/>
  <c r="F275" i="46"/>
  <c r="D275" i="46"/>
  <c r="E275" i="46" s="1"/>
  <c r="B275" i="46"/>
  <c r="J274" i="46"/>
  <c r="I274" i="46"/>
  <c r="H274" i="46"/>
  <c r="F274" i="46"/>
  <c r="D274" i="46"/>
  <c r="E274" i="46" s="1"/>
  <c r="B274" i="46"/>
  <c r="J273" i="46"/>
  <c r="I273" i="46"/>
  <c r="H273" i="46"/>
  <c r="F273" i="46"/>
  <c r="D273" i="46"/>
  <c r="E273" i="46" s="1"/>
  <c r="B273" i="46"/>
  <c r="J272" i="46"/>
  <c r="I272" i="46"/>
  <c r="H272" i="46"/>
  <c r="F272" i="46"/>
  <c r="D272" i="46"/>
  <c r="E272" i="46" s="1"/>
  <c r="B272" i="46"/>
  <c r="J271" i="46"/>
  <c r="I271" i="46"/>
  <c r="H271" i="46"/>
  <c r="F271" i="46"/>
  <c r="D271" i="46"/>
  <c r="E271" i="46" s="1"/>
  <c r="B271" i="46"/>
  <c r="J270" i="46"/>
  <c r="I270" i="46"/>
  <c r="H270" i="46"/>
  <c r="F270" i="46"/>
  <c r="D270" i="46"/>
  <c r="E270" i="46" s="1"/>
  <c r="B270" i="46"/>
  <c r="J269" i="46"/>
  <c r="I269" i="46"/>
  <c r="H269" i="46"/>
  <c r="F269" i="46"/>
  <c r="D269" i="46"/>
  <c r="E269" i="46" s="1"/>
  <c r="B269" i="46"/>
  <c r="J268" i="46"/>
  <c r="I268" i="46"/>
  <c r="H268" i="46"/>
  <c r="F268" i="46"/>
  <c r="D268" i="46"/>
  <c r="E268" i="46" s="1"/>
  <c r="B268" i="46"/>
  <c r="J267" i="46"/>
  <c r="I267" i="46"/>
  <c r="H267" i="46"/>
  <c r="F267" i="46"/>
  <c r="D267" i="46"/>
  <c r="E267" i="46" s="1"/>
  <c r="B267" i="46"/>
  <c r="J266" i="46"/>
  <c r="I266" i="46"/>
  <c r="H266" i="46"/>
  <c r="F266" i="46"/>
  <c r="D266" i="46"/>
  <c r="E266" i="46" s="1"/>
  <c r="B266" i="46"/>
  <c r="J265" i="46"/>
  <c r="I265" i="46"/>
  <c r="H265" i="46"/>
  <c r="F265" i="46"/>
  <c r="D265" i="46"/>
  <c r="E265" i="46" s="1"/>
  <c r="B265" i="46"/>
  <c r="J264" i="46"/>
  <c r="I264" i="46"/>
  <c r="H264" i="46"/>
  <c r="F264" i="46"/>
  <c r="D264" i="46"/>
  <c r="E264" i="46" s="1"/>
  <c r="B264" i="46"/>
  <c r="J263" i="46"/>
  <c r="I263" i="46"/>
  <c r="H263" i="46"/>
  <c r="F263" i="46"/>
  <c r="D263" i="46"/>
  <c r="E263" i="46" s="1"/>
  <c r="B263" i="46"/>
  <c r="J262" i="46"/>
  <c r="I262" i="46"/>
  <c r="H262" i="46"/>
  <c r="F262" i="46"/>
  <c r="D262" i="46"/>
  <c r="E262" i="46" s="1"/>
  <c r="B262" i="46"/>
  <c r="J261" i="46"/>
  <c r="I261" i="46"/>
  <c r="H261" i="46"/>
  <c r="F261" i="46"/>
  <c r="D261" i="46"/>
  <c r="E261" i="46" s="1"/>
  <c r="B261" i="46"/>
  <c r="J260" i="46"/>
  <c r="I260" i="46"/>
  <c r="H260" i="46"/>
  <c r="F260" i="46"/>
  <c r="D260" i="46"/>
  <c r="E260" i="46" s="1"/>
  <c r="B260" i="46"/>
  <c r="J259" i="46"/>
  <c r="I259" i="46"/>
  <c r="H259" i="46"/>
  <c r="F259" i="46"/>
  <c r="D259" i="46"/>
  <c r="E259" i="46" s="1"/>
  <c r="B259" i="46"/>
  <c r="J258" i="46"/>
  <c r="I258" i="46"/>
  <c r="H258" i="46"/>
  <c r="F258" i="46"/>
  <c r="D258" i="46"/>
  <c r="E258" i="46" s="1"/>
  <c r="B258" i="46"/>
  <c r="J257" i="46"/>
  <c r="I257" i="46"/>
  <c r="H257" i="46"/>
  <c r="F257" i="46"/>
  <c r="D257" i="46"/>
  <c r="E257" i="46" s="1"/>
  <c r="B257" i="46"/>
  <c r="J256" i="46"/>
  <c r="I256" i="46"/>
  <c r="H256" i="46"/>
  <c r="F256" i="46"/>
  <c r="D256" i="46"/>
  <c r="E256" i="46" s="1"/>
  <c r="B256" i="46"/>
  <c r="J255" i="46"/>
  <c r="I255" i="46"/>
  <c r="H255" i="46"/>
  <c r="F255" i="46"/>
  <c r="D255" i="46"/>
  <c r="E255" i="46" s="1"/>
  <c r="B255" i="46"/>
  <c r="J254" i="46"/>
  <c r="I254" i="46"/>
  <c r="H254" i="46"/>
  <c r="F254" i="46"/>
  <c r="D254" i="46"/>
  <c r="E254" i="46" s="1"/>
  <c r="B254" i="46"/>
  <c r="J253" i="46"/>
  <c r="I253" i="46"/>
  <c r="H253" i="46"/>
  <c r="F253" i="46"/>
  <c r="D253" i="46"/>
  <c r="E253" i="46" s="1"/>
  <c r="B253" i="46"/>
  <c r="J252" i="46"/>
  <c r="I252" i="46"/>
  <c r="H252" i="46"/>
  <c r="F252" i="46"/>
  <c r="D252" i="46"/>
  <c r="E252" i="46" s="1"/>
  <c r="B252" i="46"/>
  <c r="J251" i="46"/>
  <c r="I251" i="46"/>
  <c r="H251" i="46"/>
  <c r="F251" i="46"/>
  <c r="D251" i="46"/>
  <c r="E251" i="46" s="1"/>
  <c r="B251" i="46"/>
  <c r="J250" i="46"/>
  <c r="I250" i="46"/>
  <c r="H250" i="46"/>
  <c r="F250" i="46"/>
  <c r="D250" i="46"/>
  <c r="E250" i="46" s="1"/>
  <c r="B250" i="46"/>
  <c r="J249" i="46"/>
  <c r="I249" i="46"/>
  <c r="H249" i="46"/>
  <c r="F249" i="46"/>
  <c r="D249" i="46"/>
  <c r="E249" i="46" s="1"/>
  <c r="B249" i="46"/>
  <c r="J248" i="46"/>
  <c r="I248" i="46"/>
  <c r="H248" i="46"/>
  <c r="F248" i="46"/>
  <c r="D248" i="46"/>
  <c r="E248" i="46" s="1"/>
  <c r="B248" i="46"/>
  <c r="J247" i="46"/>
  <c r="I247" i="46"/>
  <c r="H247" i="46"/>
  <c r="F247" i="46"/>
  <c r="D247" i="46"/>
  <c r="E247" i="46" s="1"/>
  <c r="B247" i="46"/>
  <c r="J246" i="46"/>
  <c r="I246" i="46"/>
  <c r="H246" i="46"/>
  <c r="F246" i="46"/>
  <c r="D246" i="46"/>
  <c r="E246" i="46" s="1"/>
  <c r="B246" i="46"/>
  <c r="J245" i="46"/>
  <c r="I245" i="46"/>
  <c r="H245" i="46"/>
  <c r="F245" i="46"/>
  <c r="D245" i="46"/>
  <c r="E245" i="46" s="1"/>
  <c r="B245" i="46"/>
  <c r="J244" i="46"/>
  <c r="I244" i="46"/>
  <c r="H244" i="46"/>
  <c r="F244" i="46"/>
  <c r="D244" i="46"/>
  <c r="E244" i="46" s="1"/>
  <c r="B244" i="46"/>
  <c r="J243" i="46"/>
  <c r="I243" i="46"/>
  <c r="H243" i="46"/>
  <c r="F243" i="46"/>
  <c r="D243" i="46"/>
  <c r="E243" i="46" s="1"/>
  <c r="B243" i="46"/>
  <c r="J242" i="46"/>
  <c r="I242" i="46"/>
  <c r="H242" i="46"/>
  <c r="F242" i="46"/>
  <c r="D242" i="46"/>
  <c r="E242" i="46" s="1"/>
  <c r="B242" i="46"/>
  <c r="J241" i="46"/>
  <c r="I241" i="46"/>
  <c r="H241" i="46"/>
  <c r="F241" i="46"/>
  <c r="D241" i="46"/>
  <c r="E241" i="46" s="1"/>
  <c r="B241" i="46"/>
  <c r="J240" i="46"/>
  <c r="I240" i="46"/>
  <c r="H240" i="46"/>
  <c r="F240" i="46"/>
  <c r="D240" i="46"/>
  <c r="E240" i="46" s="1"/>
  <c r="B240" i="46"/>
  <c r="J239" i="46"/>
  <c r="I239" i="46"/>
  <c r="H239" i="46"/>
  <c r="F239" i="46"/>
  <c r="D239" i="46"/>
  <c r="E239" i="46" s="1"/>
  <c r="B239" i="46"/>
  <c r="J238" i="46"/>
  <c r="I238" i="46"/>
  <c r="H238" i="46"/>
  <c r="F238" i="46"/>
  <c r="D238" i="46"/>
  <c r="E238" i="46" s="1"/>
  <c r="B238" i="46"/>
  <c r="J237" i="46"/>
  <c r="I237" i="46"/>
  <c r="H237" i="46"/>
  <c r="F237" i="46"/>
  <c r="D237" i="46"/>
  <c r="E237" i="46" s="1"/>
  <c r="B237" i="46"/>
  <c r="J236" i="46"/>
  <c r="I236" i="46"/>
  <c r="H236" i="46"/>
  <c r="F236" i="46"/>
  <c r="D236" i="46"/>
  <c r="E236" i="46" s="1"/>
  <c r="B236" i="46"/>
  <c r="J235" i="46"/>
  <c r="I235" i="46"/>
  <c r="H235" i="46"/>
  <c r="F235" i="46"/>
  <c r="D235" i="46"/>
  <c r="E235" i="46" s="1"/>
  <c r="B235" i="46"/>
  <c r="J234" i="46"/>
  <c r="I234" i="46"/>
  <c r="H234" i="46"/>
  <c r="F234" i="46"/>
  <c r="D234" i="46"/>
  <c r="E234" i="46" s="1"/>
  <c r="B234" i="46"/>
  <c r="J233" i="46"/>
  <c r="I233" i="46"/>
  <c r="H233" i="46"/>
  <c r="F233" i="46"/>
  <c r="D233" i="46"/>
  <c r="E233" i="46" s="1"/>
  <c r="B233" i="46"/>
  <c r="J232" i="46"/>
  <c r="I232" i="46"/>
  <c r="H232" i="46"/>
  <c r="F232" i="46"/>
  <c r="D232" i="46"/>
  <c r="E232" i="46" s="1"/>
  <c r="B232" i="46"/>
  <c r="J231" i="46"/>
  <c r="I231" i="46"/>
  <c r="H231" i="46"/>
  <c r="F231" i="46"/>
  <c r="D231" i="46"/>
  <c r="E231" i="46" s="1"/>
  <c r="B231" i="46"/>
  <c r="J230" i="46"/>
  <c r="I230" i="46"/>
  <c r="H230" i="46"/>
  <c r="F230" i="46"/>
  <c r="D230" i="46"/>
  <c r="E230" i="46" s="1"/>
  <c r="B230" i="46"/>
  <c r="J229" i="46"/>
  <c r="I229" i="46"/>
  <c r="H229" i="46"/>
  <c r="F229" i="46"/>
  <c r="D229" i="46"/>
  <c r="E229" i="46" s="1"/>
  <c r="B229" i="46"/>
  <c r="J228" i="46"/>
  <c r="I228" i="46"/>
  <c r="H228" i="46"/>
  <c r="F228" i="46"/>
  <c r="D228" i="46"/>
  <c r="E228" i="46" s="1"/>
  <c r="B228" i="46"/>
  <c r="J227" i="46"/>
  <c r="I227" i="46"/>
  <c r="H227" i="46"/>
  <c r="F227" i="46"/>
  <c r="D227" i="46"/>
  <c r="E227" i="46" s="1"/>
  <c r="B227" i="46"/>
  <c r="J226" i="46"/>
  <c r="I226" i="46"/>
  <c r="H226" i="46"/>
  <c r="F226" i="46"/>
  <c r="D226" i="46"/>
  <c r="E226" i="46" s="1"/>
  <c r="B226" i="46"/>
  <c r="J225" i="46"/>
  <c r="I225" i="46"/>
  <c r="H225" i="46"/>
  <c r="F225" i="46"/>
  <c r="D225" i="46"/>
  <c r="E225" i="46" s="1"/>
  <c r="B225" i="46"/>
  <c r="J224" i="46"/>
  <c r="I224" i="46"/>
  <c r="H224" i="46"/>
  <c r="F224" i="46"/>
  <c r="D224" i="46"/>
  <c r="E224" i="46" s="1"/>
  <c r="B224" i="46"/>
  <c r="J223" i="46"/>
  <c r="I223" i="46"/>
  <c r="H223" i="46"/>
  <c r="F223" i="46"/>
  <c r="D223" i="46"/>
  <c r="E223" i="46" s="1"/>
  <c r="B223" i="46"/>
  <c r="J222" i="46"/>
  <c r="I222" i="46"/>
  <c r="H222" i="46"/>
  <c r="F222" i="46"/>
  <c r="D222" i="46"/>
  <c r="E222" i="46" s="1"/>
  <c r="B222" i="46"/>
  <c r="J221" i="46"/>
  <c r="I221" i="46"/>
  <c r="H221" i="46"/>
  <c r="F221" i="46"/>
  <c r="D221" i="46"/>
  <c r="E221" i="46" s="1"/>
  <c r="B221" i="46"/>
  <c r="J220" i="46"/>
  <c r="I220" i="46"/>
  <c r="H220" i="46"/>
  <c r="F220" i="46"/>
  <c r="D220" i="46"/>
  <c r="E220" i="46" s="1"/>
  <c r="B220" i="46"/>
  <c r="J219" i="46"/>
  <c r="I219" i="46"/>
  <c r="H219" i="46"/>
  <c r="F219" i="46"/>
  <c r="D219" i="46"/>
  <c r="E219" i="46" s="1"/>
  <c r="B219" i="46"/>
  <c r="J218" i="46"/>
  <c r="I218" i="46"/>
  <c r="H218" i="46"/>
  <c r="F218" i="46"/>
  <c r="D218" i="46"/>
  <c r="E218" i="46" s="1"/>
  <c r="B218" i="46"/>
  <c r="J217" i="46"/>
  <c r="I217" i="46"/>
  <c r="H217" i="46"/>
  <c r="F217" i="46"/>
  <c r="D217" i="46"/>
  <c r="E217" i="46" s="1"/>
  <c r="B217" i="46"/>
  <c r="J216" i="46"/>
  <c r="I216" i="46"/>
  <c r="H216" i="46"/>
  <c r="F216" i="46"/>
  <c r="D216" i="46"/>
  <c r="E216" i="46" s="1"/>
  <c r="B216" i="46"/>
  <c r="J215" i="46"/>
  <c r="I215" i="46"/>
  <c r="H215" i="46"/>
  <c r="F215" i="46"/>
  <c r="D215" i="46"/>
  <c r="E215" i="46" s="1"/>
  <c r="B215" i="46"/>
  <c r="J214" i="46"/>
  <c r="I214" i="46"/>
  <c r="H214" i="46"/>
  <c r="F214" i="46"/>
  <c r="D214" i="46"/>
  <c r="E214" i="46" s="1"/>
  <c r="B214" i="46"/>
  <c r="J213" i="46"/>
  <c r="I213" i="46"/>
  <c r="H213" i="46"/>
  <c r="F213" i="46"/>
  <c r="D213" i="46"/>
  <c r="E213" i="46" s="1"/>
  <c r="B213" i="46"/>
  <c r="J212" i="46"/>
  <c r="I212" i="46"/>
  <c r="H212" i="46"/>
  <c r="F212" i="46"/>
  <c r="D212" i="46"/>
  <c r="E212" i="46" s="1"/>
  <c r="B212" i="46"/>
  <c r="J211" i="46"/>
  <c r="I211" i="46"/>
  <c r="H211" i="46"/>
  <c r="F211" i="46"/>
  <c r="D211" i="46"/>
  <c r="E211" i="46" s="1"/>
  <c r="B211" i="46"/>
  <c r="J210" i="46"/>
  <c r="I210" i="46"/>
  <c r="H210" i="46"/>
  <c r="F210" i="46"/>
  <c r="D210" i="46"/>
  <c r="E210" i="46" s="1"/>
  <c r="B210" i="46"/>
  <c r="J209" i="46"/>
  <c r="I209" i="46"/>
  <c r="H209" i="46"/>
  <c r="F209" i="46"/>
  <c r="D209" i="46"/>
  <c r="E209" i="46" s="1"/>
  <c r="B209" i="46"/>
  <c r="J208" i="46"/>
  <c r="I208" i="46"/>
  <c r="H208" i="46"/>
  <c r="F208" i="46"/>
  <c r="D208" i="46"/>
  <c r="E208" i="46" s="1"/>
  <c r="B208" i="46"/>
  <c r="J207" i="46"/>
  <c r="I207" i="46"/>
  <c r="H207" i="46"/>
  <c r="F207" i="46"/>
  <c r="D207" i="46"/>
  <c r="E207" i="46" s="1"/>
  <c r="B207" i="46"/>
  <c r="J206" i="46"/>
  <c r="I206" i="46"/>
  <c r="H206" i="46"/>
  <c r="F206" i="46"/>
  <c r="D206" i="46"/>
  <c r="E206" i="46" s="1"/>
  <c r="B206" i="46"/>
  <c r="J205" i="46"/>
  <c r="I205" i="46"/>
  <c r="H205" i="46"/>
  <c r="F205" i="46"/>
  <c r="D205" i="46"/>
  <c r="E205" i="46" s="1"/>
  <c r="B205" i="46"/>
  <c r="J204" i="46"/>
  <c r="I204" i="46"/>
  <c r="H204" i="46"/>
  <c r="F204" i="46"/>
  <c r="D204" i="46"/>
  <c r="E204" i="46" s="1"/>
  <c r="B204" i="46"/>
  <c r="J203" i="46"/>
  <c r="I203" i="46"/>
  <c r="H203" i="46"/>
  <c r="F203" i="46"/>
  <c r="D203" i="46"/>
  <c r="E203" i="46" s="1"/>
  <c r="B203" i="46"/>
  <c r="J202" i="46"/>
  <c r="I202" i="46"/>
  <c r="H202" i="46"/>
  <c r="F202" i="46"/>
  <c r="D202" i="46"/>
  <c r="E202" i="46" s="1"/>
  <c r="B202" i="46"/>
  <c r="J201" i="46"/>
  <c r="I201" i="46"/>
  <c r="H201" i="46"/>
  <c r="F201" i="46"/>
  <c r="D201" i="46"/>
  <c r="E201" i="46" s="1"/>
  <c r="B201" i="46"/>
  <c r="J200" i="46"/>
  <c r="I200" i="46"/>
  <c r="H200" i="46"/>
  <c r="F200" i="46"/>
  <c r="D200" i="46"/>
  <c r="E200" i="46" s="1"/>
  <c r="B200" i="46"/>
  <c r="J199" i="46"/>
  <c r="I199" i="46"/>
  <c r="H199" i="46"/>
  <c r="F199" i="46"/>
  <c r="D199" i="46"/>
  <c r="E199" i="46" s="1"/>
  <c r="B199" i="46"/>
  <c r="J198" i="46"/>
  <c r="I198" i="46"/>
  <c r="H198" i="46"/>
  <c r="F198" i="46"/>
  <c r="D198" i="46"/>
  <c r="E198" i="46" s="1"/>
  <c r="B198" i="46"/>
  <c r="J197" i="46"/>
  <c r="I197" i="46"/>
  <c r="H197" i="46"/>
  <c r="F197" i="46"/>
  <c r="D197" i="46"/>
  <c r="E197" i="46" s="1"/>
  <c r="B197" i="46"/>
  <c r="J196" i="46"/>
  <c r="I196" i="46"/>
  <c r="H196" i="46"/>
  <c r="F196" i="46"/>
  <c r="D196" i="46"/>
  <c r="E196" i="46" s="1"/>
  <c r="B196" i="46"/>
  <c r="J195" i="46"/>
  <c r="I195" i="46"/>
  <c r="H195" i="46"/>
  <c r="F195" i="46"/>
  <c r="D195" i="46"/>
  <c r="E195" i="46" s="1"/>
  <c r="B195" i="46"/>
  <c r="J194" i="46"/>
  <c r="I194" i="46"/>
  <c r="H194" i="46"/>
  <c r="F194" i="46"/>
  <c r="D194" i="46"/>
  <c r="E194" i="46" s="1"/>
  <c r="B194" i="46"/>
  <c r="J193" i="46"/>
  <c r="I193" i="46"/>
  <c r="H193" i="46"/>
  <c r="F193" i="46"/>
  <c r="D193" i="46"/>
  <c r="E193" i="46" s="1"/>
  <c r="B193" i="46"/>
  <c r="J192" i="46"/>
  <c r="I192" i="46"/>
  <c r="H192" i="46"/>
  <c r="F192" i="46"/>
  <c r="D192" i="46"/>
  <c r="E192" i="46" s="1"/>
  <c r="B192" i="46"/>
  <c r="J191" i="46"/>
  <c r="I191" i="46"/>
  <c r="H191" i="46"/>
  <c r="F191" i="46"/>
  <c r="D191" i="46"/>
  <c r="E191" i="46" s="1"/>
  <c r="B191" i="46"/>
  <c r="J190" i="46"/>
  <c r="I190" i="46"/>
  <c r="H190" i="46"/>
  <c r="F190" i="46"/>
  <c r="D190" i="46"/>
  <c r="E190" i="46" s="1"/>
  <c r="B190" i="46"/>
  <c r="J189" i="46"/>
  <c r="I189" i="46"/>
  <c r="H189" i="46"/>
  <c r="F189" i="46"/>
  <c r="D189" i="46"/>
  <c r="E189" i="46" s="1"/>
  <c r="B189" i="46"/>
  <c r="J188" i="46"/>
  <c r="I188" i="46"/>
  <c r="H188" i="46"/>
  <c r="F188" i="46"/>
  <c r="D188" i="46"/>
  <c r="E188" i="46" s="1"/>
  <c r="B188" i="46"/>
  <c r="J187" i="46"/>
  <c r="I187" i="46"/>
  <c r="H187" i="46"/>
  <c r="F187" i="46"/>
  <c r="D187" i="46"/>
  <c r="E187" i="46" s="1"/>
  <c r="B187" i="46"/>
  <c r="J186" i="46"/>
  <c r="I186" i="46"/>
  <c r="H186" i="46"/>
  <c r="F186" i="46"/>
  <c r="D186" i="46"/>
  <c r="E186" i="46" s="1"/>
  <c r="B186" i="46"/>
  <c r="J185" i="46"/>
  <c r="I185" i="46"/>
  <c r="H185" i="46"/>
  <c r="F185" i="46"/>
  <c r="D185" i="46"/>
  <c r="E185" i="46" s="1"/>
  <c r="B185" i="46"/>
  <c r="J184" i="46"/>
  <c r="I184" i="46"/>
  <c r="H184" i="46"/>
  <c r="F184" i="46"/>
  <c r="D184" i="46"/>
  <c r="E184" i="46" s="1"/>
  <c r="B184" i="46"/>
  <c r="J183" i="46"/>
  <c r="I183" i="46"/>
  <c r="H183" i="46"/>
  <c r="F183" i="46"/>
  <c r="D183" i="46"/>
  <c r="E183" i="46" s="1"/>
  <c r="B183" i="46"/>
  <c r="J182" i="46"/>
  <c r="I182" i="46"/>
  <c r="H182" i="46"/>
  <c r="F182" i="46"/>
  <c r="D182" i="46"/>
  <c r="E182" i="46" s="1"/>
  <c r="B182" i="46"/>
  <c r="J181" i="46"/>
  <c r="I181" i="46"/>
  <c r="H181" i="46"/>
  <c r="F181" i="46"/>
  <c r="D181" i="46"/>
  <c r="E181" i="46" s="1"/>
  <c r="B181" i="46"/>
  <c r="J180" i="46"/>
  <c r="I180" i="46"/>
  <c r="H180" i="46"/>
  <c r="F180" i="46"/>
  <c r="D180" i="46"/>
  <c r="E180" i="46" s="1"/>
  <c r="B180" i="46"/>
  <c r="J179" i="46"/>
  <c r="I179" i="46"/>
  <c r="H179" i="46"/>
  <c r="F179" i="46"/>
  <c r="D179" i="46"/>
  <c r="E179" i="46" s="1"/>
  <c r="B179" i="46"/>
  <c r="J178" i="46"/>
  <c r="I178" i="46"/>
  <c r="H178" i="46"/>
  <c r="F178" i="46"/>
  <c r="D178" i="46"/>
  <c r="E178" i="46" s="1"/>
  <c r="B178" i="46"/>
  <c r="J177" i="46"/>
  <c r="I177" i="46"/>
  <c r="H177" i="46"/>
  <c r="F177" i="46"/>
  <c r="D177" i="46"/>
  <c r="E177" i="46" s="1"/>
  <c r="B177" i="46"/>
  <c r="J176" i="46"/>
  <c r="I176" i="46"/>
  <c r="H176" i="46"/>
  <c r="F176" i="46"/>
  <c r="D176" i="46"/>
  <c r="E176" i="46" s="1"/>
  <c r="B176" i="46"/>
  <c r="J175" i="46"/>
  <c r="I175" i="46"/>
  <c r="H175" i="46"/>
  <c r="F175" i="46"/>
  <c r="D175" i="46"/>
  <c r="E175" i="46" s="1"/>
  <c r="B175" i="46"/>
  <c r="J174" i="46"/>
  <c r="I174" i="46"/>
  <c r="H174" i="46"/>
  <c r="F174" i="46"/>
  <c r="D174" i="46"/>
  <c r="E174" i="46" s="1"/>
  <c r="B174" i="46"/>
  <c r="J173" i="46"/>
  <c r="I173" i="46"/>
  <c r="H173" i="46"/>
  <c r="F173" i="46"/>
  <c r="D173" i="46"/>
  <c r="E173" i="46" s="1"/>
  <c r="B173" i="46"/>
  <c r="J172" i="46"/>
  <c r="I172" i="46"/>
  <c r="H172" i="46"/>
  <c r="F172" i="46"/>
  <c r="D172" i="46"/>
  <c r="E172" i="46" s="1"/>
  <c r="B172" i="46"/>
  <c r="J171" i="46"/>
  <c r="I171" i="46"/>
  <c r="H171" i="46"/>
  <c r="F171" i="46"/>
  <c r="D171" i="46"/>
  <c r="E171" i="46" s="1"/>
  <c r="B171" i="46"/>
  <c r="J170" i="46"/>
  <c r="I170" i="46"/>
  <c r="H170" i="46"/>
  <c r="F170" i="46"/>
  <c r="D170" i="46"/>
  <c r="E170" i="46" s="1"/>
  <c r="B170" i="46"/>
  <c r="J169" i="46"/>
  <c r="I169" i="46"/>
  <c r="H169" i="46"/>
  <c r="F169" i="46"/>
  <c r="D169" i="46"/>
  <c r="E169" i="46" s="1"/>
  <c r="B169" i="46"/>
  <c r="J168" i="46"/>
  <c r="I168" i="46"/>
  <c r="H168" i="46"/>
  <c r="F168" i="46"/>
  <c r="D168" i="46"/>
  <c r="E168" i="46" s="1"/>
  <c r="B168" i="46"/>
  <c r="J167" i="46"/>
  <c r="I167" i="46"/>
  <c r="H167" i="46"/>
  <c r="F167" i="46"/>
  <c r="D167" i="46"/>
  <c r="E167" i="46" s="1"/>
  <c r="B167" i="46"/>
  <c r="J166" i="46"/>
  <c r="I166" i="46"/>
  <c r="H166" i="46"/>
  <c r="F166" i="46"/>
  <c r="D166" i="46"/>
  <c r="E166" i="46" s="1"/>
  <c r="B166" i="46"/>
  <c r="J165" i="46"/>
  <c r="I165" i="46"/>
  <c r="H165" i="46"/>
  <c r="F165" i="46"/>
  <c r="D165" i="46"/>
  <c r="E165" i="46" s="1"/>
  <c r="B165" i="46"/>
  <c r="J164" i="46"/>
  <c r="I164" i="46"/>
  <c r="H164" i="46"/>
  <c r="F164" i="46"/>
  <c r="D164" i="46"/>
  <c r="E164" i="46" s="1"/>
  <c r="B164" i="46"/>
  <c r="J163" i="46"/>
  <c r="I163" i="46"/>
  <c r="H163" i="46"/>
  <c r="F163" i="46"/>
  <c r="D163" i="46"/>
  <c r="E163" i="46" s="1"/>
  <c r="B163" i="46"/>
  <c r="J162" i="46"/>
  <c r="I162" i="46"/>
  <c r="H162" i="46"/>
  <c r="F162" i="46"/>
  <c r="D162" i="46"/>
  <c r="E162" i="46" s="1"/>
  <c r="B162" i="46"/>
  <c r="J161" i="46"/>
  <c r="I161" i="46"/>
  <c r="H161" i="46"/>
  <c r="F161" i="46"/>
  <c r="D161" i="46"/>
  <c r="E161" i="46" s="1"/>
  <c r="B161" i="46"/>
  <c r="J160" i="46"/>
  <c r="I160" i="46"/>
  <c r="H160" i="46"/>
  <c r="F160" i="46"/>
  <c r="D160" i="46"/>
  <c r="E160" i="46" s="1"/>
  <c r="B160" i="46"/>
  <c r="J159" i="46"/>
  <c r="I159" i="46"/>
  <c r="H159" i="46"/>
  <c r="F159" i="46"/>
  <c r="D159" i="46"/>
  <c r="E159" i="46" s="1"/>
  <c r="B159" i="46"/>
  <c r="J158" i="46"/>
  <c r="I158" i="46"/>
  <c r="H158" i="46"/>
  <c r="F158" i="46"/>
  <c r="D158" i="46"/>
  <c r="E158" i="46" s="1"/>
  <c r="B158" i="46"/>
  <c r="J157" i="46"/>
  <c r="I157" i="46"/>
  <c r="H157" i="46"/>
  <c r="F157" i="46"/>
  <c r="D157" i="46"/>
  <c r="E157" i="46" s="1"/>
  <c r="B157" i="46"/>
  <c r="J156" i="46"/>
  <c r="I156" i="46"/>
  <c r="H156" i="46"/>
  <c r="F156" i="46"/>
  <c r="D156" i="46"/>
  <c r="E156" i="46" s="1"/>
  <c r="B156" i="46"/>
  <c r="J155" i="46"/>
  <c r="I155" i="46"/>
  <c r="H155" i="46"/>
  <c r="F155" i="46"/>
  <c r="D155" i="46"/>
  <c r="E155" i="46" s="1"/>
  <c r="B155" i="46"/>
  <c r="J154" i="46"/>
  <c r="I154" i="46"/>
  <c r="H154" i="46"/>
  <c r="F154" i="46"/>
  <c r="D154" i="46"/>
  <c r="E154" i="46" s="1"/>
  <c r="B154" i="46"/>
  <c r="J153" i="46"/>
  <c r="I153" i="46"/>
  <c r="H153" i="46"/>
  <c r="F153" i="46"/>
  <c r="D153" i="46"/>
  <c r="E153" i="46" s="1"/>
  <c r="B153" i="46"/>
  <c r="J152" i="46"/>
  <c r="I152" i="46"/>
  <c r="H152" i="46"/>
  <c r="F152" i="46"/>
  <c r="D152" i="46"/>
  <c r="E152" i="46" s="1"/>
  <c r="B152" i="46"/>
  <c r="J151" i="46"/>
  <c r="I151" i="46"/>
  <c r="H151" i="46"/>
  <c r="F151" i="46"/>
  <c r="D151" i="46"/>
  <c r="E151" i="46" s="1"/>
  <c r="B151" i="46"/>
  <c r="J150" i="46"/>
  <c r="I150" i="46"/>
  <c r="H150" i="46"/>
  <c r="F150" i="46"/>
  <c r="D150" i="46"/>
  <c r="E150" i="46" s="1"/>
  <c r="B150" i="46"/>
  <c r="J149" i="46"/>
  <c r="I149" i="46"/>
  <c r="H149" i="46"/>
  <c r="F149" i="46"/>
  <c r="D149" i="46"/>
  <c r="E149" i="46" s="1"/>
  <c r="B149" i="46"/>
  <c r="J148" i="46"/>
  <c r="I148" i="46"/>
  <c r="H148" i="46"/>
  <c r="F148" i="46"/>
  <c r="D148" i="46"/>
  <c r="E148" i="46" s="1"/>
  <c r="B148" i="46"/>
  <c r="J147" i="46"/>
  <c r="I147" i="46"/>
  <c r="H147" i="46"/>
  <c r="F147" i="46"/>
  <c r="D147" i="46"/>
  <c r="E147" i="46" s="1"/>
  <c r="B147" i="46"/>
  <c r="J146" i="46"/>
  <c r="I146" i="46"/>
  <c r="H146" i="46"/>
  <c r="F146" i="46"/>
  <c r="D146" i="46"/>
  <c r="E146" i="46" s="1"/>
  <c r="B146" i="46"/>
  <c r="J145" i="46"/>
  <c r="I145" i="46"/>
  <c r="H145" i="46"/>
  <c r="F145" i="46"/>
  <c r="D145" i="46"/>
  <c r="E145" i="46" s="1"/>
  <c r="B145" i="46"/>
  <c r="J144" i="46"/>
  <c r="I144" i="46"/>
  <c r="H144" i="46"/>
  <c r="F144" i="46"/>
  <c r="D144" i="46"/>
  <c r="E144" i="46" s="1"/>
  <c r="B144" i="46"/>
  <c r="J143" i="46"/>
  <c r="I143" i="46"/>
  <c r="H143" i="46"/>
  <c r="F143" i="46"/>
  <c r="D143" i="46"/>
  <c r="E143" i="46" s="1"/>
  <c r="B143" i="46"/>
  <c r="J142" i="46"/>
  <c r="I142" i="46"/>
  <c r="H142" i="46"/>
  <c r="F142" i="46"/>
  <c r="D142" i="46"/>
  <c r="E142" i="46" s="1"/>
  <c r="B142" i="46"/>
  <c r="J141" i="46"/>
  <c r="I141" i="46"/>
  <c r="H141" i="46"/>
  <c r="F141" i="46"/>
  <c r="D141" i="46"/>
  <c r="E141" i="46" s="1"/>
  <c r="B141" i="46"/>
  <c r="J140" i="46"/>
  <c r="I140" i="46"/>
  <c r="H140" i="46"/>
  <c r="F140" i="46"/>
  <c r="D140" i="46"/>
  <c r="E140" i="46" s="1"/>
  <c r="B140" i="46"/>
  <c r="J139" i="46"/>
  <c r="I139" i="46"/>
  <c r="H139" i="46"/>
  <c r="F139" i="46"/>
  <c r="D139" i="46"/>
  <c r="E139" i="46" s="1"/>
  <c r="B139" i="46"/>
  <c r="J138" i="46"/>
  <c r="I138" i="46"/>
  <c r="H138" i="46"/>
  <c r="F138" i="46"/>
  <c r="D138" i="46"/>
  <c r="E138" i="46" s="1"/>
  <c r="B138" i="46"/>
  <c r="J137" i="46"/>
  <c r="I137" i="46"/>
  <c r="H137" i="46"/>
  <c r="F137" i="46"/>
  <c r="D137" i="46"/>
  <c r="E137" i="46" s="1"/>
  <c r="B137" i="46"/>
  <c r="J136" i="46"/>
  <c r="I136" i="46"/>
  <c r="H136" i="46"/>
  <c r="F136" i="46"/>
  <c r="D136" i="46"/>
  <c r="E136" i="46" s="1"/>
  <c r="B136" i="46"/>
  <c r="J135" i="46"/>
  <c r="I135" i="46"/>
  <c r="H135" i="46"/>
  <c r="F135" i="46"/>
  <c r="D135" i="46"/>
  <c r="E135" i="46" s="1"/>
  <c r="B135" i="46"/>
  <c r="J134" i="46"/>
  <c r="I134" i="46"/>
  <c r="H134" i="46"/>
  <c r="F134" i="46"/>
  <c r="D134" i="46"/>
  <c r="E134" i="46" s="1"/>
  <c r="B134" i="46"/>
  <c r="J133" i="46"/>
  <c r="I133" i="46"/>
  <c r="H133" i="46"/>
  <c r="F133" i="46"/>
  <c r="D133" i="46"/>
  <c r="E133" i="46" s="1"/>
  <c r="B133" i="46"/>
  <c r="J132" i="46"/>
  <c r="I132" i="46"/>
  <c r="H132" i="46"/>
  <c r="F132" i="46"/>
  <c r="D132" i="46"/>
  <c r="E132" i="46" s="1"/>
  <c r="B132" i="46"/>
  <c r="J131" i="46"/>
  <c r="I131" i="46"/>
  <c r="H131" i="46"/>
  <c r="F131" i="46"/>
  <c r="D131" i="46"/>
  <c r="E131" i="46" s="1"/>
  <c r="B131" i="46"/>
  <c r="J130" i="46"/>
  <c r="I130" i="46"/>
  <c r="H130" i="46"/>
  <c r="F130" i="46"/>
  <c r="D130" i="46"/>
  <c r="E130" i="46" s="1"/>
  <c r="B130" i="46"/>
  <c r="J129" i="46"/>
  <c r="I129" i="46"/>
  <c r="H129" i="46"/>
  <c r="F129" i="46"/>
  <c r="D129" i="46"/>
  <c r="E129" i="46" s="1"/>
  <c r="B129" i="46"/>
  <c r="J128" i="46"/>
  <c r="I128" i="46"/>
  <c r="H128" i="46"/>
  <c r="F128" i="46"/>
  <c r="D128" i="46"/>
  <c r="E128" i="46" s="1"/>
  <c r="B128" i="46"/>
  <c r="J127" i="46"/>
  <c r="I127" i="46"/>
  <c r="H127" i="46"/>
  <c r="F127" i="46"/>
  <c r="D127" i="46"/>
  <c r="E127" i="46" s="1"/>
  <c r="B127" i="46"/>
  <c r="J126" i="46"/>
  <c r="I126" i="46"/>
  <c r="H126" i="46"/>
  <c r="F126" i="46"/>
  <c r="D126" i="46"/>
  <c r="E126" i="46" s="1"/>
  <c r="B126" i="46"/>
  <c r="J125" i="46"/>
  <c r="I125" i="46"/>
  <c r="H125" i="46"/>
  <c r="F125" i="46"/>
  <c r="D125" i="46"/>
  <c r="E125" i="46" s="1"/>
  <c r="B125" i="46"/>
  <c r="J124" i="46"/>
  <c r="I124" i="46"/>
  <c r="H124" i="46"/>
  <c r="F124" i="46"/>
  <c r="D124" i="46"/>
  <c r="E124" i="46" s="1"/>
  <c r="B124" i="46"/>
  <c r="J123" i="46"/>
  <c r="I123" i="46"/>
  <c r="H123" i="46"/>
  <c r="F123" i="46"/>
  <c r="D123" i="46"/>
  <c r="E123" i="46" s="1"/>
  <c r="B123" i="46"/>
  <c r="J122" i="46"/>
  <c r="I122" i="46"/>
  <c r="H122" i="46"/>
  <c r="F122" i="46"/>
  <c r="D122" i="46"/>
  <c r="E122" i="46" s="1"/>
  <c r="B122" i="46"/>
  <c r="J121" i="46"/>
  <c r="I121" i="46"/>
  <c r="H121" i="46"/>
  <c r="F121" i="46"/>
  <c r="D121" i="46"/>
  <c r="E121" i="46" s="1"/>
  <c r="B121" i="46"/>
  <c r="J120" i="46"/>
  <c r="I120" i="46"/>
  <c r="H120" i="46"/>
  <c r="F120" i="46"/>
  <c r="D120" i="46"/>
  <c r="E120" i="46" s="1"/>
  <c r="B120" i="46"/>
  <c r="J119" i="46"/>
  <c r="I119" i="46"/>
  <c r="H119" i="46"/>
  <c r="F119" i="46"/>
  <c r="D119" i="46"/>
  <c r="E119" i="46" s="1"/>
  <c r="B119" i="46"/>
  <c r="J118" i="46"/>
  <c r="I118" i="46"/>
  <c r="H118" i="46"/>
  <c r="F118" i="46"/>
  <c r="D118" i="46"/>
  <c r="E118" i="46" s="1"/>
  <c r="B118" i="46"/>
  <c r="J117" i="46"/>
  <c r="I117" i="46"/>
  <c r="H117" i="46"/>
  <c r="F117" i="46"/>
  <c r="D117" i="46"/>
  <c r="E117" i="46" s="1"/>
  <c r="B117" i="46"/>
  <c r="J116" i="46"/>
  <c r="I116" i="46"/>
  <c r="H116" i="46"/>
  <c r="F116" i="46"/>
  <c r="D116" i="46"/>
  <c r="E116" i="46" s="1"/>
  <c r="B116" i="46"/>
  <c r="J115" i="46"/>
  <c r="I115" i="46"/>
  <c r="H115" i="46"/>
  <c r="F115" i="46"/>
  <c r="D115" i="46"/>
  <c r="E115" i="46" s="1"/>
  <c r="B115" i="46"/>
  <c r="J114" i="46"/>
  <c r="I114" i="46"/>
  <c r="H114" i="46"/>
  <c r="F114" i="46"/>
  <c r="D114" i="46"/>
  <c r="E114" i="46" s="1"/>
  <c r="B114" i="46"/>
  <c r="J113" i="46"/>
  <c r="I113" i="46"/>
  <c r="H113" i="46"/>
  <c r="F113" i="46"/>
  <c r="D113" i="46"/>
  <c r="E113" i="46" s="1"/>
  <c r="B113" i="46"/>
  <c r="J112" i="46"/>
  <c r="I112" i="46"/>
  <c r="H112" i="46"/>
  <c r="F112" i="46"/>
  <c r="D112" i="46"/>
  <c r="E112" i="46" s="1"/>
  <c r="B112" i="46"/>
  <c r="J111" i="46"/>
  <c r="I111" i="46"/>
  <c r="H111" i="46"/>
  <c r="F111" i="46"/>
  <c r="D111" i="46"/>
  <c r="E111" i="46" s="1"/>
  <c r="B111" i="46"/>
  <c r="J110" i="46"/>
  <c r="I110" i="46"/>
  <c r="H110" i="46"/>
  <c r="F110" i="46"/>
  <c r="D110" i="46"/>
  <c r="E110" i="46" s="1"/>
  <c r="B110" i="46"/>
  <c r="J109" i="46"/>
  <c r="I109" i="46"/>
  <c r="H109" i="46"/>
  <c r="F109" i="46"/>
  <c r="D109" i="46"/>
  <c r="E109" i="46" s="1"/>
  <c r="B109" i="46"/>
  <c r="J108" i="46"/>
  <c r="I108" i="46"/>
  <c r="H108" i="46"/>
  <c r="F108" i="46"/>
  <c r="D108" i="46"/>
  <c r="E108" i="46" s="1"/>
  <c r="B108" i="46"/>
  <c r="J107" i="46"/>
  <c r="I107" i="46"/>
  <c r="H107" i="46"/>
  <c r="F107" i="46"/>
  <c r="D107" i="46"/>
  <c r="E107" i="46" s="1"/>
  <c r="B107" i="46"/>
  <c r="J106" i="46"/>
  <c r="I106" i="46"/>
  <c r="H106" i="46"/>
  <c r="F106" i="46"/>
  <c r="D106" i="46"/>
  <c r="E106" i="46" s="1"/>
  <c r="B106" i="46"/>
  <c r="J105" i="46"/>
  <c r="I105" i="46"/>
  <c r="H105" i="46"/>
  <c r="F105" i="46"/>
  <c r="D105" i="46"/>
  <c r="E105" i="46" s="1"/>
  <c r="B105" i="46"/>
  <c r="J104" i="46"/>
  <c r="I104" i="46"/>
  <c r="H104" i="46"/>
  <c r="F104" i="46"/>
  <c r="D104" i="46"/>
  <c r="E104" i="46" s="1"/>
  <c r="B104" i="46"/>
  <c r="J103" i="46"/>
  <c r="I103" i="46"/>
  <c r="H103" i="46"/>
  <c r="F103" i="46"/>
  <c r="D103" i="46"/>
  <c r="E103" i="46" s="1"/>
  <c r="B103" i="46"/>
  <c r="J102" i="46"/>
  <c r="I102" i="46"/>
  <c r="H102" i="46"/>
  <c r="F102" i="46"/>
  <c r="D102" i="46"/>
  <c r="E102" i="46" s="1"/>
  <c r="B102" i="46"/>
  <c r="J101" i="46"/>
  <c r="I101" i="46"/>
  <c r="H101" i="46"/>
  <c r="F101" i="46"/>
  <c r="D101" i="46"/>
  <c r="E101" i="46" s="1"/>
  <c r="B101" i="46"/>
  <c r="J100" i="46"/>
  <c r="I100" i="46"/>
  <c r="H100" i="46"/>
  <c r="F100" i="46"/>
  <c r="D100" i="46"/>
  <c r="E100" i="46" s="1"/>
  <c r="B100" i="46"/>
  <c r="J99" i="46"/>
  <c r="I99" i="46"/>
  <c r="H99" i="46"/>
  <c r="F99" i="46"/>
  <c r="D99" i="46"/>
  <c r="E99" i="46" s="1"/>
  <c r="B99" i="46"/>
  <c r="J98" i="46"/>
  <c r="I98" i="46"/>
  <c r="H98" i="46"/>
  <c r="F98" i="46"/>
  <c r="D98" i="46"/>
  <c r="E98" i="46" s="1"/>
  <c r="B98" i="46"/>
  <c r="J97" i="46"/>
  <c r="I97" i="46"/>
  <c r="H97" i="46"/>
  <c r="F97" i="46"/>
  <c r="D97" i="46"/>
  <c r="E97" i="46" s="1"/>
  <c r="B97" i="46"/>
  <c r="J96" i="46"/>
  <c r="I96" i="46"/>
  <c r="H96" i="46"/>
  <c r="F96" i="46"/>
  <c r="D96" i="46"/>
  <c r="E96" i="46" s="1"/>
  <c r="B96" i="46"/>
  <c r="J95" i="46"/>
  <c r="I95" i="46"/>
  <c r="H95" i="46"/>
  <c r="F95" i="46"/>
  <c r="D95" i="46"/>
  <c r="E95" i="46" s="1"/>
  <c r="B95" i="46"/>
  <c r="J94" i="46"/>
  <c r="I94" i="46"/>
  <c r="H94" i="46"/>
  <c r="F94" i="46"/>
  <c r="D94" i="46"/>
  <c r="E94" i="46" s="1"/>
  <c r="B94" i="46"/>
  <c r="J93" i="46"/>
  <c r="I93" i="46"/>
  <c r="H93" i="46"/>
  <c r="F93" i="46"/>
  <c r="D93" i="46"/>
  <c r="E93" i="46" s="1"/>
  <c r="B93" i="46"/>
  <c r="J92" i="46"/>
  <c r="I92" i="46"/>
  <c r="H92" i="46"/>
  <c r="F92" i="46"/>
  <c r="D92" i="46"/>
  <c r="E92" i="46" s="1"/>
  <c r="B92" i="46"/>
  <c r="J91" i="46"/>
  <c r="I91" i="46"/>
  <c r="H91" i="46"/>
  <c r="F91" i="46"/>
  <c r="D91" i="46"/>
  <c r="E91" i="46" s="1"/>
  <c r="B91" i="46"/>
  <c r="J90" i="46"/>
  <c r="I90" i="46"/>
  <c r="H90" i="46"/>
  <c r="F90" i="46"/>
  <c r="D90" i="46"/>
  <c r="E90" i="46" s="1"/>
  <c r="B90" i="46"/>
  <c r="J89" i="46"/>
  <c r="I89" i="46"/>
  <c r="H89" i="46"/>
  <c r="F89" i="46"/>
  <c r="D89" i="46"/>
  <c r="E89" i="46" s="1"/>
  <c r="B89" i="46"/>
  <c r="J88" i="46"/>
  <c r="I88" i="46"/>
  <c r="H88" i="46"/>
  <c r="F88" i="46"/>
  <c r="D88" i="46"/>
  <c r="E88" i="46" s="1"/>
  <c r="B88" i="46"/>
  <c r="J87" i="46"/>
  <c r="I87" i="46"/>
  <c r="H87" i="46"/>
  <c r="F87" i="46"/>
  <c r="D87" i="46"/>
  <c r="E87" i="46" s="1"/>
  <c r="B87" i="46"/>
  <c r="J86" i="46"/>
  <c r="I86" i="46"/>
  <c r="H86" i="46"/>
  <c r="F86" i="46"/>
  <c r="D86" i="46"/>
  <c r="E86" i="46" s="1"/>
  <c r="B86" i="46"/>
  <c r="J85" i="46"/>
  <c r="I85" i="46"/>
  <c r="H85" i="46"/>
  <c r="F85" i="46"/>
  <c r="D85" i="46"/>
  <c r="E85" i="46" s="1"/>
  <c r="B85" i="46"/>
  <c r="J84" i="46"/>
  <c r="I84" i="46"/>
  <c r="H84" i="46"/>
  <c r="F84" i="46"/>
  <c r="D84" i="46"/>
  <c r="E84" i="46" s="1"/>
  <c r="B84" i="46"/>
  <c r="J83" i="46"/>
  <c r="I83" i="46"/>
  <c r="H83" i="46"/>
  <c r="F83" i="46"/>
  <c r="D83" i="46"/>
  <c r="E83" i="46" s="1"/>
  <c r="B83" i="46"/>
  <c r="J82" i="46"/>
  <c r="I82" i="46"/>
  <c r="H82" i="46"/>
  <c r="F82" i="46"/>
  <c r="D82" i="46"/>
  <c r="E82" i="46" s="1"/>
  <c r="B82" i="46"/>
  <c r="J81" i="46"/>
  <c r="I81" i="46"/>
  <c r="H81" i="46"/>
  <c r="F81" i="46"/>
  <c r="D81" i="46"/>
  <c r="E81" i="46" s="1"/>
  <c r="B81" i="46"/>
  <c r="J80" i="46"/>
  <c r="I80" i="46"/>
  <c r="H80" i="46"/>
  <c r="F80" i="46"/>
  <c r="D80" i="46"/>
  <c r="E80" i="46" s="1"/>
  <c r="B80" i="46"/>
  <c r="J79" i="46"/>
  <c r="I79" i="46"/>
  <c r="H79" i="46"/>
  <c r="F79" i="46"/>
  <c r="D79" i="46"/>
  <c r="E79" i="46" s="1"/>
  <c r="B79" i="46"/>
  <c r="J78" i="46"/>
  <c r="I78" i="46"/>
  <c r="H78" i="46"/>
  <c r="F78" i="46"/>
  <c r="D78" i="46"/>
  <c r="E78" i="46" s="1"/>
  <c r="B78" i="46"/>
  <c r="J77" i="46"/>
  <c r="I77" i="46"/>
  <c r="H77" i="46"/>
  <c r="F77" i="46"/>
  <c r="D77" i="46"/>
  <c r="E77" i="46" s="1"/>
  <c r="B77" i="46"/>
  <c r="J76" i="46"/>
  <c r="I76" i="46"/>
  <c r="H76" i="46"/>
  <c r="F76" i="46"/>
  <c r="D76" i="46"/>
  <c r="E76" i="46" s="1"/>
  <c r="B76" i="46"/>
  <c r="J75" i="46"/>
  <c r="I75" i="46"/>
  <c r="H75" i="46"/>
  <c r="F75" i="46"/>
  <c r="D75" i="46"/>
  <c r="E75" i="46" s="1"/>
  <c r="B75" i="46"/>
  <c r="J74" i="46"/>
  <c r="I74" i="46"/>
  <c r="H74" i="46"/>
  <c r="F74" i="46"/>
  <c r="D74" i="46"/>
  <c r="E74" i="46" s="1"/>
  <c r="B74" i="46"/>
  <c r="J73" i="46"/>
  <c r="I73" i="46"/>
  <c r="H73" i="46"/>
  <c r="F73" i="46"/>
  <c r="D73" i="46"/>
  <c r="E73" i="46" s="1"/>
  <c r="B73" i="46"/>
  <c r="J72" i="46"/>
  <c r="I72" i="46"/>
  <c r="H72" i="46"/>
  <c r="F72" i="46"/>
  <c r="D72" i="46"/>
  <c r="E72" i="46" s="1"/>
  <c r="B72" i="46"/>
  <c r="J71" i="46"/>
  <c r="I71" i="46"/>
  <c r="H71" i="46"/>
  <c r="F71" i="46"/>
  <c r="D71" i="46"/>
  <c r="E71" i="46" s="1"/>
  <c r="B71" i="46"/>
  <c r="J70" i="46"/>
  <c r="I70" i="46"/>
  <c r="H70" i="46"/>
  <c r="F70" i="46"/>
  <c r="D70" i="46"/>
  <c r="E70" i="46" s="1"/>
  <c r="B70" i="46"/>
  <c r="J69" i="46"/>
  <c r="I69" i="46"/>
  <c r="H69" i="46"/>
  <c r="F69" i="46"/>
  <c r="D69" i="46"/>
  <c r="E69" i="46" s="1"/>
  <c r="B69" i="46"/>
  <c r="J68" i="46"/>
  <c r="I68" i="46"/>
  <c r="H68" i="46"/>
  <c r="F68" i="46"/>
  <c r="D68" i="46"/>
  <c r="E68" i="46" s="1"/>
  <c r="B68" i="46"/>
  <c r="J67" i="46"/>
  <c r="I67" i="46"/>
  <c r="H67" i="46"/>
  <c r="F67" i="46"/>
  <c r="D67" i="46"/>
  <c r="E67" i="46" s="1"/>
  <c r="B67" i="46"/>
  <c r="J66" i="46"/>
  <c r="I66" i="46"/>
  <c r="H66" i="46"/>
  <c r="F66" i="46"/>
  <c r="D66" i="46"/>
  <c r="E66" i="46" s="1"/>
  <c r="B66" i="46"/>
  <c r="J65" i="46"/>
  <c r="I65" i="46"/>
  <c r="H65" i="46"/>
  <c r="F65" i="46"/>
  <c r="D65" i="46"/>
  <c r="E65" i="46" s="1"/>
  <c r="B65" i="46"/>
  <c r="J64" i="46"/>
  <c r="I64" i="46"/>
  <c r="H64" i="46"/>
  <c r="F64" i="46"/>
  <c r="D64" i="46"/>
  <c r="E64" i="46" s="1"/>
  <c r="B64" i="46"/>
  <c r="J63" i="46"/>
  <c r="I63" i="46"/>
  <c r="H63" i="46"/>
  <c r="F63" i="46"/>
  <c r="D63" i="46"/>
  <c r="E63" i="46" s="1"/>
  <c r="B63" i="46"/>
  <c r="J62" i="46"/>
  <c r="I62" i="46"/>
  <c r="H62" i="46"/>
  <c r="F62" i="46"/>
  <c r="D62" i="46"/>
  <c r="E62" i="46" s="1"/>
  <c r="B62" i="46"/>
  <c r="J61" i="46"/>
  <c r="I61" i="46"/>
  <c r="H61" i="46"/>
  <c r="F61" i="46"/>
  <c r="D61" i="46"/>
  <c r="E61" i="46" s="1"/>
  <c r="B61" i="46"/>
  <c r="J60" i="46"/>
  <c r="I60" i="46"/>
  <c r="H60" i="46"/>
  <c r="F60" i="46"/>
  <c r="D60" i="46"/>
  <c r="E60" i="46" s="1"/>
  <c r="B60" i="46"/>
  <c r="J59" i="46"/>
  <c r="I59" i="46"/>
  <c r="H59" i="46"/>
  <c r="F59" i="46"/>
  <c r="D59" i="46"/>
  <c r="E59" i="46" s="1"/>
  <c r="B59" i="46"/>
  <c r="J58" i="46"/>
  <c r="I58" i="46"/>
  <c r="H58" i="46"/>
  <c r="F58" i="46"/>
  <c r="D58" i="46"/>
  <c r="E58" i="46" s="1"/>
  <c r="B58" i="46"/>
  <c r="J57" i="46"/>
  <c r="I57" i="46"/>
  <c r="H57" i="46"/>
  <c r="F57" i="46"/>
  <c r="D57" i="46"/>
  <c r="E57" i="46" s="1"/>
  <c r="B57" i="46"/>
  <c r="J56" i="46"/>
  <c r="I56" i="46"/>
  <c r="H56" i="46"/>
  <c r="F56" i="46"/>
  <c r="D56" i="46"/>
  <c r="E56" i="46" s="1"/>
  <c r="B56" i="46"/>
  <c r="J55" i="46"/>
  <c r="I55" i="46"/>
  <c r="H55" i="46"/>
  <c r="F55" i="46"/>
  <c r="D55" i="46"/>
  <c r="E55" i="46" s="1"/>
  <c r="B55" i="46"/>
  <c r="J54" i="46"/>
  <c r="I54" i="46"/>
  <c r="H54" i="46"/>
  <c r="F54" i="46"/>
  <c r="D54" i="46"/>
  <c r="E54" i="46" s="1"/>
  <c r="B54" i="46"/>
  <c r="J53" i="46"/>
  <c r="I53" i="46"/>
  <c r="H53" i="46"/>
  <c r="F53" i="46"/>
  <c r="D53" i="46"/>
  <c r="E53" i="46" s="1"/>
  <c r="B53" i="46"/>
  <c r="J52" i="46"/>
  <c r="I52" i="46"/>
  <c r="H52" i="46"/>
  <c r="F52" i="46"/>
  <c r="D52" i="46"/>
  <c r="E52" i="46" s="1"/>
  <c r="B52" i="46"/>
  <c r="J51" i="46"/>
  <c r="I51" i="46"/>
  <c r="H51" i="46"/>
  <c r="F51" i="46"/>
  <c r="D51" i="46"/>
  <c r="E51" i="46" s="1"/>
  <c r="B51" i="46"/>
  <c r="J50" i="46"/>
  <c r="I50" i="46"/>
  <c r="H50" i="46"/>
  <c r="F50" i="46"/>
  <c r="D50" i="46"/>
  <c r="E50" i="46" s="1"/>
  <c r="B50" i="46"/>
  <c r="J49" i="46"/>
  <c r="I49" i="46"/>
  <c r="H49" i="46"/>
  <c r="F49" i="46"/>
  <c r="D49" i="46"/>
  <c r="E49" i="46" s="1"/>
  <c r="B49" i="46"/>
  <c r="J48" i="46"/>
  <c r="I48" i="46"/>
  <c r="H48" i="46"/>
  <c r="F48" i="46"/>
  <c r="D48" i="46"/>
  <c r="E48" i="46" s="1"/>
  <c r="B48" i="46"/>
  <c r="J47" i="46"/>
  <c r="I47" i="46"/>
  <c r="H47" i="46"/>
  <c r="F47" i="46"/>
  <c r="D47" i="46"/>
  <c r="E47" i="46" s="1"/>
  <c r="B47" i="46"/>
  <c r="J46" i="46"/>
  <c r="I46" i="46"/>
  <c r="H46" i="46"/>
  <c r="F46" i="46"/>
  <c r="D46" i="46"/>
  <c r="E46" i="46" s="1"/>
  <c r="B46" i="46"/>
  <c r="J45" i="46"/>
  <c r="I45" i="46"/>
  <c r="H45" i="46"/>
  <c r="F45" i="46"/>
  <c r="D45" i="46"/>
  <c r="E45" i="46" s="1"/>
  <c r="B45" i="46"/>
  <c r="J44" i="46"/>
  <c r="I44" i="46"/>
  <c r="H44" i="46"/>
  <c r="F44" i="46"/>
  <c r="D44" i="46"/>
  <c r="E44" i="46" s="1"/>
  <c r="B44" i="46"/>
  <c r="J43" i="46"/>
  <c r="I43" i="46"/>
  <c r="H43" i="46"/>
  <c r="F43" i="46"/>
  <c r="D43" i="46"/>
  <c r="E43" i="46" s="1"/>
  <c r="B43" i="46"/>
  <c r="J42" i="46"/>
  <c r="I42" i="46"/>
  <c r="H42" i="46"/>
  <c r="F42" i="46"/>
  <c r="D42" i="46"/>
  <c r="E42" i="46" s="1"/>
  <c r="B42" i="46"/>
  <c r="J41" i="46"/>
  <c r="I41" i="46"/>
  <c r="H41" i="46"/>
  <c r="F41" i="46"/>
  <c r="D41" i="46"/>
  <c r="E41" i="46" s="1"/>
  <c r="B41" i="46"/>
  <c r="J40" i="46"/>
  <c r="I40" i="46"/>
  <c r="H40" i="46"/>
  <c r="F40" i="46"/>
  <c r="D40" i="46"/>
  <c r="E40" i="46" s="1"/>
  <c r="B40" i="46"/>
  <c r="J39" i="46"/>
  <c r="I39" i="46"/>
  <c r="H39" i="46"/>
  <c r="F39" i="46"/>
  <c r="D39" i="46"/>
  <c r="E39" i="46" s="1"/>
  <c r="B39" i="46"/>
  <c r="J38" i="46"/>
  <c r="I38" i="46"/>
  <c r="H38" i="46"/>
  <c r="F38" i="46"/>
  <c r="D38" i="46"/>
  <c r="E38" i="46" s="1"/>
  <c r="B38" i="46"/>
  <c r="J37" i="46"/>
  <c r="I37" i="46"/>
  <c r="H37" i="46"/>
  <c r="F37" i="46"/>
  <c r="D37" i="46"/>
  <c r="E37" i="46" s="1"/>
  <c r="B37" i="46"/>
  <c r="J36" i="46"/>
  <c r="I36" i="46"/>
  <c r="H36" i="46"/>
  <c r="F36" i="46"/>
  <c r="D36" i="46"/>
  <c r="E36" i="46" s="1"/>
  <c r="B36" i="46"/>
  <c r="J35" i="46"/>
  <c r="I35" i="46"/>
  <c r="H35" i="46"/>
  <c r="F35" i="46"/>
  <c r="D35" i="46"/>
  <c r="E35" i="46" s="1"/>
  <c r="B35" i="46"/>
  <c r="J34" i="46"/>
  <c r="I34" i="46"/>
  <c r="H34" i="46"/>
  <c r="G34" i="46"/>
  <c r="F34" i="46"/>
  <c r="D34" i="46"/>
  <c r="E34" i="46" s="1"/>
  <c r="B34" i="46"/>
  <c r="E28" i="46"/>
  <c r="E29" i="46" s="1"/>
  <c r="J23" i="46"/>
  <c r="F20" i="46"/>
  <c r="E19" i="46" a="1"/>
  <c r="E19" i="46" s="1"/>
  <c r="F18" i="46"/>
  <c r="E18" i="46"/>
  <c r="L18" i="46" s="1"/>
  <c r="F17" i="46"/>
  <c r="E17" i="46"/>
  <c r="G16" i="46"/>
  <c r="F14" i="46"/>
  <c r="R13" i="46"/>
  <c r="F12" i="46"/>
  <c r="E12" i="46"/>
  <c r="E15" i="46" s="1"/>
  <c r="R11" i="46"/>
  <c r="E11" i="46"/>
  <c r="E10" i="46"/>
  <c r="R9" i="46"/>
  <c r="F9" i="46"/>
  <c r="E9" i="46"/>
  <c r="F8" i="46"/>
  <c r="E8" i="46"/>
  <c r="H7" i="46"/>
  <c r="I4" i="46"/>
  <c r="I3" i="46"/>
  <c r="J1245" i="45"/>
  <c r="I1245" i="45"/>
  <c r="H1245" i="45"/>
  <c r="F1245" i="45"/>
  <c r="D1245" i="45"/>
  <c r="E1245" i="45" s="1"/>
  <c r="B1245" i="45"/>
  <c r="J1244" i="45"/>
  <c r="I1244" i="45"/>
  <c r="H1244" i="45"/>
  <c r="F1244" i="45"/>
  <c r="D1244" i="45"/>
  <c r="E1244" i="45" s="1"/>
  <c r="B1244" i="45"/>
  <c r="J1243" i="45"/>
  <c r="I1243" i="45"/>
  <c r="H1243" i="45"/>
  <c r="F1243" i="45"/>
  <c r="D1243" i="45"/>
  <c r="E1243" i="45" s="1"/>
  <c r="B1243" i="45"/>
  <c r="J1242" i="45"/>
  <c r="I1242" i="45"/>
  <c r="H1242" i="45"/>
  <c r="F1242" i="45"/>
  <c r="D1242" i="45"/>
  <c r="E1242" i="45" s="1"/>
  <c r="B1242" i="45"/>
  <c r="J1241" i="45"/>
  <c r="I1241" i="45"/>
  <c r="H1241" i="45"/>
  <c r="F1241" i="45"/>
  <c r="D1241" i="45"/>
  <c r="E1241" i="45" s="1"/>
  <c r="B1241" i="45"/>
  <c r="J1240" i="45"/>
  <c r="I1240" i="45"/>
  <c r="H1240" i="45"/>
  <c r="F1240" i="45"/>
  <c r="D1240" i="45"/>
  <c r="E1240" i="45" s="1"/>
  <c r="B1240" i="45"/>
  <c r="J1239" i="45"/>
  <c r="I1239" i="45"/>
  <c r="H1239" i="45"/>
  <c r="F1239" i="45"/>
  <c r="D1239" i="45"/>
  <c r="E1239" i="45" s="1"/>
  <c r="B1239" i="45"/>
  <c r="J1238" i="45"/>
  <c r="I1238" i="45"/>
  <c r="H1238" i="45"/>
  <c r="F1238" i="45"/>
  <c r="D1238" i="45"/>
  <c r="E1238" i="45" s="1"/>
  <c r="B1238" i="45"/>
  <c r="J1237" i="45"/>
  <c r="I1237" i="45"/>
  <c r="H1237" i="45"/>
  <c r="F1237" i="45"/>
  <c r="D1237" i="45"/>
  <c r="E1237" i="45" s="1"/>
  <c r="B1237" i="45"/>
  <c r="J1236" i="45"/>
  <c r="I1236" i="45"/>
  <c r="H1236" i="45"/>
  <c r="F1236" i="45"/>
  <c r="D1236" i="45"/>
  <c r="E1236" i="45" s="1"/>
  <c r="B1236" i="45"/>
  <c r="J1235" i="45"/>
  <c r="I1235" i="45"/>
  <c r="H1235" i="45"/>
  <c r="F1235" i="45"/>
  <c r="D1235" i="45"/>
  <c r="E1235" i="45" s="1"/>
  <c r="B1235" i="45"/>
  <c r="J1234" i="45"/>
  <c r="I1234" i="45"/>
  <c r="H1234" i="45"/>
  <c r="F1234" i="45"/>
  <c r="D1234" i="45"/>
  <c r="E1234" i="45" s="1"/>
  <c r="B1234" i="45"/>
  <c r="J1233" i="45"/>
  <c r="I1233" i="45"/>
  <c r="H1233" i="45"/>
  <c r="F1233" i="45"/>
  <c r="D1233" i="45"/>
  <c r="E1233" i="45" s="1"/>
  <c r="B1233" i="45"/>
  <c r="J1232" i="45"/>
  <c r="I1232" i="45"/>
  <c r="H1232" i="45"/>
  <c r="F1232" i="45"/>
  <c r="D1232" i="45"/>
  <c r="E1232" i="45" s="1"/>
  <c r="B1232" i="45"/>
  <c r="J1231" i="45"/>
  <c r="I1231" i="45"/>
  <c r="H1231" i="45"/>
  <c r="F1231" i="45"/>
  <c r="D1231" i="45"/>
  <c r="E1231" i="45" s="1"/>
  <c r="B1231" i="45"/>
  <c r="J1230" i="45"/>
  <c r="I1230" i="45"/>
  <c r="H1230" i="45"/>
  <c r="F1230" i="45"/>
  <c r="D1230" i="45"/>
  <c r="E1230" i="45" s="1"/>
  <c r="B1230" i="45"/>
  <c r="J1229" i="45"/>
  <c r="I1229" i="45"/>
  <c r="H1229" i="45"/>
  <c r="F1229" i="45"/>
  <c r="D1229" i="45"/>
  <c r="E1229" i="45" s="1"/>
  <c r="B1229" i="45"/>
  <c r="J1228" i="45"/>
  <c r="I1228" i="45"/>
  <c r="H1228" i="45"/>
  <c r="F1228" i="45"/>
  <c r="D1228" i="45"/>
  <c r="E1228" i="45" s="1"/>
  <c r="B1228" i="45"/>
  <c r="J1227" i="45"/>
  <c r="I1227" i="45"/>
  <c r="H1227" i="45"/>
  <c r="F1227" i="45"/>
  <c r="D1227" i="45"/>
  <c r="E1227" i="45" s="1"/>
  <c r="B1227" i="45"/>
  <c r="J1226" i="45"/>
  <c r="I1226" i="45"/>
  <c r="H1226" i="45"/>
  <c r="F1226" i="45"/>
  <c r="D1226" i="45"/>
  <c r="E1226" i="45" s="1"/>
  <c r="B1226" i="45"/>
  <c r="J1225" i="45"/>
  <c r="I1225" i="45"/>
  <c r="H1225" i="45"/>
  <c r="F1225" i="45"/>
  <c r="D1225" i="45"/>
  <c r="E1225" i="45" s="1"/>
  <c r="B1225" i="45"/>
  <c r="J1224" i="45"/>
  <c r="I1224" i="45"/>
  <c r="H1224" i="45"/>
  <c r="F1224" i="45"/>
  <c r="D1224" i="45"/>
  <c r="E1224" i="45" s="1"/>
  <c r="B1224" i="45"/>
  <c r="J1223" i="45"/>
  <c r="I1223" i="45"/>
  <c r="H1223" i="45"/>
  <c r="F1223" i="45"/>
  <c r="D1223" i="45"/>
  <c r="E1223" i="45" s="1"/>
  <c r="B1223" i="45"/>
  <c r="J1222" i="45"/>
  <c r="I1222" i="45"/>
  <c r="H1222" i="45"/>
  <c r="F1222" i="45"/>
  <c r="D1222" i="45"/>
  <c r="E1222" i="45" s="1"/>
  <c r="B1222" i="45"/>
  <c r="J1221" i="45"/>
  <c r="I1221" i="45"/>
  <c r="H1221" i="45"/>
  <c r="F1221" i="45"/>
  <c r="D1221" i="45"/>
  <c r="E1221" i="45" s="1"/>
  <c r="B1221" i="45"/>
  <c r="J1220" i="45"/>
  <c r="I1220" i="45"/>
  <c r="H1220" i="45"/>
  <c r="F1220" i="45"/>
  <c r="D1220" i="45"/>
  <c r="E1220" i="45" s="1"/>
  <c r="B1220" i="45"/>
  <c r="J1219" i="45"/>
  <c r="I1219" i="45"/>
  <c r="H1219" i="45"/>
  <c r="F1219" i="45"/>
  <c r="D1219" i="45"/>
  <c r="E1219" i="45" s="1"/>
  <c r="B1219" i="45"/>
  <c r="J1218" i="45"/>
  <c r="I1218" i="45"/>
  <c r="H1218" i="45"/>
  <c r="F1218" i="45"/>
  <c r="D1218" i="45"/>
  <c r="E1218" i="45" s="1"/>
  <c r="B1218" i="45"/>
  <c r="J1217" i="45"/>
  <c r="I1217" i="45"/>
  <c r="H1217" i="45"/>
  <c r="F1217" i="45"/>
  <c r="D1217" i="45"/>
  <c r="E1217" i="45" s="1"/>
  <c r="B1217" i="45"/>
  <c r="J1216" i="45"/>
  <c r="I1216" i="45"/>
  <c r="H1216" i="45"/>
  <c r="F1216" i="45"/>
  <c r="D1216" i="45"/>
  <c r="E1216" i="45" s="1"/>
  <c r="B1216" i="45"/>
  <c r="J1215" i="45"/>
  <c r="I1215" i="45"/>
  <c r="H1215" i="45"/>
  <c r="F1215" i="45"/>
  <c r="D1215" i="45"/>
  <c r="E1215" i="45" s="1"/>
  <c r="B1215" i="45"/>
  <c r="J1214" i="45"/>
  <c r="I1214" i="45"/>
  <c r="H1214" i="45"/>
  <c r="F1214" i="45"/>
  <c r="D1214" i="45"/>
  <c r="E1214" i="45" s="1"/>
  <c r="B1214" i="45"/>
  <c r="J1213" i="45"/>
  <c r="I1213" i="45"/>
  <c r="H1213" i="45"/>
  <c r="F1213" i="45"/>
  <c r="D1213" i="45"/>
  <c r="E1213" i="45" s="1"/>
  <c r="B1213" i="45"/>
  <c r="J1212" i="45"/>
  <c r="I1212" i="45"/>
  <c r="H1212" i="45"/>
  <c r="F1212" i="45"/>
  <c r="D1212" i="45"/>
  <c r="E1212" i="45" s="1"/>
  <c r="B1212" i="45"/>
  <c r="J1211" i="45"/>
  <c r="I1211" i="45"/>
  <c r="H1211" i="45"/>
  <c r="F1211" i="45"/>
  <c r="D1211" i="45"/>
  <c r="E1211" i="45" s="1"/>
  <c r="B1211" i="45"/>
  <c r="J1210" i="45"/>
  <c r="I1210" i="45"/>
  <c r="H1210" i="45"/>
  <c r="F1210" i="45"/>
  <c r="D1210" i="45"/>
  <c r="E1210" i="45" s="1"/>
  <c r="B1210" i="45"/>
  <c r="J1209" i="45"/>
  <c r="I1209" i="45"/>
  <c r="H1209" i="45"/>
  <c r="F1209" i="45"/>
  <c r="D1209" i="45"/>
  <c r="E1209" i="45" s="1"/>
  <c r="B1209" i="45"/>
  <c r="J1208" i="45"/>
  <c r="I1208" i="45"/>
  <c r="H1208" i="45"/>
  <c r="F1208" i="45"/>
  <c r="D1208" i="45"/>
  <c r="E1208" i="45" s="1"/>
  <c r="B1208" i="45"/>
  <c r="J1207" i="45"/>
  <c r="I1207" i="45"/>
  <c r="H1207" i="45"/>
  <c r="F1207" i="45"/>
  <c r="D1207" i="45"/>
  <c r="E1207" i="45" s="1"/>
  <c r="B1207" i="45"/>
  <c r="J1206" i="45"/>
  <c r="I1206" i="45"/>
  <c r="H1206" i="45"/>
  <c r="F1206" i="45"/>
  <c r="D1206" i="45"/>
  <c r="E1206" i="45" s="1"/>
  <c r="B1206" i="45"/>
  <c r="J1205" i="45"/>
  <c r="I1205" i="45"/>
  <c r="H1205" i="45"/>
  <c r="F1205" i="45"/>
  <c r="D1205" i="45"/>
  <c r="E1205" i="45" s="1"/>
  <c r="B1205" i="45"/>
  <c r="J1204" i="45"/>
  <c r="I1204" i="45"/>
  <c r="H1204" i="45"/>
  <c r="F1204" i="45"/>
  <c r="D1204" i="45"/>
  <c r="E1204" i="45" s="1"/>
  <c r="B1204" i="45"/>
  <c r="J1203" i="45"/>
  <c r="I1203" i="45"/>
  <c r="H1203" i="45"/>
  <c r="F1203" i="45"/>
  <c r="D1203" i="45"/>
  <c r="E1203" i="45" s="1"/>
  <c r="B1203" i="45"/>
  <c r="J1202" i="45"/>
  <c r="I1202" i="45"/>
  <c r="H1202" i="45"/>
  <c r="F1202" i="45"/>
  <c r="D1202" i="45"/>
  <c r="E1202" i="45" s="1"/>
  <c r="B1202" i="45"/>
  <c r="J1201" i="45"/>
  <c r="I1201" i="45"/>
  <c r="H1201" i="45"/>
  <c r="F1201" i="45"/>
  <c r="D1201" i="45"/>
  <c r="E1201" i="45" s="1"/>
  <c r="B1201" i="45"/>
  <c r="J1200" i="45"/>
  <c r="I1200" i="45"/>
  <c r="H1200" i="45"/>
  <c r="F1200" i="45"/>
  <c r="D1200" i="45"/>
  <c r="E1200" i="45" s="1"/>
  <c r="B1200" i="45"/>
  <c r="J1199" i="45"/>
  <c r="I1199" i="45"/>
  <c r="H1199" i="45"/>
  <c r="F1199" i="45"/>
  <c r="D1199" i="45"/>
  <c r="E1199" i="45" s="1"/>
  <c r="B1199" i="45"/>
  <c r="J1198" i="45"/>
  <c r="I1198" i="45"/>
  <c r="H1198" i="45"/>
  <c r="F1198" i="45"/>
  <c r="D1198" i="45"/>
  <c r="E1198" i="45" s="1"/>
  <c r="B1198" i="45"/>
  <c r="J1197" i="45"/>
  <c r="I1197" i="45"/>
  <c r="H1197" i="45"/>
  <c r="F1197" i="45"/>
  <c r="D1197" i="45"/>
  <c r="E1197" i="45" s="1"/>
  <c r="B1197" i="45"/>
  <c r="J1196" i="45"/>
  <c r="I1196" i="45"/>
  <c r="H1196" i="45"/>
  <c r="F1196" i="45"/>
  <c r="D1196" i="45"/>
  <c r="E1196" i="45" s="1"/>
  <c r="B1196" i="45"/>
  <c r="J1195" i="45"/>
  <c r="I1195" i="45"/>
  <c r="H1195" i="45"/>
  <c r="F1195" i="45"/>
  <c r="D1195" i="45"/>
  <c r="E1195" i="45" s="1"/>
  <c r="B1195" i="45"/>
  <c r="J1194" i="45"/>
  <c r="I1194" i="45"/>
  <c r="H1194" i="45"/>
  <c r="F1194" i="45"/>
  <c r="D1194" i="45"/>
  <c r="E1194" i="45" s="1"/>
  <c r="B1194" i="45"/>
  <c r="J1193" i="45"/>
  <c r="I1193" i="45"/>
  <c r="H1193" i="45"/>
  <c r="F1193" i="45"/>
  <c r="D1193" i="45"/>
  <c r="E1193" i="45" s="1"/>
  <c r="B1193" i="45"/>
  <c r="J1192" i="45"/>
  <c r="I1192" i="45"/>
  <c r="H1192" i="45"/>
  <c r="F1192" i="45"/>
  <c r="D1192" i="45"/>
  <c r="E1192" i="45" s="1"/>
  <c r="B1192" i="45"/>
  <c r="J1191" i="45"/>
  <c r="I1191" i="45"/>
  <c r="H1191" i="45"/>
  <c r="F1191" i="45"/>
  <c r="D1191" i="45"/>
  <c r="E1191" i="45" s="1"/>
  <c r="B1191" i="45"/>
  <c r="J1190" i="45"/>
  <c r="I1190" i="45"/>
  <c r="H1190" i="45"/>
  <c r="F1190" i="45"/>
  <c r="D1190" i="45"/>
  <c r="E1190" i="45" s="1"/>
  <c r="B1190" i="45"/>
  <c r="J1189" i="45"/>
  <c r="I1189" i="45"/>
  <c r="H1189" i="45"/>
  <c r="F1189" i="45"/>
  <c r="D1189" i="45"/>
  <c r="E1189" i="45" s="1"/>
  <c r="B1189" i="45"/>
  <c r="J1188" i="45"/>
  <c r="I1188" i="45"/>
  <c r="H1188" i="45"/>
  <c r="F1188" i="45"/>
  <c r="D1188" i="45"/>
  <c r="E1188" i="45" s="1"/>
  <c r="B1188" i="45"/>
  <c r="J1187" i="45"/>
  <c r="I1187" i="45"/>
  <c r="H1187" i="45"/>
  <c r="F1187" i="45"/>
  <c r="D1187" i="45"/>
  <c r="E1187" i="45" s="1"/>
  <c r="B1187" i="45"/>
  <c r="J1186" i="45"/>
  <c r="I1186" i="45"/>
  <c r="H1186" i="45"/>
  <c r="F1186" i="45"/>
  <c r="D1186" i="45"/>
  <c r="E1186" i="45" s="1"/>
  <c r="B1186" i="45"/>
  <c r="J1185" i="45"/>
  <c r="I1185" i="45"/>
  <c r="H1185" i="45"/>
  <c r="F1185" i="45"/>
  <c r="D1185" i="45"/>
  <c r="E1185" i="45" s="1"/>
  <c r="B1185" i="45"/>
  <c r="J1184" i="45"/>
  <c r="I1184" i="45"/>
  <c r="H1184" i="45"/>
  <c r="F1184" i="45"/>
  <c r="D1184" i="45"/>
  <c r="E1184" i="45" s="1"/>
  <c r="B1184" i="45"/>
  <c r="J1183" i="45"/>
  <c r="I1183" i="45"/>
  <c r="H1183" i="45"/>
  <c r="F1183" i="45"/>
  <c r="D1183" i="45"/>
  <c r="E1183" i="45" s="1"/>
  <c r="B1183" i="45"/>
  <c r="J1182" i="45"/>
  <c r="I1182" i="45"/>
  <c r="H1182" i="45"/>
  <c r="F1182" i="45"/>
  <c r="D1182" i="45"/>
  <c r="E1182" i="45" s="1"/>
  <c r="B1182" i="45"/>
  <c r="J1181" i="45"/>
  <c r="I1181" i="45"/>
  <c r="H1181" i="45"/>
  <c r="F1181" i="45"/>
  <c r="D1181" i="45"/>
  <c r="E1181" i="45" s="1"/>
  <c r="B1181" i="45"/>
  <c r="J1180" i="45"/>
  <c r="I1180" i="45"/>
  <c r="H1180" i="45"/>
  <c r="F1180" i="45"/>
  <c r="D1180" i="45"/>
  <c r="E1180" i="45" s="1"/>
  <c r="B1180" i="45"/>
  <c r="J1179" i="45"/>
  <c r="I1179" i="45"/>
  <c r="H1179" i="45"/>
  <c r="F1179" i="45"/>
  <c r="D1179" i="45"/>
  <c r="E1179" i="45" s="1"/>
  <c r="B1179" i="45"/>
  <c r="J1178" i="45"/>
  <c r="I1178" i="45"/>
  <c r="H1178" i="45"/>
  <c r="F1178" i="45"/>
  <c r="D1178" i="45"/>
  <c r="E1178" i="45" s="1"/>
  <c r="B1178" i="45"/>
  <c r="J1177" i="45"/>
  <c r="I1177" i="45"/>
  <c r="H1177" i="45"/>
  <c r="F1177" i="45"/>
  <c r="D1177" i="45"/>
  <c r="E1177" i="45" s="1"/>
  <c r="B1177" i="45"/>
  <c r="J1176" i="45"/>
  <c r="I1176" i="45"/>
  <c r="H1176" i="45"/>
  <c r="F1176" i="45"/>
  <c r="D1176" i="45"/>
  <c r="E1176" i="45" s="1"/>
  <c r="B1176" i="45"/>
  <c r="J1175" i="45"/>
  <c r="I1175" i="45"/>
  <c r="H1175" i="45"/>
  <c r="F1175" i="45"/>
  <c r="D1175" i="45"/>
  <c r="E1175" i="45" s="1"/>
  <c r="B1175" i="45"/>
  <c r="J1174" i="45"/>
  <c r="I1174" i="45"/>
  <c r="H1174" i="45"/>
  <c r="F1174" i="45"/>
  <c r="D1174" i="45"/>
  <c r="E1174" i="45" s="1"/>
  <c r="B1174" i="45"/>
  <c r="J1173" i="45"/>
  <c r="I1173" i="45"/>
  <c r="H1173" i="45"/>
  <c r="F1173" i="45"/>
  <c r="D1173" i="45"/>
  <c r="E1173" i="45" s="1"/>
  <c r="B1173" i="45"/>
  <c r="J1172" i="45"/>
  <c r="I1172" i="45"/>
  <c r="H1172" i="45"/>
  <c r="F1172" i="45"/>
  <c r="D1172" i="45"/>
  <c r="E1172" i="45" s="1"/>
  <c r="B1172" i="45"/>
  <c r="J1171" i="45"/>
  <c r="I1171" i="45"/>
  <c r="H1171" i="45"/>
  <c r="F1171" i="45"/>
  <c r="D1171" i="45"/>
  <c r="E1171" i="45" s="1"/>
  <c r="B1171" i="45"/>
  <c r="J1170" i="45"/>
  <c r="I1170" i="45"/>
  <c r="H1170" i="45"/>
  <c r="F1170" i="45"/>
  <c r="D1170" i="45"/>
  <c r="E1170" i="45" s="1"/>
  <c r="B1170" i="45"/>
  <c r="J1169" i="45"/>
  <c r="I1169" i="45"/>
  <c r="H1169" i="45"/>
  <c r="F1169" i="45"/>
  <c r="D1169" i="45"/>
  <c r="E1169" i="45" s="1"/>
  <c r="B1169" i="45"/>
  <c r="J1168" i="45"/>
  <c r="I1168" i="45"/>
  <c r="H1168" i="45"/>
  <c r="F1168" i="45"/>
  <c r="D1168" i="45"/>
  <c r="E1168" i="45" s="1"/>
  <c r="B1168" i="45"/>
  <c r="J1167" i="45"/>
  <c r="I1167" i="45"/>
  <c r="H1167" i="45"/>
  <c r="F1167" i="45"/>
  <c r="D1167" i="45"/>
  <c r="E1167" i="45" s="1"/>
  <c r="B1167" i="45"/>
  <c r="J1166" i="45"/>
  <c r="I1166" i="45"/>
  <c r="H1166" i="45"/>
  <c r="F1166" i="45"/>
  <c r="D1166" i="45"/>
  <c r="E1166" i="45" s="1"/>
  <c r="B1166" i="45"/>
  <c r="J1165" i="45"/>
  <c r="I1165" i="45"/>
  <c r="H1165" i="45"/>
  <c r="F1165" i="45"/>
  <c r="D1165" i="45"/>
  <c r="E1165" i="45" s="1"/>
  <c r="B1165" i="45"/>
  <c r="J1164" i="45"/>
  <c r="I1164" i="45"/>
  <c r="H1164" i="45"/>
  <c r="F1164" i="45"/>
  <c r="D1164" i="45"/>
  <c r="E1164" i="45" s="1"/>
  <c r="B1164" i="45"/>
  <c r="J1163" i="45"/>
  <c r="I1163" i="45"/>
  <c r="H1163" i="45"/>
  <c r="F1163" i="45"/>
  <c r="D1163" i="45"/>
  <c r="E1163" i="45" s="1"/>
  <c r="B1163" i="45"/>
  <c r="J1162" i="45"/>
  <c r="I1162" i="45"/>
  <c r="H1162" i="45"/>
  <c r="F1162" i="45"/>
  <c r="D1162" i="45"/>
  <c r="E1162" i="45" s="1"/>
  <c r="B1162" i="45"/>
  <c r="J1161" i="45"/>
  <c r="I1161" i="45"/>
  <c r="H1161" i="45"/>
  <c r="F1161" i="45"/>
  <c r="D1161" i="45"/>
  <c r="E1161" i="45" s="1"/>
  <c r="B1161" i="45"/>
  <c r="J1160" i="45"/>
  <c r="I1160" i="45"/>
  <c r="H1160" i="45"/>
  <c r="F1160" i="45"/>
  <c r="D1160" i="45"/>
  <c r="E1160" i="45" s="1"/>
  <c r="B1160" i="45"/>
  <c r="J1159" i="45"/>
  <c r="I1159" i="45"/>
  <c r="H1159" i="45"/>
  <c r="F1159" i="45"/>
  <c r="D1159" i="45"/>
  <c r="E1159" i="45" s="1"/>
  <c r="B1159" i="45"/>
  <c r="J1158" i="45"/>
  <c r="I1158" i="45"/>
  <c r="H1158" i="45"/>
  <c r="F1158" i="45"/>
  <c r="D1158" i="45"/>
  <c r="E1158" i="45" s="1"/>
  <c r="B1158" i="45"/>
  <c r="J1157" i="45"/>
  <c r="I1157" i="45"/>
  <c r="H1157" i="45"/>
  <c r="F1157" i="45"/>
  <c r="D1157" i="45"/>
  <c r="E1157" i="45" s="1"/>
  <c r="B1157" i="45"/>
  <c r="J1156" i="45"/>
  <c r="I1156" i="45"/>
  <c r="H1156" i="45"/>
  <c r="F1156" i="45"/>
  <c r="D1156" i="45"/>
  <c r="E1156" i="45" s="1"/>
  <c r="B1156" i="45"/>
  <c r="J1155" i="45"/>
  <c r="I1155" i="45"/>
  <c r="H1155" i="45"/>
  <c r="F1155" i="45"/>
  <c r="D1155" i="45"/>
  <c r="E1155" i="45" s="1"/>
  <c r="B1155" i="45"/>
  <c r="J1154" i="45"/>
  <c r="I1154" i="45"/>
  <c r="H1154" i="45"/>
  <c r="F1154" i="45"/>
  <c r="D1154" i="45"/>
  <c r="E1154" i="45" s="1"/>
  <c r="B1154" i="45"/>
  <c r="J1153" i="45"/>
  <c r="I1153" i="45"/>
  <c r="H1153" i="45"/>
  <c r="F1153" i="45"/>
  <c r="D1153" i="45"/>
  <c r="E1153" i="45" s="1"/>
  <c r="B1153" i="45"/>
  <c r="J1152" i="45"/>
  <c r="I1152" i="45"/>
  <c r="H1152" i="45"/>
  <c r="F1152" i="45"/>
  <c r="D1152" i="45"/>
  <c r="E1152" i="45" s="1"/>
  <c r="B1152" i="45"/>
  <c r="J1151" i="45"/>
  <c r="I1151" i="45"/>
  <c r="H1151" i="45"/>
  <c r="F1151" i="45"/>
  <c r="D1151" i="45"/>
  <c r="E1151" i="45" s="1"/>
  <c r="B1151" i="45"/>
  <c r="J1150" i="45"/>
  <c r="I1150" i="45"/>
  <c r="H1150" i="45"/>
  <c r="F1150" i="45"/>
  <c r="D1150" i="45"/>
  <c r="E1150" i="45" s="1"/>
  <c r="B1150" i="45"/>
  <c r="J1149" i="45"/>
  <c r="I1149" i="45"/>
  <c r="H1149" i="45"/>
  <c r="F1149" i="45"/>
  <c r="D1149" i="45"/>
  <c r="E1149" i="45" s="1"/>
  <c r="B1149" i="45"/>
  <c r="J1148" i="45"/>
  <c r="I1148" i="45"/>
  <c r="H1148" i="45"/>
  <c r="F1148" i="45"/>
  <c r="D1148" i="45"/>
  <c r="E1148" i="45" s="1"/>
  <c r="B1148" i="45"/>
  <c r="J1147" i="45"/>
  <c r="I1147" i="45"/>
  <c r="H1147" i="45"/>
  <c r="F1147" i="45"/>
  <c r="D1147" i="45"/>
  <c r="E1147" i="45" s="1"/>
  <c r="B1147" i="45"/>
  <c r="J1146" i="45"/>
  <c r="I1146" i="45"/>
  <c r="H1146" i="45"/>
  <c r="F1146" i="45"/>
  <c r="D1146" i="45"/>
  <c r="E1146" i="45" s="1"/>
  <c r="B1146" i="45"/>
  <c r="J1145" i="45"/>
  <c r="I1145" i="45"/>
  <c r="H1145" i="45"/>
  <c r="F1145" i="45"/>
  <c r="D1145" i="45"/>
  <c r="E1145" i="45" s="1"/>
  <c r="B1145" i="45"/>
  <c r="J1144" i="45"/>
  <c r="I1144" i="45"/>
  <c r="H1144" i="45"/>
  <c r="F1144" i="45"/>
  <c r="D1144" i="45"/>
  <c r="E1144" i="45" s="1"/>
  <c r="B1144" i="45"/>
  <c r="J1143" i="45"/>
  <c r="I1143" i="45"/>
  <c r="H1143" i="45"/>
  <c r="F1143" i="45"/>
  <c r="D1143" i="45"/>
  <c r="E1143" i="45" s="1"/>
  <c r="B1143" i="45"/>
  <c r="J1142" i="45"/>
  <c r="I1142" i="45"/>
  <c r="H1142" i="45"/>
  <c r="F1142" i="45"/>
  <c r="D1142" i="45"/>
  <c r="E1142" i="45" s="1"/>
  <c r="B1142" i="45"/>
  <c r="J1141" i="45"/>
  <c r="I1141" i="45"/>
  <c r="H1141" i="45"/>
  <c r="F1141" i="45"/>
  <c r="D1141" i="45"/>
  <c r="E1141" i="45" s="1"/>
  <c r="B1141" i="45"/>
  <c r="J1140" i="45"/>
  <c r="I1140" i="45"/>
  <c r="H1140" i="45"/>
  <c r="F1140" i="45"/>
  <c r="D1140" i="45"/>
  <c r="E1140" i="45" s="1"/>
  <c r="B1140" i="45"/>
  <c r="J1139" i="45"/>
  <c r="I1139" i="45"/>
  <c r="H1139" i="45"/>
  <c r="F1139" i="45"/>
  <c r="D1139" i="45"/>
  <c r="E1139" i="45" s="1"/>
  <c r="B1139" i="45"/>
  <c r="J1138" i="45"/>
  <c r="I1138" i="45"/>
  <c r="H1138" i="45"/>
  <c r="F1138" i="45"/>
  <c r="D1138" i="45"/>
  <c r="E1138" i="45" s="1"/>
  <c r="B1138" i="45"/>
  <c r="J1137" i="45"/>
  <c r="I1137" i="45"/>
  <c r="H1137" i="45"/>
  <c r="F1137" i="45"/>
  <c r="D1137" i="45"/>
  <c r="E1137" i="45" s="1"/>
  <c r="B1137" i="45"/>
  <c r="J1136" i="45"/>
  <c r="I1136" i="45"/>
  <c r="H1136" i="45"/>
  <c r="F1136" i="45"/>
  <c r="D1136" i="45"/>
  <c r="E1136" i="45" s="1"/>
  <c r="B1136" i="45"/>
  <c r="J1135" i="45"/>
  <c r="I1135" i="45"/>
  <c r="H1135" i="45"/>
  <c r="F1135" i="45"/>
  <c r="D1135" i="45"/>
  <c r="E1135" i="45" s="1"/>
  <c r="B1135" i="45"/>
  <c r="J1134" i="45"/>
  <c r="I1134" i="45"/>
  <c r="H1134" i="45"/>
  <c r="F1134" i="45"/>
  <c r="D1134" i="45"/>
  <c r="E1134" i="45" s="1"/>
  <c r="B1134" i="45"/>
  <c r="J1133" i="45"/>
  <c r="I1133" i="45"/>
  <c r="H1133" i="45"/>
  <c r="F1133" i="45"/>
  <c r="D1133" i="45"/>
  <c r="E1133" i="45" s="1"/>
  <c r="B1133" i="45"/>
  <c r="J1132" i="45"/>
  <c r="I1132" i="45"/>
  <c r="H1132" i="45"/>
  <c r="F1132" i="45"/>
  <c r="D1132" i="45"/>
  <c r="E1132" i="45" s="1"/>
  <c r="B1132" i="45"/>
  <c r="J1131" i="45"/>
  <c r="I1131" i="45"/>
  <c r="H1131" i="45"/>
  <c r="F1131" i="45"/>
  <c r="D1131" i="45"/>
  <c r="E1131" i="45" s="1"/>
  <c r="B1131" i="45"/>
  <c r="J1130" i="45"/>
  <c r="I1130" i="45"/>
  <c r="H1130" i="45"/>
  <c r="F1130" i="45"/>
  <c r="D1130" i="45"/>
  <c r="E1130" i="45" s="1"/>
  <c r="B1130" i="45"/>
  <c r="J1129" i="45"/>
  <c r="I1129" i="45"/>
  <c r="H1129" i="45"/>
  <c r="F1129" i="45"/>
  <c r="D1129" i="45"/>
  <c r="E1129" i="45" s="1"/>
  <c r="B1129" i="45"/>
  <c r="J1128" i="45"/>
  <c r="I1128" i="45"/>
  <c r="H1128" i="45"/>
  <c r="F1128" i="45"/>
  <c r="D1128" i="45"/>
  <c r="E1128" i="45" s="1"/>
  <c r="B1128" i="45"/>
  <c r="J1127" i="45"/>
  <c r="I1127" i="45"/>
  <c r="H1127" i="45"/>
  <c r="F1127" i="45"/>
  <c r="D1127" i="45"/>
  <c r="E1127" i="45" s="1"/>
  <c r="B1127" i="45"/>
  <c r="J1126" i="45"/>
  <c r="I1126" i="45"/>
  <c r="H1126" i="45"/>
  <c r="F1126" i="45"/>
  <c r="D1126" i="45"/>
  <c r="E1126" i="45" s="1"/>
  <c r="B1126" i="45"/>
  <c r="J1125" i="45"/>
  <c r="I1125" i="45"/>
  <c r="H1125" i="45"/>
  <c r="F1125" i="45"/>
  <c r="D1125" i="45"/>
  <c r="E1125" i="45" s="1"/>
  <c r="B1125" i="45"/>
  <c r="J1124" i="45"/>
  <c r="I1124" i="45"/>
  <c r="H1124" i="45"/>
  <c r="F1124" i="45"/>
  <c r="D1124" i="45"/>
  <c r="E1124" i="45" s="1"/>
  <c r="B1124" i="45"/>
  <c r="J1123" i="45"/>
  <c r="I1123" i="45"/>
  <c r="H1123" i="45"/>
  <c r="F1123" i="45"/>
  <c r="D1123" i="45"/>
  <c r="E1123" i="45" s="1"/>
  <c r="B1123" i="45"/>
  <c r="J1122" i="45"/>
  <c r="I1122" i="45"/>
  <c r="H1122" i="45"/>
  <c r="F1122" i="45"/>
  <c r="D1122" i="45"/>
  <c r="E1122" i="45" s="1"/>
  <c r="B1122" i="45"/>
  <c r="J1121" i="45"/>
  <c r="I1121" i="45"/>
  <c r="H1121" i="45"/>
  <c r="F1121" i="45"/>
  <c r="D1121" i="45"/>
  <c r="E1121" i="45" s="1"/>
  <c r="B1121" i="45"/>
  <c r="J1120" i="45"/>
  <c r="I1120" i="45"/>
  <c r="H1120" i="45"/>
  <c r="F1120" i="45"/>
  <c r="D1120" i="45"/>
  <c r="E1120" i="45" s="1"/>
  <c r="B1120" i="45"/>
  <c r="J1119" i="45"/>
  <c r="I1119" i="45"/>
  <c r="H1119" i="45"/>
  <c r="F1119" i="45"/>
  <c r="D1119" i="45"/>
  <c r="E1119" i="45" s="1"/>
  <c r="B1119" i="45"/>
  <c r="J1118" i="45"/>
  <c r="I1118" i="45"/>
  <c r="H1118" i="45"/>
  <c r="F1118" i="45"/>
  <c r="D1118" i="45"/>
  <c r="E1118" i="45" s="1"/>
  <c r="B1118" i="45"/>
  <c r="J1117" i="45"/>
  <c r="I1117" i="45"/>
  <c r="H1117" i="45"/>
  <c r="F1117" i="45"/>
  <c r="D1117" i="45"/>
  <c r="E1117" i="45" s="1"/>
  <c r="B1117" i="45"/>
  <c r="J1116" i="45"/>
  <c r="I1116" i="45"/>
  <c r="H1116" i="45"/>
  <c r="F1116" i="45"/>
  <c r="D1116" i="45"/>
  <c r="E1116" i="45" s="1"/>
  <c r="B1116" i="45"/>
  <c r="J1115" i="45"/>
  <c r="I1115" i="45"/>
  <c r="H1115" i="45"/>
  <c r="F1115" i="45"/>
  <c r="D1115" i="45"/>
  <c r="E1115" i="45" s="1"/>
  <c r="B1115" i="45"/>
  <c r="J1114" i="45"/>
  <c r="I1114" i="45"/>
  <c r="H1114" i="45"/>
  <c r="F1114" i="45"/>
  <c r="D1114" i="45"/>
  <c r="E1114" i="45" s="1"/>
  <c r="B1114" i="45"/>
  <c r="J1113" i="45"/>
  <c r="I1113" i="45"/>
  <c r="H1113" i="45"/>
  <c r="F1113" i="45"/>
  <c r="D1113" i="45"/>
  <c r="E1113" i="45" s="1"/>
  <c r="B1113" i="45"/>
  <c r="J1112" i="45"/>
  <c r="I1112" i="45"/>
  <c r="H1112" i="45"/>
  <c r="F1112" i="45"/>
  <c r="D1112" i="45"/>
  <c r="E1112" i="45" s="1"/>
  <c r="B1112" i="45"/>
  <c r="J1111" i="45"/>
  <c r="I1111" i="45"/>
  <c r="H1111" i="45"/>
  <c r="F1111" i="45"/>
  <c r="D1111" i="45"/>
  <c r="E1111" i="45" s="1"/>
  <c r="B1111" i="45"/>
  <c r="J1110" i="45"/>
  <c r="I1110" i="45"/>
  <c r="H1110" i="45"/>
  <c r="F1110" i="45"/>
  <c r="D1110" i="45"/>
  <c r="E1110" i="45" s="1"/>
  <c r="B1110" i="45"/>
  <c r="J1109" i="45"/>
  <c r="I1109" i="45"/>
  <c r="H1109" i="45"/>
  <c r="F1109" i="45"/>
  <c r="D1109" i="45"/>
  <c r="E1109" i="45" s="1"/>
  <c r="B1109" i="45"/>
  <c r="J1108" i="45"/>
  <c r="I1108" i="45"/>
  <c r="H1108" i="45"/>
  <c r="F1108" i="45"/>
  <c r="D1108" i="45"/>
  <c r="E1108" i="45" s="1"/>
  <c r="B1108" i="45"/>
  <c r="J1107" i="45"/>
  <c r="I1107" i="45"/>
  <c r="H1107" i="45"/>
  <c r="F1107" i="45"/>
  <c r="D1107" i="45"/>
  <c r="E1107" i="45" s="1"/>
  <c r="B1107" i="45"/>
  <c r="J1106" i="45"/>
  <c r="I1106" i="45"/>
  <c r="H1106" i="45"/>
  <c r="F1106" i="45"/>
  <c r="D1106" i="45"/>
  <c r="E1106" i="45" s="1"/>
  <c r="B1106" i="45"/>
  <c r="J1105" i="45"/>
  <c r="I1105" i="45"/>
  <c r="H1105" i="45"/>
  <c r="F1105" i="45"/>
  <c r="D1105" i="45"/>
  <c r="E1105" i="45" s="1"/>
  <c r="B1105" i="45"/>
  <c r="J1104" i="45"/>
  <c r="I1104" i="45"/>
  <c r="H1104" i="45"/>
  <c r="F1104" i="45"/>
  <c r="D1104" i="45"/>
  <c r="E1104" i="45" s="1"/>
  <c r="B1104" i="45"/>
  <c r="J1103" i="45"/>
  <c r="I1103" i="45"/>
  <c r="H1103" i="45"/>
  <c r="F1103" i="45"/>
  <c r="D1103" i="45"/>
  <c r="E1103" i="45" s="1"/>
  <c r="B1103" i="45"/>
  <c r="J1102" i="45"/>
  <c r="I1102" i="45"/>
  <c r="H1102" i="45"/>
  <c r="F1102" i="45"/>
  <c r="D1102" i="45"/>
  <c r="E1102" i="45" s="1"/>
  <c r="B1102" i="45"/>
  <c r="J1101" i="45"/>
  <c r="I1101" i="45"/>
  <c r="H1101" i="45"/>
  <c r="F1101" i="45"/>
  <c r="D1101" i="45"/>
  <c r="E1101" i="45" s="1"/>
  <c r="B1101" i="45"/>
  <c r="J1100" i="45"/>
  <c r="I1100" i="45"/>
  <c r="H1100" i="45"/>
  <c r="F1100" i="45"/>
  <c r="D1100" i="45"/>
  <c r="E1100" i="45" s="1"/>
  <c r="B1100" i="45"/>
  <c r="J1099" i="45"/>
  <c r="I1099" i="45"/>
  <c r="H1099" i="45"/>
  <c r="F1099" i="45"/>
  <c r="D1099" i="45"/>
  <c r="E1099" i="45" s="1"/>
  <c r="B1099" i="45"/>
  <c r="J1098" i="45"/>
  <c r="I1098" i="45"/>
  <c r="H1098" i="45"/>
  <c r="F1098" i="45"/>
  <c r="D1098" i="45"/>
  <c r="E1098" i="45" s="1"/>
  <c r="B1098" i="45"/>
  <c r="J1097" i="45"/>
  <c r="I1097" i="45"/>
  <c r="H1097" i="45"/>
  <c r="F1097" i="45"/>
  <c r="D1097" i="45"/>
  <c r="E1097" i="45" s="1"/>
  <c r="B1097" i="45"/>
  <c r="J1096" i="45"/>
  <c r="I1096" i="45"/>
  <c r="H1096" i="45"/>
  <c r="F1096" i="45"/>
  <c r="D1096" i="45"/>
  <c r="E1096" i="45" s="1"/>
  <c r="B1096" i="45"/>
  <c r="J1095" i="45"/>
  <c r="I1095" i="45"/>
  <c r="H1095" i="45"/>
  <c r="F1095" i="45"/>
  <c r="D1095" i="45"/>
  <c r="E1095" i="45" s="1"/>
  <c r="B1095" i="45"/>
  <c r="J1094" i="45"/>
  <c r="I1094" i="45"/>
  <c r="H1094" i="45"/>
  <c r="F1094" i="45"/>
  <c r="D1094" i="45"/>
  <c r="E1094" i="45" s="1"/>
  <c r="B1094" i="45"/>
  <c r="J1093" i="45"/>
  <c r="I1093" i="45"/>
  <c r="H1093" i="45"/>
  <c r="F1093" i="45"/>
  <c r="D1093" i="45"/>
  <c r="E1093" i="45" s="1"/>
  <c r="B1093" i="45"/>
  <c r="J1092" i="45"/>
  <c r="I1092" i="45"/>
  <c r="H1092" i="45"/>
  <c r="F1092" i="45"/>
  <c r="D1092" i="45"/>
  <c r="E1092" i="45" s="1"/>
  <c r="B1092" i="45"/>
  <c r="J1091" i="45"/>
  <c r="I1091" i="45"/>
  <c r="H1091" i="45"/>
  <c r="F1091" i="45"/>
  <c r="D1091" i="45"/>
  <c r="E1091" i="45" s="1"/>
  <c r="B1091" i="45"/>
  <c r="J1090" i="45"/>
  <c r="I1090" i="45"/>
  <c r="H1090" i="45"/>
  <c r="F1090" i="45"/>
  <c r="D1090" i="45"/>
  <c r="E1090" i="45" s="1"/>
  <c r="B1090" i="45"/>
  <c r="J1089" i="45"/>
  <c r="I1089" i="45"/>
  <c r="H1089" i="45"/>
  <c r="F1089" i="45"/>
  <c r="D1089" i="45"/>
  <c r="E1089" i="45" s="1"/>
  <c r="B1089" i="45"/>
  <c r="J1088" i="45"/>
  <c r="I1088" i="45"/>
  <c r="H1088" i="45"/>
  <c r="F1088" i="45"/>
  <c r="D1088" i="45"/>
  <c r="E1088" i="45" s="1"/>
  <c r="B1088" i="45"/>
  <c r="J1087" i="45"/>
  <c r="I1087" i="45"/>
  <c r="H1087" i="45"/>
  <c r="F1087" i="45"/>
  <c r="D1087" i="45"/>
  <c r="E1087" i="45" s="1"/>
  <c r="B1087" i="45"/>
  <c r="J1086" i="45"/>
  <c r="I1086" i="45"/>
  <c r="H1086" i="45"/>
  <c r="F1086" i="45"/>
  <c r="D1086" i="45"/>
  <c r="E1086" i="45" s="1"/>
  <c r="B1086" i="45"/>
  <c r="J1085" i="45"/>
  <c r="I1085" i="45"/>
  <c r="H1085" i="45"/>
  <c r="F1085" i="45"/>
  <c r="D1085" i="45"/>
  <c r="E1085" i="45" s="1"/>
  <c r="B1085" i="45"/>
  <c r="J1084" i="45"/>
  <c r="I1084" i="45"/>
  <c r="H1084" i="45"/>
  <c r="F1084" i="45"/>
  <c r="D1084" i="45"/>
  <c r="E1084" i="45" s="1"/>
  <c r="B1084" i="45"/>
  <c r="J1083" i="45"/>
  <c r="I1083" i="45"/>
  <c r="H1083" i="45"/>
  <c r="F1083" i="45"/>
  <c r="D1083" i="45"/>
  <c r="E1083" i="45" s="1"/>
  <c r="B1083" i="45"/>
  <c r="J1082" i="45"/>
  <c r="I1082" i="45"/>
  <c r="H1082" i="45"/>
  <c r="F1082" i="45"/>
  <c r="D1082" i="45"/>
  <c r="E1082" i="45" s="1"/>
  <c r="B1082" i="45"/>
  <c r="J1081" i="45"/>
  <c r="I1081" i="45"/>
  <c r="H1081" i="45"/>
  <c r="F1081" i="45"/>
  <c r="D1081" i="45"/>
  <c r="E1081" i="45" s="1"/>
  <c r="B1081" i="45"/>
  <c r="J1080" i="45"/>
  <c r="I1080" i="45"/>
  <c r="H1080" i="45"/>
  <c r="F1080" i="45"/>
  <c r="D1080" i="45"/>
  <c r="E1080" i="45" s="1"/>
  <c r="B1080" i="45"/>
  <c r="J1079" i="45"/>
  <c r="I1079" i="45"/>
  <c r="H1079" i="45"/>
  <c r="F1079" i="45"/>
  <c r="D1079" i="45"/>
  <c r="E1079" i="45" s="1"/>
  <c r="B1079" i="45"/>
  <c r="J1078" i="45"/>
  <c r="I1078" i="45"/>
  <c r="H1078" i="45"/>
  <c r="F1078" i="45"/>
  <c r="D1078" i="45"/>
  <c r="E1078" i="45" s="1"/>
  <c r="B1078" i="45"/>
  <c r="J1077" i="45"/>
  <c r="I1077" i="45"/>
  <c r="H1077" i="45"/>
  <c r="F1077" i="45"/>
  <c r="D1077" i="45"/>
  <c r="E1077" i="45" s="1"/>
  <c r="B1077" i="45"/>
  <c r="J1076" i="45"/>
  <c r="I1076" i="45"/>
  <c r="H1076" i="45"/>
  <c r="F1076" i="45"/>
  <c r="D1076" i="45"/>
  <c r="E1076" i="45" s="1"/>
  <c r="B1076" i="45"/>
  <c r="J1075" i="45"/>
  <c r="I1075" i="45"/>
  <c r="H1075" i="45"/>
  <c r="F1075" i="45"/>
  <c r="D1075" i="45"/>
  <c r="E1075" i="45" s="1"/>
  <c r="B1075" i="45"/>
  <c r="J1074" i="45"/>
  <c r="I1074" i="45"/>
  <c r="H1074" i="45"/>
  <c r="F1074" i="45"/>
  <c r="D1074" i="45"/>
  <c r="E1074" i="45" s="1"/>
  <c r="B1074" i="45"/>
  <c r="J1073" i="45"/>
  <c r="I1073" i="45"/>
  <c r="H1073" i="45"/>
  <c r="F1073" i="45"/>
  <c r="D1073" i="45"/>
  <c r="E1073" i="45" s="1"/>
  <c r="B1073" i="45"/>
  <c r="J1072" i="45"/>
  <c r="I1072" i="45"/>
  <c r="H1072" i="45"/>
  <c r="F1072" i="45"/>
  <c r="D1072" i="45"/>
  <c r="E1072" i="45" s="1"/>
  <c r="B1072" i="45"/>
  <c r="J1071" i="45"/>
  <c r="I1071" i="45"/>
  <c r="H1071" i="45"/>
  <c r="F1071" i="45"/>
  <c r="D1071" i="45"/>
  <c r="E1071" i="45" s="1"/>
  <c r="B1071" i="45"/>
  <c r="J1070" i="45"/>
  <c r="I1070" i="45"/>
  <c r="H1070" i="45"/>
  <c r="F1070" i="45"/>
  <c r="D1070" i="45"/>
  <c r="E1070" i="45" s="1"/>
  <c r="B1070" i="45"/>
  <c r="J1069" i="45"/>
  <c r="I1069" i="45"/>
  <c r="H1069" i="45"/>
  <c r="F1069" i="45"/>
  <c r="D1069" i="45"/>
  <c r="E1069" i="45" s="1"/>
  <c r="B1069" i="45"/>
  <c r="J1068" i="45"/>
  <c r="I1068" i="45"/>
  <c r="H1068" i="45"/>
  <c r="F1068" i="45"/>
  <c r="D1068" i="45"/>
  <c r="E1068" i="45" s="1"/>
  <c r="B1068" i="45"/>
  <c r="J1067" i="45"/>
  <c r="I1067" i="45"/>
  <c r="H1067" i="45"/>
  <c r="F1067" i="45"/>
  <c r="D1067" i="45"/>
  <c r="E1067" i="45" s="1"/>
  <c r="B1067" i="45"/>
  <c r="J1066" i="45"/>
  <c r="I1066" i="45"/>
  <c r="H1066" i="45"/>
  <c r="F1066" i="45"/>
  <c r="D1066" i="45"/>
  <c r="E1066" i="45" s="1"/>
  <c r="B1066" i="45"/>
  <c r="J1065" i="45"/>
  <c r="I1065" i="45"/>
  <c r="H1065" i="45"/>
  <c r="F1065" i="45"/>
  <c r="D1065" i="45"/>
  <c r="E1065" i="45" s="1"/>
  <c r="B1065" i="45"/>
  <c r="J1064" i="45"/>
  <c r="I1064" i="45"/>
  <c r="H1064" i="45"/>
  <c r="F1064" i="45"/>
  <c r="D1064" i="45"/>
  <c r="E1064" i="45" s="1"/>
  <c r="B1064" i="45"/>
  <c r="J1063" i="45"/>
  <c r="I1063" i="45"/>
  <c r="H1063" i="45"/>
  <c r="F1063" i="45"/>
  <c r="D1063" i="45"/>
  <c r="E1063" i="45" s="1"/>
  <c r="B1063" i="45"/>
  <c r="J1062" i="45"/>
  <c r="I1062" i="45"/>
  <c r="H1062" i="45"/>
  <c r="F1062" i="45"/>
  <c r="D1062" i="45"/>
  <c r="E1062" i="45" s="1"/>
  <c r="B1062" i="45"/>
  <c r="J1061" i="45"/>
  <c r="I1061" i="45"/>
  <c r="H1061" i="45"/>
  <c r="F1061" i="45"/>
  <c r="D1061" i="45"/>
  <c r="E1061" i="45" s="1"/>
  <c r="B1061" i="45"/>
  <c r="J1060" i="45"/>
  <c r="I1060" i="45"/>
  <c r="H1060" i="45"/>
  <c r="F1060" i="45"/>
  <c r="D1060" i="45"/>
  <c r="E1060" i="45" s="1"/>
  <c r="B1060" i="45"/>
  <c r="J1059" i="45"/>
  <c r="I1059" i="45"/>
  <c r="H1059" i="45"/>
  <c r="F1059" i="45"/>
  <c r="D1059" i="45"/>
  <c r="E1059" i="45" s="1"/>
  <c r="B1059" i="45"/>
  <c r="J1058" i="45"/>
  <c r="I1058" i="45"/>
  <c r="H1058" i="45"/>
  <c r="F1058" i="45"/>
  <c r="D1058" i="45"/>
  <c r="E1058" i="45" s="1"/>
  <c r="B1058" i="45"/>
  <c r="J1057" i="45"/>
  <c r="I1057" i="45"/>
  <c r="H1057" i="45"/>
  <c r="F1057" i="45"/>
  <c r="D1057" i="45"/>
  <c r="E1057" i="45" s="1"/>
  <c r="B1057" i="45"/>
  <c r="J1056" i="45"/>
  <c r="I1056" i="45"/>
  <c r="H1056" i="45"/>
  <c r="F1056" i="45"/>
  <c r="D1056" i="45"/>
  <c r="E1056" i="45" s="1"/>
  <c r="B1056" i="45"/>
  <c r="J1055" i="45"/>
  <c r="I1055" i="45"/>
  <c r="H1055" i="45"/>
  <c r="F1055" i="45"/>
  <c r="D1055" i="45"/>
  <c r="E1055" i="45" s="1"/>
  <c r="B1055" i="45"/>
  <c r="J1054" i="45"/>
  <c r="I1054" i="45"/>
  <c r="H1054" i="45"/>
  <c r="F1054" i="45"/>
  <c r="D1054" i="45"/>
  <c r="E1054" i="45" s="1"/>
  <c r="B1054" i="45"/>
  <c r="J1053" i="45"/>
  <c r="I1053" i="45"/>
  <c r="H1053" i="45"/>
  <c r="F1053" i="45"/>
  <c r="D1053" i="45"/>
  <c r="E1053" i="45" s="1"/>
  <c r="B1053" i="45"/>
  <c r="J1052" i="45"/>
  <c r="I1052" i="45"/>
  <c r="H1052" i="45"/>
  <c r="F1052" i="45"/>
  <c r="D1052" i="45"/>
  <c r="E1052" i="45" s="1"/>
  <c r="B1052" i="45"/>
  <c r="J1051" i="45"/>
  <c r="I1051" i="45"/>
  <c r="H1051" i="45"/>
  <c r="F1051" i="45"/>
  <c r="D1051" i="45"/>
  <c r="E1051" i="45" s="1"/>
  <c r="B1051" i="45"/>
  <c r="J1050" i="45"/>
  <c r="I1050" i="45"/>
  <c r="H1050" i="45"/>
  <c r="F1050" i="45"/>
  <c r="D1050" i="45"/>
  <c r="E1050" i="45" s="1"/>
  <c r="B1050" i="45"/>
  <c r="J1049" i="45"/>
  <c r="I1049" i="45"/>
  <c r="H1049" i="45"/>
  <c r="F1049" i="45"/>
  <c r="D1049" i="45"/>
  <c r="E1049" i="45" s="1"/>
  <c r="B1049" i="45"/>
  <c r="J1048" i="45"/>
  <c r="I1048" i="45"/>
  <c r="H1048" i="45"/>
  <c r="F1048" i="45"/>
  <c r="D1048" i="45"/>
  <c r="E1048" i="45" s="1"/>
  <c r="B1048" i="45"/>
  <c r="J1047" i="45"/>
  <c r="I1047" i="45"/>
  <c r="H1047" i="45"/>
  <c r="F1047" i="45"/>
  <c r="D1047" i="45"/>
  <c r="E1047" i="45" s="1"/>
  <c r="B1047" i="45"/>
  <c r="J1046" i="45"/>
  <c r="I1046" i="45"/>
  <c r="H1046" i="45"/>
  <c r="F1046" i="45"/>
  <c r="D1046" i="45"/>
  <c r="E1046" i="45" s="1"/>
  <c r="B1046" i="45"/>
  <c r="J1045" i="45"/>
  <c r="I1045" i="45"/>
  <c r="H1045" i="45"/>
  <c r="F1045" i="45"/>
  <c r="D1045" i="45"/>
  <c r="E1045" i="45" s="1"/>
  <c r="B1045" i="45"/>
  <c r="J1044" i="45"/>
  <c r="I1044" i="45"/>
  <c r="H1044" i="45"/>
  <c r="F1044" i="45"/>
  <c r="D1044" i="45"/>
  <c r="E1044" i="45" s="1"/>
  <c r="B1044" i="45"/>
  <c r="J1043" i="45"/>
  <c r="I1043" i="45"/>
  <c r="H1043" i="45"/>
  <c r="F1043" i="45"/>
  <c r="D1043" i="45"/>
  <c r="E1043" i="45" s="1"/>
  <c r="B1043" i="45"/>
  <c r="J1042" i="45"/>
  <c r="I1042" i="45"/>
  <c r="H1042" i="45"/>
  <c r="F1042" i="45"/>
  <c r="D1042" i="45"/>
  <c r="E1042" i="45" s="1"/>
  <c r="B1042" i="45"/>
  <c r="J1041" i="45"/>
  <c r="I1041" i="45"/>
  <c r="H1041" i="45"/>
  <c r="F1041" i="45"/>
  <c r="D1041" i="45"/>
  <c r="E1041" i="45" s="1"/>
  <c r="B1041" i="45"/>
  <c r="J1040" i="45"/>
  <c r="I1040" i="45"/>
  <c r="H1040" i="45"/>
  <c r="F1040" i="45"/>
  <c r="D1040" i="45"/>
  <c r="E1040" i="45" s="1"/>
  <c r="B1040" i="45"/>
  <c r="J1039" i="45"/>
  <c r="I1039" i="45"/>
  <c r="H1039" i="45"/>
  <c r="F1039" i="45"/>
  <c r="D1039" i="45"/>
  <c r="E1039" i="45" s="1"/>
  <c r="B1039" i="45"/>
  <c r="J1038" i="45"/>
  <c r="I1038" i="45"/>
  <c r="H1038" i="45"/>
  <c r="F1038" i="45"/>
  <c r="D1038" i="45"/>
  <c r="E1038" i="45" s="1"/>
  <c r="B1038" i="45"/>
  <c r="J1037" i="45"/>
  <c r="I1037" i="45"/>
  <c r="H1037" i="45"/>
  <c r="F1037" i="45"/>
  <c r="D1037" i="45"/>
  <c r="E1037" i="45" s="1"/>
  <c r="B1037" i="45"/>
  <c r="J1036" i="45"/>
  <c r="I1036" i="45"/>
  <c r="H1036" i="45"/>
  <c r="F1036" i="45"/>
  <c r="D1036" i="45"/>
  <c r="E1036" i="45" s="1"/>
  <c r="B1036" i="45"/>
  <c r="J1035" i="45"/>
  <c r="I1035" i="45"/>
  <c r="H1035" i="45"/>
  <c r="F1035" i="45"/>
  <c r="D1035" i="45"/>
  <c r="E1035" i="45" s="1"/>
  <c r="B1035" i="45"/>
  <c r="J1034" i="45"/>
  <c r="I1034" i="45"/>
  <c r="H1034" i="45"/>
  <c r="F1034" i="45"/>
  <c r="D1034" i="45"/>
  <c r="E1034" i="45" s="1"/>
  <c r="B1034" i="45"/>
  <c r="J1033" i="45"/>
  <c r="I1033" i="45"/>
  <c r="H1033" i="45"/>
  <c r="F1033" i="45"/>
  <c r="D1033" i="45"/>
  <c r="E1033" i="45" s="1"/>
  <c r="B1033" i="45"/>
  <c r="J1032" i="45"/>
  <c r="I1032" i="45"/>
  <c r="H1032" i="45"/>
  <c r="F1032" i="45"/>
  <c r="D1032" i="45"/>
  <c r="E1032" i="45" s="1"/>
  <c r="B1032" i="45"/>
  <c r="J1031" i="45"/>
  <c r="I1031" i="45"/>
  <c r="H1031" i="45"/>
  <c r="F1031" i="45"/>
  <c r="D1031" i="45"/>
  <c r="E1031" i="45" s="1"/>
  <c r="B1031" i="45"/>
  <c r="J1030" i="45"/>
  <c r="I1030" i="45"/>
  <c r="H1030" i="45"/>
  <c r="F1030" i="45"/>
  <c r="D1030" i="45"/>
  <c r="E1030" i="45" s="1"/>
  <c r="B1030" i="45"/>
  <c r="J1029" i="45"/>
  <c r="I1029" i="45"/>
  <c r="H1029" i="45"/>
  <c r="F1029" i="45"/>
  <c r="D1029" i="45"/>
  <c r="E1029" i="45" s="1"/>
  <c r="B1029" i="45"/>
  <c r="J1028" i="45"/>
  <c r="I1028" i="45"/>
  <c r="H1028" i="45"/>
  <c r="F1028" i="45"/>
  <c r="D1028" i="45"/>
  <c r="E1028" i="45" s="1"/>
  <c r="B1028" i="45"/>
  <c r="J1027" i="45"/>
  <c r="I1027" i="45"/>
  <c r="H1027" i="45"/>
  <c r="F1027" i="45"/>
  <c r="D1027" i="45"/>
  <c r="E1027" i="45" s="1"/>
  <c r="B1027" i="45"/>
  <c r="J1026" i="45"/>
  <c r="I1026" i="45"/>
  <c r="H1026" i="45"/>
  <c r="F1026" i="45"/>
  <c r="D1026" i="45"/>
  <c r="E1026" i="45" s="1"/>
  <c r="B1026" i="45"/>
  <c r="J1025" i="45"/>
  <c r="I1025" i="45"/>
  <c r="H1025" i="45"/>
  <c r="F1025" i="45"/>
  <c r="D1025" i="45"/>
  <c r="E1025" i="45" s="1"/>
  <c r="B1025" i="45"/>
  <c r="J1024" i="45"/>
  <c r="I1024" i="45"/>
  <c r="H1024" i="45"/>
  <c r="F1024" i="45"/>
  <c r="D1024" i="45"/>
  <c r="E1024" i="45" s="1"/>
  <c r="B1024" i="45"/>
  <c r="J1023" i="45"/>
  <c r="I1023" i="45"/>
  <c r="H1023" i="45"/>
  <c r="F1023" i="45"/>
  <c r="D1023" i="45"/>
  <c r="E1023" i="45" s="1"/>
  <c r="B1023" i="45"/>
  <c r="J1022" i="45"/>
  <c r="I1022" i="45"/>
  <c r="H1022" i="45"/>
  <c r="F1022" i="45"/>
  <c r="D1022" i="45"/>
  <c r="E1022" i="45" s="1"/>
  <c r="B1022" i="45"/>
  <c r="J1021" i="45"/>
  <c r="I1021" i="45"/>
  <c r="H1021" i="45"/>
  <c r="F1021" i="45"/>
  <c r="D1021" i="45"/>
  <c r="E1021" i="45" s="1"/>
  <c r="B1021" i="45"/>
  <c r="J1020" i="45"/>
  <c r="I1020" i="45"/>
  <c r="H1020" i="45"/>
  <c r="F1020" i="45"/>
  <c r="D1020" i="45"/>
  <c r="E1020" i="45" s="1"/>
  <c r="B1020" i="45"/>
  <c r="J1019" i="45"/>
  <c r="I1019" i="45"/>
  <c r="H1019" i="45"/>
  <c r="F1019" i="45"/>
  <c r="D1019" i="45"/>
  <c r="E1019" i="45" s="1"/>
  <c r="B1019" i="45"/>
  <c r="J1018" i="45"/>
  <c r="I1018" i="45"/>
  <c r="H1018" i="45"/>
  <c r="F1018" i="45"/>
  <c r="D1018" i="45"/>
  <c r="E1018" i="45" s="1"/>
  <c r="B1018" i="45"/>
  <c r="J1017" i="45"/>
  <c r="I1017" i="45"/>
  <c r="H1017" i="45"/>
  <c r="F1017" i="45"/>
  <c r="D1017" i="45"/>
  <c r="E1017" i="45" s="1"/>
  <c r="B1017" i="45"/>
  <c r="J1016" i="45"/>
  <c r="I1016" i="45"/>
  <c r="H1016" i="45"/>
  <c r="F1016" i="45"/>
  <c r="D1016" i="45"/>
  <c r="E1016" i="45" s="1"/>
  <c r="B1016" i="45"/>
  <c r="J1015" i="45"/>
  <c r="I1015" i="45"/>
  <c r="H1015" i="45"/>
  <c r="F1015" i="45"/>
  <c r="D1015" i="45"/>
  <c r="E1015" i="45" s="1"/>
  <c r="B1015" i="45"/>
  <c r="J1014" i="45"/>
  <c r="I1014" i="45"/>
  <c r="H1014" i="45"/>
  <c r="F1014" i="45"/>
  <c r="D1014" i="45"/>
  <c r="E1014" i="45" s="1"/>
  <c r="B1014" i="45"/>
  <c r="J1013" i="45"/>
  <c r="I1013" i="45"/>
  <c r="H1013" i="45"/>
  <c r="F1013" i="45"/>
  <c r="D1013" i="45"/>
  <c r="E1013" i="45" s="1"/>
  <c r="B1013" i="45"/>
  <c r="J1012" i="45"/>
  <c r="I1012" i="45"/>
  <c r="H1012" i="45"/>
  <c r="F1012" i="45"/>
  <c r="D1012" i="45"/>
  <c r="E1012" i="45" s="1"/>
  <c r="B1012" i="45"/>
  <c r="J1011" i="45"/>
  <c r="I1011" i="45"/>
  <c r="H1011" i="45"/>
  <c r="F1011" i="45"/>
  <c r="D1011" i="45"/>
  <c r="E1011" i="45" s="1"/>
  <c r="B1011" i="45"/>
  <c r="J1010" i="45"/>
  <c r="I1010" i="45"/>
  <c r="H1010" i="45"/>
  <c r="F1010" i="45"/>
  <c r="D1010" i="45"/>
  <c r="E1010" i="45" s="1"/>
  <c r="B1010" i="45"/>
  <c r="J1009" i="45"/>
  <c r="I1009" i="45"/>
  <c r="H1009" i="45"/>
  <c r="F1009" i="45"/>
  <c r="D1009" i="45"/>
  <c r="E1009" i="45" s="1"/>
  <c r="B1009" i="45"/>
  <c r="J1008" i="45"/>
  <c r="I1008" i="45"/>
  <c r="H1008" i="45"/>
  <c r="F1008" i="45"/>
  <c r="D1008" i="45"/>
  <c r="E1008" i="45" s="1"/>
  <c r="B1008" i="45"/>
  <c r="J1007" i="45"/>
  <c r="I1007" i="45"/>
  <c r="H1007" i="45"/>
  <c r="F1007" i="45"/>
  <c r="D1007" i="45"/>
  <c r="E1007" i="45" s="1"/>
  <c r="B1007" i="45"/>
  <c r="J1006" i="45"/>
  <c r="I1006" i="45"/>
  <c r="H1006" i="45"/>
  <c r="F1006" i="45"/>
  <c r="D1006" i="45"/>
  <c r="E1006" i="45" s="1"/>
  <c r="B1006" i="45"/>
  <c r="J1005" i="45"/>
  <c r="I1005" i="45"/>
  <c r="H1005" i="45"/>
  <c r="F1005" i="45"/>
  <c r="D1005" i="45"/>
  <c r="E1005" i="45" s="1"/>
  <c r="B1005" i="45"/>
  <c r="J1004" i="45"/>
  <c r="I1004" i="45"/>
  <c r="H1004" i="45"/>
  <c r="F1004" i="45"/>
  <c r="D1004" i="45"/>
  <c r="E1004" i="45" s="1"/>
  <c r="B1004" i="45"/>
  <c r="J1003" i="45"/>
  <c r="I1003" i="45"/>
  <c r="H1003" i="45"/>
  <c r="F1003" i="45"/>
  <c r="D1003" i="45"/>
  <c r="E1003" i="45" s="1"/>
  <c r="B1003" i="45"/>
  <c r="J1002" i="45"/>
  <c r="I1002" i="45"/>
  <c r="H1002" i="45"/>
  <c r="F1002" i="45"/>
  <c r="D1002" i="45"/>
  <c r="E1002" i="45" s="1"/>
  <c r="B1002" i="45"/>
  <c r="J1001" i="45"/>
  <c r="I1001" i="45"/>
  <c r="H1001" i="45"/>
  <c r="F1001" i="45"/>
  <c r="D1001" i="45"/>
  <c r="E1001" i="45" s="1"/>
  <c r="B1001" i="45"/>
  <c r="J1000" i="45"/>
  <c r="I1000" i="45"/>
  <c r="H1000" i="45"/>
  <c r="F1000" i="45"/>
  <c r="D1000" i="45"/>
  <c r="E1000" i="45" s="1"/>
  <c r="B1000" i="45"/>
  <c r="J999" i="45"/>
  <c r="I999" i="45"/>
  <c r="H999" i="45"/>
  <c r="F999" i="45"/>
  <c r="D999" i="45"/>
  <c r="E999" i="45" s="1"/>
  <c r="B999" i="45"/>
  <c r="J998" i="45"/>
  <c r="I998" i="45"/>
  <c r="H998" i="45"/>
  <c r="F998" i="45"/>
  <c r="D998" i="45"/>
  <c r="E998" i="45" s="1"/>
  <c r="B998" i="45"/>
  <c r="J997" i="45"/>
  <c r="I997" i="45"/>
  <c r="H997" i="45"/>
  <c r="F997" i="45"/>
  <c r="D997" i="45"/>
  <c r="E997" i="45" s="1"/>
  <c r="B997" i="45"/>
  <c r="J996" i="45"/>
  <c r="I996" i="45"/>
  <c r="H996" i="45"/>
  <c r="F996" i="45"/>
  <c r="D996" i="45"/>
  <c r="E996" i="45" s="1"/>
  <c r="B996" i="45"/>
  <c r="J995" i="45"/>
  <c r="I995" i="45"/>
  <c r="H995" i="45"/>
  <c r="F995" i="45"/>
  <c r="D995" i="45"/>
  <c r="E995" i="45" s="1"/>
  <c r="B995" i="45"/>
  <c r="J994" i="45"/>
  <c r="I994" i="45"/>
  <c r="H994" i="45"/>
  <c r="F994" i="45"/>
  <c r="D994" i="45"/>
  <c r="E994" i="45" s="1"/>
  <c r="B994" i="45"/>
  <c r="J993" i="45"/>
  <c r="I993" i="45"/>
  <c r="H993" i="45"/>
  <c r="F993" i="45"/>
  <c r="D993" i="45"/>
  <c r="E993" i="45" s="1"/>
  <c r="B993" i="45"/>
  <c r="J992" i="45"/>
  <c r="I992" i="45"/>
  <c r="H992" i="45"/>
  <c r="F992" i="45"/>
  <c r="D992" i="45"/>
  <c r="E992" i="45" s="1"/>
  <c r="B992" i="45"/>
  <c r="J991" i="45"/>
  <c r="I991" i="45"/>
  <c r="H991" i="45"/>
  <c r="F991" i="45"/>
  <c r="D991" i="45"/>
  <c r="E991" i="45" s="1"/>
  <c r="B991" i="45"/>
  <c r="J990" i="45"/>
  <c r="I990" i="45"/>
  <c r="H990" i="45"/>
  <c r="F990" i="45"/>
  <c r="D990" i="45"/>
  <c r="E990" i="45" s="1"/>
  <c r="B990" i="45"/>
  <c r="J989" i="45"/>
  <c r="I989" i="45"/>
  <c r="H989" i="45"/>
  <c r="F989" i="45"/>
  <c r="D989" i="45"/>
  <c r="E989" i="45" s="1"/>
  <c r="B989" i="45"/>
  <c r="J988" i="45"/>
  <c r="I988" i="45"/>
  <c r="H988" i="45"/>
  <c r="F988" i="45"/>
  <c r="D988" i="45"/>
  <c r="E988" i="45" s="1"/>
  <c r="B988" i="45"/>
  <c r="J987" i="45"/>
  <c r="I987" i="45"/>
  <c r="H987" i="45"/>
  <c r="F987" i="45"/>
  <c r="D987" i="45"/>
  <c r="E987" i="45" s="1"/>
  <c r="B987" i="45"/>
  <c r="J986" i="45"/>
  <c r="I986" i="45"/>
  <c r="H986" i="45"/>
  <c r="F986" i="45"/>
  <c r="D986" i="45"/>
  <c r="E986" i="45" s="1"/>
  <c r="B986" i="45"/>
  <c r="J985" i="45"/>
  <c r="I985" i="45"/>
  <c r="H985" i="45"/>
  <c r="F985" i="45"/>
  <c r="D985" i="45"/>
  <c r="E985" i="45" s="1"/>
  <c r="B985" i="45"/>
  <c r="J984" i="45"/>
  <c r="I984" i="45"/>
  <c r="H984" i="45"/>
  <c r="F984" i="45"/>
  <c r="D984" i="45"/>
  <c r="E984" i="45" s="1"/>
  <c r="B984" i="45"/>
  <c r="J983" i="45"/>
  <c r="I983" i="45"/>
  <c r="H983" i="45"/>
  <c r="F983" i="45"/>
  <c r="D983" i="45"/>
  <c r="E983" i="45" s="1"/>
  <c r="B983" i="45"/>
  <c r="J982" i="45"/>
  <c r="I982" i="45"/>
  <c r="H982" i="45"/>
  <c r="F982" i="45"/>
  <c r="D982" i="45"/>
  <c r="E982" i="45" s="1"/>
  <c r="B982" i="45"/>
  <c r="J981" i="45"/>
  <c r="I981" i="45"/>
  <c r="H981" i="45"/>
  <c r="F981" i="45"/>
  <c r="D981" i="45"/>
  <c r="E981" i="45" s="1"/>
  <c r="B981" i="45"/>
  <c r="J980" i="45"/>
  <c r="I980" i="45"/>
  <c r="H980" i="45"/>
  <c r="F980" i="45"/>
  <c r="D980" i="45"/>
  <c r="E980" i="45" s="1"/>
  <c r="B980" i="45"/>
  <c r="J979" i="45"/>
  <c r="I979" i="45"/>
  <c r="H979" i="45"/>
  <c r="F979" i="45"/>
  <c r="D979" i="45"/>
  <c r="E979" i="45" s="1"/>
  <c r="B979" i="45"/>
  <c r="J978" i="45"/>
  <c r="I978" i="45"/>
  <c r="H978" i="45"/>
  <c r="F978" i="45"/>
  <c r="D978" i="45"/>
  <c r="E978" i="45" s="1"/>
  <c r="B978" i="45"/>
  <c r="J977" i="45"/>
  <c r="I977" i="45"/>
  <c r="H977" i="45"/>
  <c r="F977" i="45"/>
  <c r="D977" i="45"/>
  <c r="E977" i="45" s="1"/>
  <c r="B977" i="45"/>
  <c r="J976" i="45"/>
  <c r="I976" i="45"/>
  <c r="H976" i="45"/>
  <c r="F976" i="45"/>
  <c r="D976" i="45"/>
  <c r="E976" i="45" s="1"/>
  <c r="B976" i="45"/>
  <c r="J975" i="45"/>
  <c r="I975" i="45"/>
  <c r="H975" i="45"/>
  <c r="F975" i="45"/>
  <c r="D975" i="45"/>
  <c r="E975" i="45" s="1"/>
  <c r="B975" i="45"/>
  <c r="J974" i="45"/>
  <c r="I974" i="45"/>
  <c r="H974" i="45"/>
  <c r="F974" i="45"/>
  <c r="D974" i="45"/>
  <c r="E974" i="45" s="1"/>
  <c r="B974" i="45"/>
  <c r="J973" i="45"/>
  <c r="I973" i="45"/>
  <c r="H973" i="45"/>
  <c r="F973" i="45"/>
  <c r="D973" i="45"/>
  <c r="E973" i="45" s="1"/>
  <c r="B973" i="45"/>
  <c r="J972" i="45"/>
  <c r="I972" i="45"/>
  <c r="H972" i="45"/>
  <c r="F972" i="45"/>
  <c r="D972" i="45"/>
  <c r="E972" i="45" s="1"/>
  <c r="B972" i="45"/>
  <c r="J971" i="45"/>
  <c r="I971" i="45"/>
  <c r="H971" i="45"/>
  <c r="F971" i="45"/>
  <c r="D971" i="45"/>
  <c r="E971" i="45" s="1"/>
  <c r="B971" i="45"/>
  <c r="J970" i="45"/>
  <c r="I970" i="45"/>
  <c r="H970" i="45"/>
  <c r="F970" i="45"/>
  <c r="D970" i="45"/>
  <c r="E970" i="45" s="1"/>
  <c r="B970" i="45"/>
  <c r="J969" i="45"/>
  <c r="I969" i="45"/>
  <c r="H969" i="45"/>
  <c r="F969" i="45"/>
  <c r="D969" i="45"/>
  <c r="E969" i="45" s="1"/>
  <c r="B969" i="45"/>
  <c r="J968" i="45"/>
  <c r="I968" i="45"/>
  <c r="H968" i="45"/>
  <c r="F968" i="45"/>
  <c r="D968" i="45"/>
  <c r="E968" i="45" s="1"/>
  <c r="B968" i="45"/>
  <c r="J967" i="45"/>
  <c r="I967" i="45"/>
  <c r="H967" i="45"/>
  <c r="F967" i="45"/>
  <c r="D967" i="45"/>
  <c r="E967" i="45" s="1"/>
  <c r="B967" i="45"/>
  <c r="J966" i="45"/>
  <c r="I966" i="45"/>
  <c r="H966" i="45"/>
  <c r="F966" i="45"/>
  <c r="D966" i="45"/>
  <c r="E966" i="45" s="1"/>
  <c r="B966" i="45"/>
  <c r="J965" i="45"/>
  <c r="I965" i="45"/>
  <c r="H965" i="45"/>
  <c r="F965" i="45"/>
  <c r="D965" i="45"/>
  <c r="E965" i="45" s="1"/>
  <c r="B965" i="45"/>
  <c r="J964" i="45"/>
  <c r="I964" i="45"/>
  <c r="H964" i="45"/>
  <c r="F964" i="45"/>
  <c r="D964" i="45"/>
  <c r="E964" i="45" s="1"/>
  <c r="B964" i="45"/>
  <c r="J963" i="45"/>
  <c r="I963" i="45"/>
  <c r="H963" i="45"/>
  <c r="F963" i="45"/>
  <c r="D963" i="45"/>
  <c r="E963" i="45" s="1"/>
  <c r="B963" i="45"/>
  <c r="J962" i="45"/>
  <c r="I962" i="45"/>
  <c r="H962" i="45"/>
  <c r="F962" i="45"/>
  <c r="D962" i="45"/>
  <c r="E962" i="45" s="1"/>
  <c r="B962" i="45"/>
  <c r="J961" i="45"/>
  <c r="I961" i="45"/>
  <c r="H961" i="45"/>
  <c r="F961" i="45"/>
  <c r="D961" i="45"/>
  <c r="E961" i="45" s="1"/>
  <c r="B961" i="45"/>
  <c r="J960" i="45"/>
  <c r="I960" i="45"/>
  <c r="H960" i="45"/>
  <c r="F960" i="45"/>
  <c r="D960" i="45"/>
  <c r="E960" i="45" s="1"/>
  <c r="B960" i="45"/>
  <c r="J959" i="45"/>
  <c r="I959" i="45"/>
  <c r="H959" i="45"/>
  <c r="F959" i="45"/>
  <c r="D959" i="45"/>
  <c r="E959" i="45" s="1"/>
  <c r="B959" i="45"/>
  <c r="J958" i="45"/>
  <c r="I958" i="45"/>
  <c r="H958" i="45"/>
  <c r="F958" i="45"/>
  <c r="D958" i="45"/>
  <c r="E958" i="45" s="1"/>
  <c r="B958" i="45"/>
  <c r="J957" i="45"/>
  <c r="I957" i="45"/>
  <c r="H957" i="45"/>
  <c r="F957" i="45"/>
  <c r="D957" i="45"/>
  <c r="E957" i="45" s="1"/>
  <c r="B957" i="45"/>
  <c r="J956" i="45"/>
  <c r="I956" i="45"/>
  <c r="H956" i="45"/>
  <c r="F956" i="45"/>
  <c r="D956" i="45"/>
  <c r="E956" i="45" s="1"/>
  <c r="B956" i="45"/>
  <c r="J955" i="45"/>
  <c r="I955" i="45"/>
  <c r="H955" i="45"/>
  <c r="F955" i="45"/>
  <c r="D955" i="45"/>
  <c r="E955" i="45" s="1"/>
  <c r="B955" i="45"/>
  <c r="J954" i="45"/>
  <c r="I954" i="45"/>
  <c r="H954" i="45"/>
  <c r="F954" i="45"/>
  <c r="D954" i="45"/>
  <c r="E954" i="45" s="1"/>
  <c r="B954" i="45"/>
  <c r="J953" i="45"/>
  <c r="I953" i="45"/>
  <c r="H953" i="45"/>
  <c r="F953" i="45"/>
  <c r="D953" i="45"/>
  <c r="E953" i="45" s="1"/>
  <c r="B953" i="45"/>
  <c r="J952" i="45"/>
  <c r="I952" i="45"/>
  <c r="H952" i="45"/>
  <c r="F952" i="45"/>
  <c r="D952" i="45"/>
  <c r="E952" i="45" s="1"/>
  <c r="B952" i="45"/>
  <c r="J951" i="45"/>
  <c r="I951" i="45"/>
  <c r="H951" i="45"/>
  <c r="F951" i="45"/>
  <c r="D951" i="45"/>
  <c r="E951" i="45" s="1"/>
  <c r="B951" i="45"/>
  <c r="J950" i="45"/>
  <c r="I950" i="45"/>
  <c r="H950" i="45"/>
  <c r="F950" i="45"/>
  <c r="D950" i="45"/>
  <c r="E950" i="45" s="1"/>
  <c r="B950" i="45"/>
  <c r="J949" i="45"/>
  <c r="I949" i="45"/>
  <c r="H949" i="45"/>
  <c r="F949" i="45"/>
  <c r="D949" i="45"/>
  <c r="E949" i="45" s="1"/>
  <c r="B949" i="45"/>
  <c r="J948" i="45"/>
  <c r="I948" i="45"/>
  <c r="H948" i="45"/>
  <c r="F948" i="45"/>
  <c r="D948" i="45"/>
  <c r="E948" i="45" s="1"/>
  <c r="B948" i="45"/>
  <c r="J947" i="45"/>
  <c r="I947" i="45"/>
  <c r="H947" i="45"/>
  <c r="F947" i="45"/>
  <c r="D947" i="45"/>
  <c r="E947" i="45" s="1"/>
  <c r="B947" i="45"/>
  <c r="J946" i="45"/>
  <c r="I946" i="45"/>
  <c r="H946" i="45"/>
  <c r="F946" i="45"/>
  <c r="D946" i="45"/>
  <c r="E946" i="45" s="1"/>
  <c r="B946" i="45"/>
  <c r="J945" i="45"/>
  <c r="I945" i="45"/>
  <c r="H945" i="45"/>
  <c r="F945" i="45"/>
  <c r="D945" i="45"/>
  <c r="E945" i="45" s="1"/>
  <c r="B945" i="45"/>
  <c r="J944" i="45"/>
  <c r="I944" i="45"/>
  <c r="H944" i="45"/>
  <c r="F944" i="45"/>
  <c r="D944" i="45"/>
  <c r="E944" i="45" s="1"/>
  <c r="B944" i="45"/>
  <c r="J943" i="45"/>
  <c r="I943" i="45"/>
  <c r="H943" i="45"/>
  <c r="F943" i="45"/>
  <c r="D943" i="45"/>
  <c r="E943" i="45" s="1"/>
  <c r="B943" i="45"/>
  <c r="J942" i="45"/>
  <c r="I942" i="45"/>
  <c r="H942" i="45"/>
  <c r="F942" i="45"/>
  <c r="D942" i="45"/>
  <c r="E942" i="45" s="1"/>
  <c r="B942" i="45"/>
  <c r="J941" i="45"/>
  <c r="I941" i="45"/>
  <c r="H941" i="45"/>
  <c r="F941" i="45"/>
  <c r="D941" i="45"/>
  <c r="E941" i="45" s="1"/>
  <c r="B941" i="45"/>
  <c r="J940" i="45"/>
  <c r="I940" i="45"/>
  <c r="H940" i="45"/>
  <c r="F940" i="45"/>
  <c r="D940" i="45"/>
  <c r="E940" i="45" s="1"/>
  <c r="B940" i="45"/>
  <c r="J939" i="45"/>
  <c r="I939" i="45"/>
  <c r="H939" i="45"/>
  <c r="F939" i="45"/>
  <c r="D939" i="45"/>
  <c r="E939" i="45" s="1"/>
  <c r="B939" i="45"/>
  <c r="J938" i="45"/>
  <c r="I938" i="45"/>
  <c r="H938" i="45"/>
  <c r="F938" i="45"/>
  <c r="D938" i="45"/>
  <c r="E938" i="45" s="1"/>
  <c r="B938" i="45"/>
  <c r="J937" i="45"/>
  <c r="I937" i="45"/>
  <c r="H937" i="45"/>
  <c r="F937" i="45"/>
  <c r="D937" i="45"/>
  <c r="E937" i="45" s="1"/>
  <c r="B937" i="45"/>
  <c r="J936" i="45"/>
  <c r="I936" i="45"/>
  <c r="H936" i="45"/>
  <c r="F936" i="45"/>
  <c r="D936" i="45"/>
  <c r="E936" i="45" s="1"/>
  <c r="B936" i="45"/>
  <c r="J935" i="45"/>
  <c r="I935" i="45"/>
  <c r="H935" i="45"/>
  <c r="F935" i="45"/>
  <c r="D935" i="45"/>
  <c r="E935" i="45" s="1"/>
  <c r="B935" i="45"/>
  <c r="J934" i="45"/>
  <c r="I934" i="45"/>
  <c r="H934" i="45"/>
  <c r="F934" i="45"/>
  <c r="D934" i="45"/>
  <c r="E934" i="45" s="1"/>
  <c r="B934" i="45"/>
  <c r="J933" i="45"/>
  <c r="I933" i="45"/>
  <c r="H933" i="45"/>
  <c r="F933" i="45"/>
  <c r="D933" i="45"/>
  <c r="E933" i="45" s="1"/>
  <c r="B933" i="45"/>
  <c r="J932" i="45"/>
  <c r="I932" i="45"/>
  <c r="H932" i="45"/>
  <c r="F932" i="45"/>
  <c r="D932" i="45"/>
  <c r="E932" i="45" s="1"/>
  <c r="B932" i="45"/>
  <c r="J931" i="45"/>
  <c r="I931" i="45"/>
  <c r="H931" i="45"/>
  <c r="F931" i="45"/>
  <c r="D931" i="45"/>
  <c r="E931" i="45" s="1"/>
  <c r="B931" i="45"/>
  <c r="J930" i="45"/>
  <c r="I930" i="45"/>
  <c r="H930" i="45"/>
  <c r="F930" i="45"/>
  <c r="D930" i="45"/>
  <c r="E930" i="45" s="1"/>
  <c r="B930" i="45"/>
  <c r="J929" i="45"/>
  <c r="I929" i="45"/>
  <c r="H929" i="45"/>
  <c r="F929" i="45"/>
  <c r="D929" i="45"/>
  <c r="E929" i="45" s="1"/>
  <c r="B929" i="45"/>
  <c r="J928" i="45"/>
  <c r="I928" i="45"/>
  <c r="H928" i="45"/>
  <c r="F928" i="45"/>
  <c r="D928" i="45"/>
  <c r="E928" i="45" s="1"/>
  <c r="B928" i="45"/>
  <c r="J927" i="45"/>
  <c r="I927" i="45"/>
  <c r="H927" i="45"/>
  <c r="F927" i="45"/>
  <c r="D927" i="45"/>
  <c r="E927" i="45" s="1"/>
  <c r="B927" i="45"/>
  <c r="J926" i="45"/>
  <c r="I926" i="45"/>
  <c r="H926" i="45"/>
  <c r="F926" i="45"/>
  <c r="D926" i="45"/>
  <c r="E926" i="45" s="1"/>
  <c r="B926" i="45"/>
  <c r="J925" i="45"/>
  <c r="I925" i="45"/>
  <c r="H925" i="45"/>
  <c r="F925" i="45"/>
  <c r="D925" i="45"/>
  <c r="E925" i="45" s="1"/>
  <c r="B925" i="45"/>
  <c r="J924" i="45"/>
  <c r="I924" i="45"/>
  <c r="H924" i="45"/>
  <c r="F924" i="45"/>
  <c r="D924" i="45"/>
  <c r="E924" i="45" s="1"/>
  <c r="B924" i="45"/>
  <c r="J923" i="45"/>
  <c r="I923" i="45"/>
  <c r="H923" i="45"/>
  <c r="F923" i="45"/>
  <c r="D923" i="45"/>
  <c r="E923" i="45" s="1"/>
  <c r="B923" i="45"/>
  <c r="J922" i="45"/>
  <c r="I922" i="45"/>
  <c r="H922" i="45"/>
  <c r="F922" i="45"/>
  <c r="D922" i="45"/>
  <c r="E922" i="45" s="1"/>
  <c r="B922" i="45"/>
  <c r="J921" i="45"/>
  <c r="I921" i="45"/>
  <c r="H921" i="45"/>
  <c r="F921" i="45"/>
  <c r="D921" i="45"/>
  <c r="E921" i="45" s="1"/>
  <c r="B921" i="45"/>
  <c r="J920" i="45"/>
  <c r="I920" i="45"/>
  <c r="H920" i="45"/>
  <c r="F920" i="45"/>
  <c r="D920" i="45"/>
  <c r="E920" i="45" s="1"/>
  <c r="B920" i="45"/>
  <c r="J919" i="45"/>
  <c r="I919" i="45"/>
  <c r="H919" i="45"/>
  <c r="F919" i="45"/>
  <c r="D919" i="45"/>
  <c r="E919" i="45" s="1"/>
  <c r="B919" i="45"/>
  <c r="J918" i="45"/>
  <c r="I918" i="45"/>
  <c r="H918" i="45"/>
  <c r="F918" i="45"/>
  <c r="D918" i="45"/>
  <c r="E918" i="45" s="1"/>
  <c r="B918" i="45"/>
  <c r="J917" i="45"/>
  <c r="I917" i="45"/>
  <c r="H917" i="45"/>
  <c r="F917" i="45"/>
  <c r="D917" i="45"/>
  <c r="E917" i="45" s="1"/>
  <c r="B917" i="45"/>
  <c r="J916" i="45"/>
  <c r="I916" i="45"/>
  <c r="H916" i="45"/>
  <c r="F916" i="45"/>
  <c r="D916" i="45"/>
  <c r="E916" i="45" s="1"/>
  <c r="B916" i="45"/>
  <c r="J915" i="45"/>
  <c r="I915" i="45"/>
  <c r="H915" i="45"/>
  <c r="F915" i="45"/>
  <c r="D915" i="45"/>
  <c r="E915" i="45" s="1"/>
  <c r="B915" i="45"/>
  <c r="J914" i="45"/>
  <c r="I914" i="45"/>
  <c r="H914" i="45"/>
  <c r="F914" i="45"/>
  <c r="D914" i="45"/>
  <c r="E914" i="45" s="1"/>
  <c r="B914" i="45"/>
  <c r="J913" i="45"/>
  <c r="I913" i="45"/>
  <c r="H913" i="45"/>
  <c r="F913" i="45"/>
  <c r="D913" i="45"/>
  <c r="E913" i="45" s="1"/>
  <c r="B913" i="45"/>
  <c r="J912" i="45"/>
  <c r="I912" i="45"/>
  <c r="H912" i="45"/>
  <c r="F912" i="45"/>
  <c r="D912" i="45"/>
  <c r="E912" i="45" s="1"/>
  <c r="B912" i="45"/>
  <c r="J911" i="45"/>
  <c r="I911" i="45"/>
  <c r="H911" i="45"/>
  <c r="F911" i="45"/>
  <c r="D911" i="45"/>
  <c r="E911" i="45" s="1"/>
  <c r="B911" i="45"/>
  <c r="J910" i="45"/>
  <c r="I910" i="45"/>
  <c r="H910" i="45"/>
  <c r="F910" i="45"/>
  <c r="D910" i="45"/>
  <c r="E910" i="45" s="1"/>
  <c r="B910" i="45"/>
  <c r="J909" i="45"/>
  <c r="I909" i="45"/>
  <c r="H909" i="45"/>
  <c r="F909" i="45"/>
  <c r="D909" i="45"/>
  <c r="E909" i="45" s="1"/>
  <c r="B909" i="45"/>
  <c r="J908" i="45"/>
  <c r="I908" i="45"/>
  <c r="H908" i="45"/>
  <c r="F908" i="45"/>
  <c r="D908" i="45"/>
  <c r="E908" i="45" s="1"/>
  <c r="B908" i="45"/>
  <c r="J907" i="45"/>
  <c r="I907" i="45"/>
  <c r="H907" i="45"/>
  <c r="F907" i="45"/>
  <c r="D907" i="45"/>
  <c r="E907" i="45" s="1"/>
  <c r="B907" i="45"/>
  <c r="J906" i="45"/>
  <c r="I906" i="45"/>
  <c r="H906" i="45"/>
  <c r="F906" i="45"/>
  <c r="D906" i="45"/>
  <c r="E906" i="45" s="1"/>
  <c r="B906" i="45"/>
  <c r="J905" i="45"/>
  <c r="I905" i="45"/>
  <c r="H905" i="45"/>
  <c r="F905" i="45"/>
  <c r="D905" i="45"/>
  <c r="E905" i="45" s="1"/>
  <c r="B905" i="45"/>
  <c r="J904" i="45"/>
  <c r="I904" i="45"/>
  <c r="H904" i="45"/>
  <c r="F904" i="45"/>
  <c r="D904" i="45"/>
  <c r="E904" i="45" s="1"/>
  <c r="B904" i="45"/>
  <c r="J903" i="45"/>
  <c r="I903" i="45"/>
  <c r="H903" i="45"/>
  <c r="F903" i="45"/>
  <c r="D903" i="45"/>
  <c r="E903" i="45" s="1"/>
  <c r="B903" i="45"/>
  <c r="J902" i="45"/>
  <c r="I902" i="45"/>
  <c r="H902" i="45"/>
  <c r="F902" i="45"/>
  <c r="D902" i="45"/>
  <c r="E902" i="45" s="1"/>
  <c r="B902" i="45"/>
  <c r="J901" i="45"/>
  <c r="I901" i="45"/>
  <c r="H901" i="45"/>
  <c r="F901" i="45"/>
  <c r="D901" i="45"/>
  <c r="E901" i="45" s="1"/>
  <c r="B901" i="45"/>
  <c r="J900" i="45"/>
  <c r="I900" i="45"/>
  <c r="H900" i="45"/>
  <c r="F900" i="45"/>
  <c r="D900" i="45"/>
  <c r="E900" i="45" s="1"/>
  <c r="B900" i="45"/>
  <c r="J899" i="45"/>
  <c r="I899" i="45"/>
  <c r="H899" i="45"/>
  <c r="F899" i="45"/>
  <c r="D899" i="45"/>
  <c r="E899" i="45" s="1"/>
  <c r="B899" i="45"/>
  <c r="J898" i="45"/>
  <c r="I898" i="45"/>
  <c r="H898" i="45"/>
  <c r="F898" i="45"/>
  <c r="D898" i="45"/>
  <c r="E898" i="45" s="1"/>
  <c r="B898" i="45"/>
  <c r="J897" i="45"/>
  <c r="I897" i="45"/>
  <c r="H897" i="45"/>
  <c r="F897" i="45"/>
  <c r="D897" i="45"/>
  <c r="E897" i="45" s="1"/>
  <c r="B897" i="45"/>
  <c r="J896" i="45"/>
  <c r="I896" i="45"/>
  <c r="H896" i="45"/>
  <c r="F896" i="45"/>
  <c r="D896" i="45"/>
  <c r="E896" i="45" s="1"/>
  <c r="B896" i="45"/>
  <c r="J895" i="45"/>
  <c r="I895" i="45"/>
  <c r="H895" i="45"/>
  <c r="F895" i="45"/>
  <c r="D895" i="45"/>
  <c r="E895" i="45" s="1"/>
  <c r="B895" i="45"/>
  <c r="J894" i="45"/>
  <c r="I894" i="45"/>
  <c r="H894" i="45"/>
  <c r="F894" i="45"/>
  <c r="D894" i="45"/>
  <c r="E894" i="45" s="1"/>
  <c r="B894" i="45"/>
  <c r="J893" i="45"/>
  <c r="I893" i="45"/>
  <c r="H893" i="45"/>
  <c r="F893" i="45"/>
  <c r="D893" i="45"/>
  <c r="E893" i="45" s="1"/>
  <c r="B893" i="45"/>
  <c r="J892" i="45"/>
  <c r="I892" i="45"/>
  <c r="H892" i="45"/>
  <c r="F892" i="45"/>
  <c r="D892" i="45"/>
  <c r="E892" i="45" s="1"/>
  <c r="B892" i="45"/>
  <c r="J891" i="45"/>
  <c r="I891" i="45"/>
  <c r="H891" i="45"/>
  <c r="F891" i="45"/>
  <c r="D891" i="45"/>
  <c r="E891" i="45" s="1"/>
  <c r="B891" i="45"/>
  <c r="J890" i="45"/>
  <c r="I890" i="45"/>
  <c r="H890" i="45"/>
  <c r="F890" i="45"/>
  <c r="D890" i="45"/>
  <c r="E890" i="45" s="1"/>
  <c r="B890" i="45"/>
  <c r="J889" i="45"/>
  <c r="I889" i="45"/>
  <c r="H889" i="45"/>
  <c r="F889" i="45"/>
  <c r="D889" i="45"/>
  <c r="E889" i="45" s="1"/>
  <c r="B889" i="45"/>
  <c r="J888" i="45"/>
  <c r="I888" i="45"/>
  <c r="H888" i="45"/>
  <c r="F888" i="45"/>
  <c r="D888" i="45"/>
  <c r="E888" i="45" s="1"/>
  <c r="B888" i="45"/>
  <c r="J887" i="45"/>
  <c r="I887" i="45"/>
  <c r="H887" i="45"/>
  <c r="F887" i="45"/>
  <c r="D887" i="45"/>
  <c r="E887" i="45" s="1"/>
  <c r="B887" i="45"/>
  <c r="J886" i="45"/>
  <c r="I886" i="45"/>
  <c r="H886" i="45"/>
  <c r="F886" i="45"/>
  <c r="D886" i="45"/>
  <c r="E886" i="45" s="1"/>
  <c r="B886" i="45"/>
  <c r="J885" i="45"/>
  <c r="I885" i="45"/>
  <c r="H885" i="45"/>
  <c r="F885" i="45"/>
  <c r="D885" i="45"/>
  <c r="E885" i="45" s="1"/>
  <c r="B885" i="45"/>
  <c r="J884" i="45"/>
  <c r="I884" i="45"/>
  <c r="H884" i="45"/>
  <c r="F884" i="45"/>
  <c r="D884" i="45"/>
  <c r="E884" i="45" s="1"/>
  <c r="B884" i="45"/>
  <c r="J883" i="45"/>
  <c r="I883" i="45"/>
  <c r="H883" i="45"/>
  <c r="F883" i="45"/>
  <c r="D883" i="45"/>
  <c r="E883" i="45" s="1"/>
  <c r="B883" i="45"/>
  <c r="J882" i="45"/>
  <c r="I882" i="45"/>
  <c r="H882" i="45"/>
  <c r="F882" i="45"/>
  <c r="D882" i="45"/>
  <c r="E882" i="45" s="1"/>
  <c r="B882" i="45"/>
  <c r="J881" i="45"/>
  <c r="I881" i="45"/>
  <c r="H881" i="45"/>
  <c r="F881" i="45"/>
  <c r="D881" i="45"/>
  <c r="E881" i="45" s="1"/>
  <c r="B881" i="45"/>
  <c r="J880" i="45"/>
  <c r="I880" i="45"/>
  <c r="H880" i="45"/>
  <c r="F880" i="45"/>
  <c r="D880" i="45"/>
  <c r="E880" i="45" s="1"/>
  <c r="B880" i="45"/>
  <c r="J879" i="45"/>
  <c r="I879" i="45"/>
  <c r="H879" i="45"/>
  <c r="F879" i="45"/>
  <c r="D879" i="45"/>
  <c r="E879" i="45" s="1"/>
  <c r="B879" i="45"/>
  <c r="J878" i="45"/>
  <c r="I878" i="45"/>
  <c r="H878" i="45"/>
  <c r="F878" i="45"/>
  <c r="D878" i="45"/>
  <c r="E878" i="45" s="1"/>
  <c r="B878" i="45"/>
  <c r="J877" i="45"/>
  <c r="I877" i="45"/>
  <c r="H877" i="45"/>
  <c r="F877" i="45"/>
  <c r="D877" i="45"/>
  <c r="E877" i="45" s="1"/>
  <c r="B877" i="45"/>
  <c r="J876" i="45"/>
  <c r="I876" i="45"/>
  <c r="H876" i="45"/>
  <c r="F876" i="45"/>
  <c r="D876" i="45"/>
  <c r="E876" i="45" s="1"/>
  <c r="B876" i="45"/>
  <c r="J875" i="45"/>
  <c r="I875" i="45"/>
  <c r="H875" i="45"/>
  <c r="F875" i="45"/>
  <c r="D875" i="45"/>
  <c r="E875" i="45" s="1"/>
  <c r="B875" i="45"/>
  <c r="J874" i="45"/>
  <c r="I874" i="45"/>
  <c r="H874" i="45"/>
  <c r="F874" i="45"/>
  <c r="D874" i="45"/>
  <c r="E874" i="45" s="1"/>
  <c r="B874" i="45"/>
  <c r="J873" i="45"/>
  <c r="I873" i="45"/>
  <c r="H873" i="45"/>
  <c r="F873" i="45"/>
  <c r="D873" i="45"/>
  <c r="E873" i="45" s="1"/>
  <c r="B873" i="45"/>
  <c r="J872" i="45"/>
  <c r="I872" i="45"/>
  <c r="H872" i="45"/>
  <c r="F872" i="45"/>
  <c r="D872" i="45"/>
  <c r="E872" i="45" s="1"/>
  <c r="B872" i="45"/>
  <c r="J871" i="45"/>
  <c r="I871" i="45"/>
  <c r="H871" i="45"/>
  <c r="F871" i="45"/>
  <c r="D871" i="45"/>
  <c r="E871" i="45" s="1"/>
  <c r="B871" i="45"/>
  <c r="J870" i="45"/>
  <c r="I870" i="45"/>
  <c r="H870" i="45"/>
  <c r="F870" i="45"/>
  <c r="D870" i="45"/>
  <c r="E870" i="45" s="1"/>
  <c r="B870" i="45"/>
  <c r="J869" i="45"/>
  <c r="I869" i="45"/>
  <c r="H869" i="45"/>
  <c r="F869" i="45"/>
  <c r="D869" i="45"/>
  <c r="E869" i="45" s="1"/>
  <c r="B869" i="45"/>
  <c r="J868" i="45"/>
  <c r="I868" i="45"/>
  <c r="H868" i="45"/>
  <c r="F868" i="45"/>
  <c r="D868" i="45"/>
  <c r="E868" i="45" s="1"/>
  <c r="B868" i="45"/>
  <c r="J867" i="45"/>
  <c r="I867" i="45"/>
  <c r="H867" i="45"/>
  <c r="F867" i="45"/>
  <c r="D867" i="45"/>
  <c r="E867" i="45" s="1"/>
  <c r="B867" i="45"/>
  <c r="J866" i="45"/>
  <c r="I866" i="45"/>
  <c r="H866" i="45"/>
  <c r="F866" i="45"/>
  <c r="D866" i="45"/>
  <c r="E866" i="45" s="1"/>
  <c r="B866" i="45"/>
  <c r="J865" i="45"/>
  <c r="I865" i="45"/>
  <c r="H865" i="45"/>
  <c r="F865" i="45"/>
  <c r="D865" i="45"/>
  <c r="E865" i="45" s="1"/>
  <c r="B865" i="45"/>
  <c r="J864" i="45"/>
  <c r="I864" i="45"/>
  <c r="H864" i="45"/>
  <c r="F864" i="45"/>
  <c r="D864" i="45"/>
  <c r="E864" i="45" s="1"/>
  <c r="B864" i="45"/>
  <c r="J863" i="45"/>
  <c r="I863" i="45"/>
  <c r="H863" i="45"/>
  <c r="F863" i="45"/>
  <c r="D863" i="45"/>
  <c r="E863" i="45" s="1"/>
  <c r="B863" i="45"/>
  <c r="J862" i="45"/>
  <c r="I862" i="45"/>
  <c r="H862" i="45"/>
  <c r="F862" i="45"/>
  <c r="D862" i="45"/>
  <c r="E862" i="45" s="1"/>
  <c r="B862" i="45"/>
  <c r="J861" i="45"/>
  <c r="I861" i="45"/>
  <c r="H861" i="45"/>
  <c r="F861" i="45"/>
  <c r="D861" i="45"/>
  <c r="E861" i="45" s="1"/>
  <c r="B861" i="45"/>
  <c r="J860" i="45"/>
  <c r="I860" i="45"/>
  <c r="H860" i="45"/>
  <c r="F860" i="45"/>
  <c r="D860" i="45"/>
  <c r="E860" i="45" s="1"/>
  <c r="B860" i="45"/>
  <c r="J859" i="45"/>
  <c r="I859" i="45"/>
  <c r="H859" i="45"/>
  <c r="F859" i="45"/>
  <c r="D859" i="45"/>
  <c r="E859" i="45" s="1"/>
  <c r="B859" i="45"/>
  <c r="J858" i="45"/>
  <c r="I858" i="45"/>
  <c r="H858" i="45"/>
  <c r="F858" i="45"/>
  <c r="D858" i="45"/>
  <c r="E858" i="45" s="1"/>
  <c r="B858" i="45"/>
  <c r="J857" i="45"/>
  <c r="I857" i="45"/>
  <c r="H857" i="45"/>
  <c r="F857" i="45"/>
  <c r="D857" i="45"/>
  <c r="E857" i="45" s="1"/>
  <c r="B857" i="45"/>
  <c r="J856" i="45"/>
  <c r="I856" i="45"/>
  <c r="H856" i="45"/>
  <c r="F856" i="45"/>
  <c r="D856" i="45"/>
  <c r="E856" i="45" s="1"/>
  <c r="B856" i="45"/>
  <c r="J855" i="45"/>
  <c r="I855" i="45"/>
  <c r="H855" i="45"/>
  <c r="F855" i="45"/>
  <c r="D855" i="45"/>
  <c r="E855" i="45" s="1"/>
  <c r="B855" i="45"/>
  <c r="J854" i="45"/>
  <c r="I854" i="45"/>
  <c r="H854" i="45"/>
  <c r="F854" i="45"/>
  <c r="D854" i="45"/>
  <c r="E854" i="45" s="1"/>
  <c r="B854" i="45"/>
  <c r="J853" i="45"/>
  <c r="I853" i="45"/>
  <c r="H853" i="45"/>
  <c r="F853" i="45"/>
  <c r="D853" i="45"/>
  <c r="E853" i="45" s="1"/>
  <c r="B853" i="45"/>
  <c r="J852" i="45"/>
  <c r="I852" i="45"/>
  <c r="H852" i="45"/>
  <c r="F852" i="45"/>
  <c r="D852" i="45"/>
  <c r="E852" i="45" s="1"/>
  <c r="B852" i="45"/>
  <c r="J851" i="45"/>
  <c r="I851" i="45"/>
  <c r="H851" i="45"/>
  <c r="F851" i="45"/>
  <c r="D851" i="45"/>
  <c r="E851" i="45" s="1"/>
  <c r="B851" i="45"/>
  <c r="J850" i="45"/>
  <c r="I850" i="45"/>
  <c r="H850" i="45"/>
  <c r="F850" i="45"/>
  <c r="D850" i="45"/>
  <c r="E850" i="45" s="1"/>
  <c r="B850" i="45"/>
  <c r="J849" i="45"/>
  <c r="I849" i="45"/>
  <c r="H849" i="45"/>
  <c r="F849" i="45"/>
  <c r="D849" i="45"/>
  <c r="E849" i="45" s="1"/>
  <c r="B849" i="45"/>
  <c r="J848" i="45"/>
  <c r="I848" i="45"/>
  <c r="H848" i="45"/>
  <c r="F848" i="45"/>
  <c r="D848" i="45"/>
  <c r="E848" i="45" s="1"/>
  <c r="B848" i="45"/>
  <c r="J847" i="45"/>
  <c r="I847" i="45"/>
  <c r="H847" i="45"/>
  <c r="F847" i="45"/>
  <c r="D847" i="45"/>
  <c r="E847" i="45" s="1"/>
  <c r="B847" i="45"/>
  <c r="J846" i="45"/>
  <c r="I846" i="45"/>
  <c r="H846" i="45"/>
  <c r="F846" i="45"/>
  <c r="D846" i="45"/>
  <c r="E846" i="45" s="1"/>
  <c r="B846" i="45"/>
  <c r="J845" i="45"/>
  <c r="I845" i="45"/>
  <c r="H845" i="45"/>
  <c r="F845" i="45"/>
  <c r="D845" i="45"/>
  <c r="E845" i="45" s="1"/>
  <c r="B845" i="45"/>
  <c r="J844" i="45"/>
  <c r="I844" i="45"/>
  <c r="H844" i="45"/>
  <c r="F844" i="45"/>
  <c r="D844" i="45"/>
  <c r="E844" i="45" s="1"/>
  <c r="B844" i="45"/>
  <c r="J843" i="45"/>
  <c r="I843" i="45"/>
  <c r="H843" i="45"/>
  <c r="F843" i="45"/>
  <c r="D843" i="45"/>
  <c r="E843" i="45" s="1"/>
  <c r="B843" i="45"/>
  <c r="J842" i="45"/>
  <c r="I842" i="45"/>
  <c r="H842" i="45"/>
  <c r="F842" i="45"/>
  <c r="D842" i="45"/>
  <c r="E842" i="45" s="1"/>
  <c r="B842" i="45"/>
  <c r="J841" i="45"/>
  <c r="I841" i="45"/>
  <c r="H841" i="45"/>
  <c r="F841" i="45"/>
  <c r="D841" i="45"/>
  <c r="E841" i="45" s="1"/>
  <c r="B841" i="45"/>
  <c r="J840" i="45"/>
  <c r="I840" i="45"/>
  <c r="H840" i="45"/>
  <c r="F840" i="45"/>
  <c r="D840" i="45"/>
  <c r="E840" i="45" s="1"/>
  <c r="B840" i="45"/>
  <c r="J839" i="45"/>
  <c r="I839" i="45"/>
  <c r="H839" i="45"/>
  <c r="F839" i="45"/>
  <c r="D839" i="45"/>
  <c r="E839" i="45" s="1"/>
  <c r="B839" i="45"/>
  <c r="J838" i="45"/>
  <c r="I838" i="45"/>
  <c r="H838" i="45"/>
  <c r="F838" i="45"/>
  <c r="D838" i="45"/>
  <c r="E838" i="45" s="1"/>
  <c r="B838" i="45"/>
  <c r="J837" i="45"/>
  <c r="I837" i="45"/>
  <c r="H837" i="45"/>
  <c r="F837" i="45"/>
  <c r="D837" i="45"/>
  <c r="E837" i="45" s="1"/>
  <c r="B837" i="45"/>
  <c r="J836" i="45"/>
  <c r="I836" i="45"/>
  <c r="H836" i="45"/>
  <c r="F836" i="45"/>
  <c r="D836" i="45"/>
  <c r="E836" i="45" s="1"/>
  <c r="B836" i="45"/>
  <c r="J835" i="45"/>
  <c r="I835" i="45"/>
  <c r="H835" i="45"/>
  <c r="F835" i="45"/>
  <c r="D835" i="45"/>
  <c r="E835" i="45" s="1"/>
  <c r="B835" i="45"/>
  <c r="J834" i="45"/>
  <c r="I834" i="45"/>
  <c r="H834" i="45"/>
  <c r="F834" i="45"/>
  <c r="D834" i="45"/>
  <c r="E834" i="45" s="1"/>
  <c r="B834" i="45"/>
  <c r="J833" i="45"/>
  <c r="I833" i="45"/>
  <c r="H833" i="45"/>
  <c r="F833" i="45"/>
  <c r="D833" i="45"/>
  <c r="E833" i="45" s="1"/>
  <c r="B833" i="45"/>
  <c r="J832" i="45"/>
  <c r="I832" i="45"/>
  <c r="H832" i="45"/>
  <c r="F832" i="45"/>
  <c r="D832" i="45"/>
  <c r="E832" i="45" s="1"/>
  <c r="B832" i="45"/>
  <c r="J831" i="45"/>
  <c r="I831" i="45"/>
  <c r="H831" i="45"/>
  <c r="F831" i="45"/>
  <c r="D831" i="45"/>
  <c r="E831" i="45" s="1"/>
  <c r="B831" i="45"/>
  <c r="J830" i="45"/>
  <c r="I830" i="45"/>
  <c r="H830" i="45"/>
  <c r="F830" i="45"/>
  <c r="D830" i="45"/>
  <c r="E830" i="45" s="1"/>
  <c r="B830" i="45"/>
  <c r="J829" i="45"/>
  <c r="I829" i="45"/>
  <c r="H829" i="45"/>
  <c r="F829" i="45"/>
  <c r="D829" i="45"/>
  <c r="E829" i="45" s="1"/>
  <c r="B829" i="45"/>
  <c r="J828" i="45"/>
  <c r="I828" i="45"/>
  <c r="H828" i="45"/>
  <c r="F828" i="45"/>
  <c r="D828" i="45"/>
  <c r="E828" i="45" s="1"/>
  <c r="B828" i="45"/>
  <c r="J827" i="45"/>
  <c r="I827" i="45"/>
  <c r="H827" i="45"/>
  <c r="F827" i="45"/>
  <c r="D827" i="45"/>
  <c r="E827" i="45" s="1"/>
  <c r="B827" i="45"/>
  <c r="J826" i="45"/>
  <c r="I826" i="45"/>
  <c r="H826" i="45"/>
  <c r="F826" i="45"/>
  <c r="D826" i="45"/>
  <c r="E826" i="45" s="1"/>
  <c r="B826" i="45"/>
  <c r="J825" i="45"/>
  <c r="I825" i="45"/>
  <c r="H825" i="45"/>
  <c r="F825" i="45"/>
  <c r="D825" i="45"/>
  <c r="E825" i="45" s="1"/>
  <c r="B825" i="45"/>
  <c r="J824" i="45"/>
  <c r="I824" i="45"/>
  <c r="H824" i="45"/>
  <c r="F824" i="45"/>
  <c r="D824" i="45"/>
  <c r="E824" i="45" s="1"/>
  <c r="B824" i="45"/>
  <c r="J823" i="45"/>
  <c r="I823" i="45"/>
  <c r="H823" i="45"/>
  <c r="F823" i="45"/>
  <c r="D823" i="45"/>
  <c r="E823" i="45" s="1"/>
  <c r="B823" i="45"/>
  <c r="J822" i="45"/>
  <c r="I822" i="45"/>
  <c r="H822" i="45"/>
  <c r="F822" i="45"/>
  <c r="D822" i="45"/>
  <c r="E822" i="45" s="1"/>
  <c r="B822" i="45"/>
  <c r="J821" i="45"/>
  <c r="I821" i="45"/>
  <c r="H821" i="45"/>
  <c r="F821" i="45"/>
  <c r="D821" i="45"/>
  <c r="E821" i="45" s="1"/>
  <c r="B821" i="45"/>
  <c r="J820" i="45"/>
  <c r="I820" i="45"/>
  <c r="H820" i="45"/>
  <c r="F820" i="45"/>
  <c r="D820" i="45"/>
  <c r="E820" i="45" s="1"/>
  <c r="B820" i="45"/>
  <c r="J819" i="45"/>
  <c r="I819" i="45"/>
  <c r="H819" i="45"/>
  <c r="F819" i="45"/>
  <c r="D819" i="45"/>
  <c r="E819" i="45" s="1"/>
  <c r="B819" i="45"/>
  <c r="J818" i="45"/>
  <c r="I818" i="45"/>
  <c r="H818" i="45"/>
  <c r="F818" i="45"/>
  <c r="D818" i="45"/>
  <c r="E818" i="45" s="1"/>
  <c r="B818" i="45"/>
  <c r="J817" i="45"/>
  <c r="I817" i="45"/>
  <c r="H817" i="45"/>
  <c r="F817" i="45"/>
  <c r="D817" i="45"/>
  <c r="E817" i="45" s="1"/>
  <c r="B817" i="45"/>
  <c r="J816" i="45"/>
  <c r="I816" i="45"/>
  <c r="H816" i="45"/>
  <c r="F816" i="45"/>
  <c r="D816" i="45"/>
  <c r="E816" i="45" s="1"/>
  <c r="B816" i="45"/>
  <c r="J815" i="45"/>
  <c r="I815" i="45"/>
  <c r="H815" i="45"/>
  <c r="F815" i="45"/>
  <c r="D815" i="45"/>
  <c r="E815" i="45" s="1"/>
  <c r="B815" i="45"/>
  <c r="J814" i="45"/>
  <c r="I814" i="45"/>
  <c r="H814" i="45"/>
  <c r="F814" i="45"/>
  <c r="D814" i="45"/>
  <c r="E814" i="45" s="1"/>
  <c r="B814" i="45"/>
  <c r="J813" i="45"/>
  <c r="I813" i="45"/>
  <c r="H813" i="45"/>
  <c r="F813" i="45"/>
  <c r="D813" i="45"/>
  <c r="E813" i="45" s="1"/>
  <c r="B813" i="45"/>
  <c r="J812" i="45"/>
  <c r="I812" i="45"/>
  <c r="H812" i="45"/>
  <c r="F812" i="45"/>
  <c r="D812" i="45"/>
  <c r="E812" i="45" s="1"/>
  <c r="B812" i="45"/>
  <c r="J811" i="45"/>
  <c r="I811" i="45"/>
  <c r="H811" i="45"/>
  <c r="F811" i="45"/>
  <c r="D811" i="45"/>
  <c r="E811" i="45" s="1"/>
  <c r="B811" i="45"/>
  <c r="J810" i="45"/>
  <c r="I810" i="45"/>
  <c r="H810" i="45"/>
  <c r="F810" i="45"/>
  <c r="D810" i="45"/>
  <c r="E810" i="45" s="1"/>
  <c r="B810" i="45"/>
  <c r="J809" i="45"/>
  <c r="I809" i="45"/>
  <c r="H809" i="45"/>
  <c r="F809" i="45"/>
  <c r="D809" i="45"/>
  <c r="E809" i="45" s="1"/>
  <c r="B809" i="45"/>
  <c r="J808" i="45"/>
  <c r="I808" i="45"/>
  <c r="H808" i="45"/>
  <c r="F808" i="45"/>
  <c r="D808" i="45"/>
  <c r="E808" i="45" s="1"/>
  <c r="B808" i="45"/>
  <c r="J807" i="45"/>
  <c r="I807" i="45"/>
  <c r="H807" i="45"/>
  <c r="F807" i="45"/>
  <c r="D807" i="45"/>
  <c r="E807" i="45" s="1"/>
  <c r="B807" i="45"/>
  <c r="J806" i="45"/>
  <c r="I806" i="45"/>
  <c r="H806" i="45"/>
  <c r="F806" i="45"/>
  <c r="D806" i="45"/>
  <c r="E806" i="45" s="1"/>
  <c r="B806" i="45"/>
  <c r="J805" i="45"/>
  <c r="I805" i="45"/>
  <c r="H805" i="45"/>
  <c r="F805" i="45"/>
  <c r="D805" i="45"/>
  <c r="E805" i="45" s="1"/>
  <c r="B805" i="45"/>
  <c r="J804" i="45"/>
  <c r="I804" i="45"/>
  <c r="H804" i="45"/>
  <c r="F804" i="45"/>
  <c r="D804" i="45"/>
  <c r="E804" i="45" s="1"/>
  <c r="B804" i="45"/>
  <c r="J803" i="45"/>
  <c r="I803" i="45"/>
  <c r="H803" i="45"/>
  <c r="F803" i="45"/>
  <c r="D803" i="45"/>
  <c r="E803" i="45" s="1"/>
  <c r="B803" i="45"/>
  <c r="J802" i="45"/>
  <c r="I802" i="45"/>
  <c r="H802" i="45"/>
  <c r="F802" i="45"/>
  <c r="D802" i="45"/>
  <c r="E802" i="45" s="1"/>
  <c r="B802" i="45"/>
  <c r="J801" i="45"/>
  <c r="I801" i="45"/>
  <c r="H801" i="45"/>
  <c r="F801" i="45"/>
  <c r="D801" i="45"/>
  <c r="E801" i="45" s="1"/>
  <c r="B801" i="45"/>
  <c r="J800" i="45"/>
  <c r="I800" i="45"/>
  <c r="H800" i="45"/>
  <c r="F800" i="45"/>
  <c r="D800" i="45"/>
  <c r="E800" i="45" s="1"/>
  <c r="B800" i="45"/>
  <c r="J799" i="45"/>
  <c r="I799" i="45"/>
  <c r="H799" i="45"/>
  <c r="F799" i="45"/>
  <c r="D799" i="45"/>
  <c r="E799" i="45" s="1"/>
  <c r="B799" i="45"/>
  <c r="J798" i="45"/>
  <c r="I798" i="45"/>
  <c r="H798" i="45"/>
  <c r="F798" i="45"/>
  <c r="D798" i="45"/>
  <c r="E798" i="45" s="1"/>
  <c r="B798" i="45"/>
  <c r="J797" i="45"/>
  <c r="I797" i="45"/>
  <c r="H797" i="45"/>
  <c r="F797" i="45"/>
  <c r="D797" i="45"/>
  <c r="E797" i="45" s="1"/>
  <c r="B797" i="45"/>
  <c r="J796" i="45"/>
  <c r="I796" i="45"/>
  <c r="H796" i="45"/>
  <c r="F796" i="45"/>
  <c r="D796" i="45"/>
  <c r="E796" i="45" s="1"/>
  <c r="B796" i="45"/>
  <c r="J795" i="45"/>
  <c r="I795" i="45"/>
  <c r="H795" i="45"/>
  <c r="F795" i="45"/>
  <c r="D795" i="45"/>
  <c r="E795" i="45" s="1"/>
  <c r="B795" i="45"/>
  <c r="J794" i="45"/>
  <c r="I794" i="45"/>
  <c r="H794" i="45"/>
  <c r="F794" i="45"/>
  <c r="D794" i="45"/>
  <c r="E794" i="45" s="1"/>
  <c r="B794" i="45"/>
  <c r="J793" i="45"/>
  <c r="I793" i="45"/>
  <c r="H793" i="45"/>
  <c r="F793" i="45"/>
  <c r="D793" i="45"/>
  <c r="E793" i="45" s="1"/>
  <c r="B793" i="45"/>
  <c r="J792" i="45"/>
  <c r="I792" i="45"/>
  <c r="H792" i="45"/>
  <c r="F792" i="45"/>
  <c r="D792" i="45"/>
  <c r="E792" i="45" s="1"/>
  <c r="B792" i="45"/>
  <c r="J791" i="45"/>
  <c r="I791" i="45"/>
  <c r="H791" i="45"/>
  <c r="F791" i="45"/>
  <c r="D791" i="45"/>
  <c r="E791" i="45" s="1"/>
  <c r="B791" i="45"/>
  <c r="J790" i="45"/>
  <c r="I790" i="45"/>
  <c r="H790" i="45"/>
  <c r="F790" i="45"/>
  <c r="D790" i="45"/>
  <c r="E790" i="45" s="1"/>
  <c r="B790" i="45"/>
  <c r="J789" i="45"/>
  <c r="I789" i="45"/>
  <c r="H789" i="45"/>
  <c r="F789" i="45"/>
  <c r="D789" i="45"/>
  <c r="E789" i="45" s="1"/>
  <c r="B789" i="45"/>
  <c r="J788" i="45"/>
  <c r="I788" i="45"/>
  <c r="H788" i="45"/>
  <c r="F788" i="45"/>
  <c r="D788" i="45"/>
  <c r="E788" i="45" s="1"/>
  <c r="B788" i="45"/>
  <c r="J787" i="45"/>
  <c r="I787" i="45"/>
  <c r="H787" i="45"/>
  <c r="F787" i="45"/>
  <c r="D787" i="45"/>
  <c r="E787" i="45" s="1"/>
  <c r="B787" i="45"/>
  <c r="J786" i="45"/>
  <c r="I786" i="45"/>
  <c r="H786" i="45"/>
  <c r="F786" i="45"/>
  <c r="D786" i="45"/>
  <c r="E786" i="45" s="1"/>
  <c r="B786" i="45"/>
  <c r="J785" i="45"/>
  <c r="I785" i="45"/>
  <c r="H785" i="45"/>
  <c r="F785" i="45"/>
  <c r="D785" i="45"/>
  <c r="E785" i="45" s="1"/>
  <c r="B785" i="45"/>
  <c r="J784" i="45"/>
  <c r="I784" i="45"/>
  <c r="H784" i="45"/>
  <c r="F784" i="45"/>
  <c r="D784" i="45"/>
  <c r="E784" i="45" s="1"/>
  <c r="B784" i="45"/>
  <c r="J783" i="45"/>
  <c r="I783" i="45"/>
  <c r="H783" i="45"/>
  <c r="F783" i="45"/>
  <c r="D783" i="45"/>
  <c r="E783" i="45" s="1"/>
  <c r="B783" i="45"/>
  <c r="J782" i="45"/>
  <c r="I782" i="45"/>
  <c r="H782" i="45"/>
  <c r="F782" i="45"/>
  <c r="D782" i="45"/>
  <c r="E782" i="45" s="1"/>
  <c r="B782" i="45"/>
  <c r="J781" i="45"/>
  <c r="I781" i="45"/>
  <c r="H781" i="45"/>
  <c r="F781" i="45"/>
  <c r="D781" i="45"/>
  <c r="E781" i="45" s="1"/>
  <c r="B781" i="45"/>
  <c r="J780" i="45"/>
  <c r="I780" i="45"/>
  <c r="H780" i="45"/>
  <c r="F780" i="45"/>
  <c r="D780" i="45"/>
  <c r="E780" i="45" s="1"/>
  <c r="B780" i="45"/>
  <c r="J779" i="45"/>
  <c r="I779" i="45"/>
  <c r="H779" i="45"/>
  <c r="F779" i="45"/>
  <c r="D779" i="45"/>
  <c r="E779" i="45" s="1"/>
  <c r="B779" i="45"/>
  <c r="J778" i="45"/>
  <c r="I778" i="45"/>
  <c r="H778" i="45"/>
  <c r="F778" i="45"/>
  <c r="D778" i="45"/>
  <c r="E778" i="45" s="1"/>
  <c r="B778" i="45"/>
  <c r="J777" i="45"/>
  <c r="I777" i="45"/>
  <c r="H777" i="45"/>
  <c r="F777" i="45"/>
  <c r="D777" i="45"/>
  <c r="E777" i="45" s="1"/>
  <c r="B777" i="45"/>
  <c r="J776" i="45"/>
  <c r="I776" i="45"/>
  <c r="H776" i="45"/>
  <c r="F776" i="45"/>
  <c r="D776" i="45"/>
  <c r="E776" i="45" s="1"/>
  <c r="B776" i="45"/>
  <c r="J775" i="45"/>
  <c r="I775" i="45"/>
  <c r="H775" i="45"/>
  <c r="F775" i="45"/>
  <c r="D775" i="45"/>
  <c r="E775" i="45" s="1"/>
  <c r="B775" i="45"/>
  <c r="J774" i="45"/>
  <c r="I774" i="45"/>
  <c r="H774" i="45"/>
  <c r="F774" i="45"/>
  <c r="D774" i="45"/>
  <c r="E774" i="45" s="1"/>
  <c r="B774" i="45"/>
  <c r="J773" i="45"/>
  <c r="I773" i="45"/>
  <c r="H773" i="45"/>
  <c r="F773" i="45"/>
  <c r="D773" i="45"/>
  <c r="E773" i="45" s="1"/>
  <c r="B773" i="45"/>
  <c r="J772" i="45"/>
  <c r="I772" i="45"/>
  <c r="H772" i="45"/>
  <c r="F772" i="45"/>
  <c r="D772" i="45"/>
  <c r="E772" i="45" s="1"/>
  <c r="B772" i="45"/>
  <c r="J771" i="45"/>
  <c r="I771" i="45"/>
  <c r="H771" i="45"/>
  <c r="F771" i="45"/>
  <c r="D771" i="45"/>
  <c r="E771" i="45" s="1"/>
  <c r="B771" i="45"/>
  <c r="J770" i="45"/>
  <c r="I770" i="45"/>
  <c r="H770" i="45"/>
  <c r="F770" i="45"/>
  <c r="D770" i="45"/>
  <c r="E770" i="45" s="1"/>
  <c r="B770" i="45"/>
  <c r="J769" i="45"/>
  <c r="I769" i="45"/>
  <c r="H769" i="45"/>
  <c r="F769" i="45"/>
  <c r="D769" i="45"/>
  <c r="E769" i="45" s="1"/>
  <c r="B769" i="45"/>
  <c r="J768" i="45"/>
  <c r="I768" i="45"/>
  <c r="H768" i="45"/>
  <c r="F768" i="45"/>
  <c r="D768" i="45"/>
  <c r="E768" i="45" s="1"/>
  <c r="B768" i="45"/>
  <c r="J767" i="45"/>
  <c r="I767" i="45"/>
  <c r="H767" i="45"/>
  <c r="F767" i="45"/>
  <c r="D767" i="45"/>
  <c r="E767" i="45" s="1"/>
  <c r="B767" i="45"/>
  <c r="J766" i="45"/>
  <c r="I766" i="45"/>
  <c r="H766" i="45"/>
  <c r="F766" i="45"/>
  <c r="D766" i="45"/>
  <c r="E766" i="45" s="1"/>
  <c r="B766" i="45"/>
  <c r="J765" i="45"/>
  <c r="I765" i="45"/>
  <c r="H765" i="45"/>
  <c r="F765" i="45"/>
  <c r="D765" i="45"/>
  <c r="E765" i="45" s="1"/>
  <c r="B765" i="45"/>
  <c r="J764" i="45"/>
  <c r="I764" i="45"/>
  <c r="H764" i="45"/>
  <c r="F764" i="45"/>
  <c r="D764" i="45"/>
  <c r="E764" i="45" s="1"/>
  <c r="B764" i="45"/>
  <c r="J763" i="45"/>
  <c r="I763" i="45"/>
  <c r="H763" i="45"/>
  <c r="F763" i="45"/>
  <c r="D763" i="45"/>
  <c r="E763" i="45" s="1"/>
  <c r="B763" i="45"/>
  <c r="J762" i="45"/>
  <c r="I762" i="45"/>
  <c r="H762" i="45"/>
  <c r="F762" i="45"/>
  <c r="D762" i="45"/>
  <c r="E762" i="45" s="1"/>
  <c r="B762" i="45"/>
  <c r="J761" i="45"/>
  <c r="I761" i="45"/>
  <c r="H761" i="45"/>
  <c r="F761" i="45"/>
  <c r="D761" i="45"/>
  <c r="E761" i="45" s="1"/>
  <c r="B761" i="45"/>
  <c r="J760" i="45"/>
  <c r="I760" i="45"/>
  <c r="H760" i="45"/>
  <c r="F760" i="45"/>
  <c r="D760" i="45"/>
  <c r="E760" i="45" s="1"/>
  <c r="B760" i="45"/>
  <c r="J759" i="45"/>
  <c r="I759" i="45"/>
  <c r="H759" i="45"/>
  <c r="F759" i="45"/>
  <c r="D759" i="45"/>
  <c r="E759" i="45" s="1"/>
  <c r="B759" i="45"/>
  <c r="J758" i="45"/>
  <c r="I758" i="45"/>
  <c r="H758" i="45"/>
  <c r="F758" i="45"/>
  <c r="D758" i="45"/>
  <c r="E758" i="45" s="1"/>
  <c r="B758" i="45"/>
  <c r="J757" i="45"/>
  <c r="I757" i="45"/>
  <c r="H757" i="45"/>
  <c r="F757" i="45"/>
  <c r="D757" i="45"/>
  <c r="E757" i="45" s="1"/>
  <c r="B757" i="45"/>
  <c r="J756" i="45"/>
  <c r="I756" i="45"/>
  <c r="H756" i="45"/>
  <c r="F756" i="45"/>
  <c r="D756" i="45"/>
  <c r="E756" i="45" s="1"/>
  <c r="B756" i="45"/>
  <c r="J755" i="45"/>
  <c r="I755" i="45"/>
  <c r="H755" i="45"/>
  <c r="F755" i="45"/>
  <c r="D755" i="45"/>
  <c r="E755" i="45" s="1"/>
  <c r="B755" i="45"/>
  <c r="J754" i="45"/>
  <c r="I754" i="45"/>
  <c r="H754" i="45"/>
  <c r="F754" i="45"/>
  <c r="D754" i="45"/>
  <c r="E754" i="45" s="1"/>
  <c r="B754" i="45"/>
  <c r="J753" i="45"/>
  <c r="I753" i="45"/>
  <c r="H753" i="45"/>
  <c r="F753" i="45"/>
  <c r="D753" i="45"/>
  <c r="E753" i="45" s="1"/>
  <c r="B753" i="45"/>
  <c r="J752" i="45"/>
  <c r="I752" i="45"/>
  <c r="H752" i="45"/>
  <c r="F752" i="45"/>
  <c r="D752" i="45"/>
  <c r="E752" i="45" s="1"/>
  <c r="B752" i="45"/>
  <c r="J751" i="45"/>
  <c r="I751" i="45"/>
  <c r="H751" i="45"/>
  <c r="F751" i="45"/>
  <c r="D751" i="45"/>
  <c r="E751" i="45" s="1"/>
  <c r="B751" i="45"/>
  <c r="J750" i="45"/>
  <c r="I750" i="45"/>
  <c r="H750" i="45"/>
  <c r="F750" i="45"/>
  <c r="D750" i="45"/>
  <c r="E750" i="45" s="1"/>
  <c r="B750" i="45"/>
  <c r="J749" i="45"/>
  <c r="I749" i="45"/>
  <c r="H749" i="45"/>
  <c r="F749" i="45"/>
  <c r="D749" i="45"/>
  <c r="E749" i="45" s="1"/>
  <c r="B749" i="45"/>
  <c r="J748" i="45"/>
  <c r="I748" i="45"/>
  <c r="H748" i="45"/>
  <c r="F748" i="45"/>
  <c r="D748" i="45"/>
  <c r="E748" i="45" s="1"/>
  <c r="B748" i="45"/>
  <c r="J747" i="45"/>
  <c r="I747" i="45"/>
  <c r="H747" i="45"/>
  <c r="F747" i="45"/>
  <c r="D747" i="45"/>
  <c r="E747" i="45" s="1"/>
  <c r="B747" i="45"/>
  <c r="J746" i="45"/>
  <c r="I746" i="45"/>
  <c r="H746" i="45"/>
  <c r="F746" i="45"/>
  <c r="D746" i="45"/>
  <c r="E746" i="45" s="1"/>
  <c r="B746" i="45"/>
  <c r="J745" i="45"/>
  <c r="I745" i="45"/>
  <c r="H745" i="45"/>
  <c r="F745" i="45"/>
  <c r="D745" i="45"/>
  <c r="E745" i="45" s="1"/>
  <c r="B745" i="45"/>
  <c r="J744" i="45"/>
  <c r="I744" i="45"/>
  <c r="H744" i="45"/>
  <c r="F744" i="45"/>
  <c r="D744" i="45"/>
  <c r="E744" i="45" s="1"/>
  <c r="B744" i="45"/>
  <c r="J743" i="45"/>
  <c r="I743" i="45"/>
  <c r="H743" i="45"/>
  <c r="F743" i="45"/>
  <c r="D743" i="45"/>
  <c r="E743" i="45" s="1"/>
  <c r="B743" i="45"/>
  <c r="J742" i="45"/>
  <c r="I742" i="45"/>
  <c r="H742" i="45"/>
  <c r="F742" i="45"/>
  <c r="D742" i="45"/>
  <c r="E742" i="45" s="1"/>
  <c r="B742" i="45"/>
  <c r="J741" i="45"/>
  <c r="I741" i="45"/>
  <c r="H741" i="45"/>
  <c r="F741" i="45"/>
  <c r="D741" i="45"/>
  <c r="E741" i="45" s="1"/>
  <c r="B741" i="45"/>
  <c r="J740" i="45"/>
  <c r="I740" i="45"/>
  <c r="H740" i="45"/>
  <c r="F740" i="45"/>
  <c r="D740" i="45"/>
  <c r="E740" i="45" s="1"/>
  <c r="B740" i="45"/>
  <c r="J739" i="45"/>
  <c r="I739" i="45"/>
  <c r="H739" i="45"/>
  <c r="F739" i="45"/>
  <c r="D739" i="45"/>
  <c r="E739" i="45" s="1"/>
  <c r="B739" i="45"/>
  <c r="J738" i="45"/>
  <c r="I738" i="45"/>
  <c r="H738" i="45"/>
  <c r="F738" i="45"/>
  <c r="D738" i="45"/>
  <c r="E738" i="45" s="1"/>
  <c r="B738" i="45"/>
  <c r="J737" i="45"/>
  <c r="I737" i="45"/>
  <c r="H737" i="45"/>
  <c r="F737" i="45"/>
  <c r="D737" i="45"/>
  <c r="E737" i="45" s="1"/>
  <c r="B737" i="45"/>
  <c r="J736" i="45"/>
  <c r="I736" i="45"/>
  <c r="H736" i="45"/>
  <c r="F736" i="45"/>
  <c r="D736" i="45"/>
  <c r="E736" i="45" s="1"/>
  <c r="B736" i="45"/>
  <c r="J735" i="45"/>
  <c r="I735" i="45"/>
  <c r="H735" i="45"/>
  <c r="F735" i="45"/>
  <c r="D735" i="45"/>
  <c r="E735" i="45" s="1"/>
  <c r="B735" i="45"/>
  <c r="J734" i="45"/>
  <c r="I734" i="45"/>
  <c r="H734" i="45"/>
  <c r="F734" i="45"/>
  <c r="D734" i="45"/>
  <c r="E734" i="45" s="1"/>
  <c r="B734" i="45"/>
  <c r="J733" i="45"/>
  <c r="I733" i="45"/>
  <c r="H733" i="45"/>
  <c r="F733" i="45"/>
  <c r="D733" i="45"/>
  <c r="E733" i="45" s="1"/>
  <c r="B733" i="45"/>
  <c r="J732" i="45"/>
  <c r="I732" i="45"/>
  <c r="H732" i="45"/>
  <c r="F732" i="45"/>
  <c r="D732" i="45"/>
  <c r="E732" i="45" s="1"/>
  <c r="B732" i="45"/>
  <c r="J731" i="45"/>
  <c r="I731" i="45"/>
  <c r="H731" i="45"/>
  <c r="F731" i="45"/>
  <c r="D731" i="45"/>
  <c r="E731" i="45" s="1"/>
  <c r="B731" i="45"/>
  <c r="J730" i="45"/>
  <c r="I730" i="45"/>
  <c r="H730" i="45"/>
  <c r="F730" i="45"/>
  <c r="D730" i="45"/>
  <c r="E730" i="45" s="1"/>
  <c r="B730" i="45"/>
  <c r="J729" i="45"/>
  <c r="I729" i="45"/>
  <c r="H729" i="45"/>
  <c r="F729" i="45"/>
  <c r="D729" i="45"/>
  <c r="E729" i="45" s="1"/>
  <c r="B729" i="45"/>
  <c r="J728" i="45"/>
  <c r="I728" i="45"/>
  <c r="H728" i="45"/>
  <c r="F728" i="45"/>
  <c r="D728" i="45"/>
  <c r="E728" i="45" s="1"/>
  <c r="B728" i="45"/>
  <c r="J727" i="45"/>
  <c r="I727" i="45"/>
  <c r="H727" i="45"/>
  <c r="F727" i="45"/>
  <c r="D727" i="45"/>
  <c r="E727" i="45" s="1"/>
  <c r="B727" i="45"/>
  <c r="J726" i="45"/>
  <c r="I726" i="45"/>
  <c r="H726" i="45"/>
  <c r="F726" i="45"/>
  <c r="D726" i="45"/>
  <c r="E726" i="45" s="1"/>
  <c r="B726" i="45"/>
  <c r="J725" i="45"/>
  <c r="I725" i="45"/>
  <c r="H725" i="45"/>
  <c r="F725" i="45"/>
  <c r="D725" i="45"/>
  <c r="E725" i="45" s="1"/>
  <c r="B725" i="45"/>
  <c r="J724" i="45"/>
  <c r="I724" i="45"/>
  <c r="H724" i="45"/>
  <c r="F724" i="45"/>
  <c r="D724" i="45"/>
  <c r="E724" i="45" s="1"/>
  <c r="B724" i="45"/>
  <c r="J723" i="45"/>
  <c r="I723" i="45"/>
  <c r="H723" i="45"/>
  <c r="F723" i="45"/>
  <c r="D723" i="45"/>
  <c r="E723" i="45" s="1"/>
  <c r="B723" i="45"/>
  <c r="J722" i="45"/>
  <c r="I722" i="45"/>
  <c r="H722" i="45"/>
  <c r="F722" i="45"/>
  <c r="D722" i="45"/>
  <c r="E722" i="45" s="1"/>
  <c r="B722" i="45"/>
  <c r="J721" i="45"/>
  <c r="I721" i="45"/>
  <c r="H721" i="45"/>
  <c r="F721" i="45"/>
  <c r="D721" i="45"/>
  <c r="E721" i="45" s="1"/>
  <c r="B721" i="45"/>
  <c r="J720" i="45"/>
  <c r="I720" i="45"/>
  <c r="H720" i="45"/>
  <c r="F720" i="45"/>
  <c r="D720" i="45"/>
  <c r="E720" i="45" s="1"/>
  <c r="B720" i="45"/>
  <c r="J719" i="45"/>
  <c r="I719" i="45"/>
  <c r="H719" i="45"/>
  <c r="F719" i="45"/>
  <c r="D719" i="45"/>
  <c r="E719" i="45" s="1"/>
  <c r="B719" i="45"/>
  <c r="J718" i="45"/>
  <c r="I718" i="45"/>
  <c r="H718" i="45"/>
  <c r="F718" i="45"/>
  <c r="D718" i="45"/>
  <c r="E718" i="45" s="1"/>
  <c r="B718" i="45"/>
  <c r="J717" i="45"/>
  <c r="I717" i="45"/>
  <c r="H717" i="45"/>
  <c r="F717" i="45"/>
  <c r="D717" i="45"/>
  <c r="E717" i="45" s="1"/>
  <c r="B717" i="45"/>
  <c r="J716" i="45"/>
  <c r="I716" i="45"/>
  <c r="H716" i="45"/>
  <c r="F716" i="45"/>
  <c r="D716" i="45"/>
  <c r="E716" i="45" s="1"/>
  <c r="B716" i="45"/>
  <c r="J715" i="45"/>
  <c r="I715" i="45"/>
  <c r="H715" i="45"/>
  <c r="F715" i="45"/>
  <c r="D715" i="45"/>
  <c r="E715" i="45" s="1"/>
  <c r="B715" i="45"/>
  <c r="J714" i="45"/>
  <c r="I714" i="45"/>
  <c r="H714" i="45"/>
  <c r="F714" i="45"/>
  <c r="D714" i="45"/>
  <c r="E714" i="45" s="1"/>
  <c r="B714" i="45"/>
  <c r="J713" i="45"/>
  <c r="I713" i="45"/>
  <c r="H713" i="45"/>
  <c r="F713" i="45"/>
  <c r="D713" i="45"/>
  <c r="E713" i="45" s="1"/>
  <c r="B713" i="45"/>
  <c r="J712" i="45"/>
  <c r="I712" i="45"/>
  <c r="H712" i="45"/>
  <c r="F712" i="45"/>
  <c r="D712" i="45"/>
  <c r="E712" i="45" s="1"/>
  <c r="B712" i="45"/>
  <c r="J711" i="45"/>
  <c r="I711" i="45"/>
  <c r="H711" i="45"/>
  <c r="F711" i="45"/>
  <c r="D711" i="45"/>
  <c r="E711" i="45" s="1"/>
  <c r="B711" i="45"/>
  <c r="J710" i="45"/>
  <c r="I710" i="45"/>
  <c r="H710" i="45"/>
  <c r="F710" i="45"/>
  <c r="D710" i="45"/>
  <c r="E710" i="45" s="1"/>
  <c r="B710" i="45"/>
  <c r="J709" i="45"/>
  <c r="I709" i="45"/>
  <c r="H709" i="45"/>
  <c r="F709" i="45"/>
  <c r="D709" i="45"/>
  <c r="E709" i="45" s="1"/>
  <c r="B709" i="45"/>
  <c r="J708" i="45"/>
  <c r="I708" i="45"/>
  <c r="H708" i="45"/>
  <c r="F708" i="45"/>
  <c r="D708" i="45"/>
  <c r="E708" i="45" s="1"/>
  <c r="B708" i="45"/>
  <c r="J707" i="45"/>
  <c r="I707" i="45"/>
  <c r="H707" i="45"/>
  <c r="F707" i="45"/>
  <c r="D707" i="45"/>
  <c r="E707" i="45" s="1"/>
  <c r="B707" i="45"/>
  <c r="J706" i="45"/>
  <c r="I706" i="45"/>
  <c r="H706" i="45"/>
  <c r="F706" i="45"/>
  <c r="D706" i="45"/>
  <c r="E706" i="45" s="1"/>
  <c r="B706" i="45"/>
  <c r="J705" i="45"/>
  <c r="I705" i="45"/>
  <c r="H705" i="45"/>
  <c r="F705" i="45"/>
  <c r="D705" i="45"/>
  <c r="E705" i="45" s="1"/>
  <c r="B705" i="45"/>
  <c r="J704" i="45"/>
  <c r="I704" i="45"/>
  <c r="H704" i="45"/>
  <c r="F704" i="45"/>
  <c r="D704" i="45"/>
  <c r="E704" i="45" s="1"/>
  <c r="B704" i="45"/>
  <c r="J703" i="45"/>
  <c r="I703" i="45"/>
  <c r="H703" i="45"/>
  <c r="F703" i="45"/>
  <c r="D703" i="45"/>
  <c r="E703" i="45" s="1"/>
  <c r="B703" i="45"/>
  <c r="J702" i="45"/>
  <c r="I702" i="45"/>
  <c r="H702" i="45"/>
  <c r="F702" i="45"/>
  <c r="D702" i="45"/>
  <c r="E702" i="45" s="1"/>
  <c r="B702" i="45"/>
  <c r="J701" i="45"/>
  <c r="I701" i="45"/>
  <c r="H701" i="45"/>
  <c r="F701" i="45"/>
  <c r="D701" i="45"/>
  <c r="E701" i="45" s="1"/>
  <c r="B701" i="45"/>
  <c r="J700" i="45"/>
  <c r="I700" i="45"/>
  <c r="H700" i="45"/>
  <c r="F700" i="45"/>
  <c r="D700" i="45"/>
  <c r="E700" i="45" s="1"/>
  <c r="B700" i="45"/>
  <c r="J699" i="45"/>
  <c r="I699" i="45"/>
  <c r="H699" i="45"/>
  <c r="F699" i="45"/>
  <c r="D699" i="45"/>
  <c r="E699" i="45" s="1"/>
  <c r="B699" i="45"/>
  <c r="J698" i="45"/>
  <c r="I698" i="45"/>
  <c r="H698" i="45"/>
  <c r="F698" i="45"/>
  <c r="D698" i="45"/>
  <c r="E698" i="45" s="1"/>
  <c r="B698" i="45"/>
  <c r="J697" i="45"/>
  <c r="I697" i="45"/>
  <c r="H697" i="45"/>
  <c r="F697" i="45"/>
  <c r="D697" i="45"/>
  <c r="E697" i="45" s="1"/>
  <c r="B697" i="45"/>
  <c r="J696" i="45"/>
  <c r="I696" i="45"/>
  <c r="H696" i="45"/>
  <c r="F696" i="45"/>
  <c r="D696" i="45"/>
  <c r="E696" i="45" s="1"/>
  <c r="B696" i="45"/>
  <c r="J695" i="45"/>
  <c r="I695" i="45"/>
  <c r="H695" i="45"/>
  <c r="F695" i="45"/>
  <c r="D695" i="45"/>
  <c r="E695" i="45" s="1"/>
  <c r="B695" i="45"/>
  <c r="J694" i="45"/>
  <c r="I694" i="45"/>
  <c r="H694" i="45"/>
  <c r="F694" i="45"/>
  <c r="D694" i="45"/>
  <c r="E694" i="45" s="1"/>
  <c r="B694" i="45"/>
  <c r="J693" i="45"/>
  <c r="I693" i="45"/>
  <c r="H693" i="45"/>
  <c r="F693" i="45"/>
  <c r="D693" i="45"/>
  <c r="E693" i="45" s="1"/>
  <c r="B693" i="45"/>
  <c r="J692" i="45"/>
  <c r="I692" i="45"/>
  <c r="H692" i="45"/>
  <c r="F692" i="45"/>
  <c r="D692" i="45"/>
  <c r="E692" i="45" s="1"/>
  <c r="B692" i="45"/>
  <c r="J691" i="45"/>
  <c r="I691" i="45"/>
  <c r="H691" i="45"/>
  <c r="F691" i="45"/>
  <c r="D691" i="45"/>
  <c r="E691" i="45" s="1"/>
  <c r="B691" i="45"/>
  <c r="J690" i="45"/>
  <c r="I690" i="45"/>
  <c r="H690" i="45"/>
  <c r="F690" i="45"/>
  <c r="D690" i="45"/>
  <c r="E690" i="45" s="1"/>
  <c r="B690" i="45"/>
  <c r="J689" i="45"/>
  <c r="I689" i="45"/>
  <c r="H689" i="45"/>
  <c r="F689" i="45"/>
  <c r="D689" i="45"/>
  <c r="E689" i="45" s="1"/>
  <c r="B689" i="45"/>
  <c r="J688" i="45"/>
  <c r="I688" i="45"/>
  <c r="H688" i="45"/>
  <c r="F688" i="45"/>
  <c r="D688" i="45"/>
  <c r="E688" i="45" s="1"/>
  <c r="B688" i="45"/>
  <c r="J687" i="45"/>
  <c r="I687" i="45"/>
  <c r="H687" i="45"/>
  <c r="F687" i="45"/>
  <c r="D687" i="45"/>
  <c r="E687" i="45" s="1"/>
  <c r="B687" i="45"/>
  <c r="J686" i="45"/>
  <c r="I686" i="45"/>
  <c r="H686" i="45"/>
  <c r="F686" i="45"/>
  <c r="D686" i="45"/>
  <c r="E686" i="45" s="1"/>
  <c r="B686" i="45"/>
  <c r="J685" i="45"/>
  <c r="I685" i="45"/>
  <c r="H685" i="45"/>
  <c r="F685" i="45"/>
  <c r="D685" i="45"/>
  <c r="E685" i="45" s="1"/>
  <c r="B685" i="45"/>
  <c r="J684" i="45"/>
  <c r="I684" i="45"/>
  <c r="H684" i="45"/>
  <c r="F684" i="45"/>
  <c r="D684" i="45"/>
  <c r="E684" i="45" s="1"/>
  <c r="B684" i="45"/>
  <c r="J683" i="45"/>
  <c r="I683" i="45"/>
  <c r="H683" i="45"/>
  <c r="F683" i="45"/>
  <c r="D683" i="45"/>
  <c r="E683" i="45" s="1"/>
  <c r="B683" i="45"/>
  <c r="J682" i="45"/>
  <c r="I682" i="45"/>
  <c r="H682" i="45"/>
  <c r="F682" i="45"/>
  <c r="D682" i="45"/>
  <c r="E682" i="45" s="1"/>
  <c r="B682" i="45"/>
  <c r="J681" i="45"/>
  <c r="I681" i="45"/>
  <c r="H681" i="45"/>
  <c r="F681" i="45"/>
  <c r="D681" i="45"/>
  <c r="E681" i="45" s="1"/>
  <c r="B681" i="45"/>
  <c r="J680" i="45"/>
  <c r="I680" i="45"/>
  <c r="H680" i="45"/>
  <c r="F680" i="45"/>
  <c r="D680" i="45"/>
  <c r="E680" i="45" s="1"/>
  <c r="B680" i="45"/>
  <c r="J679" i="45"/>
  <c r="I679" i="45"/>
  <c r="H679" i="45"/>
  <c r="F679" i="45"/>
  <c r="D679" i="45"/>
  <c r="E679" i="45" s="1"/>
  <c r="B679" i="45"/>
  <c r="J678" i="45"/>
  <c r="I678" i="45"/>
  <c r="H678" i="45"/>
  <c r="F678" i="45"/>
  <c r="D678" i="45"/>
  <c r="E678" i="45" s="1"/>
  <c r="B678" i="45"/>
  <c r="J677" i="45"/>
  <c r="I677" i="45"/>
  <c r="H677" i="45"/>
  <c r="F677" i="45"/>
  <c r="D677" i="45"/>
  <c r="E677" i="45" s="1"/>
  <c r="B677" i="45"/>
  <c r="J676" i="45"/>
  <c r="I676" i="45"/>
  <c r="H676" i="45"/>
  <c r="F676" i="45"/>
  <c r="D676" i="45"/>
  <c r="E676" i="45" s="1"/>
  <c r="B676" i="45"/>
  <c r="J675" i="45"/>
  <c r="I675" i="45"/>
  <c r="H675" i="45"/>
  <c r="F675" i="45"/>
  <c r="D675" i="45"/>
  <c r="E675" i="45" s="1"/>
  <c r="B675" i="45"/>
  <c r="J674" i="45"/>
  <c r="I674" i="45"/>
  <c r="H674" i="45"/>
  <c r="F674" i="45"/>
  <c r="D674" i="45"/>
  <c r="E674" i="45" s="1"/>
  <c r="B674" i="45"/>
  <c r="J673" i="45"/>
  <c r="I673" i="45"/>
  <c r="H673" i="45"/>
  <c r="F673" i="45"/>
  <c r="D673" i="45"/>
  <c r="E673" i="45" s="1"/>
  <c r="B673" i="45"/>
  <c r="J672" i="45"/>
  <c r="I672" i="45"/>
  <c r="H672" i="45"/>
  <c r="F672" i="45"/>
  <c r="D672" i="45"/>
  <c r="E672" i="45" s="1"/>
  <c r="B672" i="45"/>
  <c r="J671" i="45"/>
  <c r="I671" i="45"/>
  <c r="H671" i="45"/>
  <c r="F671" i="45"/>
  <c r="D671" i="45"/>
  <c r="E671" i="45" s="1"/>
  <c r="B671" i="45"/>
  <c r="J670" i="45"/>
  <c r="I670" i="45"/>
  <c r="H670" i="45"/>
  <c r="F670" i="45"/>
  <c r="D670" i="45"/>
  <c r="E670" i="45" s="1"/>
  <c r="B670" i="45"/>
  <c r="J669" i="45"/>
  <c r="I669" i="45"/>
  <c r="H669" i="45"/>
  <c r="F669" i="45"/>
  <c r="D669" i="45"/>
  <c r="E669" i="45" s="1"/>
  <c r="B669" i="45"/>
  <c r="J668" i="45"/>
  <c r="I668" i="45"/>
  <c r="H668" i="45"/>
  <c r="F668" i="45"/>
  <c r="D668" i="45"/>
  <c r="E668" i="45" s="1"/>
  <c r="B668" i="45"/>
  <c r="J667" i="45"/>
  <c r="I667" i="45"/>
  <c r="H667" i="45"/>
  <c r="F667" i="45"/>
  <c r="D667" i="45"/>
  <c r="E667" i="45" s="1"/>
  <c r="B667" i="45"/>
  <c r="J666" i="45"/>
  <c r="I666" i="45"/>
  <c r="H666" i="45"/>
  <c r="F666" i="45"/>
  <c r="D666" i="45"/>
  <c r="E666" i="45" s="1"/>
  <c r="B666" i="45"/>
  <c r="J665" i="45"/>
  <c r="I665" i="45"/>
  <c r="H665" i="45"/>
  <c r="F665" i="45"/>
  <c r="D665" i="45"/>
  <c r="E665" i="45" s="1"/>
  <c r="B665" i="45"/>
  <c r="J664" i="45"/>
  <c r="I664" i="45"/>
  <c r="H664" i="45"/>
  <c r="F664" i="45"/>
  <c r="D664" i="45"/>
  <c r="E664" i="45" s="1"/>
  <c r="B664" i="45"/>
  <c r="J663" i="45"/>
  <c r="I663" i="45"/>
  <c r="H663" i="45"/>
  <c r="F663" i="45"/>
  <c r="D663" i="45"/>
  <c r="E663" i="45" s="1"/>
  <c r="B663" i="45"/>
  <c r="J662" i="45"/>
  <c r="I662" i="45"/>
  <c r="H662" i="45"/>
  <c r="F662" i="45"/>
  <c r="D662" i="45"/>
  <c r="E662" i="45" s="1"/>
  <c r="B662" i="45"/>
  <c r="J661" i="45"/>
  <c r="I661" i="45"/>
  <c r="H661" i="45"/>
  <c r="F661" i="45"/>
  <c r="D661" i="45"/>
  <c r="E661" i="45" s="1"/>
  <c r="B661" i="45"/>
  <c r="J660" i="45"/>
  <c r="I660" i="45"/>
  <c r="H660" i="45"/>
  <c r="F660" i="45"/>
  <c r="D660" i="45"/>
  <c r="E660" i="45" s="1"/>
  <c r="B660" i="45"/>
  <c r="J659" i="45"/>
  <c r="I659" i="45"/>
  <c r="H659" i="45"/>
  <c r="F659" i="45"/>
  <c r="D659" i="45"/>
  <c r="E659" i="45" s="1"/>
  <c r="B659" i="45"/>
  <c r="J658" i="45"/>
  <c r="I658" i="45"/>
  <c r="H658" i="45"/>
  <c r="F658" i="45"/>
  <c r="D658" i="45"/>
  <c r="E658" i="45" s="1"/>
  <c r="B658" i="45"/>
  <c r="J657" i="45"/>
  <c r="I657" i="45"/>
  <c r="H657" i="45"/>
  <c r="F657" i="45"/>
  <c r="D657" i="45"/>
  <c r="E657" i="45" s="1"/>
  <c r="B657" i="45"/>
  <c r="J656" i="45"/>
  <c r="I656" i="45"/>
  <c r="H656" i="45"/>
  <c r="F656" i="45"/>
  <c r="D656" i="45"/>
  <c r="E656" i="45" s="1"/>
  <c r="B656" i="45"/>
  <c r="J655" i="45"/>
  <c r="I655" i="45"/>
  <c r="H655" i="45"/>
  <c r="F655" i="45"/>
  <c r="D655" i="45"/>
  <c r="E655" i="45" s="1"/>
  <c r="B655" i="45"/>
  <c r="J654" i="45"/>
  <c r="I654" i="45"/>
  <c r="H654" i="45"/>
  <c r="F654" i="45"/>
  <c r="D654" i="45"/>
  <c r="E654" i="45" s="1"/>
  <c r="B654" i="45"/>
  <c r="J653" i="45"/>
  <c r="I653" i="45"/>
  <c r="H653" i="45"/>
  <c r="F653" i="45"/>
  <c r="D653" i="45"/>
  <c r="E653" i="45" s="1"/>
  <c r="B653" i="45"/>
  <c r="J652" i="45"/>
  <c r="I652" i="45"/>
  <c r="H652" i="45"/>
  <c r="F652" i="45"/>
  <c r="D652" i="45"/>
  <c r="E652" i="45" s="1"/>
  <c r="B652" i="45"/>
  <c r="J651" i="45"/>
  <c r="I651" i="45"/>
  <c r="H651" i="45"/>
  <c r="F651" i="45"/>
  <c r="D651" i="45"/>
  <c r="E651" i="45" s="1"/>
  <c r="B651" i="45"/>
  <c r="J650" i="45"/>
  <c r="I650" i="45"/>
  <c r="H650" i="45"/>
  <c r="F650" i="45"/>
  <c r="D650" i="45"/>
  <c r="E650" i="45" s="1"/>
  <c r="B650" i="45"/>
  <c r="J649" i="45"/>
  <c r="I649" i="45"/>
  <c r="H649" i="45"/>
  <c r="F649" i="45"/>
  <c r="D649" i="45"/>
  <c r="E649" i="45" s="1"/>
  <c r="B649" i="45"/>
  <c r="J648" i="45"/>
  <c r="I648" i="45"/>
  <c r="H648" i="45"/>
  <c r="F648" i="45"/>
  <c r="D648" i="45"/>
  <c r="E648" i="45" s="1"/>
  <c r="B648" i="45"/>
  <c r="J647" i="45"/>
  <c r="I647" i="45"/>
  <c r="H647" i="45"/>
  <c r="F647" i="45"/>
  <c r="D647" i="45"/>
  <c r="E647" i="45" s="1"/>
  <c r="B647" i="45"/>
  <c r="J646" i="45"/>
  <c r="I646" i="45"/>
  <c r="H646" i="45"/>
  <c r="F646" i="45"/>
  <c r="D646" i="45"/>
  <c r="E646" i="45" s="1"/>
  <c r="B646" i="45"/>
  <c r="J645" i="45"/>
  <c r="I645" i="45"/>
  <c r="H645" i="45"/>
  <c r="F645" i="45"/>
  <c r="D645" i="45"/>
  <c r="E645" i="45" s="1"/>
  <c r="B645" i="45"/>
  <c r="J644" i="45"/>
  <c r="I644" i="45"/>
  <c r="H644" i="45"/>
  <c r="F644" i="45"/>
  <c r="D644" i="45"/>
  <c r="E644" i="45" s="1"/>
  <c r="B644" i="45"/>
  <c r="J643" i="45"/>
  <c r="I643" i="45"/>
  <c r="H643" i="45"/>
  <c r="F643" i="45"/>
  <c r="D643" i="45"/>
  <c r="E643" i="45" s="1"/>
  <c r="B643" i="45"/>
  <c r="J642" i="45"/>
  <c r="I642" i="45"/>
  <c r="H642" i="45"/>
  <c r="F642" i="45"/>
  <c r="D642" i="45"/>
  <c r="E642" i="45" s="1"/>
  <c r="B642" i="45"/>
  <c r="J641" i="45"/>
  <c r="I641" i="45"/>
  <c r="H641" i="45"/>
  <c r="F641" i="45"/>
  <c r="D641" i="45"/>
  <c r="E641" i="45" s="1"/>
  <c r="B641" i="45"/>
  <c r="J640" i="45"/>
  <c r="I640" i="45"/>
  <c r="H640" i="45"/>
  <c r="F640" i="45"/>
  <c r="D640" i="45"/>
  <c r="E640" i="45" s="1"/>
  <c r="B640" i="45"/>
  <c r="J639" i="45"/>
  <c r="I639" i="45"/>
  <c r="H639" i="45"/>
  <c r="F639" i="45"/>
  <c r="D639" i="45"/>
  <c r="E639" i="45" s="1"/>
  <c r="B639" i="45"/>
  <c r="J638" i="45"/>
  <c r="I638" i="45"/>
  <c r="H638" i="45"/>
  <c r="F638" i="45"/>
  <c r="D638" i="45"/>
  <c r="E638" i="45" s="1"/>
  <c r="B638" i="45"/>
  <c r="J637" i="45"/>
  <c r="I637" i="45"/>
  <c r="H637" i="45"/>
  <c r="F637" i="45"/>
  <c r="D637" i="45"/>
  <c r="E637" i="45" s="1"/>
  <c r="B637" i="45"/>
  <c r="J636" i="45"/>
  <c r="I636" i="45"/>
  <c r="H636" i="45"/>
  <c r="F636" i="45"/>
  <c r="D636" i="45"/>
  <c r="E636" i="45" s="1"/>
  <c r="B636" i="45"/>
  <c r="J635" i="45"/>
  <c r="I635" i="45"/>
  <c r="H635" i="45"/>
  <c r="F635" i="45"/>
  <c r="D635" i="45"/>
  <c r="E635" i="45" s="1"/>
  <c r="B635" i="45"/>
  <c r="J634" i="45"/>
  <c r="I634" i="45"/>
  <c r="H634" i="45"/>
  <c r="F634" i="45"/>
  <c r="D634" i="45"/>
  <c r="E634" i="45" s="1"/>
  <c r="B634" i="45"/>
  <c r="J633" i="45"/>
  <c r="I633" i="45"/>
  <c r="H633" i="45"/>
  <c r="F633" i="45"/>
  <c r="D633" i="45"/>
  <c r="E633" i="45" s="1"/>
  <c r="B633" i="45"/>
  <c r="J632" i="45"/>
  <c r="I632" i="45"/>
  <c r="H632" i="45"/>
  <c r="F632" i="45"/>
  <c r="D632" i="45"/>
  <c r="E632" i="45" s="1"/>
  <c r="B632" i="45"/>
  <c r="J631" i="45"/>
  <c r="I631" i="45"/>
  <c r="H631" i="45"/>
  <c r="F631" i="45"/>
  <c r="D631" i="45"/>
  <c r="E631" i="45" s="1"/>
  <c r="B631" i="45"/>
  <c r="J630" i="45"/>
  <c r="I630" i="45"/>
  <c r="H630" i="45"/>
  <c r="F630" i="45"/>
  <c r="D630" i="45"/>
  <c r="E630" i="45" s="1"/>
  <c r="B630" i="45"/>
  <c r="J629" i="45"/>
  <c r="I629" i="45"/>
  <c r="H629" i="45"/>
  <c r="F629" i="45"/>
  <c r="D629" i="45"/>
  <c r="E629" i="45" s="1"/>
  <c r="B629" i="45"/>
  <c r="J628" i="45"/>
  <c r="I628" i="45"/>
  <c r="H628" i="45"/>
  <c r="F628" i="45"/>
  <c r="D628" i="45"/>
  <c r="E628" i="45" s="1"/>
  <c r="B628" i="45"/>
  <c r="J627" i="45"/>
  <c r="I627" i="45"/>
  <c r="H627" i="45"/>
  <c r="F627" i="45"/>
  <c r="D627" i="45"/>
  <c r="E627" i="45" s="1"/>
  <c r="B627" i="45"/>
  <c r="J626" i="45"/>
  <c r="I626" i="45"/>
  <c r="H626" i="45"/>
  <c r="F626" i="45"/>
  <c r="D626" i="45"/>
  <c r="E626" i="45" s="1"/>
  <c r="B626" i="45"/>
  <c r="J625" i="45"/>
  <c r="I625" i="45"/>
  <c r="H625" i="45"/>
  <c r="F625" i="45"/>
  <c r="D625" i="45"/>
  <c r="E625" i="45" s="1"/>
  <c r="B625" i="45"/>
  <c r="J624" i="45"/>
  <c r="I624" i="45"/>
  <c r="H624" i="45"/>
  <c r="F624" i="45"/>
  <c r="D624" i="45"/>
  <c r="E624" i="45" s="1"/>
  <c r="B624" i="45"/>
  <c r="J623" i="45"/>
  <c r="I623" i="45"/>
  <c r="H623" i="45"/>
  <c r="F623" i="45"/>
  <c r="D623" i="45"/>
  <c r="E623" i="45" s="1"/>
  <c r="B623" i="45"/>
  <c r="J622" i="45"/>
  <c r="I622" i="45"/>
  <c r="H622" i="45"/>
  <c r="F622" i="45"/>
  <c r="D622" i="45"/>
  <c r="E622" i="45" s="1"/>
  <c r="B622" i="45"/>
  <c r="J621" i="45"/>
  <c r="I621" i="45"/>
  <c r="H621" i="45"/>
  <c r="F621" i="45"/>
  <c r="D621" i="45"/>
  <c r="E621" i="45" s="1"/>
  <c r="B621" i="45"/>
  <c r="J620" i="45"/>
  <c r="I620" i="45"/>
  <c r="H620" i="45"/>
  <c r="F620" i="45"/>
  <c r="D620" i="45"/>
  <c r="E620" i="45" s="1"/>
  <c r="B620" i="45"/>
  <c r="J619" i="45"/>
  <c r="I619" i="45"/>
  <c r="H619" i="45"/>
  <c r="F619" i="45"/>
  <c r="D619" i="45"/>
  <c r="E619" i="45" s="1"/>
  <c r="B619" i="45"/>
  <c r="J618" i="45"/>
  <c r="I618" i="45"/>
  <c r="H618" i="45"/>
  <c r="F618" i="45"/>
  <c r="D618" i="45"/>
  <c r="E618" i="45" s="1"/>
  <c r="B618" i="45"/>
  <c r="J617" i="45"/>
  <c r="I617" i="45"/>
  <c r="H617" i="45"/>
  <c r="F617" i="45"/>
  <c r="D617" i="45"/>
  <c r="E617" i="45" s="1"/>
  <c r="B617" i="45"/>
  <c r="J616" i="45"/>
  <c r="I616" i="45"/>
  <c r="H616" i="45"/>
  <c r="F616" i="45"/>
  <c r="D616" i="45"/>
  <c r="E616" i="45" s="1"/>
  <c r="B616" i="45"/>
  <c r="J615" i="45"/>
  <c r="I615" i="45"/>
  <c r="H615" i="45"/>
  <c r="F615" i="45"/>
  <c r="D615" i="45"/>
  <c r="E615" i="45" s="1"/>
  <c r="B615" i="45"/>
  <c r="J614" i="45"/>
  <c r="I614" i="45"/>
  <c r="H614" i="45"/>
  <c r="F614" i="45"/>
  <c r="D614" i="45"/>
  <c r="E614" i="45" s="1"/>
  <c r="B614" i="45"/>
  <c r="J613" i="45"/>
  <c r="I613" i="45"/>
  <c r="H613" i="45"/>
  <c r="F613" i="45"/>
  <c r="D613" i="45"/>
  <c r="E613" i="45" s="1"/>
  <c r="B613" i="45"/>
  <c r="J612" i="45"/>
  <c r="I612" i="45"/>
  <c r="H612" i="45"/>
  <c r="F612" i="45"/>
  <c r="D612" i="45"/>
  <c r="E612" i="45" s="1"/>
  <c r="B612" i="45"/>
  <c r="J611" i="45"/>
  <c r="I611" i="45"/>
  <c r="H611" i="45"/>
  <c r="F611" i="45"/>
  <c r="D611" i="45"/>
  <c r="E611" i="45" s="1"/>
  <c r="B611" i="45"/>
  <c r="J610" i="45"/>
  <c r="I610" i="45"/>
  <c r="H610" i="45"/>
  <c r="F610" i="45"/>
  <c r="D610" i="45"/>
  <c r="E610" i="45" s="1"/>
  <c r="B610" i="45"/>
  <c r="J609" i="45"/>
  <c r="I609" i="45"/>
  <c r="H609" i="45"/>
  <c r="F609" i="45"/>
  <c r="D609" i="45"/>
  <c r="E609" i="45" s="1"/>
  <c r="B609" i="45"/>
  <c r="J608" i="45"/>
  <c r="I608" i="45"/>
  <c r="H608" i="45"/>
  <c r="F608" i="45"/>
  <c r="D608" i="45"/>
  <c r="E608" i="45" s="1"/>
  <c r="B608" i="45"/>
  <c r="J607" i="45"/>
  <c r="I607" i="45"/>
  <c r="H607" i="45"/>
  <c r="F607" i="45"/>
  <c r="D607" i="45"/>
  <c r="E607" i="45" s="1"/>
  <c r="B607" i="45"/>
  <c r="J606" i="45"/>
  <c r="I606" i="45"/>
  <c r="H606" i="45"/>
  <c r="F606" i="45"/>
  <c r="D606" i="45"/>
  <c r="E606" i="45" s="1"/>
  <c r="B606" i="45"/>
  <c r="J605" i="45"/>
  <c r="I605" i="45"/>
  <c r="H605" i="45"/>
  <c r="F605" i="45"/>
  <c r="D605" i="45"/>
  <c r="E605" i="45" s="1"/>
  <c r="B605" i="45"/>
  <c r="J604" i="45"/>
  <c r="I604" i="45"/>
  <c r="H604" i="45"/>
  <c r="F604" i="45"/>
  <c r="D604" i="45"/>
  <c r="E604" i="45" s="1"/>
  <c r="B604" i="45"/>
  <c r="J603" i="45"/>
  <c r="I603" i="45"/>
  <c r="H603" i="45"/>
  <c r="F603" i="45"/>
  <c r="D603" i="45"/>
  <c r="E603" i="45" s="1"/>
  <c r="B603" i="45"/>
  <c r="J602" i="45"/>
  <c r="I602" i="45"/>
  <c r="H602" i="45"/>
  <c r="F602" i="45"/>
  <c r="D602" i="45"/>
  <c r="E602" i="45" s="1"/>
  <c r="B602" i="45"/>
  <c r="J601" i="45"/>
  <c r="I601" i="45"/>
  <c r="H601" i="45"/>
  <c r="F601" i="45"/>
  <c r="D601" i="45"/>
  <c r="E601" i="45" s="1"/>
  <c r="B601" i="45"/>
  <c r="J600" i="45"/>
  <c r="I600" i="45"/>
  <c r="H600" i="45"/>
  <c r="F600" i="45"/>
  <c r="D600" i="45"/>
  <c r="E600" i="45" s="1"/>
  <c r="B600" i="45"/>
  <c r="J599" i="45"/>
  <c r="I599" i="45"/>
  <c r="H599" i="45"/>
  <c r="F599" i="45"/>
  <c r="D599" i="45"/>
  <c r="E599" i="45" s="1"/>
  <c r="B599" i="45"/>
  <c r="J598" i="45"/>
  <c r="I598" i="45"/>
  <c r="H598" i="45"/>
  <c r="F598" i="45"/>
  <c r="D598" i="45"/>
  <c r="E598" i="45" s="1"/>
  <c r="B598" i="45"/>
  <c r="J597" i="45"/>
  <c r="I597" i="45"/>
  <c r="H597" i="45"/>
  <c r="F597" i="45"/>
  <c r="D597" i="45"/>
  <c r="E597" i="45" s="1"/>
  <c r="B597" i="45"/>
  <c r="J596" i="45"/>
  <c r="I596" i="45"/>
  <c r="H596" i="45"/>
  <c r="F596" i="45"/>
  <c r="D596" i="45"/>
  <c r="E596" i="45" s="1"/>
  <c r="B596" i="45"/>
  <c r="J595" i="45"/>
  <c r="I595" i="45"/>
  <c r="H595" i="45"/>
  <c r="F595" i="45"/>
  <c r="D595" i="45"/>
  <c r="E595" i="45" s="1"/>
  <c r="B595" i="45"/>
  <c r="J594" i="45"/>
  <c r="I594" i="45"/>
  <c r="H594" i="45"/>
  <c r="F594" i="45"/>
  <c r="D594" i="45"/>
  <c r="E594" i="45" s="1"/>
  <c r="B594" i="45"/>
  <c r="J593" i="45"/>
  <c r="I593" i="45"/>
  <c r="H593" i="45"/>
  <c r="F593" i="45"/>
  <c r="D593" i="45"/>
  <c r="E593" i="45" s="1"/>
  <c r="B593" i="45"/>
  <c r="J592" i="45"/>
  <c r="I592" i="45"/>
  <c r="H592" i="45"/>
  <c r="F592" i="45"/>
  <c r="D592" i="45"/>
  <c r="E592" i="45" s="1"/>
  <c r="B592" i="45"/>
  <c r="J591" i="45"/>
  <c r="I591" i="45"/>
  <c r="H591" i="45"/>
  <c r="F591" i="45"/>
  <c r="D591" i="45"/>
  <c r="E591" i="45" s="1"/>
  <c r="B591" i="45"/>
  <c r="J590" i="45"/>
  <c r="I590" i="45"/>
  <c r="H590" i="45"/>
  <c r="F590" i="45"/>
  <c r="D590" i="45"/>
  <c r="E590" i="45" s="1"/>
  <c r="B590" i="45"/>
  <c r="J589" i="45"/>
  <c r="I589" i="45"/>
  <c r="H589" i="45"/>
  <c r="F589" i="45"/>
  <c r="D589" i="45"/>
  <c r="E589" i="45" s="1"/>
  <c r="B589" i="45"/>
  <c r="J588" i="45"/>
  <c r="I588" i="45"/>
  <c r="H588" i="45"/>
  <c r="F588" i="45"/>
  <c r="D588" i="45"/>
  <c r="E588" i="45" s="1"/>
  <c r="B588" i="45"/>
  <c r="J587" i="45"/>
  <c r="I587" i="45"/>
  <c r="H587" i="45"/>
  <c r="F587" i="45"/>
  <c r="D587" i="45"/>
  <c r="E587" i="45" s="1"/>
  <c r="B587" i="45"/>
  <c r="J586" i="45"/>
  <c r="I586" i="45"/>
  <c r="H586" i="45"/>
  <c r="F586" i="45"/>
  <c r="D586" i="45"/>
  <c r="E586" i="45" s="1"/>
  <c r="B586" i="45"/>
  <c r="J585" i="45"/>
  <c r="I585" i="45"/>
  <c r="H585" i="45"/>
  <c r="F585" i="45"/>
  <c r="D585" i="45"/>
  <c r="E585" i="45" s="1"/>
  <c r="B585" i="45"/>
  <c r="J584" i="45"/>
  <c r="I584" i="45"/>
  <c r="H584" i="45"/>
  <c r="F584" i="45"/>
  <c r="D584" i="45"/>
  <c r="E584" i="45" s="1"/>
  <c r="B584" i="45"/>
  <c r="J583" i="45"/>
  <c r="I583" i="45"/>
  <c r="H583" i="45"/>
  <c r="F583" i="45"/>
  <c r="D583" i="45"/>
  <c r="E583" i="45" s="1"/>
  <c r="B583" i="45"/>
  <c r="J582" i="45"/>
  <c r="I582" i="45"/>
  <c r="H582" i="45"/>
  <c r="F582" i="45"/>
  <c r="D582" i="45"/>
  <c r="E582" i="45" s="1"/>
  <c r="B582" i="45"/>
  <c r="J581" i="45"/>
  <c r="I581" i="45"/>
  <c r="H581" i="45"/>
  <c r="F581" i="45"/>
  <c r="D581" i="45"/>
  <c r="E581" i="45" s="1"/>
  <c r="B581" i="45"/>
  <c r="J580" i="45"/>
  <c r="I580" i="45"/>
  <c r="H580" i="45"/>
  <c r="F580" i="45"/>
  <c r="D580" i="45"/>
  <c r="E580" i="45" s="1"/>
  <c r="B580" i="45"/>
  <c r="J579" i="45"/>
  <c r="I579" i="45"/>
  <c r="H579" i="45"/>
  <c r="F579" i="45"/>
  <c r="D579" i="45"/>
  <c r="E579" i="45" s="1"/>
  <c r="B579" i="45"/>
  <c r="J578" i="45"/>
  <c r="I578" i="45"/>
  <c r="H578" i="45"/>
  <c r="F578" i="45"/>
  <c r="D578" i="45"/>
  <c r="E578" i="45" s="1"/>
  <c r="B578" i="45"/>
  <c r="J577" i="45"/>
  <c r="I577" i="45"/>
  <c r="H577" i="45"/>
  <c r="F577" i="45"/>
  <c r="D577" i="45"/>
  <c r="E577" i="45" s="1"/>
  <c r="B577" i="45"/>
  <c r="J576" i="45"/>
  <c r="I576" i="45"/>
  <c r="H576" i="45"/>
  <c r="F576" i="45"/>
  <c r="D576" i="45"/>
  <c r="E576" i="45" s="1"/>
  <c r="B576" i="45"/>
  <c r="J575" i="45"/>
  <c r="I575" i="45"/>
  <c r="H575" i="45"/>
  <c r="F575" i="45"/>
  <c r="D575" i="45"/>
  <c r="E575" i="45" s="1"/>
  <c r="B575" i="45"/>
  <c r="J574" i="45"/>
  <c r="I574" i="45"/>
  <c r="H574" i="45"/>
  <c r="F574" i="45"/>
  <c r="D574" i="45"/>
  <c r="E574" i="45" s="1"/>
  <c r="B574" i="45"/>
  <c r="J573" i="45"/>
  <c r="I573" i="45"/>
  <c r="H573" i="45"/>
  <c r="F573" i="45"/>
  <c r="D573" i="45"/>
  <c r="E573" i="45" s="1"/>
  <c r="B573" i="45"/>
  <c r="J572" i="45"/>
  <c r="I572" i="45"/>
  <c r="H572" i="45"/>
  <c r="F572" i="45"/>
  <c r="D572" i="45"/>
  <c r="E572" i="45" s="1"/>
  <c r="B572" i="45"/>
  <c r="J571" i="45"/>
  <c r="I571" i="45"/>
  <c r="H571" i="45"/>
  <c r="F571" i="45"/>
  <c r="D571" i="45"/>
  <c r="E571" i="45" s="1"/>
  <c r="B571" i="45"/>
  <c r="J570" i="45"/>
  <c r="I570" i="45"/>
  <c r="H570" i="45"/>
  <c r="F570" i="45"/>
  <c r="D570" i="45"/>
  <c r="E570" i="45" s="1"/>
  <c r="B570" i="45"/>
  <c r="J569" i="45"/>
  <c r="I569" i="45"/>
  <c r="H569" i="45"/>
  <c r="F569" i="45"/>
  <c r="D569" i="45"/>
  <c r="E569" i="45" s="1"/>
  <c r="B569" i="45"/>
  <c r="J568" i="45"/>
  <c r="I568" i="45"/>
  <c r="H568" i="45"/>
  <c r="F568" i="45"/>
  <c r="D568" i="45"/>
  <c r="E568" i="45" s="1"/>
  <c r="B568" i="45"/>
  <c r="J567" i="45"/>
  <c r="I567" i="45"/>
  <c r="H567" i="45"/>
  <c r="F567" i="45"/>
  <c r="D567" i="45"/>
  <c r="E567" i="45" s="1"/>
  <c r="B567" i="45"/>
  <c r="J566" i="45"/>
  <c r="I566" i="45"/>
  <c r="H566" i="45"/>
  <c r="F566" i="45"/>
  <c r="D566" i="45"/>
  <c r="E566" i="45" s="1"/>
  <c r="B566" i="45"/>
  <c r="J565" i="45"/>
  <c r="I565" i="45"/>
  <c r="H565" i="45"/>
  <c r="F565" i="45"/>
  <c r="D565" i="45"/>
  <c r="E565" i="45" s="1"/>
  <c r="B565" i="45"/>
  <c r="J564" i="45"/>
  <c r="I564" i="45"/>
  <c r="H564" i="45"/>
  <c r="F564" i="45"/>
  <c r="D564" i="45"/>
  <c r="E564" i="45" s="1"/>
  <c r="B564" i="45"/>
  <c r="J563" i="45"/>
  <c r="I563" i="45"/>
  <c r="H563" i="45"/>
  <c r="F563" i="45"/>
  <c r="D563" i="45"/>
  <c r="E563" i="45" s="1"/>
  <c r="B563" i="45"/>
  <c r="J562" i="45"/>
  <c r="I562" i="45"/>
  <c r="H562" i="45"/>
  <c r="F562" i="45"/>
  <c r="D562" i="45"/>
  <c r="E562" i="45" s="1"/>
  <c r="B562" i="45"/>
  <c r="J561" i="45"/>
  <c r="I561" i="45"/>
  <c r="H561" i="45"/>
  <c r="F561" i="45"/>
  <c r="D561" i="45"/>
  <c r="E561" i="45" s="1"/>
  <c r="B561" i="45"/>
  <c r="J560" i="45"/>
  <c r="I560" i="45"/>
  <c r="H560" i="45"/>
  <c r="F560" i="45"/>
  <c r="D560" i="45"/>
  <c r="E560" i="45" s="1"/>
  <c r="B560" i="45"/>
  <c r="J559" i="45"/>
  <c r="I559" i="45"/>
  <c r="H559" i="45"/>
  <c r="F559" i="45"/>
  <c r="D559" i="45"/>
  <c r="E559" i="45" s="1"/>
  <c r="B559" i="45"/>
  <c r="J558" i="45"/>
  <c r="I558" i="45"/>
  <c r="H558" i="45"/>
  <c r="F558" i="45"/>
  <c r="D558" i="45"/>
  <c r="E558" i="45" s="1"/>
  <c r="B558" i="45"/>
  <c r="J557" i="45"/>
  <c r="I557" i="45"/>
  <c r="H557" i="45"/>
  <c r="F557" i="45"/>
  <c r="D557" i="45"/>
  <c r="E557" i="45" s="1"/>
  <c r="B557" i="45"/>
  <c r="J556" i="45"/>
  <c r="I556" i="45"/>
  <c r="H556" i="45"/>
  <c r="F556" i="45"/>
  <c r="D556" i="45"/>
  <c r="E556" i="45" s="1"/>
  <c r="B556" i="45"/>
  <c r="J555" i="45"/>
  <c r="I555" i="45"/>
  <c r="H555" i="45"/>
  <c r="F555" i="45"/>
  <c r="D555" i="45"/>
  <c r="E555" i="45" s="1"/>
  <c r="B555" i="45"/>
  <c r="J554" i="45"/>
  <c r="I554" i="45"/>
  <c r="H554" i="45"/>
  <c r="F554" i="45"/>
  <c r="D554" i="45"/>
  <c r="E554" i="45" s="1"/>
  <c r="B554" i="45"/>
  <c r="J553" i="45"/>
  <c r="I553" i="45"/>
  <c r="H553" i="45"/>
  <c r="F553" i="45"/>
  <c r="D553" i="45"/>
  <c r="E553" i="45" s="1"/>
  <c r="B553" i="45"/>
  <c r="J552" i="45"/>
  <c r="I552" i="45"/>
  <c r="H552" i="45"/>
  <c r="F552" i="45"/>
  <c r="D552" i="45"/>
  <c r="E552" i="45" s="1"/>
  <c r="B552" i="45"/>
  <c r="J551" i="45"/>
  <c r="I551" i="45"/>
  <c r="H551" i="45"/>
  <c r="F551" i="45"/>
  <c r="D551" i="45"/>
  <c r="E551" i="45" s="1"/>
  <c r="B551" i="45"/>
  <c r="J550" i="45"/>
  <c r="I550" i="45"/>
  <c r="H550" i="45"/>
  <c r="F550" i="45"/>
  <c r="D550" i="45"/>
  <c r="E550" i="45" s="1"/>
  <c r="B550" i="45"/>
  <c r="J549" i="45"/>
  <c r="I549" i="45"/>
  <c r="H549" i="45"/>
  <c r="F549" i="45"/>
  <c r="D549" i="45"/>
  <c r="E549" i="45" s="1"/>
  <c r="B549" i="45"/>
  <c r="J548" i="45"/>
  <c r="I548" i="45"/>
  <c r="H548" i="45"/>
  <c r="F548" i="45"/>
  <c r="D548" i="45"/>
  <c r="E548" i="45" s="1"/>
  <c r="B548" i="45"/>
  <c r="J547" i="45"/>
  <c r="I547" i="45"/>
  <c r="H547" i="45"/>
  <c r="F547" i="45"/>
  <c r="D547" i="45"/>
  <c r="E547" i="45" s="1"/>
  <c r="B547" i="45"/>
  <c r="J546" i="45"/>
  <c r="I546" i="45"/>
  <c r="H546" i="45"/>
  <c r="F546" i="45"/>
  <c r="D546" i="45"/>
  <c r="E546" i="45" s="1"/>
  <c r="B546" i="45"/>
  <c r="J545" i="45"/>
  <c r="I545" i="45"/>
  <c r="H545" i="45"/>
  <c r="F545" i="45"/>
  <c r="D545" i="45"/>
  <c r="E545" i="45" s="1"/>
  <c r="B545" i="45"/>
  <c r="J544" i="45"/>
  <c r="I544" i="45"/>
  <c r="H544" i="45"/>
  <c r="F544" i="45"/>
  <c r="D544" i="45"/>
  <c r="E544" i="45" s="1"/>
  <c r="B544" i="45"/>
  <c r="J543" i="45"/>
  <c r="I543" i="45"/>
  <c r="H543" i="45"/>
  <c r="F543" i="45"/>
  <c r="D543" i="45"/>
  <c r="E543" i="45" s="1"/>
  <c r="B543" i="45"/>
  <c r="J542" i="45"/>
  <c r="I542" i="45"/>
  <c r="H542" i="45"/>
  <c r="F542" i="45"/>
  <c r="D542" i="45"/>
  <c r="E542" i="45" s="1"/>
  <c r="B542" i="45"/>
  <c r="J541" i="45"/>
  <c r="I541" i="45"/>
  <c r="H541" i="45"/>
  <c r="F541" i="45"/>
  <c r="D541" i="45"/>
  <c r="E541" i="45" s="1"/>
  <c r="B541" i="45"/>
  <c r="J540" i="45"/>
  <c r="I540" i="45"/>
  <c r="H540" i="45"/>
  <c r="F540" i="45"/>
  <c r="D540" i="45"/>
  <c r="E540" i="45" s="1"/>
  <c r="B540" i="45"/>
  <c r="J539" i="45"/>
  <c r="I539" i="45"/>
  <c r="H539" i="45"/>
  <c r="F539" i="45"/>
  <c r="D539" i="45"/>
  <c r="E539" i="45" s="1"/>
  <c r="B539" i="45"/>
  <c r="J538" i="45"/>
  <c r="I538" i="45"/>
  <c r="H538" i="45"/>
  <c r="F538" i="45"/>
  <c r="D538" i="45"/>
  <c r="E538" i="45" s="1"/>
  <c r="B538" i="45"/>
  <c r="J537" i="45"/>
  <c r="I537" i="45"/>
  <c r="H537" i="45"/>
  <c r="F537" i="45"/>
  <c r="D537" i="45"/>
  <c r="E537" i="45" s="1"/>
  <c r="B537" i="45"/>
  <c r="J536" i="45"/>
  <c r="I536" i="45"/>
  <c r="H536" i="45"/>
  <c r="F536" i="45"/>
  <c r="D536" i="45"/>
  <c r="E536" i="45" s="1"/>
  <c r="B536" i="45"/>
  <c r="J535" i="45"/>
  <c r="I535" i="45"/>
  <c r="H535" i="45"/>
  <c r="F535" i="45"/>
  <c r="D535" i="45"/>
  <c r="E535" i="45" s="1"/>
  <c r="B535" i="45"/>
  <c r="J534" i="45"/>
  <c r="I534" i="45"/>
  <c r="H534" i="45"/>
  <c r="F534" i="45"/>
  <c r="D534" i="45"/>
  <c r="E534" i="45" s="1"/>
  <c r="B534" i="45"/>
  <c r="J533" i="45"/>
  <c r="I533" i="45"/>
  <c r="H533" i="45"/>
  <c r="F533" i="45"/>
  <c r="D533" i="45"/>
  <c r="E533" i="45" s="1"/>
  <c r="B533" i="45"/>
  <c r="J532" i="45"/>
  <c r="I532" i="45"/>
  <c r="H532" i="45"/>
  <c r="F532" i="45"/>
  <c r="D532" i="45"/>
  <c r="E532" i="45" s="1"/>
  <c r="B532" i="45"/>
  <c r="J531" i="45"/>
  <c r="I531" i="45"/>
  <c r="H531" i="45"/>
  <c r="F531" i="45"/>
  <c r="D531" i="45"/>
  <c r="E531" i="45" s="1"/>
  <c r="B531" i="45"/>
  <c r="J530" i="45"/>
  <c r="I530" i="45"/>
  <c r="H530" i="45"/>
  <c r="F530" i="45"/>
  <c r="D530" i="45"/>
  <c r="E530" i="45" s="1"/>
  <c r="B530" i="45"/>
  <c r="J529" i="45"/>
  <c r="I529" i="45"/>
  <c r="H529" i="45"/>
  <c r="F529" i="45"/>
  <c r="D529" i="45"/>
  <c r="E529" i="45" s="1"/>
  <c r="B529" i="45"/>
  <c r="J528" i="45"/>
  <c r="I528" i="45"/>
  <c r="H528" i="45"/>
  <c r="F528" i="45"/>
  <c r="D528" i="45"/>
  <c r="E528" i="45" s="1"/>
  <c r="B528" i="45"/>
  <c r="J527" i="45"/>
  <c r="I527" i="45"/>
  <c r="H527" i="45"/>
  <c r="F527" i="45"/>
  <c r="D527" i="45"/>
  <c r="E527" i="45" s="1"/>
  <c r="B527" i="45"/>
  <c r="J526" i="45"/>
  <c r="I526" i="45"/>
  <c r="H526" i="45"/>
  <c r="F526" i="45"/>
  <c r="D526" i="45"/>
  <c r="E526" i="45" s="1"/>
  <c r="B526" i="45"/>
  <c r="J525" i="45"/>
  <c r="I525" i="45"/>
  <c r="H525" i="45"/>
  <c r="F525" i="45"/>
  <c r="D525" i="45"/>
  <c r="E525" i="45" s="1"/>
  <c r="B525" i="45"/>
  <c r="J524" i="45"/>
  <c r="I524" i="45"/>
  <c r="H524" i="45"/>
  <c r="F524" i="45"/>
  <c r="D524" i="45"/>
  <c r="E524" i="45" s="1"/>
  <c r="B524" i="45"/>
  <c r="J523" i="45"/>
  <c r="I523" i="45"/>
  <c r="H523" i="45"/>
  <c r="F523" i="45"/>
  <c r="D523" i="45"/>
  <c r="E523" i="45" s="1"/>
  <c r="B523" i="45"/>
  <c r="J522" i="45"/>
  <c r="I522" i="45"/>
  <c r="H522" i="45"/>
  <c r="F522" i="45"/>
  <c r="D522" i="45"/>
  <c r="E522" i="45" s="1"/>
  <c r="B522" i="45"/>
  <c r="J521" i="45"/>
  <c r="I521" i="45"/>
  <c r="H521" i="45"/>
  <c r="F521" i="45"/>
  <c r="D521" i="45"/>
  <c r="E521" i="45" s="1"/>
  <c r="B521" i="45"/>
  <c r="J520" i="45"/>
  <c r="I520" i="45"/>
  <c r="H520" i="45"/>
  <c r="F520" i="45"/>
  <c r="D520" i="45"/>
  <c r="E520" i="45" s="1"/>
  <c r="B520" i="45"/>
  <c r="J519" i="45"/>
  <c r="I519" i="45"/>
  <c r="H519" i="45"/>
  <c r="F519" i="45"/>
  <c r="D519" i="45"/>
  <c r="E519" i="45" s="1"/>
  <c r="B519" i="45"/>
  <c r="J518" i="45"/>
  <c r="I518" i="45"/>
  <c r="H518" i="45"/>
  <c r="F518" i="45"/>
  <c r="D518" i="45"/>
  <c r="E518" i="45" s="1"/>
  <c r="B518" i="45"/>
  <c r="J517" i="45"/>
  <c r="I517" i="45"/>
  <c r="H517" i="45"/>
  <c r="F517" i="45"/>
  <c r="D517" i="45"/>
  <c r="E517" i="45" s="1"/>
  <c r="B517" i="45"/>
  <c r="J516" i="45"/>
  <c r="I516" i="45"/>
  <c r="H516" i="45"/>
  <c r="F516" i="45"/>
  <c r="D516" i="45"/>
  <c r="E516" i="45" s="1"/>
  <c r="B516" i="45"/>
  <c r="J515" i="45"/>
  <c r="I515" i="45"/>
  <c r="H515" i="45"/>
  <c r="F515" i="45"/>
  <c r="D515" i="45"/>
  <c r="E515" i="45" s="1"/>
  <c r="B515" i="45"/>
  <c r="J514" i="45"/>
  <c r="I514" i="45"/>
  <c r="H514" i="45"/>
  <c r="F514" i="45"/>
  <c r="D514" i="45"/>
  <c r="E514" i="45" s="1"/>
  <c r="B514" i="45"/>
  <c r="J513" i="45"/>
  <c r="I513" i="45"/>
  <c r="H513" i="45"/>
  <c r="F513" i="45"/>
  <c r="D513" i="45"/>
  <c r="E513" i="45" s="1"/>
  <c r="B513" i="45"/>
  <c r="J512" i="45"/>
  <c r="I512" i="45"/>
  <c r="H512" i="45"/>
  <c r="F512" i="45"/>
  <c r="D512" i="45"/>
  <c r="E512" i="45" s="1"/>
  <c r="B512" i="45"/>
  <c r="J511" i="45"/>
  <c r="I511" i="45"/>
  <c r="H511" i="45"/>
  <c r="F511" i="45"/>
  <c r="D511" i="45"/>
  <c r="E511" i="45" s="1"/>
  <c r="B511" i="45"/>
  <c r="J510" i="45"/>
  <c r="I510" i="45"/>
  <c r="H510" i="45"/>
  <c r="F510" i="45"/>
  <c r="D510" i="45"/>
  <c r="E510" i="45" s="1"/>
  <c r="B510" i="45"/>
  <c r="J509" i="45"/>
  <c r="I509" i="45"/>
  <c r="H509" i="45"/>
  <c r="F509" i="45"/>
  <c r="D509" i="45"/>
  <c r="E509" i="45" s="1"/>
  <c r="B509" i="45"/>
  <c r="J508" i="45"/>
  <c r="I508" i="45"/>
  <c r="H508" i="45"/>
  <c r="F508" i="45"/>
  <c r="D508" i="45"/>
  <c r="E508" i="45" s="1"/>
  <c r="B508" i="45"/>
  <c r="J507" i="45"/>
  <c r="I507" i="45"/>
  <c r="H507" i="45"/>
  <c r="F507" i="45"/>
  <c r="D507" i="45"/>
  <c r="E507" i="45" s="1"/>
  <c r="B507" i="45"/>
  <c r="J506" i="45"/>
  <c r="I506" i="45"/>
  <c r="H506" i="45"/>
  <c r="F506" i="45"/>
  <c r="D506" i="45"/>
  <c r="E506" i="45" s="1"/>
  <c r="B506" i="45"/>
  <c r="J505" i="45"/>
  <c r="I505" i="45"/>
  <c r="H505" i="45"/>
  <c r="F505" i="45"/>
  <c r="D505" i="45"/>
  <c r="E505" i="45" s="1"/>
  <c r="B505" i="45"/>
  <c r="J504" i="45"/>
  <c r="I504" i="45"/>
  <c r="H504" i="45"/>
  <c r="F504" i="45"/>
  <c r="D504" i="45"/>
  <c r="E504" i="45" s="1"/>
  <c r="B504" i="45"/>
  <c r="J503" i="45"/>
  <c r="I503" i="45"/>
  <c r="H503" i="45"/>
  <c r="F503" i="45"/>
  <c r="D503" i="45"/>
  <c r="E503" i="45" s="1"/>
  <c r="B503" i="45"/>
  <c r="J502" i="45"/>
  <c r="I502" i="45"/>
  <c r="H502" i="45"/>
  <c r="F502" i="45"/>
  <c r="D502" i="45"/>
  <c r="E502" i="45" s="1"/>
  <c r="B502" i="45"/>
  <c r="J501" i="45"/>
  <c r="I501" i="45"/>
  <c r="H501" i="45"/>
  <c r="F501" i="45"/>
  <c r="D501" i="45"/>
  <c r="E501" i="45" s="1"/>
  <c r="B501" i="45"/>
  <c r="J500" i="45"/>
  <c r="I500" i="45"/>
  <c r="H500" i="45"/>
  <c r="F500" i="45"/>
  <c r="D500" i="45"/>
  <c r="E500" i="45" s="1"/>
  <c r="B500" i="45"/>
  <c r="J499" i="45"/>
  <c r="I499" i="45"/>
  <c r="H499" i="45"/>
  <c r="F499" i="45"/>
  <c r="D499" i="45"/>
  <c r="E499" i="45" s="1"/>
  <c r="B499" i="45"/>
  <c r="J498" i="45"/>
  <c r="I498" i="45"/>
  <c r="H498" i="45"/>
  <c r="F498" i="45"/>
  <c r="D498" i="45"/>
  <c r="E498" i="45" s="1"/>
  <c r="B498" i="45"/>
  <c r="J497" i="45"/>
  <c r="I497" i="45"/>
  <c r="H497" i="45"/>
  <c r="F497" i="45"/>
  <c r="D497" i="45"/>
  <c r="E497" i="45" s="1"/>
  <c r="B497" i="45"/>
  <c r="J496" i="45"/>
  <c r="I496" i="45"/>
  <c r="H496" i="45"/>
  <c r="F496" i="45"/>
  <c r="D496" i="45"/>
  <c r="E496" i="45" s="1"/>
  <c r="B496" i="45"/>
  <c r="J495" i="45"/>
  <c r="I495" i="45"/>
  <c r="H495" i="45"/>
  <c r="F495" i="45"/>
  <c r="D495" i="45"/>
  <c r="E495" i="45" s="1"/>
  <c r="B495" i="45"/>
  <c r="J494" i="45"/>
  <c r="I494" i="45"/>
  <c r="H494" i="45"/>
  <c r="F494" i="45"/>
  <c r="D494" i="45"/>
  <c r="E494" i="45" s="1"/>
  <c r="B494" i="45"/>
  <c r="J493" i="45"/>
  <c r="I493" i="45"/>
  <c r="H493" i="45"/>
  <c r="F493" i="45"/>
  <c r="D493" i="45"/>
  <c r="E493" i="45" s="1"/>
  <c r="B493" i="45"/>
  <c r="J492" i="45"/>
  <c r="I492" i="45"/>
  <c r="H492" i="45"/>
  <c r="F492" i="45"/>
  <c r="D492" i="45"/>
  <c r="E492" i="45" s="1"/>
  <c r="B492" i="45"/>
  <c r="J491" i="45"/>
  <c r="I491" i="45"/>
  <c r="H491" i="45"/>
  <c r="F491" i="45"/>
  <c r="D491" i="45"/>
  <c r="E491" i="45" s="1"/>
  <c r="B491" i="45"/>
  <c r="J490" i="45"/>
  <c r="I490" i="45"/>
  <c r="H490" i="45"/>
  <c r="F490" i="45"/>
  <c r="D490" i="45"/>
  <c r="E490" i="45" s="1"/>
  <c r="B490" i="45"/>
  <c r="J489" i="45"/>
  <c r="I489" i="45"/>
  <c r="H489" i="45"/>
  <c r="F489" i="45"/>
  <c r="D489" i="45"/>
  <c r="E489" i="45" s="1"/>
  <c r="B489" i="45"/>
  <c r="J488" i="45"/>
  <c r="I488" i="45"/>
  <c r="H488" i="45"/>
  <c r="F488" i="45"/>
  <c r="D488" i="45"/>
  <c r="E488" i="45" s="1"/>
  <c r="B488" i="45"/>
  <c r="J487" i="45"/>
  <c r="I487" i="45"/>
  <c r="H487" i="45"/>
  <c r="F487" i="45"/>
  <c r="D487" i="45"/>
  <c r="E487" i="45" s="1"/>
  <c r="B487" i="45"/>
  <c r="J486" i="45"/>
  <c r="I486" i="45"/>
  <c r="H486" i="45"/>
  <c r="F486" i="45"/>
  <c r="D486" i="45"/>
  <c r="E486" i="45" s="1"/>
  <c r="B486" i="45"/>
  <c r="J485" i="45"/>
  <c r="I485" i="45"/>
  <c r="H485" i="45"/>
  <c r="F485" i="45"/>
  <c r="D485" i="45"/>
  <c r="E485" i="45" s="1"/>
  <c r="B485" i="45"/>
  <c r="J484" i="45"/>
  <c r="I484" i="45"/>
  <c r="H484" i="45"/>
  <c r="F484" i="45"/>
  <c r="D484" i="45"/>
  <c r="E484" i="45" s="1"/>
  <c r="B484" i="45"/>
  <c r="J483" i="45"/>
  <c r="I483" i="45"/>
  <c r="H483" i="45"/>
  <c r="F483" i="45"/>
  <c r="D483" i="45"/>
  <c r="E483" i="45" s="1"/>
  <c r="B483" i="45"/>
  <c r="J482" i="45"/>
  <c r="I482" i="45"/>
  <c r="H482" i="45"/>
  <c r="F482" i="45"/>
  <c r="D482" i="45"/>
  <c r="E482" i="45" s="1"/>
  <c r="B482" i="45"/>
  <c r="J481" i="45"/>
  <c r="I481" i="45"/>
  <c r="H481" i="45"/>
  <c r="F481" i="45"/>
  <c r="D481" i="45"/>
  <c r="E481" i="45" s="1"/>
  <c r="B481" i="45"/>
  <c r="J480" i="45"/>
  <c r="I480" i="45"/>
  <c r="H480" i="45"/>
  <c r="F480" i="45"/>
  <c r="D480" i="45"/>
  <c r="E480" i="45" s="1"/>
  <c r="B480" i="45"/>
  <c r="J479" i="45"/>
  <c r="I479" i="45"/>
  <c r="H479" i="45"/>
  <c r="F479" i="45"/>
  <c r="D479" i="45"/>
  <c r="E479" i="45" s="1"/>
  <c r="B479" i="45"/>
  <c r="J478" i="45"/>
  <c r="I478" i="45"/>
  <c r="H478" i="45"/>
  <c r="F478" i="45"/>
  <c r="D478" i="45"/>
  <c r="E478" i="45" s="1"/>
  <c r="B478" i="45"/>
  <c r="J477" i="45"/>
  <c r="I477" i="45"/>
  <c r="H477" i="45"/>
  <c r="F477" i="45"/>
  <c r="D477" i="45"/>
  <c r="E477" i="45" s="1"/>
  <c r="B477" i="45"/>
  <c r="J476" i="45"/>
  <c r="I476" i="45"/>
  <c r="H476" i="45"/>
  <c r="F476" i="45"/>
  <c r="D476" i="45"/>
  <c r="E476" i="45" s="1"/>
  <c r="B476" i="45"/>
  <c r="J475" i="45"/>
  <c r="I475" i="45"/>
  <c r="H475" i="45"/>
  <c r="F475" i="45"/>
  <c r="D475" i="45"/>
  <c r="E475" i="45" s="1"/>
  <c r="B475" i="45"/>
  <c r="J474" i="45"/>
  <c r="I474" i="45"/>
  <c r="H474" i="45"/>
  <c r="F474" i="45"/>
  <c r="D474" i="45"/>
  <c r="E474" i="45" s="1"/>
  <c r="B474" i="45"/>
  <c r="J473" i="45"/>
  <c r="I473" i="45"/>
  <c r="H473" i="45"/>
  <c r="F473" i="45"/>
  <c r="D473" i="45"/>
  <c r="E473" i="45" s="1"/>
  <c r="B473" i="45"/>
  <c r="J472" i="45"/>
  <c r="I472" i="45"/>
  <c r="H472" i="45"/>
  <c r="F472" i="45"/>
  <c r="D472" i="45"/>
  <c r="E472" i="45" s="1"/>
  <c r="B472" i="45"/>
  <c r="J471" i="45"/>
  <c r="I471" i="45"/>
  <c r="H471" i="45"/>
  <c r="F471" i="45"/>
  <c r="D471" i="45"/>
  <c r="E471" i="45" s="1"/>
  <c r="B471" i="45"/>
  <c r="J470" i="45"/>
  <c r="I470" i="45"/>
  <c r="H470" i="45"/>
  <c r="F470" i="45"/>
  <c r="D470" i="45"/>
  <c r="E470" i="45" s="1"/>
  <c r="B470" i="45"/>
  <c r="J469" i="45"/>
  <c r="I469" i="45"/>
  <c r="H469" i="45"/>
  <c r="F469" i="45"/>
  <c r="D469" i="45"/>
  <c r="E469" i="45" s="1"/>
  <c r="B469" i="45"/>
  <c r="J468" i="45"/>
  <c r="I468" i="45"/>
  <c r="H468" i="45"/>
  <c r="F468" i="45"/>
  <c r="D468" i="45"/>
  <c r="E468" i="45" s="1"/>
  <c r="B468" i="45"/>
  <c r="J467" i="45"/>
  <c r="I467" i="45"/>
  <c r="H467" i="45"/>
  <c r="F467" i="45"/>
  <c r="D467" i="45"/>
  <c r="E467" i="45" s="1"/>
  <c r="B467" i="45"/>
  <c r="J466" i="45"/>
  <c r="I466" i="45"/>
  <c r="H466" i="45"/>
  <c r="F466" i="45"/>
  <c r="D466" i="45"/>
  <c r="E466" i="45" s="1"/>
  <c r="B466" i="45"/>
  <c r="J465" i="45"/>
  <c r="I465" i="45"/>
  <c r="H465" i="45"/>
  <c r="F465" i="45"/>
  <c r="D465" i="45"/>
  <c r="E465" i="45" s="1"/>
  <c r="B465" i="45"/>
  <c r="J464" i="45"/>
  <c r="I464" i="45"/>
  <c r="H464" i="45"/>
  <c r="F464" i="45"/>
  <c r="D464" i="45"/>
  <c r="E464" i="45" s="1"/>
  <c r="B464" i="45"/>
  <c r="J463" i="45"/>
  <c r="I463" i="45"/>
  <c r="H463" i="45"/>
  <c r="F463" i="45"/>
  <c r="D463" i="45"/>
  <c r="E463" i="45" s="1"/>
  <c r="B463" i="45"/>
  <c r="J462" i="45"/>
  <c r="I462" i="45"/>
  <c r="H462" i="45"/>
  <c r="F462" i="45"/>
  <c r="D462" i="45"/>
  <c r="E462" i="45" s="1"/>
  <c r="B462" i="45"/>
  <c r="J461" i="45"/>
  <c r="I461" i="45"/>
  <c r="H461" i="45"/>
  <c r="F461" i="45"/>
  <c r="D461" i="45"/>
  <c r="E461" i="45" s="1"/>
  <c r="B461" i="45"/>
  <c r="J460" i="45"/>
  <c r="I460" i="45"/>
  <c r="H460" i="45"/>
  <c r="F460" i="45"/>
  <c r="D460" i="45"/>
  <c r="E460" i="45" s="1"/>
  <c r="B460" i="45"/>
  <c r="J459" i="45"/>
  <c r="I459" i="45"/>
  <c r="H459" i="45"/>
  <c r="F459" i="45"/>
  <c r="D459" i="45"/>
  <c r="E459" i="45" s="1"/>
  <c r="B459" i="45"/>
  <c r="J458" i="45"/>
  <c r="I458" i="45"/>
  <c r="H458" i="45"/>
  <c r="F458" i="45"/>
  <c r="D458" i="45"/>
  <c r="E458" i="45" s="1"/>
  <c r="B458" i="45"/>
  <c r="J457" i="45"/>
  <c r="I457" i="45"/>
  <c r="H457" i="45"/>
  <c r="F457" i="45"/>
  <c r="D457" i="45"/>
  <c r="E457" i="45" s="1"/>
  <c r="B457" i="45"/>
  <c r="J456" i="45"/>
  <c r="I456" i="45"/>
  <c r="H456" i="45"/>
  <c r="F456" i="45"/>
  <c r="D456" i="45"/>
  <c r="E456" i="45" s="1"/>
  <c r="B456" i="45"/>
  <c r="J455" i="45"/>
  <c r="I455" i="45"/>
  <c r="H455" i="45"/>
  <c r="F455" i="45"/>
  <c r="D455" i="45"/>
  <c r="E455" i="45" s="1"/>
  <c r="B455" i="45"/>
  <c r="J454" i="45"/>
  <c r="I454" i="45"/>
  <c r="H454" i="45"/>
  <c r="F454" i="45"/>
  <c r="D454" i="45"/>
  <c r="E454" i="45" s="1"/>
  <c r="B454" i="45"/>
  <c r="J453" i="45"/>
  <c r="I453" i="45"/>
  <c r="H453" i="45"/>
  <c r="F453" i="45"/>
  <c r="D453" i="45"/>
  <c r="E453" i="45" s="1"/>
  <c r="B453" i="45"/>
  <c r="J452" i="45"/>
  <c r="I452" i="45"/>
  <c r="H452" i="45"/>
  <c r="F452" i="45"/>
  <c r="D452" i="45"/>
  <c r="E452" i="45" s="1"/>
  <c r="B452" i="45"/>
  <c r="J451" i="45"/>
  <c r="I451" i="45"/>
  <c r="H451" i="45"/>
  <c r="F451" i="45"/>
  <c r="D451" i="45"/>
  <c r="E451" i="45" s="1"/>
  <c r="B451" i="45"/>
  <c r="J450" i="45"/>
  <c r="I450" i="45"/>
  <c r="H450" i="45"/>
  <c r="F450" i="45"/>
  <c r="D450" i="45"/>
  <c r="E450" i="45" s="1"/>
  <c r="B450" i="45"/>
  <c r="J449" i="45"/>
  <c r="I449" i="45"/>
  <c r="H449" i="45"/>
  <c r="F449" i="45"/>
  <c r="D449" i="45"/>
  <c r="E449" i="45" s="1"/>
  <c r="B449" i="45"/>
  <c r="J448" i="45"/>
  <c r="I448" i="45"/>
  <c r="H448" i="45"/>
  <c r="F448" i="45"/>
  <c r="D448" i="45"/>
  <c r="E448" i="45" s="1"/>
  <c r="B448" i="45"/>
  <c r="J447" i="45"/>
  <c r="I447" i="45"/>
  <c r="H447" i="45"/>
  <c r="F447" i="45"/>
  <c r="D447" i="45"/>
  <c r="E447" i="45" s="1"/>
  <c r="B447" i="45"/>
  <c r="J446" i="45"/>
  <c r="I446" i="45"/>
  <c r="H446" i="45"/>
  <c r="F446" i="45"/>
  <c r="D446" i="45"/>
  <c r="E446" i="45" s="1"/>
  <c r="B446" i="45"/>
  <c r="J445" i="45"/>
  <c r="I445" i="45"/>
  <c r="H445" i="45"/>
  <c r="F445" i="45"/>
  <c r="D445" i="45"/>
  <c r="E445" i="45" s="1"/>
  <c r="B445" i="45"/>
  <c r="J444" i="45"/>
  <c r="I444" i="45"/>
  <c r="H444" i="45"/>
  <c r="F444" i="45"/>
  <c r="D444" i="45"/>
  <c r="E444" i="45" s="1"/>
  <c r="B444" i="45"/>
  <c r="J443" i="45"/>
  <c r="I443" i="45"/>
  <c r="H443" i="45"/>
  <c r="F443" i="45"/>
  <c r="D443" i="45"/>
  <c r="E443" i="45" s="1"/>
  <c r="B443" i="45"/>
  <c r="J442" i="45"/>
  <c r="I442" i="45"/>
  <c r="H442" i="45"/>
  <c r="F442" i="45"/>
  <c r="D442" i="45"/>
  <c r="E442" i="45" s="1"/>
  <c r="B442" i="45"/>
  <c r="J441" i="45"/>
  <c r="I441" i="45"/>
  <c r="H441" i="45"/>
  <c r="F441" i="45"/>
  <c r="D441" i="45"/>
  <c r="E441" i="45" s="1"/>
  <c r="B441" i="45"/>
  <c r="J440" i="45"/>
  <c r="I440" i="45"/>
  <c r="H440" i="45"/>
  <c r="F440" i="45"/>
  <c r="D440" i="45"/>
  <c r="E440" i="45" s="1"/>
  <c r="B440" i="45"/>
  <c r="J439" i="45"/>
  <c r="I439" i="45"/>
  <c r="H439" i="45"/>
  <c r="F439" i="45"/>
  <c r="D439" i="45"/>
  <c r="E439" i="45" s="1"/>
  <c r="B439" i="45"/>
  <c r="J438" i="45"/>
  <c r="I438" i="45"/>
  <c r="H438" i="45"/>
  <c r="F438" i="45"/>
  <c r="D438" i="45"/>
  <c r="E438" i="45" s="1"/>
  <c r="B438" i="45"/>
  <c r="J437" i="45"/>
  <c r="I437" i="45"/>
  <c r="H437" i="45"/>
  <c r="F437" i="45"/>
  <c r="D437" i="45"/>
  <c r="E437" i="45" s="1"/>
  <c r="B437" i="45"/>
  <c r="J436" i="45"/>
  <c r="I436" i="45"/>
  <c r="H436" i="45"/>
  <c r="F436" i="45"/>
  <c r="D436" i="45"/>
  <c r="E436" i="45" s="1"/>
  <c r="B436" i="45"/>
  <c r="J435" i="45"/>
  <c r="I435" i="45"/>
  <c r="H435" i="45"/>
  <c r="F435" i="45"/>
  <c r="D435" i="45"/>
  <c r="E435" i="45" s="1"/>
  <c r="B435" i="45"/>
  <c r="J434" i="45"/>
  <c r="I434" i="45"/>
  <c r="H434" i="45"/>
  <c r="F434" i="45"/>
  <c r="D434" i="45"/>
  <c r="E434" i="45" s="1"/>
  <c r="B434" i="45"/>
  <c r="J433" i="45"/>
  <c r="I433" i="45"/>
  <c r="H433" i="45"/>
  <c r="F433" i="45"/>
  <c r="D433" i="45"/>
  <c r="E433" i="45" s="1"/>
  <c r="B433" i="45"/>
  <c r="J432" i="45"/>
  <c r="I432" i="45"/>
  <c r="H432" i="45"/>
  <c r="F432" i="45"/>
  <c r="D432" i="45"/>
  <c r="E432" i="45" s="1"/>
  <c r="B432" i="45"/>
  <c r="J431" i="45"/>
  <c r="I431" i="45"/>
  <c r="H431" i="45"/>
  <c r="F431" i="45"/>
  <c r="D431" i="45"/>
  <c r="E431" i="45" s="1"/>
  <c r="B431" i="45"/>
  <c r="J430" i="45"/>
  <c r="I430" i="45"/>
  <c r="H430" i="45"/>
  <c r="F430" i="45"/>
  <c r="D430" i="45"/>
  <c r="E430" i="45" s="1"/>
  <c r="B430" i="45"/>
  <c r="J429" i="45"/>
  <c r="I429" i="45"/>
  <c r="H429" i="45"/>
  <c r="F429" i="45"/>
  <c r="D429" i="45"/>
  <c r="E429" i="45" s="1"/>
  <c r="B429" i="45"/>
  <c r="J428" i="45"/>
  <c r="I428" i="45"/>
  <c r="H428" i="45"/>
  <c r="F428" i="45"/>
  <c r="D428" i="45"/>
  <c r="E428" i="45" s="1"/>
  <c r="B428" i="45"/>
  <c r="J427" i="45"/>
  <c r="I427" i="45"/>
  <c r="H427" i="45"/>
  <c r="F427" i="45"/>
  <c r="D427" i="45"/>
  <c r="E427" i="45" s="1"/>
  <c r="B427" i="45"/>
  <c r="J426" i="45"/>
  <c r="I426" i="45"/>
  <c r="H426" i="45"/>
  <c r="F426" i="45"/>
  <c r="D426" i="45"/>
  <c r="E426" i="45" s="1"/>
  <c r="B426" i="45"/>
  <c r="J425" i="45"/>
  <c r="I425" i="45"/>
  <c r="H425" i="45"/>
  <c r="F425" i="45"/>
  <c r="D425" i="45"/>
  <c r="E425" i="45" s="1"/>
  <c r="B425" i="45"/>
  <c r="J424" i="45"/>
  <c r="I424" i="45"/>
  <c r="H424" i="45"/>
  <c r="F424" i="45"/>
  <c r="D424" i="45"/>
  <c r="E424" i="45" s="1"/>
  <c r="B424" i="45"/>
  <c r="J423" i="45"/>
  <c r="I423" i="45"/>
  <c r="H423" i="45"/>
  <c r="F423" i="45"/>
  <c r="D423" i="45"/>
  <c r="E423" i="45" s="1"/>
  <c r="B423" i="45"/>
  <c r="J422" i="45"/>
  <c r="I422" i="45"/>
  <c r="H422" i="45"/>
  <c r="F422" i="45"/>
  <c r="D422" i="45"/>
  <c r="E422" i="45" s="1"/>
  <c r="B422" i="45"/>
  <c r="J421" i="45"/>
  <c r="I421" i="45"/>
  <c r="H421" i="45"/>
  <c r="F421" i="45"/>
  <c r="D421" i="45"/>
  <c r="E421" i="45" s="1"/>
  <c r="B421" i="45"/>
  <c r="J420" i="45"/>
  <c r="I420" i="45"/>
  <c r="H420" i="45"/>
  <c r="F420" i="45"/>
  <c r="D420" i="45"/>
  <c r="E420" i="45" s="1"/>
  <c r="B420" i="45"/>
  <c r="J419" i="45"/>
  <c r="I419" i="45"/>
  <c r="H419" i="45"/>
  <c r="F419" i="45"/>
  <c r="D419" i="45"/>
  <c r="E419" i="45" s="1"/>
  <c r="B419" i="45"/>
  <c r="J418" i="45"/>
  <c r="I418" i="45"/>
  <c r="H418" i="45"/>
  <c r="F418" i="45"/>
  <c r="D418" i="45"/>
  <c r="E418" i="45" s="1"/>
  <c r="B418" i="45"/>
  <c r="J417" i="45"/>
  <c r="I417" i="45"/>
  <c r="H417" i="45"/>
  <c r="F417" i="45"/>
  <c r="D417" i="45"/>
  <c r="E417" i="45" s="1"/>
  <c r="B417" i="45"/>
  <c r="J416" i="45"/>
  <c r="I416" i="45"/>
  <c r="H416" i="45"/>
  <c r="F416" i="45"/>
  <c r="D416" i="45"/>
  <c r="E416" i="45" s="1"/>
  <c r="B416" i="45"/>
  <c r="J415" i="45"/>
  <c r="I415" i="45"/>
  <c r="H415" i="45"/>
  <c r="F415" i="45"/>
  <c r="D415" i="45"/>
  <c r="E415" i="45" s="1"/>
  <c r="B415" i="45"/>
  <c r="J414" i="45"/>
  <c r="I414" i="45"/>
  <c r="H414" i="45"/>
  <c r="F414" i="45"/>
  <c r="D414" i="45"/>
  <c r="E414" i="45" s="1"/>
  <c r="B414" i="45"/>
  <c r="J413" i="45"/>
  <c r="I413" i="45"/>
  <c r="H413" i="45"/>
  <c r="F413" i="45"/>
  <c r="D413" i="45"/>
  <c r="E413" i="45" s="1"/>
  <c r="B413" i="45"/>
  <c r="J412" i="45"/>
  <c r="I412" i="45"/>
  <c r="H412" i="45"/>
  <c r="F412" i="45"/>
  <c r="D412" i="45"/>
  <c r="E412" i="45" s="1"/>
  <c r="B412" i="45"/>
  <c r="J411" i="45"/>
  <c r="I411" i="45"/>
  <c r="H411" i="45"/>
  <c r="F411" i="45"/>
  <c r="D411" i="45"/>
  <c r="E411" i="45" s="1"/>
  <c r="B411" i="45"/>
  <c r="J410" i="45"/>
  <c r="I410" i="45"/>
  <c r="H410" i="45"/>
  <c r="F410" i="45"/>
  <c r="D410" i="45"/>
  <c r="E410" i="45" s="1"/>
  <c r="B410" i="45"/>
  <c r="J409" i="45"/>
  <c r="I409" i="45"/>
  <c r="H409" i="45"/>
  <c r="F409" i="45"/>
  <c r="D409" i="45"/>
  <c r="E409" i="45" s="1"/>
  <c r="B409" i="45"/>
  <c r="J408" i="45"/>
  <c r="I408" i="45"/>
  <c r="H408" i="45"/>
  <c r="F408" i="45"/>
  <c r="D408" i="45"/>
  <c r="E408" i="45" s="1"/>
  <c r="B408" i="45"/>
  <c r="J407" i="45"/>
  <c r="I407" i="45"/>
  <c r="H407" i="45"/>
  <c r="F407" i="45"/>
  <c r="D407" i="45"/>
  <c r="E407" i="45" s="1"/>
  <c r="B407" i="45"/>
  <c r="J406" i="45"/>
  <c r="I406" i="45"/>
  <c r="H406" i="45"/>
  <c r="F406" i="45"/>
  <c r="D406" i="45"/>
  <c r="E406" i="45" s="1"/>
  <c r="B406" i="45"/>
  <c r="J405" i="45"/>
  <c r="I405" i="45"/>
  <c r="H405" i="45"/>
  <c r="F405" i="45"/>
  <c r="D405" i="45"/>
  <c r="E405" i="45" s="1"/>
  <c r="B405" i="45"/>
  <c r="J404" i="45"/>
  <c r="I404" i="45"/>
  <c r="H404" i="45"/>
  <c r="F404" i="45"/>
  <c r="D404" i="45"/>
  <c r="E404" i="45" s="1"/>
  <c r="B404" i="45"/>
  <c r="J403" i="45"/>
  <c r="I403" i="45"/>
  <c r="H403" i="45"/>
  <c r="F403" i="45"/>
  <c r="D403" i="45"/>
  <c r="E403" i="45" s="1"/>
  <c r="B403" i="45"/>
  <c r="J402" i="45"/>
  <c r="I402" i="45"/>
  <c r="H402" i="45"/>
  <c r="F402" i="45"/>
  <c r="D402" i="45"/>
  <c r="E402" i="45" s="1"/>
  <c r="B402" i="45"/>
  <c r="J401" i="45"/>
  <c r="I401" i="45"/>
  <c r="H401" i="45"/>
  <c r="F401" i="45"/>
  <c r="D401" i="45"/>
  <c r="E401" i="45" s="1"/>
  <c r="B401" i="45"/>
  <c r="J400" i="45"/>
  <c r="I400" i="45"/>
  <c r="H400" i="45"/>
  <c r="F400" i="45"/>
  <c r="D400" i="45"/>
  <c r="E400" i="45" s="1"/>
  <c r="B400" i="45"/>
  <c r="J399" i="45"/>
  <c r="I399" i="45"/>
  <c r="H399" i="45"/>
  <c r="F399" i="45"/>
  <c r="D399" i="45"/>
  <c r="E399" i="45" s="1"/>
  <c r="B399" i="45"/>
  <c r="J398" i="45"/>
  <c r="I398" i="45"/>
  <c r="H398" i="45"/>
  <c r="F398" i="45"/>
  <c r="D398" i="45"/>
  <c r="E398" i="45" s="1"/>
  <c r="B398" i="45"/>
  <c r="J397" i="45"/>
  <c r="I397" i="45"/>
  <c r="H397" i="45"/>
  <c r="F397" i="45"/>
  <c r="D397" i="45"/>
  <c r="E397" i="45" s="1"/>
  <c r="B397" i="45"/>
  <c r="J396" i="45"/>
  <c r="I396" i="45"/>
  <c r="H396" i="45"/>
  <c r="F396" i="45"/>
  <c r="D396" i="45"/>
  <c r="E396" i="45" s="1"/>
  <c r="B396" i="45"/>
  <c r="J395" i="45"/>
  <c r="I395" i="45"/>
  <c r="H395" i="45"/>
  <c r="F395" i="45"/>
  <c r="D395" i="45"/>
  <c r="E395" i="45" s="1"/>
  <c r="B395" i="45"/>
  <c r="J394" i="45"/>
  <c r="I394" i="45"/>
  <c r="H394" i="45"/>
  <c r="F394" i="45"/>
  <c r="D394" i="45"/>
  <c r="E394" i="45" s="1"/>
  <c r="B394" i="45"/>
  <c r="J393" i="45"/>
  <c r="I393" i="45"/>
  <c r="H393" i="45"/>
  <c r="F393" i="45"/>
  <c r="D393" i="45"/>
  <c r="E393" i="45" s="1"/>
  <c r="B393" i="45"/>
  <c r="J392" i="45"/>
  <c r="I392" i="45"/>
  <c r="H392" i="45"/>
  <c r="F392" i="45"/>
  <c r="D392" i="45"/>
  <c r="E392" i="45" s="1"/>
  <c r="B392" i="45"/>
  <c r="J391" i="45"/>
  <c r="I391" i="45"/>
  <c r="H391" i="45"/>
  <c r="F391" i="45"/>
  <c r="D391" i="45"/>
  <c r="E391" i="45" s="1"/>
  <c r="B391" i="45"/>
  <c r="J390" i="45"/>
  <c r="I390" i="45"/>
  <c r="H390" i="45"/>
  <c r="F390" i="45"/>
  <c r="D390" i="45"/>
  <c r="E390" i="45" s="1"/>
  <c r="B390" i="45"/>
  <c r="J389" i="45"/>
  <c r="I389" i="45"/>
  <c r="H389" i="45"/>
  <c r="F389" i="45"/>
  <c r="D389" i="45"/>
  <c r="E389" i="45" s="1"/>
  <c r="B389" i="45"/>
  <c r="J388" i="45"/>
  <c r="I388" i="45"/>
  <c r="H388" i="45"/>
  <c r="F388" i="45"/>
  <c r="D388" i="45"/>
  <c r="E388" i="45" s="1"/>
  <c r="B388" i="45"/>
  <c r="J387" i="45"/>
  <c r="I387" i="45"/>
  <c r="H387" i="45"/>
  <c r="F387" i="45"/>
  <c r="D387" i="45"/>
  <c r="E387" i="45" s="1"/>
  <c r="B387" i="45"/>
  <c r="J386" i="45"/>
  <c r="I386" i="45"/>
  <c r="H386" i="45"/>
  <c r="F386" i="45"/>
  <c r="D386" i="45"/>
  <c r="E386" i="45" s="1"/>
  <c r="B386" i="45"/>
  <c r="J385" i="45"/>
  <c r="I385" i="45"/>
  <c r="H385" i="45"/>
  <c r="F385" i="45"/>
  <c r="D385" i="45"/>
  <c r="E385" i="45" s="1"/>
  <c r="B385" i="45"/>
  <c r="J384" i="45"/>
  <c r="I384" i="45"/>
  <c r="H384" i="45"/>
  <c r="F384" i="45"/>
  <c r="D384" i="45"/>
  <c r="E384" i="45" s="1"/>
  <c r="B384" i="45"/>
  <c r="J383" i="45"/>
  <c r="I383" i="45"/>
  <c r="H383" i="45"/>
  <c r="F383" i="45"/>
  <c r="D383" i="45"/>
  <c r="E383" i="45" s="1"/>
  <c r="B383" i="45"/>
  <c r="J382" i="45"/>
  <c r="I382" i="45"/>
  <c r="H382" i="45"/>
  <c r="F382" i="45"/>
  <c r="D382" i="45"/>
  <c r="E382" i="45" s="1"/>
  <c r="B382" i="45"/>
  <c r="J381" i="45"/>
  <c r="I381" i="45"/>
  <c r="H381" i="45"/>
  <c r="F381" i="45"/>
  <c r="D381" i="45"/>
  <c r="E381" i="45" s="1"/>
  <c r="B381" i="45"/>
  <c r="J380" i="45"/>
  <c r="I380" i="45"/>
  <c r="H380" i="45"/>
  <c r="F380" i="45"/>
  <c r="D380" i="45"/>
  <c r="E380" i="45" s="1"/>
  <c r="B380" i="45"/>
  <c r="J379" i="45"/>
  <c r="I379" i="45"/>
  <c r="H379" i="45"/>
  <c r="F379" i="45"/>
  <c r="D379" i="45"/>
  <c r="E379" i="45" s="1"/>
  <c r="B379" i="45"/>
  <c r="J378" i="45"/>
  <c r="I378" i="45"/>
  <c r="H378" i="45"/>
  <c r="F378" i="45"/>
  <c r="D378" i="45"/>
  <c r="E378" i="45" s="1"/>
  <c r="B378" i="45"/>
  <c r="J377" i="45"/>
  <c r="I377" i="45"/>
  <c r="H377" i="45"/>
  <c r="F377" i="45"/>
  <c r="D377" i="45"/>
  <c r="E377" i="45" s="1"/>
  <c r="B377" i="45"/>
  <c r="J376" i="45"/>
  <c r="I376" i="45"/>
  <c r="H376" i="45"/>
  <c r="F376" i="45"/>
  <c r="D376" i="45"/>
  <c r="E376" i="45" s="1"/>
  <c r="B376" i="45"/>
  <c r="J375" i="45"/>
  <c r="I375" i="45"/>
  <c r="H375" i="45"/>
  <c r="F375" i="45"/>
  <c r="D375" i="45"/>
  <c r="E375" i="45" s="1"/>
  <c r="B375" i="45"/>
  <c r="J374" i="45"/>
  <c r="I374" i="45"/>
  <c r="H374" i="45"/>
  <c r="F374" i="45"/>
  <c r="D374" i="45"/>
  <c r="E374" i="45" s="1"/>
  <c r="B374" i="45"/>
  <c r="J373" i="45"/>
  <c r="I373" i="45"/>
  <c r="H373" i="45"/>
  <c r="F373" i="45"/>
  <c r="D373" i="45"/>
  <c r="E373" i="45" s="1"/>
  <c r="B373" i="45"/>
  <c r="J372" i="45"/>
  <c r="I372" i="45"/>
  <c r="H372" i="45"/>
  <c r="F372" i="45"/>
  <c r="D372" i="45"/>
  <c r="E372" i="45" s="1"/>
  <c r="B372" i="45"/>
  <c r="J371" i="45"/>
  <c r="I371" i="45"/>
  <c r="H371" i="45"/>
  <c r="F371" i="45"/>
  <c r="D371" i="45"/>
  <c r="E371" i="45" s="1"/>
  <c r="B371" i="45"/>
  <c r="J370" i="45"/>
  <c r="I370" i="45"/>
  <c r="H370" i="45"/>
  <c r="F370" i="45"/>
  <c r="D370" i="45"/>
  <c r="E370" i="45" s="1"/>
  <c r="B370" i="45"/>
  <c r="J369" i="45"/>
  <c r="I369" i="45"/>
  <c r="H369" i="45"/>
  <c r="F369" i="45"/>
  <c r="D369" i="45"/>
  <c r="E369" i="45" s="1"/>
  <c r="B369" i="45"/>
  <c r="J368" i="45"/>
  <c r="I368" i="45"/>
  <c r="H368" i="45"/>
  <c r="F368" i="45"/>
  <c r="D368" i="45"/>
  <c r="E368" i="45" s="1"/>
  <c r="B368" i="45"/>
  <c r="J367" i="45"/>
  <c r="I367" i="45"/>
  <c r="H367" i="45"/>
  <c r="F367" i="45"/>
  <c r="D367" i="45"/>
  <c r="E367" i="45" s="1"/>
  <c r="B367" i="45"/>
  <c r="J366" i="45"/>
  <c r="I366" i="45"/>
  <c r="H366" i="45"/>
  <c r="F366" i="45"/>
  <c r="D366" i="45"/>
  <c r="E366" i="45" s="1"/>
  <c r="B366" i="45"/>
  <c r="J365" i="45"/>
  <c r="I365" i="45"/>
  <c r="H365" i="45"/>
  <c r="F365" i="45"/>
  <c r="D365" i="45"/>
  <c r="E365" i="45" s="1"/>
  <c r="B365" i="45"/>
  <c r="J364" i="45"/>
  <c r="I364" i="45"/>
  <c r="H364" i="45"/>
  <c r="F364" i="45"/>
  <c r="D364" i="45"/>
  <c r="E364" i="45" s="1"/>
  <c r="B364" i="45"/>
  <c r="J363" i="45"/>
  <c r="I363" i="45"/>
  <c r="H363" i="45"/>
  <c r="F363" i="45"/>
  <c r="D363" i="45"/>
  <c r="E363" i="45" s="1"/>
  <c r="B363" i="45"/>
  <c r="J362" i="45"/>
  <c r="I362" i="45"/>
  <c r="H362" i="45"/>
  <c r="F362" i="45"/>
  <c r="D362" i="45"/>
  <c r="E362" i="45" s="1"/>
  <c r="B362" i="45"/>
  <c r="J361" i="45"/>
  <c r="I361" i="45"/>
  <c r="H361" i="45"/>
  <c r="F361" i="45"/>
  <c r="D361" i="45"/>
  <c r="E361" i="45" s="1"/>
  <c r="B361" i="45"/>
  <c r="J360" i="45"/>
  <c r="I360" i="45"/>
  <c r="H360" i="45"/>
  <c r="F360" i="45"/>
  <c r="D360" i="45"/>
  <c r="E360" i="45" s="1"/>
  <c r="B360" i="45"/>
  <c r="J359" i="45"/>
  <c r="I359" i="45"/>
  <c r="H359" i="45"/>
  <c r="F359" i="45"/>
  <c r="D359" i="45"/>
  <c r="E359" i="45" s="1"/>
  <c r="B359" i="45"/>
  <c r="J358" i="45"/>
  <c r="I358" i="45"/>
  <c r="H358" i="45"/>
  <c r="F358" i="45"/>
  <c r="D358" i="45"/>
  <c r="E358" i="45" s="1"/>
  <c r="B358" i="45"/>
  <c r="J357" i="45"/>
  <c r="I357" i="45"/>
  <c r="H357" i="45"/>
  <c r="F357" i="45"/>
  <c r="D357" i="45"/>
  <c r="E357" i="45" s="1"/>
  <c r="B357" i="45"/>
  <c r="J356" i="45"/>
  <c r="I356" i="45"/>
  <c r="H356" i="45"/>
  <c r="F356" i="45"/>
  <c r="D356" i="45"/>
  <c r="E356" i="45" s="1"/>
  <c r="B356" i="45"/>
  <c r="J355" i="45"/>
  <c r="I355" i="45"/>
  <c r="H355" i="45"/>
  <c r="F355" i="45"/>
  <c r="D355" i="45"/>
  <c r="E355" i="45" s="1"/>
  <c r="B355" i="45"/>
  <c r="J354" i="45"/>
  <c r="I354" i="45"/>
  <c r="H354" i="45"/>
  <c r="F354" i="45"/>
  <c r="D354" i="45"/>
  <c r="E354" i="45" s="1"/>
  <c r="B354" i="45"/>
  <c r="J353" i="45"/>
  <c r="I353" i="45"/>
  <c r="H353" i="45"/>
  <c r="F353" i="45"/>
  <c r="D353" i="45"/>
  <c r="E353" i="45" s="1"/>
  <c r="B353" i="45"/>
  <c r="J352" i="45"/>
  <c r="I352" i="45"/>
  <c r="H352" i="45"/>
  <c r="F352" i="45"/>
  <c r="D352" i="45"/>
  <c r="E352" i="45" s="1"/>
  <c r="B352" i="45"/>
  <c r="J351" i="45"/>
  <c r="I351" i="45"/>
  <c r="H351" i="45"/>
  <c r="F351" i="45"/>
  <c r="D351" i="45"/>
  <c r="E351" i="45" s="1"/>
  <c r="B351" i="45"/>
  <c r="J350" i="45"/>
  <c r="I350" i="45"/>
  <c r="H350" i="45"/>
  <c r="F350" i="45"/>
  <c r="D350" i="45"/>
  <c r="E350" i="45" s="1"/>
  <c r="B350" i="45"/>
  <c r="J349" i="45"/>
  <c r="I349" i="45"/>
  <c r="H349" i="45"/>
  <c r="F349" i="45"/>
  <c r="D349" i="45"/>
  <c r="E349" i="45" s="1"/>
  <c r="B349" i="45"/>
  <c r="J348" i="45"/>
  <c r="I348" i="45"/>
  <c r="H348" i="45"/>
  <c r="F348" i="45"/>
  <c r="D348" i="45"/>
  <c r="E348" i="45" s="1"/>
  <c r="B348" i="45"/>
  <c r="J347" i="45"/>
  <c r="I347" i="45"/>
  <c r="H347" i="45"/>
  <c r="F347" i="45"/>
  <c r="D347" i="45"/>
  <c r="E347" i="45" s="1"/>
  <c r="B347" i="45"/>
  <c r="J346" i="45"/>
  <c r="I346" i="45"/>
  <c r="H346" i="45"/>
  <c r="F346" i="45"/>
  <c r="D346" i="45"/>
  <c r="E346" i="45" s="1"/>
  <c r="B346" i="45"/>
  <c r="J345" i="45"/>
  <c r="I345" i="45"/>
  <c r="H345" i="45"/>
  <c r="F345" i="45"/>
  <c r="D345" i="45"/>
  <c r="E345" i="45" s="1"/>
  <c r="B345" i="45"/>
  <c r="J344" i="45"/>
  <c r="I344" i="45"/>
  <c r="H344" i="45"/>
  <c r="F344" i="45"/>
  <c r="D344" i="45"/>
  <c r="E344" i="45" s="1"/>
  <c r="B344" i="45"/>
  <c r="J343" i="45"/>
  <c r="I343" i="45"/>
  <c r="H343" i="45"/>
  <c r="F343" i="45"/>
  <c r="D343" i="45"/>
  <c r="E343" i="45" s="1"/>
  <c r="B343" i="45"/>
  <c r="J342" i="45"/>
  <c r="I342" i="45"/>
  <c r="H342" i="45"/>
  <c r="F342" i="45"/>
  <c r="D342" i="45"/>
  <c r="E342" i="45" s="1"/>
  <c r="B342" i="45"/>
  <c r="J341" i="45"/>
  <c r="I341" i="45"/>
  <c r="H341" i="45"/>
  <c r="F341" i="45"/>
  <c r="D341" i="45"/>
  <c r="E341" i="45" s="1"/>
  <c r="B341" i="45"/>
  <c r="J340" i="45"/>
  <c r="I340" i="45"/>
  <c r="H340" i="45"/>
  <c r="F340" i="45"/>
  <c r="D340" i="45"/>
  <c r="E340" i="45" s="1"/>
  <c r="B340" i="45"/>
  <c r="J339" i="45"/>
  <c r="I339" i="45"/>
  <c r="H339" i="45"/>
  <c r="F339" i="45"/>
  <c r="D339" i="45"/>
  <c r="E339" i="45" s="1"/>
  <c r="B339" i="45"/>
  <c r="J338" i="45"/>
  <c r="I338" i="45"/>
  <c r="H338" i="45"/>
  <c r="F338" i="45"/>
  <c r="D338" i="45"/>
  <c r="E338" i="45" s="1"/>
  <c r="B338" i="45"/>
  <c r="J337" i="45"/>
  <c r="I337" i="45"/>
  <c r="H337" i="45"/>
  <c r="F337" i="45"/>
  <c r="D337" i="45"/>
  <c r="E337" i="45" s="1"/>
  <c r="B337" i="45"/>
  <c r="J336" i="45"/>
  <c r="I336" i="45"/>
  <c r="H336" i="45"/>
  <c r="F336" i="45"/>
  <c r="D336" i="45"/>
  <c r="E336" i="45" s="1"/>
  <c r="B336" i="45"/>
  <c r="J335" i="45"/>
  <c r="I335" i="45"/>
  <c r="H335" i="45"/>
  <c r="F335" i="45"/>
  <c r="D335" i="45"/>
  <c r="E335" i="45" s="1"/>
  <c r="B335" i="45"/>
  <c r="J334" i="45"/>
  <c r="I334" i="45"/>
  <c r="H334" i="45"/>
  <c r="F334" i="45"/>
  <c r="D334" i="45"/>
  <c r="E334" i="45" s="1"/>
  <c r="B334" i="45"/>
  <c r="J333" i="45"/>
  <c r="I333" i="45"/>
  <c r="H333" i="45"/>
  <c r="F333" i="45"/>
  <c r="D333" i="45"/>
  <c r="E333" i="45" s="1"/>
  <c r="B333" i="45"/>
  <c r="J332" i="45"/>
  <c r="I332" i="45"/>
  <c r="H332" i="45"/>
  <c r="F332" i="45"/>
  <c r="D332" i="45"/>
  <c r="E332" i="45" s="1"/>
  <c r="B332" i="45"/>
  <c r="J331" i="45"/>
  <c r="I331" i="45"/>
  <c r="H331" i="45"/>
  <c r="F331" i="45"/>
  <c r="D331" i="45"/>
  <c r="E331" i="45" s="1"/>
  <c r="B331" i="45"/>
  <c r="J330" i="45"/>
  <c r="I330" i="45"/>
  <c r="H330" i="45"/>
  <c r="F330" i="45"/>
  <c r="D330" i="45"/>
  <c r="E330" i="45" s="1"/>
  <c r="B330" i="45"/>
  <c r="J329" i="45"/>
  <c r="I329" i="45"/>
  <c r="H329" i="45"/>
  <c r="F329" i="45"/>
  <c r="D329" i="45"/>
  <c r="E329" i="45" s="1"/>
  <c r="B329" i="45"/>
  <c r="J328" i="45"/>
  <c r="I328" i="45"/>
  <c r="H328" i="45"/>
  <c r="F328" i="45"/>
  <c r="D328" i="45"/>
  <c r="E328" i="45" s="1"/>
  <c r="B328" i="45"/>
  <c r="J327" i="45"/>
  <c r="I327" i="45"/>
  <c r="H327" i="45"/>
  <c r="F327" i="45"/>
  <c r="D327" i="45"/>
  <c r="E327" i="45" s="1"/>
  <c r="B327" i="45"/>
  <c r="J326" i="45"/>
  <c r="I326" i="45"/>
  <c r="H326" i="45"/>
  <c r="F326" i="45"/>
  <c r="D326" i="45"/>
  <c r="E326" i="45" s="1"/>
  <c r="B326" i="45"/>
  <c r="J325" i="45"/>
  <c r="I325" i="45"/>
  <c r="H325" i="45"/>
  <c r="F325" i="45"/>
  <c r="D325" i="45"/>
  <c r="E325" i="45" s="1"/>
  <c r="B325" i="45"/>
  <c r="J324" i="45"/>
  <c r="I324" i="45"/>
  <c r="H324" i="45"/>
  <c r="F324" i="45"/>
  <c r="D324" i="45"/>
  <c r="E324" i="45" s="1"/>
  <c r="B324" i="45"/>
  <c r="J323" i="45"/>
  <c r="I323" i="45"/>
  <c r="H323" i="45"/>
  <c r="F323" i="45"/>
  <c r="D323" i="45"/>
  <c r="E323" i="45" s="1"/>
  <c r="B323" i="45"/>
  <c r="J322" i="45"/>
  <c r="I322" i="45"/>
  <c r="H322" i="45"/>
  <c r="F322" i="45"/>
  <c r="D322" i="45"/>
  <c r="E322" i="45" s="1"/>
  <c r="B322" i="45"/>
  <c r="J321" i="45"/>
  <c r="I321" i="45"/>
  <c r="H321" i="45"/>
  <c r="F321" i="45"/>
  <c r="D321" i="45"/>
  <c r="E321" i="45" s="1"/>
  <c r="B321" i="45"/>
  <c r="J320" i="45"/>
  <c r="I320" i="45"/>
  <c r="H320" i="45"/>
  <c r="F320" i="45"/>
  <c r="D320" i="45"/>
  <c r="E320" i="45" s="1"/>
  <c r="B320" i="45"/>
  <c r="J319" i="45"/>
  <c r="I319" i="45"/>
  <c r="H319" i="45"/>
  <c r="F319" i="45"/>
  <c r="D319" i="45"/>
  <c r="E319" i="45" s="1"/>
  <c r="B319" i="45"/>
  <c r="J318" i="45"/>
  <c r="I318" i="45"/>
  <c r="H318" i="45"/>
  <c r="F318" i="45"/>
  <c r="D318" i="45"/>
  <c r="E318" i="45" s="1"/>
  <c r="B318" i="45"/>
  <c r="J317" i="45"/>
  <c r="I317" i="45"/>
  <c r="H317" i="45"/>
  <c r="F317" i="45"/>
  <c r="D317" i="45"/>
  <c r="E317" i="45" s="1"/>
  <c r="B317" i="45"/>
  <c r="J316" i="45"/>
  <c r="I316" i="45"/>
  <c r="H316" i="45"/>
  <c r="F316" i="45"/>
  <c r="D316" i="45"/>
  <c r="E316" i="45" s="1"/>
  <c r="B316" i="45"/>
  <c r="J315" i="45"/>
  <c r="I315" i="45"/>
  <c r="H315" i="45"/>
  <c r="F315" i="45"/>
  <c r="D315" i="45"/>
  <c r="E315" i="45" s="1"/>
  <c r="B315" i="45"/>
  <c r="J314" i="45"/>
  <c r="I314" i="45"/>
  <c r="H314" i="45"/>
  <c r="F314" i="45"/>
  <c r="D314" i="45"/>
  <c r="E314" i="45" s="1"/>
  <c r="B314" i="45"/>
  <c r="J313" i="45"/>
  <c r="I313" i="45"/>
  <c r="H313" i="45"/>
  <c r="F313" i="45"/>
  <c r="D313" i="45"/>
  <c r="E313" i="45" s="1"/>
  <c r="B313" i="45"/>
  <c r="J312" i="45"/>
  <c r="I312" i="45"/>
  <c r="H312" i="45"/>
  <c r="F312" i="45"/>
  <c r="D312" i="45"/>
  <c r="E312" i="45" s="1"/>
  <c r="B312" i="45"/>
  <c r="J311" i="45"/>
  <c r="I311" i="45"/>
  <c r="H311" i="45"/>
  <c r="F311" i="45"/>
  <c r="D311" i="45"/>
  <c r="E311" i="45" s="1"/>
  <c r="B311" i="45"/>
  <c r="J310" i="45"/>
  <c r="I310" i="45"/>
  <c r="H310" i="45"/>
  <c r="F310" i="45"/>
  <c r="D310" i="45"/>
  <c r="E310" i="45" s="1"/>
  <c r="B310" i="45"/>
  <c r="J309" i="45"/>
  <c r="I309" i="45"/>
  <c r="H309" i="45"/>
  <c r="F309" i="45"/>
  <c r="D309" i="45"/>
  <c r="E309" i="45" s="1"/>
  <c r="B309" i="45"/>
  <c r="J308" i="45"/>
  <c r="I308" i="45"/>
  <c r="H308" i="45"/>
  <c r="F308" i="45"/>
  <c r="D308" i="45"/>
  <c r="E308" i="45" s="1"/>
  <c r="B308" i="45"/>
  <c r="J307" i="45"/>
  <c r="I307" i="45"/>
  <c r="H307" i="45"/>
  <c r="F307" i="45"/>
  <c r="D307" i="45"/>
  <c r="E307" i="45" s="1"/>
  <c r="B307" i="45"/>
  <c r="J306" i="45"/>
  <c r="I306" i="45"/>
  <c r="H306" i="45"/>
  <c r="F306" i="45"/>
  <c r="D306" i="45"/>
  <c r="E306" i="45" s="1"/>
  <c r="B306" i="45"/>
  <c r="J305" i="45"/>
  <c r="I305" i="45"/>
  <c r="H305" i="45"/>
  <c r="F305" i="45"/>
  <c r="D305" i="45"/>
  <c r="E305" i="45" s="1"/>
  <c r="B305" i="45"/>
  <c r="J304" i="45"/>
  <c r="I304" i="45"/>
  <c r="H304" i="45"/>
  <c r="F304" i="45"/>
  <c r="D304" i="45"/>
  <c r="E304" i="45" s="1"/>
  <c r="B304" i="45"/>
  <c r="J303" i="45"/>
  <c r="I303" i="45"/>
  <c r="H303" i="45"/>
  <c r="F303" i="45"/>
  <c r="D303" i="45"/>
  <c r="E303" i="45" s="1"/>
  <c r="B303" i="45"/>
  <c r="J302" i="45"/>
  <c r="I302" i="45"/>
  <c r="H302" i="45"/>
  <c r="F302" i="45"/>
  <c r="D302" i="45"/>
  <c r="E302" i="45" s="1"/>
  <c r="B302" i="45"/>
  <c r="J301" i="45"/>
  <c r="I301" i="45"/>
  <c r="H301" i="45"/>
  <c r="F301" i="45"/>
  <c r="D301" i="45"/>
  <c r="E301" i="45" s="1"/>
  <c r="B301" i="45"/>
  <c r="J300" i="45"/>
  <c r="I300" i="45"/>
  <c r="H300" i="45"/>
  <c r="F300" i="45"/>
  <c r="D300" i="45"/>
  <c r="E300" i="45" s="1"/>
  <c r="B300" i="45"/>
  <c r="J299" i="45"/>
  <c r="I299" i="45"/>
  <c r="H299" i="45"/>
  <c r="F299" i="45"/>
  <c r="D299" i="45"/>
  <c r="E299" i="45" s="1"/>
  <c r="B299" i="45"/>
  <c r="J298" i="45"/>
  <c r="I298" i="45"/>
  <c r="H298" i="45"/>
  <c r="F298" i="45"/>
  <c r="D298" i="45"/>
  <c r="E298" i="45" s="1"/>
  <c r="B298" i="45"/>
  <c r="J297" i="45"/>
  <c r="I297" i="45"/>
  <c r="H297" i="45"/>
  <c r="F297" i="45"/>
  <c r="D297" i="45"/>
  <c r="E297" i="45" s="1"/>
  <c r="B297" i="45"/>
  <c r="J296" i="45"/>
  <c r="I296" i="45"/>
  <c r="H296" i="45"/>
  <c r="F296" i="45"/>
  <c r="D296" i="45"/>
  <c r="E296" i="45" s="1"/>
  <c r="B296" i="45"/>
  <c r="J295" i="45"/>
  <c r="I295" i="45"/>
  <c r="H295" i="45"/>
  <c r="F295" i="45"/>
  <c r="D295" i="45"/>
  <c r="E295" i="45" s="1"/>
  <c r="B295" i="45"/>
  <c r="J294" i="45"/>
  <c r="I294" i="45"/>
  <c r="H294" i="45"/>
  <c r="F294" i="45"/>
  <c r="D294" i="45"/>
  <c r="E294" i="45" s="1"/>
  <c r="B294" i="45"/>
  <c r="J293" i="45"/>
  <c r="I293" i="45"/>
  <c r="H293" i="45"/>
  <c r="F293" i="45"/>
  <c r="D293" i="45"/>
  <c r="E293" i="45" s="1"/>
  <c r="B293" i="45"/>
  <c r="J292" i="45"/>
  <c r="I292" i="45"/>
  <c r="H292" i="45"/>
  <c r="F292" i="45"/>
  <c r="D292" i="45"/>
  <c r="E292" i="45" s="1"/>
  <c r="B292" i="45"/>
  <c r="J291" i="45"/>
  <c r="I291" i="45"/>
  <c r="H291" i="45"/>
  <c r="F291" i="45"/>
  <c r="D291" i="45"/>
  <c r="E291" i="45" s="1"/>
  <c r="B291" i="45"/>
  <c r="J290" i="45"/>
  <c r="I290" i="45"/>
  <c r="H290" i="45"/>
  <c r="F290" i="45"/>
  <c r="D290" i="45"/>
  <c r="E290" i="45" s="1"/>
  <c r="B290" i="45"/>
  <c r="J289" i="45"/>
  <c r="I289" i="45"/>
  <c r="H289" i="45"/>
  <c r="F289" i="45"/>
  <c r="D289" i="45"/>
  <c r="E289" i="45" s="1"/>
  <c r="B289" i="45"/>
  <c r="J288" i="45"/>
  <c r="I288" i="45"/>
  <c r="H288" i="45"/>
  <c r="F288" i="45"/>
  <c r="D288" i="45"/>
  <c r="E288" i="45" s="1"/>
  <c r="B288" i="45"/>
  <c r="J287" i="45"/>
  <c r="I287" i="45"/>
  <c r="H287" i="45"/>
  <c r="F287" i="45"/>
  <c r="D287" i="45"/>
  <c r="E287" i="45" s="1"/>
  <c r="B287" i="45"/>
  <c r="J286" i="45"/>
  <c r="I286" i="45"/>
  <c r="H286" i="45"/>
  <c r="F286" i="45"/>
  <c r="D286" i="45"/>
  <c r="E286" i="45" s="1"/>
  <c r="B286" i="45"/>
  <c r="J285" i="45"/>
  <c r="I285" i="45"/>
  <c r="H285" i="45"/>
  <c r="F285" i="45"/>
  <c r="D285" i="45"/>
  <c r="E285" i="45" s="1"/>
  <c r="B285" i="45"/>
  <c r="J284" i="45"/>
  <c r="I284" i="45"/>
  <c r="H284" i="45"/>
  <c r="F284" i="45"/>
  <c r="D284" i="45"/>
  <c r="E284" i="45" s="1"/>
  <c r="B284" i="45"/>
  <c r="J283" i="45"/>
  <c r="I283" i="45"/>
  <c r="H283" i="45"/>
  <c r="F283" i="45"/>
  <c r="D283" i="45"/>
  <c r="E283" i="45" s="1"/>
  <c r="B283" i="45"/>
  <c r="J282" i="45"/>
  <c r="I282" i="45"/>
  <c r="H282" i="45"/>
  <c r="F282" i="45"/>
  <c r="D282" i="45"/>
  <c r="E282" i="45" s="1"/>
  <c r="B282" i="45"/>
  <c r="J281" i="45"/>
  <c r="I281" i="45"/>
  <c r="H281" i="45"/>
  <c r="F281" i="45"/>
  <c r="D281" i="45"/>
  <c r="E281" i="45" s="1"/>
  <c r="B281" i="45"/>
  <c r="J280" i="45"/>
  <c r="I280" i="45"/>
  <c r="H280" i="45"/>
  <c r="F280" i="45"/>
  <c r="D280" i="45"/>
  <c r="E280" i="45" s="1"/>
  <c r="B280" i="45"/>
  <c r="J279" i="45"/>
  <c r="I279" i="45"/>
  <c r="H279" i="45"/>
  <c r="F279" i="45"/>
  <c r="D279" i="45"/>
  <c r="E279" i="45" s="1"/>
  <c r="B279" i="45"/>
  <c r="J278" i="45"/>
  <c r="I278" i="45"/>
  <c r="H278" i="45"/>
  <c r="F278" i="45"/>
  <c r="D278" i="45"/>
  <c r="E278" i="45" s="1"/>
  <c r="B278" i="45"/>
  <c r="J277" i="45"/>
  <c r="I277" i="45"/>
  <c r="H277" i="45"/>
  <c r="F277" i="45"/>
  <c r="D277" i="45"/>
  <c r="E277" i="45" s="1"/>
  <c r="B277" i="45"/>
  <c r="J276" i="45"/>
  <c r="I276" i="45"/>
  <c r="H276" i="45"/>
  <c r="F276" i="45"/>
  <c r="D276" i="45"/>
  <c r="E276" i="45" s="1"/>
  <c r="B276" i="45"/>
  <c r="J275" i="45"/>
  <c r="I275" i="45"/>
  <c r="H275" i="45"/>
  <c r="F275" i="45"/>
  <c r="D275" i="45"/>
  <c r="E275" i="45" s="1"/>
  <c r="B275" i="45"/>
  <c r="J274" i="45"/>
  <c r="I274" i="45"/>
  <c r="H274" i="45"/>
  <c r="F274" i="45"/>
  <c r="D274" i="45"/>
  <c r="E274" i="45" s="1"/>
  <c r="B274" i="45"/>
  <c r="J273" i="45"/>
  <c r="I273" i="45"/>
  <c r="H273" i="45"/>
  <c r="F273" i="45"/>
  <c r="D273" i="45"/>
  <c r="E273" i="45" s="1"/>
  <c r="B273" i="45"/>
  <c r="J272" i="45"/>
  <c r="I272" i="45"/>
  <c r="H272" i="45"/>
  <c r="F272" i="45"/>
  <c r="D272" i="45"/>
  <c r="E272" i="45" s="1"/>
  <c r="B272" i="45"/>
  <c r="J271" i="45"/>
  <c r="I271" i="45"/>
  <c r="H271" i="45"/>
  <c r="F271" i="45"/>
  <c r="D271" i="45"/>
  <c r="E271" i="45" s="1"/>
  <c r="B271" i="45"/>
  <c r="J270" i="45"/>
  <c r="I270" i="45"/>
  <c r="H270" i="45"/>
  <c r="F270" i="45"/>
  <c r="D270" i="45"/>
  <c r="E270" i="45" s="1"/>
  <c r="B270" i="45"/>
  <c r="J269" i="45"/>
  <c r="I269" i="45"/>
  <c r="H269" i="45"/>
  <c r="F269" i="45"/>
  <c r="D269" i="45"/>
  <c r="E269" i="45" s="1"/>
  <c r="B269" i="45"/>
  <c r="J268" i="45"/>
  <c r="I268" i="45"/>
  <c r="H268" i="45"/>
  <c r="F268" i="45"/>
  <c r="D268" i="45"/>
  <c r="E268" i="45" s="1"/>
  <c r="B268" i="45"/>
  <c r="J267" i="45"/>
  <c r="I267" i="45"/>
  <c r="H267" i="45"/>
  <c r="F267" i="45"/>
  <c r="D267" i="45"/>
  <c r="E267" i="45" s="1"/>
  <c r="B267" i="45"/>
  <c r="J266" i="45"/>
  <c r="I266" i="45"/>
  <c r="H266" i="45"/>
  <c r="F266" i="45"/>
  <c r="D266" i="45"/>
  <c r="E266" i="45" s="1"/>
  <c r="B266" i="45"/>
  <c r="J265" i="45"/>
  <c r="I265" i="45"/>
  <c r="H265" i="45"/>
  <c r="F265" i="45"/>
  <c r="D265" i="45"/>
  <c r="E265" i="45" s="1"/>
  <c r="B265" i="45"/>
  <c r="J264" i="45"/>
  <c r="I264" i="45"/>
  <c r="H264" i="45"/>
  <c r="F264" i="45"/>
  <c r="D264" i="45"/>
  <c r="E264" i="45" s="1"/>
  <c r="B264" i="45"/>
  <c r="J263" i="45"/>
  <c r="I263" i="45"/>
  <c r="H263" i="45"/>
  <c r="F263" i="45"/>
  <c r="D263" i="45"/>
  <c r="E263" i="45" s="1"/>
  <c r="B263" i="45"/>
  <c r="J262" i="45"/>
  <c r="I262" i="45"/>
  <c r="H262" i="45"/>
  <c r="F262" i="45"/>
  <c r="D262" i="45"/>
  <c r="E262" i="45" s="1"/>
  <c r="B262" i="45"/>
  <c r="J261" i="45"/>
  <c r="I261" i="45"/>
  <c r="H261" i="45"/>
  <c r="F261" i="45"/>
  <c r="D261" i="45"/>
  <c r="E261" i="45" s="1"/>
  <c r="B261" i="45"/>
  <c r="J260" i="45"/>
  <c r="I260" i="45"/>
  <c r="H260" i="45"/>
  <c r="F260" i="45"/>
  <c r="D260" i="45"/>
  <c r="E260" i="45" s="1"/>
  <c r="B260" i="45"/>
  <c r="J259" i="45"/>
  <c r="I259" i="45"/>
  <c r="H259" i="45"/>
  <c r="F259" i="45"/>
  <c r="D259" i="45"/>
  <c r="E259" i="45" s="1"/>
  <c r="B259" i="45"/>
  <c r="J258" i="45"/>
  <c r="I258" i="45"/>
  <c r="H258" i="45"/>
  <c r="F258" i="45"/>
  <c r="D258" i="45"/>
  <c r="E258" i="45" s="1"/>
  <c r="B258" i="45"/>
  <c r="J257" i="45"/>
  <c r="I257" i="45"/>
  <c r="H257" i="45"/>
  <c r="F257" i="45"/>
  <c r="D257" i="45"/>
  <c r="E257" i="45" s="1"/>
  <c r="B257" i="45"/>
  <c r="J256" i="45"/>
  <c r="I256" i="45"/>
  <c r="H256" i="45"/>
  <c r="F256" i="45"/>
  <c r="D256" i="45"/>
  <c r="E256" i="45" s="1"/>
  <c r="B256" i="45"/>
  <c r="J255" i="45"/>
  <c r="I255" i="45"/>
  <c r="H255" i="45"/>
  <c r="F255" i="45"/>
  <c r="D255" i="45"/>
  <c r="E255" i="45" s="1"/>
  <c r="B255" i="45"/>
  <c r="J254" i="45"/>
  <c r="I254" i="45"/>
  <c r="H254" i="45"/>
  <c r="F254" i="45"/>
  <c r="D254" i="45"/>
  <c r="E254" i="45" s="1"/>
  <c r="B254" i="45"/>
  <c r="J253" i="45"/>
  <c r="I253" i="45"/>
  <c r="H253" i="45"/>
  <c r="F253" i="45"/>
  <c r="D253" i="45"/>
  <c r="E253" i="45" s="1"/>
  <c r="B253" i="45"/>
  <c r="J252" i="45"/>
  <c r="I252" i="45"/>
  <c r="H252" i="45"/>
  <c r="F252" i="45"/>
  <c r="D252" i="45"/>
  <c r="E252" i="45" s="1"/>
  <c r="B252" i="45"/>
  <c r="J251" i="45"/>
  <c r="I251" i="45"/>
  <c r="H251" i="45"/>
  <c r="F251" i="45"/>
  <c r="D251" i="45"/>
  <c r="E251" i="45" s="1"/>
  <c r="B251" i="45"/>
  <c r="J250" i="45"/>
  <c r="I250" i="45"/>
  <c r="H250" i="45"/>
  <c r="F250" i="45"/>
  <c r="D250" i="45"/>
  <c r="E250" i="45" s="1"/>
  <c r="B250" i="45"/>
  <c r="J249" i="45"/>
  <c r="I249" i="45"/>
  <c r="H249" i="45"/>
  <c r="F249" i="45"/>
  <c r="D249" i="45"/>
  <c r="E249" i="45" s="1"/>
  <c r="B249" i="45"/>
  <c r="J248" i="45"/>
  <c r="I248" i="45"/>
  <c r="H248" i="45"/>
  <c r="F248" i="45"/>
  <c r="D248" i="45"/>
  <c r="E248" i="45" s="1"/>
  <c r="B248" i="45"/>
  <c r="J247" i="45"/>
  <c r="I247" i="45"/>
  <c r="H247" i="45"/>
  <c r="F247" i="45"/>
  <c r="D247" i="45"/>
  <c r="E247" i="45" s="1"/>
  <c r="B247" i="45"/>
  <c r="J246" i="45"/>
  <c r="I246" i="45"/>
  <c r="H246" i="45"/>
  <c r="F246" i="45"/>
  <c r="D246" i="45"/>
  <c r="E246" i="45" s="1"/>
  <c r="B246" i="45"/>
  <c r="J245" i="45"/>
  <c r="I245" i="45"/>
  <c r="H245" i="45"/>
  <c r="F245" i="45"/>
  <c r="D245" i="45"/>
  <c r="E245" i="45" s="1"/>
  <c r="B245" i="45"/>
  <c r="J244" i="45"/>
  <c r="I244" i="45"/>
  <c r="H244" i="45"/>
  <c r="F244" i="45"/>
  <c r="D244" i="45"/>
  <c r="E244" i="45" s="1"/>
  <c r="B244" i="45"/>
  <c r="J243" i="45"/>
  <c r="I243" i="45"/>
  <c r="H243" i="45"/>
  <c r="F243" i="45"/>
  <c r="D243" i="45"/>
  <c r="E243" i="45" s="1"/>
  <c r="B243" i="45"/>
  <c r="J242" i="45"/>
  <c r="I242" i="45"/>
  <c r="H242" i="45"/>
  <c r="F242" i="45"/>
  <c r="D242" i="45"/>
  <c r="E242" i="45" s="1"/>
  <c r="B242" i="45"/>
  <c r="J241" i="45"/>
  <c r="I241" i="45"/>
  <c r="H241" i="45"/>
  <c r="F241" i="45"/>
  <c r="D241" i="45"/>
  <c r="E241" i="45" s="1"/>
  <c r="B241" i="45"/>
  <c r="J240" i="45"/>
  <c r="I240" i="45"/>
  <c r="H240" i="45"/>
  <c r="F240" i="45"/>
  <c r="D240" i="45"/>
  <c r="E240" i="45" s="1"/>
  <c r="B240" i="45"/>
  <c r="J239" i="45"/>
  <c r="I239" i="45"/>
  <c r="H239" i="45"/>
  <c r="F239" i="45"/>
  <c r="D239" i="45"/>
  <c r="E239" i="45" s="1"/>
  <c r="B239" i="45"/>
  <c r="J238" i="45"/>
  <c r="I238" i="45"/>
  <c r="H238" i="45"/>
  <c r="F238" i="45"/>
  <c r="D238" i="45"/>
  <c r="E238" i="45" s="1"/>
  <c r="B238" i="45"/>
  <c r="J237" i="45"/>
  <c r="I237" i="45"/>
  <c r="H237" i="45"/>
  <c r="F237" i="45"/>
  <c r="D237" i="45"/>
  <c r="E237" i="45" s="1"/>
  <c r="B237" i="45"/>
  <c r="J236" i="45"/>
  <c r="I236" i="45"/>
  <c r="H236" i="45"/>
  <c r="F236" i="45"/>
  <c r="D236" i="45"/>
  <c r="E236" i="45" s="1"/>
  <c r="B236" i="45"/>
  <c r="J235" i="45"/>
  <c r="I235" i="45"/>
  <c r="H235" i="45"/>
  <c r="F235" i="45"/>
  <c r="D235" i="45"/>
  <c r="E235" i="45" s="1"/>
  <c r="B235" i="45"/>
  <c r="J234" i="45"/>
  <c r="I234" i="45"/>
  <c r="H234" i="45"/>
  <c r="F234" i="45"/>
  <c r="D234" i="45"/>
  <c r="E234" i="45" s="1"/>
  <c r="B234" i="45"/>
  <c r="J233" i="45"/>
  <c r="I233" i="45"/>
  <c r="H233" i="45"/>
  <c r="F233" i="45"/>
  <c r="D233" i="45"/>
  <c r="E233" i="45" s="1"/>
  <c r="B233" i="45"/>
  <c r="J232" i="45"/>
  <c r="I232" i="45"/>
  <c r="H232" i="45"/>
  <c r="F232" i="45"/>
  <c r="D232" i="45"/>
  <c r="E232" i="45" s="1"/>
  <c r="B232" i="45"/>
  <c r="J231" i="45"/>
  <c r="I231" i="45"/>
  <c r="H231" i="45"/>
  <c r="F231" i="45"/>
  <c r="D231" i="45"/>
  <c r="E231" i="45" s="1"/>
  <c r="B231" i="45"/>
  <c r="J230" i="45"/>
  <c r="I230" i="45"/>
  <c r="H230" i="45"/>
  <c r="F230" i="45"/>
  <c r="D230" i="45"/>
  <c r="E230" i="45" s="1"/>
  <c r="B230" i="45"/>
  <c r="J229" i="45"/>
  <c r="I229" i="45"/>
  <c r="H229" i="45"/>
  <c r="F229" i="45"/>
  <c r="D229" i="45"/>
  <c r="E229" i="45" s="1"/>
  <c r="B229" i="45"/>
  <c r="J228" i="45"/>
  <c r="I228" i="45"/>
  <c r="H228" i="45"/>
  <c r="F228" i="45"/>
  <c r="D228" i="45"/>
  <c r="E228" i="45" s="1"/>
  <c r="B228" i="45"/>
  <c r="J227" i="45"/>
  <c r="I227" i="45"/>
  <c r="H227" i="45"/>
  <c r="F227" i="45"/>
  <c r="D227" i="45"/>
  <c r="E227" i="45" s="1"/>
  <c r="B227" i="45"/>
  <c r="J226" i="45"/>
  <c r="I226" i="45"/>
  <c r="H226" i="45"/>
  <c r="F226" i="45"/>
  <c r="D226" i="45"/>
  <c r="E226" i="45" s="1"/>
  <c r="B226" i="45"/>
  <c r="J225" i="45"/>
  <c r="I225" i="45"/>
  <c r="H225" i="45"/>
  <c r="F225" i="45"/>
  <c r="D225" i="45"/>
  <c r="E225" i="45" s="1"/>
  <c r="B225" i="45"/>
  <c r="J224" i="45"/>
  <c r="I224" i="45"/>
  <c r="H224" i="45"/>
  <c r="F224" i="45"/>
  <c r="D224" i="45"/>
  <c r="E224" i="45" s="1"/>
  <c r="B224" i="45"/>
  <c r="J223" i="45"/>
  <c r="I223" i="45"/>
  <c r="H223" i="45"/>
  <c r="F223" i="45"/>
  <c r="D223" i="45"/>
  <c r="E223" i="45" s="1"/>
  <c r="B223" i="45"/>
  <c r="J222" i="45"/>
  <c r="I222" i="45"/>
  <c r="H222" i="45"/>
  <c r="F222" i="45"/>
  <c r="D222" i="45"/>
  <c r="E222" i="45" s="1"/>
  <c r="B222" i="45"/>
  <c r="J221" i="45"/>
  <c r="I221" i="45"/>
  <c r="H221" i="45"/>
  <c r="F221" i="45"/>
  <c r="D221" i="45"/>
  <c r="E221" i="45" s="1"/>
  <c r="B221" i="45"/>
  <c r="J220" i="45"/>
  <c r="I220" i="45"/>
  <c r="H220" i="45"/>
  <c r="F220" i="45"/>
  <c r="D220" i="45"/>
  <c r="E220" i="45" s="1"/>
  <c r="B220" i="45"/>
  <c r="J219" i="45"/>
  <c r="I219" i="45"/>
  <c r="H219" i="45"/>
  <c r="F219" i="45"/>
  <c r="D219" i="45"/>
  <c r="E219" i="45" s="1"/>
  <c r="B219" i="45"/>
  <c r="J218" i="45"/>
  <c r="I218" i="45"/>
  <c r="H218" i="45"/>
  <c r="F218" i="45"/>
  <c r="D218" i="45"/>
  <c r="E218" i="45" s="1"/>
  <c r="B218" i="45"/>
  <c r="J217" i="45"/>
  <c r="I217" i="45"/>
  <c r="H217" i="45"/>
  <c r="F217" i="45"/>
  <c r="D217" i="45"/>
  <c r="E217" i="45" s="1"/>
  <c r="B217" i="45"/>
  <c r="J216" i="45"/>
  <c r="I216" i="45"/>
  <c r="H216" i="45"/>
  <c r="F216" i="45"/>
  <c r="D216" i="45"/>
  <c r="E216" i="45" s="1"/>
  <c r="B216" i="45"/>
  <c r="J215" i="45"/>
  <c r="I215" i="45"/>
  <c r="H215" i="45"/>
  <c r="F215" i="45"/>
  <c r="D215" i="45"/>
  <c r="E215" i="45" s="1"/>
  <c r="B215" i="45"/>
  <c r="J214" i="45"/>
  <c r="I214" i="45"/>
  <c r="H214" i="45"/>
  <c r="F214" i="45"/>
  <c r="D214" i="45"/>
  <c r="E214" i="45" s="1"/>
  <c r="B214" i="45"/>
  <c r="J213" i="45"/>
  <c r="I213" i="45"/>
  <c r="H213" i="45"/>
  <c r="F213" i="45"/>
  <c r="D213" i="45"/>
  <c r="E213" i="45" s="1"/>
  <c r="B213" i="45"/>
  <c r="J212" i="45"/>
  <c r="I212" i="45"/>
  <c r="H212" i="45"/>
  <c r="F212" i="45"/>
  <c r="D212" i="45"/>
  <c r="E212" i="45" s="1"/>
  <c r="B212" i="45"/>
  <c r="J211" i="45"/>
  <c r="I211" i="45"/>
  <c r="H211" i="45"/>
  <c r="F211" i="45"/>
  <c r="D211" i="45"/>
  <c r="E211" i="45" s="1"/>
  <c r="B211" i="45"/>
  <c r="J210" i="45"/>
  <c r="I210" i="45"/>
  <c r="H210" i="45"/>
  <c r="F210" i="45"/>
  <c r="D210" i="45"/>
  <c r="E210" i="45" s="1"/>
  <c r="B210" i="45"/>
  <c r="J209" i="45"/>
  <c r="I209" i="45"/>
  <c r="H209" i="45"/>
  <c r="F209" i="45"/>
  <c r="D209" i="45"/>
  <c r="E209" i="45" s="1"/>
  <c r="B209" i="45"/>
  <c r="J208" i="45"/>
  <c r="I208" i="45"/>
  <c r="H208" i="45"/>
  <c r="F208" i="45"/>
  <c r="D208" i="45"/>
  <c r="E208" i="45" s="1"/>
  <c r="B208" i="45"/>
  <c r="J207" i="45"/>
  <c r="I207" i="45"/>
  <c r="H207" i="45"/>
  <c r="F207" i="45"/>
  <c r="D207" i="45"/>
  <c r="E207" i="45" s="1"/>
  <c r="B207" i="45"/>
  <c r="J206" i="45"/>
  <c r="I206" i="45"/>
  <c r="H206" i="45"/>
  <c r="F206" i="45"/>
  <c r="D206" i="45"/>
  <c r="E206" i="45" s="1"/>
  <c r="B206" i="45"/>
  <c r="J205" i="45"/>
  <c r="I205" i="45"/>
  <c r="H205" i="45"/>
  <c r="F205" i="45"/>
  <c r="D205" i="45"/>
  <c r="E205" i="45" s="1"/>
  <c r="B205" i="45"/>
  <c r="J204" i="45"/>
  <c r="I204" i="45"/>
  <c r="H204" i="45"/>
  <c r="F204" i="45"/>
  <c r="D204" i="45"/>
  <c r="E204" i="45" s="1"/>
  <c r="B204" i="45"/>
  <c r="J203" i="45"/>
  <c r="I203" i="45"/>
  <c r="H203" i="45"/>
  <c r="F203" i="45"/>
  <c r="D203" i="45"/>
  <c r="E203" i="45" s="1"/>
  <c r="B203" i="45"/>
  <c r="J202" i="45"/>
  <c r="I202" i="45"/>
  <c r="H202" i="45"/>
  <c r="F202" i="45"/>
  <c r="D202" i="45"/>
  <c r="E202" i="45" s="1"/>
  <c r="B202" i="45"/>
  <c r="J201" i="45"/>
  <c r="I201" i="45"/>
  <c r="H201" i="45"/>
  <c r="F201" i="45"/>
  <c r="D201" i="45"/>
  <c r="E201" i="45" s="1"/>
  <c r="B201" i="45"/>
  <c r="J200" i="45"/>
  <c r="I200" i="45"/>
  <c r="H200" i="45"/>
  <c r="F200" i="45"/>
  <c r="D200" i="45"/>
  <c r="E200" i="45" s="1"/>
  <c r="B200" i="45"/>
  <c r="J199" i="45"/>
  <c r="I199" i="45"/>
  <c r="H199" i="45"/>
  <c r="F199" i="45"/>
  <c r="D199" i="45"/>
  <c r="E199" i="45" s="1"/>
  <c r="B199" i="45"/>
  <c r="J198" i="45"/>
  <c r="I198" i="45"/>
  <c r="H198" i="45"/>
  <c r="F198" i="45"/>
  <c r="D198" i="45"/>
  <c r="E198" i="45" s="1"/>
  <c r="B198" i="45"/>
  <c r="J197" i="45"/>
  <c r="I197" i="45"/>
  <c r="H197" i="45"/>
  <c r="F197" i="45"/>
  <c r="D197" i="45"/>
  <c r="E197" i="45" s="1"/>
  <c r="B197" i="45"/>
  <c r="J196" i="45"/>
  <c r="I196" i="45"/>
  <c r="H196" i="45"/>
  <c r="F196" i="45"/>
  <c r="D196" i="45"/>
  <c r="E196" i="45" s="1"/>
  <c r="B196" i="45"/>
  <c r="J195" i="45"/>
  <c r="I195" i="45"/>
  <c r="H195" i="45"/>
  <c r="F195" i="45"/>
  <c r="D195" i="45"/>
  <c r="E195" i="45" s="1"/>
  <c r="B195" i="45"/>
  <c r="J194" i="45"/>
  <c r="I194" i="45"/>
  <c r="H194" i="45"/>
  <c r="F194" i="45"/>
  <c r="D194" i="45"/>
  <c r="E194" i="45" s="1"/>
  <c r="B194" i="45"/>
  <c r="J193" i="45"/>
  <c r="I193" i="45"/>
  <c r="H193" i="45"/>
  <c r="F193" i="45"/>
  <c r="D193" i="45"/>
  <c r="E193" i="45" s="1"/>
  <c r="B193" i="45"/>
  <c r="J192" i="45"/>
  <c r="I192" i="45"/>
  <c r="H192" i="45"/>
  <c r="F192" i="45"/>
  <c r="D192" i="45"/>
  <c r="E192" i="45" s="1"/>
  <c r="B192" i="45"/>
  <c r="J191" i="45"/>
  <c r="I191" i="45"/>
  <c r="H191" i="45"/>
  <c r="F191" i="45"/>
  <c r="D191" i="45"/>
  <c r="E191" i="45" s="1"/>
  <c r="B191" i="45"/>
  <c r="J190" i="45"/>
  <c r="I190" i="45"/>
  <c r="H190" i="45"/>
  <c r="F190" i="45"/>
  <c r="D190" i="45"/>
  <c r="E190" i="45" s="1"/>
  <c r="B190" i="45"/>
  <c r="J189" i="45"/>
  <c r="I189" i="45"/>
  <c r="H189" i="45"/>
  <c r="F189" i="45"/>
  <c r="D189" i="45"/>
  <c r="E189" i="45" s="1"/>
  <c r="B189" i="45"/>
  <c r="J188" i="45"/>
  <c r="I188" i="45"/>
  <c r="H188" i="45"/>
  <c r="F188" i="45"/>
  <c r="D188" i="45"/>
  <c r="E188" i="45" s="1"/>
  <c r="B188" i="45"/>
  <c r="J187" i="45"/>
  <c r="I187" i="45"/>
  <c r="H187" i="45"/>
  <c r="F187" i="45"/>
  <c r="D187" i="45"/>
  <c r="E187" i="45" s="1"/>
  <c r="B187" i="45"/>
  <c r="J186" i="45"/>
  <c r="I186" i="45"/>
  <c r="H186" i="45"/>
  <c r="F186" i="45"/>
  <c r="D186" i="45"/>
  <c r="E186" i="45" s="1"/>
  <c r="B186" i="45"/>
  <c r="J185" i="45"/>
  <c r="I185" i="45"/>
  <c r="H185" i="45"/>
  <c r="F185" i="45"/>
  <c r="D185" i="45"/>
  <c r="E185" i="45" s="1"/>
  <c r="B185" i="45"/>
  <c r="J184" i="45"/>
  <c r="I184" i="45"/>
  <c r="H184" i="45"/>
  <c r="F184" i="45"/>
  <c r="D184" i="45"/>
  <c r="E184" i="45" s="1"/>
  <c r="B184" i="45"/>
  <c r="J183" i="45"/>
  <c r="I183" i="45"/>
  <c r="H183" i="45"/>
  <c r="F183" i="45"/>
  <c r="D183" i="45"/>
  <c r="E183" i="45" s="1"/>
  <c r="B183" i="45"/>
  <c r="J182" i="45"/>
  <c r="I182" i="45"/>
  <c r="H182" i="45"/>
  <c r="F182" i="45"/>
  <c r="D182" i="45"/>
  <c r="E182" i="45" s="1"/>
  <c r="B182" i="45"/>
  <c r="J181" i="45"/>
  <c r="I181" i="45"/>
  <c r="H181" i="45"/>
  <c r="F181" i="45"/>
  <c r="D181" i="45"/>
  <c r="E181" i="45" s="1"/>
  <c r="B181" i="45"/>
  <c r="J180" i="45"/>
  <c r="I180" i="45"/>
  <c r="H180" i="45"/>
  <c r="F180" i="45"/>
  <c r="D180" i="45"/>
  <c r="E180" i="45" s="1"/>
  <c r="B180" i="45"/>
  <c r="J179" i="45"/>
  <c r="I179" i="45"/>
  <c r="H179" i="45"/>
  <c r="F179" i="45"/>
  <c r="D179" i="45"/>
  <c r="E179" i="45" s="1"/>
  <c r="B179" i="45"/>
  <c r="J178" i="45"/>
  <c r="I178" i="45"/>
  <c r="H178" i="45"/>
  <c r="F178" i="45"/>
  <c r="D178" i="45"/>
  <c r="E178" i="45" s="1"/>
  <c r="B178" i="45"/>
  <c r="J177" i="45"/>
  <c r="I177" i="45"/>
  <c r="H177" i="45"/>
  <c r="F177" i="45"/>
  <c r="D177" i="45"/>
  <c r="E177" i="45" s="1"/>
  <c r="B177" i="45"/>
  <c r="J176" i="45"/>
  <c r="I176" i="45"/>
  <c r="H176" i="45"/>
  <c r="F176" i="45"/>
  <c r="D176" i="45"/>
  <c r="E176" i="45" s="1"/>
  <c r="B176" i="45"/>
  <c r="J175" i="45"/>
  <c r="I175" i="45"/>
  <c r="H175" i="45"/>
  <c r="F175" i="45"/>
  <c r="D175" i="45"/>
  <c r="E175" i="45" s="1"/>
  <c r="B175" i="45"/>
  <c r="J174" i="45"/>
  <c r="I174" i="45"/>
  <c r="H174" i="45"/>
  <c r="F174" i="45"/>
  <c r="D174" i="45"/>
  <c r="E174" i="45" s="1"/>
  <c r="B174" i="45"/>
  <c r="J173" i="45"/>
  <c r="I173" i="45"/>
  <c r="H173" i="45"/>
  <c r="F173" i="45"/>
  <c r="D173" i="45"/>
  <c r="E173" i="45" s="1"/>
  <c r="B173" i="45"/>
  <c r="J172" i="45"/>
  <c r="I172" i="45"/>
  <c r="H172" i="45"/>
  <c r="F172" i="45"/>
  <c r="D172" i="45"/>
  <c r="E172" i="45" s="1"/>
  <c r="B172" i="45"/>
  <c r="J171" i="45"/>
  <c r="I171" i="45"/>
  <c r="H171" i="45"/>
  <c r="F171" i="45"/>
  <c r="D171" i="45"/>
  <c r="E171" i="45" s="1"/>
  <c r="B171" i="45"/>
  <c r="J170" i="45"/>
  <c r="I170" i="45"/>
  <c r="H170" i="45"/>
  <c r="F170" i="45"/>
  <c r="D170" i="45"/>
  <c r="E170" i="45" s="1"/>
  <c r="B170" i="45"/>
  <c r="J169" i="45"/>
  <c r="I169" i="45"/>
  <c r="H169" i="45"/>
  <c r="F169" i="45"/>
  <c r="D169" i="45"/>
  <c r="E169" i="45" s="1"/>
  <c r="B169" i="45"/>
  <c r="J168" i="45"/>
  <c r="I168" i="45"/>
  <c r="H168" i="45"/>
  <c r="F168" i="45"/>
  <c r="D168" i="45"/>
  <c r="E168" i="45" s="1"/>
  <c r="B168" i="45"/>
  <c r="J167" i="45"/>
  <c r="I167" i="45"/>
  <c r="H167" i="45"/>
  <c r="F167" i="45"/>
  <c r="D167" i="45"/>
  <c r="E167" i="45" s="1"/>
  <c r="B167" i="45"/>
  <c r="J166" i="45"/>
  <c r="I166" i="45"/>
  <c r="H166" i="45"/>
  <c r="F166" i="45"/>
  <c r="D166" i="45"/>
  <c r="E166" i="45" s="1"/>
  <c r="B166" i="45"/>
  <c r="J165" i="45"/>
  <c r="I165" i="45"/>
  <c r="H165" i="45"/>
  <c r="F165" i="45"/>
  <c r="D165" i="45"/>
  <c r="E165" i="45" s="1"/>
  <c r="B165" i="45"/>
  <c r="J164" i="45"/>
  <c r="I164" i="45"/>
  <c r="H164" i="45"/>
  <c r="F164" i="45"/>
  <c r="D164" i="45"/>
  <c r="E164" i="45" s="1"/>
  <c r="B164" i="45"/>
  <c r="J163" i="45"/>
  <c r="I163" i="45"/>
  <c r="H163" i="45"/>
  <c r="F163" i="45"/>
  <c r="D163" i="45"/>
  <c r="E163" i="45" s="1"/>
  <c r="B163" i="45"/>
  <c r="J162" i="45"/>
  <c r="I162" i="45"/>
  <c r="H162" i="45"/>
  <c r="F162" i="45"/>
  <c r="D162" i="45"/>
  <c r="E162" i="45" s="1"/>
  <c r="B162" i="45"/>
  <c r="J161" i="45"/>
  <c r="I161" i="45"/>
  <c r="H161" i="45"/>
  <c r="F161" i="45"/>
  <c r="D161" i="45"/>
  <c r="E161" i="45" s="1"/>
  <c r="B161" i="45"/>
  <c r="J160" i="45"/>
  <c r="I160" i="45"/>
  <c r="H160" i="45"/>
  <c r="F160" i="45"/>
  <c r="D160" i="45"/>
  <c r="E160" i="45" s="1"/>
  <c r="B160" i="45"/>
  <c r="J159" i="45"/>
  <c r="I159" i="45"/>
  <c r="H159" i="45"/>
  <c r="F159" i="45"/>
  <c r="D159" i="45"/>
  <c r="E159" i="45" s="1"/>
  <c r="B159" i="45"/>
  <c r="J158" i="45"/>
  <c r="I158" i="45"/>
  <c r="H158" i="45"/>
  <c r="F158" i="45"/>
  <c r="D158" i="45"/>
  <c r="E158" i="45" s="1"/>
  <c r="B158" i="45"/>
  <c r="J157" i="45"/>
  <c r="I157" i="45"/>
  <c r="H157" i="45"/>
  <c r="F157" i="45"/>
  <c r="D157" i="45"/>
  <c r="E157" i="45" s="1"/>
  <c r="B157" i="45"/>
  <c r="J156" i="45"/>
  <c r="I156" i="45"/>
  <c r="H156" i="45"/>
  <c r="F156" i="45"/>
  <c r="D156" i="45"/>
  <c r="E156" i="45" s="1"/>
  <c r="B156" i="45"/>
  <c r="J155" i="45"/>
  <c r="I155" i="45"/>
  <c r="H155" i="45"/>
  <c r="F155" i="45"/>
  <c r="D155" i="45"/>
  <c r="E155" i="45" s="1"/>
  <c r="B155" i="45"/>
  <c r="J154" i="45"/>
  <c r="I154" i="45"/>
  <c r="H154" i="45"/>
  <c r="F154" i="45"/>
  <c r="D154" i="45"/>
  <c r="E154" i="45" s="1"/>
  <c r="B154" i="45"/>
  <c r="J153" i="45"/>
  <c r="I153" i="45"/>
  <c r="H153" i="45"/>
  <c r="F153" i="45"/>
  <c r="D153" i="45"/>
  <c r="E153" i="45" s="1"/>
  <c r="B153" i="45"/>
  <c r="J152" i="45"/>
  <c r="I152" i="45"/>
  <c r="H152" i="45"/>
  <c r="F152" i="45"/>
  <c r="D152" i="45"/>
  <c r="E152" i="45" s="1"/>
  <c r="B152" i="45"/>
  <c r="J151" i="45"/>
  <c r="I151" i="45"/>
  <c r="H151" i="45"/>
  <c r="F151" i="45"/>
  <c r="D151" i="45"/>
  <c r="E151" i="45" s="1"/>
  <c r="B151" i="45"/>
  <c r="J150" i="45"/>
  <c r="I150" i="45"/>
  <c r="H150" i="45"/>
  <c r="F150" i="45"/>
  <c r="D150" i="45"/>
  <c r="E150" i="45" s="1"/>
  <c r="B150" i="45"/>
  <c r="J149" i="45"/>
  <c r="I149" i="45"/>
  <c r="H149" i="45"/>
  <c r="F149" i="45"/>
  <c r="D149" i="45"/>
  <c r="E149" i="45" s="1"/>
  <c r="B149" i="45"/>
  <c r="J148" i="45"/>
  <c r="I148" i="45"/>
  <c r="H148" i="45"/>
  <c r="F148" i="45"/>
  <c r="D148" i="45"/>
  <c r="E148" i="45" s="1"/>
  <c r="B148" i="45"/>
  <c r="J147" i="45"/>
  <c r="I147" i="45"/>
  <c r="H147" i="45"/>
  <c r="F147" i="45"/>
  <c r="D147" i="45"/>
  <c r="E147" i="45" s="1"/>
  <c r="B147" i="45"/>
  <c r="J146" i="45"/>
  <c r="I146" i="45"/>
  <c r="H146" i="45"/>
  <c r="F146" i="45"/>
  <c r="D146" i="45"/>
  <c r="E146" i="45" s="1"/>
  <c r="B146" i="45"/>
  <c r="J145" i="45"/>
  <c r="I145" i="45"/>
  <c r="H145" i="45"/>
  <c r="F145" i="45"/>
  <c r="D145" i="45"/>
  <c r="E145" i="45" s="1"/>
  <c r="B145" i="45"/>
  <c r="J144" i="45"/>
  <c r="I144" i="45"/>
  <c r="H144" i="45"/>
  <c r="F144" i="45"/>
  <c r="D144" i="45"/>
  <c r="E144" i="45" s="1"/>
  <c r="B144" i="45"/>
  <c r="J143" i="45"/>
  <c r="I143" i="45"/>
  <c r="H143" i="45"/>
  <c r="F143" i="45"/>
  <c r="D143" i="45"/>
  <c r="E143" i="45" s="1"/>
  <c r="B143" i="45"/>
  <c r="J142" i="45"/>
  <c r="I142" i="45"/>
  <c r="H142" i="45"/>
  <c r="F142" i="45"/>
  <c r="D142" i="45"/>
  <c r="E142" i="45" s="1"/>
  <c r="B142" i="45"/>
  <c r="J141" i="45"/>
  <c r="I141" i="45"/>
  <c r="H141" i="45"/>
  <c r="F141" i="45"/>
  <c r="D141" i="45"/>
  <c r="E141" i="45" s="1"/>
  <c r="B141" i="45"/>
  <c r="J140" i="45"/>
  <c r="I140" i="45"/>
  <c r="H140" i="45"/>
  <c r="F140" i="45"/>
  <c r="D140" i="45"/>
  <c r="E140" i="45" s="1"/>
  <c r="B140" i="45"/>
  <c r="J139" i="45"/>
  <c r="I139" i="45"/>
  <c r="H139" i="45"/>
  <c r="F139" i="45"/>
  <c r="D139" i="45"/>
  <c r="E139" i="45" s="1"/>
  <c r="B139" i="45"/>
  <c r="J138" i="45"/>
  <c r="I138" i="45"/>
  <c r="H138" i="45"/>
  <c r="F138" i="45"/>
  <c r="D138" i="45"/>
  <c r="E138" i="45" s="1"/>
  <c r="B138" i="45"/>
  <c r="J137" i="45"/>
  <c r="I137" i="45"/>
  <c r="H137" i="45"/>
  <c r="F137" i="45"/>
  <c r="D137" i="45"/>
  <c r="E137" i="45" s="1"/>
  <c r="B137" i="45"/>
  <c r="J136" i="45"/>
  <c r="I136" i="45"/>
  <c r="H136" i="45"/>
  <c r="F136" i="45"/>
  <c r="D136" i="45"/>
  <c r="E136" i="45" s="1"/>
  <c r="B136" i="45"/>
  <c r="J135" i="45"/>
  <c r="I135" i="45"/>
  <c r="H135" i="45"/>
  <c r="F135" i="45"/>
  <c r="D135" i="45"/>
  <c r="E135" i="45" s="1"/>
  <c r="B135" i="45"/>
  <c r="J134" i="45"/>
  <c r="I134" i="45"/>
  <c r="H134" i="45"/>
  <c r="F134" i="45"/>
  <c r="D134" i="45"/>
  <c r="E134" i="45" s="1"/>
  <c r="B134" i="45"/>
  <c r="J133" i="45"/>
  <c r="I133" i="45"/>
  <c r="H133" i="45"/>
  <c r="F133" i="45"/>
  <c r="D133" i="45"/>
  <c r="E133" i="45" s="1"/>
  <c r="B133" i="45"/>
  <c r="J132" i="45"/>
  <c r="I132" i="45"/>
  <c r="H132" i="45"/>
  <c r="F132" i="45"/>
  <c r="D132" i="45"/>
  <c r="E132" i="45" s="1"/>
  <c r="B132" i="45"/>
  <c r="J131" i="45"/>
  <c r="I131" i="45"/>
  <c r="H131" i="45"/>
  <c r="F131" i="45"/>
  <c r="D131" i="45"/>
  <c r="E131" i="45" s="1"/>
  <c r="B131" i="45"/>
  <c r="J130" i="45"/>
  <c r="I130" i="45"/>
  <c r="H130" i="45"/>
  <c r="F130" i="45"/>
  <c r="D130" i="45"/>
  <c r="E130" i="45" s="1"/>
  <c r="B130" i="45"/>
  <c r="J129" i="45"/>
  <c r="I129" i="45"/>
  <c r="H129" i="45"/>
  <c r="F129" i="45"/>
  <c r="D129" i="45"/>
  <c r="E129" i="45" s="1"/>
  <c r="B129" i="45"/>
  <c r="J128" i="45"/>
  <c r="I128" i="45"/>
  <c r="H128" i="45"/>
  <c r="F128" i="45"/>
  <c r="D128" i="45"/>
  <c r="E128" i="45" s="1"/>
  <c r="B128" i="45"/>
  <c r="J127" i="45"/>
  <c r="I127" i="45"/>
  <c r="H127" i="45"/>
  <c r="F127" i="45"/>
  <c r="D127" i="45"/>
  <c r="E127" i="45" s="1"/>
  <c r="B127" i="45"/>
  <c r="J126" i="45"/>
  <c r="I126" i="45"/>
  <c r="H126" i="45"/>
  <c r="F126" i="45"/>
  <c r="D126" i="45"/>
  <c r="E126" i="45" s="1"/>
  <c r="B126" i="45"/>
  <c r="J125" i="45"/>
  <c r="I125" i="45"/>
  <c r="H125" i="45"/>
  <c r="F125" i="45"/>
  <c r="D125" i="45"/>
  <c r="E125" i="45" s="1"/>
  <c r="B125" i="45"/>
  <c r="J124" i="45"/>
  <c r="I124" i="45"/>
  <c r="H124" i="45"/>
  <c r="F124" i="45"/>
  <c r="D124" i="45"/>
  <c r="E124" i="45" s="1"/>
  <c r="B124" i="45"/>
  <c r="J123" i="45"/>
  <c r="I123" i="45"/>
  <c r="H123" i="45"/>
  <c r="F123" i="45"/>
  <c r="D123" i="45"/>
  <c r="E123" i="45" s="1"/>
  <c r="B123" i="45"/>
  <c r="J122" i="45"/>
  <c r="I122" i="45"/>
  <c r="H122" i="45"/>
  <c r="F122" i="45"/>
  <c r="D122" i="45"/>
  <c r="E122" i="45" s="1"/>
  <c r="B122" i="45"/>
  <c r="J121" i="45"/>
  <c r="I121" i="45"/>
  <c r="H121" i="45"/>
  <c r="F121" i="45"/>
  <c r="D121" i="45"/>
  <c r="E121" i="45" s="1"/>
  <c r="B121" i="45"/>
  <c r="J120" i="45"/>
  <c r="I120" i="45"/>
  <c r="H120" i="45"/>
  <c r="F120" i="45"/>
  <c r="D120" i="45"/>
  <c r="E120" i="45" s="1"/>
  <c r="B120" i="45"/>
  <c r="J119" i="45"/>
  <c r="I119" i="45"/>
  <c r="H119" i="45"/>
  <c r="F119" i="45"/>
  <c r="D119" i="45"/>
  <c r="E119" i="45" s="1"/>
  <c r="B119" i="45"/>
  <c r="J118" i="45"/>
  <c r="I118" i="45"/>
  <c r="H118" i="45"/>
  <c r="F118" i="45"/>
  <c r="D118" i="45"/>
  <c r="E118" i="45" s="1"/>
  <c r="B118" i="45"/>
  <c r="J117" i="45"/>
  <c r="I117" i="45"/>
  <c r="H117" i="45"/>
  <c r="F117" i="45"/>
  <c r="D117" i="45"/>
  <c r="E117" i="45" s="1"/>
  <c r="B117" i="45"/>
  <c r="J116" i="45"/>
  <c r="I116" i="45"/>
  <c r="H116" i="45"/>
  <c r="F116" i="45"/>
  <c r="D116" i="45"/>
  <c r="E116" i="45" s="1"/>
  <c r="B116" i="45"/>
  <c r="J115" i="45"/>
  <c r="I115" i="45"/>
  <c r="H115" i="45"/>
  <c r="F115" i="45"/>
  <c r="D115" i="45"/>
  <c r="E115" i="45" s="1"/>
  <c r="B115" i="45"/>
  <c r="J114" i="45"/>
  <c r="I114" i="45"/>
  <c r="H114" i="45"/>
  <c r="F114" i="45"/>
  <c r="D114" i="45"/>
  <c r="E114" i="45" s="1"/>
  <c r="B114" i="45"/>
  <c r="J113" i="45"/>
  <c r="I113" i="45"/>
  <c r="H113" i="45"/>
  <c r="F113" i="45"/>
  <c r="D113" i="45"/>
  <c r="E113" i="45" s="1"/>
  <c r="B113" i="45"/>
  <c r="J112" i="45"/>
  <c r="I112" i="45"/>
  <c r="H112" i="45"/>
  <c r="F112" i="45"/>
  <c r="D112" i="45"/>
  <c r="E112" i="45" s="1"/>
  <c r="B112" i="45"/>
  <c r="J111" i="45"/>
  <c r="I111" i="45"/>
  <c r="H111" i="45"/>
  <c r="F111" i="45"/>
  <c r="D111" i="45"/>
  <c r="E111" i="45" s="1"/>
  <c r="B111" i="45"/>
  <c r="J110" i="45"/>
  <c r="I110" i="45"/>
  <c r="H110" i="45"/>
  <c r="F110" i="45"/>
  <c r="D110" i="45"/>
  <c r="E110" i="45" s="1"/>
  <c r="B110" i="45"/>
  <c r="J109" i="45"/>
  <c r="I109" i="45"/>
  <c r="H109" i="45"/>
  <c r="F109" i="45"/>
  <c r="D109" i="45"/>
  <c r="E109" i="45" s="1"/>
  <c r="B109" i="45"/>
  <c r="J108" i="45"/>
  <c r="I108" i="45"/>
  <c r="H108" i="45"/>
  <c r="F108" i="45"/>
  <c r="D108" i="45"/>
  <c r="E108" i="45" s="1"/>
  <c r="B108" i="45"/>
  <c r="J107" i="45"/>
  <c r="I107" i="45"/>
  <c r="H107" i="45"/>
  <c r="F107" i="45"/>
  <c r="D107" i="45"/>
  <c r="E107" i="45" s="1"/>
  <c r="B107" i="45"/>
  <c r="J106" i="45"/>
  <c r="I106" i="45"/>
  <c r="H106" i="45"/>
  <c r="F106" i="45"/>
  <c r="D106" i="45"/>
  <c r="E106" i="45" s="1"/>
  <c r="B106" i="45"/>
  <c r="J105" i="45"/>
  <c r="I105" i="45"/>
  <c r="H105" i="45"/>
  <c r="F105" i="45"/>
  <c r="D105" i="45"/>
  <c r="E105" i="45" s="1"/>
  <c r="B105" i="45"/>
  <c r="J104" i="45"/>
  <c r="I104" i="45"/>
  <c r="H104" i="45"/>
  <c r="F104" i="45"/>
  <c r="D104" i="45"/>
  <c r="E104" i="45" s="1"/>
  <c r="B104" i="45"/>
  <c r="J103" i="45"/>
  <c r="I103" i="45"/>
  <c r="H103" i="45"/>
  <c r="F103" i="45"/>
  <c r="D103" i="45"/>
  <c r="E103" i="45" s="1"/>
  <c r="B103" i="45"/>
  <c r="J102" i="45"/>
  <c r="I102" i="45"/>
  <c r="H102" i="45"/>
  <c r="F102" i="45"/>
  <c r="D102" i="45"/>
  <c r="E102" i="45" s="1"/>
  <c r="B102" i="45"/>
  <c r="J101" i="45"/>
  <c r="I101" i="45"/>
  <c r="H101" i="45"/>
  <c r="F101" i="45"/>
  <c r="D101" i="45"/>
  <c r="E101" i="45" s="1"/>
  <c r="B101" i="45"/>
  <c r="J100" i="45"/>
  <c r="I100" i="45"/>
  <c r="H100" i="45"/>
  <c r="F100" i="45"/>
  <c r="D100" i="45"/>
  <c r="E100" i="45" s="1"/>
  <c r="B100" i="45"/>
  <c r="J99" i="45"/>
  <c r="I99" i="45"/>
  <c r="H99" i="45"/>
  <c r="F99" i="45"/>
  <c r="D99" i="45"/>
  <c r="E99" i="45" s="1"/>
  <c r="B99" i="45"/>
  <c r="J98" i="45"/>
  <c r="I98" i="45"/>
  <c r="H98" i="45"/>
  <c r="F98" i="45"/>
  <c r="D98" i="45"/>
  <c r="E98" i="45" s="1"/>
  <c r="B98" i="45"/>
  <c r="J97" i="45"/>
  <c r="I97" i="45"/>
  <c r="H97" i="45"/>
  <c r="F97" i="45"/>
  <c r="D97" i="45"/>
  <c r="E97" i="45" s="1"/>
  <c r="B97" i="45"/>
  <c r="J96" i="45"/>
  <c r="I96" i="45"/>
  <c r="H96" i="45"/>
  <c r="F96" i="45"/>
  <c r="D96" i="45"/>
  <c r="E96" i="45" s="1"/>
  <c r="B96" i="45"/>
  <c r="J95" i="45"/>
  <c r="I95" i="45"/>
  <c r="H95" i="45"/>
  <c r="F95" i="45"/>
  <c r="D95" i="45"/>
  <c r="E95" i="45" s="1"/>
  <c r="B95" i="45"/>
  <c r="J94" i="45"/>
  <c r="I94" i="45"/>
  <c r="H94" i="45"/>
  <c r="F94" i="45"/>
  <c r="D94" i="45"/>
  <c r="E94" i="45" s="1"/>
  <c r="B94" i="45"/>
  <c r="J93" i="45"/>
  <c r="I93" i="45"/>
  <c r="H93" i="45"/>
  <c r="F93" i="45"/>
  <c r="D93" i="45"/>
  <c r="E93" i="45" s="1"/>
  <c r="B93" i="45"/>
  <c r="J92" i="45"/>
  <c r="I92" i="45"/>
  <c r="H92" i="45"/>
  <c r="F92" i="45"/>
  <c r="D92" i="45"/>
  <c r="E92" i="45" s="1"/>
  <c r="B92" i="45"/>
  <c r="J91" i="45"/>
  <c r="I91" i="45"/>
  <c r="H91" i="45"/>
  <c r="F91" i="45"/>
  <c r="D91" i="45"/>
  <c r="E91" i="45" s="1"/>
  <c r="B91" i="45"/>
  <c r="J90" i="45"/>
  <c r="I90" i="45"/>
  <c r="H90" i="45"/>
  <c r="F90" i="45"/>
  <c r="D90" i="45"/>
  <c r="E90" i="45" s="1"/>
  <c r="B90" i="45"/>
  <c r="J89" i="45"/>
  <c r="I89" i="45"/>
  <c r="H89" i="45"/>
  <c r="F89" i="45"/>
  <c r="D89" i="45"/>
  <c r="E89" i="45" s="1"/>
  <c r="B89" i="45"/>
  <c r="J88" i="45"/>
  <c r="I88" i="45"/>
  <c r="H88" i="45"/>
  <c r="F88" i="45"/>
  <c r="D88" i="45"/>
  <c r="E88" i="45" s="1"/>
  <c r="B88" i="45"/>
  <c r="J87" i="45"/>
  <c r="I87" i="45"/>
  <c r="H87" i="45"/>
  <c r="F87" i="45"/>
  <c r="D87" i="45"/>
  <c r="E87" i="45" s="1"/>
  <c r="B87" i="45"/>
  <c r="J86" i="45"/>
  <c r="I86" i="45"/>
  <c r="H86" i="45"/>
  <c r="F86" i="45"/>
  <c r="D86" i="45"/>
  <c r="E86" i="45" s="1"/>
  <c r="B86" i="45"/>
  <c r="J85" i="45"/>
  <c r="I85" i="45"/>
  <c r="H85" i="45"/>
  <c r="F85" i="45"/>
  <c r="D85" i="45"/>
  <c r="E85" i="45" s="1"/>
  <c r="B85" i="45"/>
  <c r="J84" i="45"/>
  <c r="I84" i="45"/>
  <c r="H84" i="45"/>
  <c r="F84" i="45"/>
  <c r="D84" i="45"/>
  <c r="E84" i="45" s="1"/>
  <c r="B84" i="45"/>
  <c r="J83" i="45"/>
  <c r="I83" i="45"/>
  <c r="H83" i="45"/>
  <c r="F83" i="45"/>
  <c r="D83" i="45"/>
  <c r="E83" i="45" s="1"/>
  <c r="B83" i="45"/>
  <c r="J82" i="45"/>
  <c r="I82" i="45"/>
  <c r="H82" i="45"/>
  <c r="F82" i="45"/>
  <c r="D82" i="45"/>
  <c r="E82" i="45" s="1"/>
  <c r="B82" i="45"/>
  <c r="J81" i="45"/>
  <c r="I81" i="45"/>
  <c r="H81" i="45"/>
  <c r="F81" i="45"/>
  <c r="D81" i="45"/>
  <c r="E81" i="45" s="1"/>
  <c r="B81" i="45"/>
  <c r="J80" i="45"/>
  <c r="I80" i="45"/>
  <c r="H80" i="45"/>
  <c r="F80" i="45"/>
  <c r="D80" i="45"/>
  <c r="E80" i="45" s="1"/>
  <c r="B80" i="45"/>
  <c r="J79" i="45"/>
  <c r="I79" i="45"/>
  <c r="H79" i="45"/>
  <c r="F79" i="45"/>
  <c r="D79" i="45"/>
  <c r="E79" i="45" s="1"/>
  <c r="B79" i="45"/>
  <c r="J78" i="45"/>
  <c r="I78" i="45"/>
  <c r="H78" i="45"/>
  <c r="F78" i="45"/>
  <c r="D78" i="45"/>
  <c r="E78" i="45" s="1"/>
  <c r="B78" i="45"/>
  <c r="J77" i="45"/>
  <c r="I77" i="45"/>
  <c r="H77" i="45"/>
  <c r="F77" i="45"/>
  <c r="D77" i="45"/>
  <c r="E77" i="45" s="1"/>
  <c r="B77" i="45"/>
  <c r="J76" i="45"/>
  <c r="I76" i="45"/>
  <c r="H76" i="45"/>
  <c r="F76" i="45"/>
  <c r="D76" i="45"/>
  <c r="E76" i="45" s="1"/>
  <c r="B76" i="45"/>
  <c r="J75" i="45"/>
  <c r="I75" i="45"/>
  <c r="H75" i="45"/>
  <c r="F75" i="45"/>
  <c r="D75" i="45"/>
  <c r="E75" i="45" s="1"/>
  <c r="B75" i="45"/>
  <c r="J74" i="45"/>
  <c r="I74" i="45"/>
  <c r="H74" i="45"/>
  <c r="F74" i="45"/>
  <c r="D74" i="45"/>
  <c r="E74" i="45" s="1"/>
  <c r="B74" i="45"/>
  <c r="J73" i="45"/>
  <c r="I73" i="45"/>
  <c r="H73" i="45"/>
  <c r="F73" i="45"/>
  <c r="D73" i="45"/>
  <c r="E73" i="45" s="1"/>
  <c r="B73" i="45"/>
  <c r="J72" i="45"/>
  <c r="I72" i="45"/>
  <c r="H72" i="45"/>
  <c r="F72" i="45"/>
  <c r="D72" i="45"/>
  <c r="E72" i="45" s="1"/>
  <c r="B72" i="45"/>
  <c r="J71" i="45"/>
  <c r="I71" i="45"/>
  <c r="H71" i="45"/>
  <c r="F71" i="45"/>
  <c r="D71" i="45"/>
  <c r="E71" i="45" s="1"/>
  <c r="B71" i="45"/>
  <c r="J70" i="45"/>
  <c r="I70" i="45"/>
  <c r="H70" i="45"/>
  <c r="F70" i="45"/>
  <c r="D70" i="45"/>
  <c r="E70" i="45" s="1"/>
  <c r="B70" i="45"/>
  <c r="J69" i="45"/>
  <c r="I69" i="45"/>
  <c r="H69" i="45"/>
  <c r="F69" i="45"/>
  <c r="D69" i="45"/>
  <c r="E69" i="45" s="1"/>
  <c r="B69" i="45"/>
  <c r="J68" i="45"/>
  <c r="I68" i="45"/>
  <c r="H68" i="45"/>
  <c r="F68" i="45"/>
  <c r="D68" i="45"/>
  <c r="E68" i="45" s="1"/>
  <c r="B68" i="45"/>
  <c r="J67" i="45"/>
  <c r="I67" i="45"/>
  <c r="H67" i="45"/>
  <c r="F67" i="45"/>
  <c r="D67" i="45"/>
  <c r="E67" i="45" s="1"/>
  <c r="B67" i="45"/>
  <c r="J66" i="45"/>
  <c r="I66" i="45"/>
  <c r="H66" i="45"/>
  <c r="F66" i="45"/>
  <c r="D66" i="45"/>
  <c r="E66" i="45" s="1"/>
  <c r="B66" i="45"/>
  <c r="J65" i="45"/>
  <c r="I65" i="45"/>
  <c r="H65" i="45"/>
  <c r="F65" i="45"/>
  <c r="D65" i="45"/>
  <c r="E65" i="45" s="1"/>
  <c r="B65" i="45"/>
  <c r="J64" i="45"/>
  <c r="I64" i="45"/>
  <c r="H64" i="45"/>
  <c r="F64" i="45"/>
  <c r="D64" i="45"/>
  <c r="E64" i="45" s="1"/>
  <c r="B64" i="45"/>
  <c r="J63" i="45"/>
  <c r="I63" i="45"/>
  <c r="H63" i="45"/>
  <c r="F63" i="45"/>
  <c r="D63" i="45"/>
  <c r="E63" i="45" s="1"/>
  <c r="B63" i="45"/>
  <c r="J62" i="45"/>
  <c r="I62" i="45"/>
  <c r="H62" i="45"/>
  <c r="F62" i="45"/>
  <c r="D62" i="45"/>
  <c r="E62" i="45" s="1"/>
  <c r="B62" i="45"/>
  <c r="J61" i="45"/>
  <c r="I61" i="45"/>
  <c r="H61" i="45"/>
  <c r="F61" i="45"/>
  <c r="D61" i="45"/>
  <c r="E61" i="45" s="1"/>
  <c r="B61" i="45"/>
  <c r="J60" i="45"/>
  <c r="I60" i="45"/>
  <c r="H60" i="45"/>
  <c r="F60" i="45"/>
  <c r="D60" i="45"/>
  <c r="E60" i="45" s="1"/>
  <c r="B60" i="45"/>
  <c r="J59" i="45"/>
  <c r="I59" i="45"/>
  <c r="H59" i="45"/>
  <c r="F59" i="45"/>
  <c r="D59" i="45"/>
  <c r="E59" i="45" s="1"/>
  <c r="B59" i="45"/>
  <c r="J58" i="45"/>
  <c r="I58" i="45"/>
  <c r="H58" i="45"/>
  <c r="F58" i="45"/>
  <c r="D58" i="45"/>
  <c r="E58" i="45" s="1"/>
  <c r="B58" i="45"/>
  <c r="J57" i="45"/>
  <c r="I57" i="45"/>
  <c r="H57" i="45"/>
  <c r="F57" i="45"/>
  <c r="D57" i="45"/>
  <c r="E57" i="45" s="1"/>
  <c r="B57" i="45"/>
  <c r="J56" i="45"/>
  <c r="I56" i="45"/>
  <c r="H56" i="45"/>
  <c r="F56" i="45"/>
  <c r="D56" i="45"/>
  <c r="E56" i="45" s="1"/>
  <c r="B56" i="45"/>
  <c r="J55" i="45"/>
  <c r="I55" i="45"/>
  <c r="H55" i="45"/>
  <c r="F55" i="45"/>
  <c r="D55" i="45"/>
  <c r="E55" i="45" s="1"/>
  <c r="B55" i="45"/>
  <c r="J54" i="45"/>
  <c r="I54" i="45"/>
  <c r="H54" i="45"/>
  <c r="F54" i="45"/>
  <c r="D54" i="45"/>
  <c r="E54" i="45" s="1"/>
  <c r="B54" i="45"/>
  <c r="J53" i="45"/>
  <c r="I53" i="45"/>
  <c r="H53" i="45"/>
  <c r="F53" i="45"/>
  <c r="D53" i="45"/>
  <c r="E53" i="45" s="1"/>
  <c r="B53" i="45"/>
  <c r="J52" i="45"/>
  <c r="I52" i="45"/>
  <c r="H52" i="45"/>
  <c r="F52" i="45"/>
  <c r="D52" i="45"/>
  <c r="E52" i="45" s="1"/>
  <c r="B52" i="45"/>
  <c r="J51" i="45"/>
  <c r="I51" i="45"/>
  <c r="H51" i="45"/>
  <c r="F51" i="45"/>
  <c r="D51" i="45"/>
  <c r="E51" i="45" s="1"/>
  <c r="B51" i="45"/>
  <c r="J50" i="45"/>
  <c r="I50" i="45"/>
  <c r="H50" i="45"/>
  <c r="F50" i="45"/>
  <c r="D50" i="45"/>
  <c r="E50" i="45" s="1"/>
  <c r="B50" i="45"/>
  <c r="J49" i="45"/>
  <c r="I49" i="45"/>
  <c r="H49" i="45"/>
  <c r="F49" i="45"/>
  <c r="D49" i="45"/>
  <c r="E49" i="45" s="1"/>
  <c r="B49" i="45"/>
  <c r="J48" i="45"/>
  <c r="I48" i="45"/>
  <c r="H48" i="45"/>
  <c r="F48" i="45"/>
  <c r="D48" i="45"/>
  <c r="E48" i="45" s="1"/>
  <c r="B48" i="45"/>
  <c r="J47" i="45"/>
  <c r="I47" i="45"/>
  <c r="H47" i="45"/>
  <c r="F47" i="45"/>
  <c r="D47" i="45"/>
  <c r="E47" i="45" s="1"/>
  <c r="B47" i="45"/>
  <c r="J46" i="45"/>
  <c r="I46" i="45"/>
  <c r="H46" i="45"/>
  <c r="F46" i="45"/>
  <c r="D46" i="45"/>
  <c r="E46" i="45" s="1"/>
  <c r="B46" i="45"/>
  <c r="J45" i="45"/>
  <c r="I45" i="45"/>
  <c r="H45" i="45"/>
  <c r="F45" i="45"/>
  <c r="D45" i="45"/>
  <c r="E45" i="45" s="1"/>
  <c r="B45" i="45"/>
  <c r="J44" i="45"/>
  <c r="I44" i="45"/>
  <c r="H44" i="45"/>
  <c r="F44" i="45"/>
  <c r="D44" i="45"/>
  <c r="E44" i="45" s="1"/>
  <c r="B44" i="45"/>
  <c r="J43" i="45"/>
  <c r="I43" i="45"/>
  <c r="H43" i="45"/>
  <c r="F43" i="45"/>
  <c r="D43" i="45"/>
  <c r="E43" i="45" s="1"/>
  <c r="B43" i="45"/>
  <c r="J42" i="45"/>
  <c r="I42" i="45"/>
  <c r="H42" i="45"/>
  <c r="F42" i="45"/>
  <c r="D42" i="45"/>
  <c r="E42" i="45" s="1"/>
  <c r="B42" i="45"/>
  <c r="J41" i="45"/>
  <c r="I41" i="45"/>
  <c r="H41" i="45"/>
  <c r="F41" i="45"/>
  <c r="D41" i="45"/>
  <c r="E41" i="45" s="1"/>
  <c r="B41" i="45"/>
  <c r="J40" i="45"/>
  <c r="I40" i="45"/>
  <c r="H40" i="45"/>
  <c r="F40" i="45"/>
  <c r="D40" i="45"/>
  <c r="E40" i="45" s="1"/>
  <c r="B40" i="45"/>
  <c r="J39" i="45"/>
  <c r="I39" i="45"/>
  <c r="H39" i="45"/>
  <c r="F39" i="45"/>
  <c r="D39" i="45"/>
  <c r="E39" i="45" s="1"/>
  <c r="B39" i="45"/>
  <c r="J38" i="45"/>
  <c r="I38" i="45"/>
  <c r="H38" i="45"/>
  <c r="F38" i="45"/>
  <c r="D38" i="45"/>
  <c r="E38" i="45" s="1"/>
  <c r="B38" i="45"/>
  <c r="J37" i="45"/>
  <c r="I37" i="45"/>
  <c r="H37" i="45"/>
  <c r="F37" i="45"/>
  <c r="D37" i="45"/>
  <c r="E37" i="45" s="1"/>
  <c r="B37" i="45"/>
  <c r="J36" i="45"/>
  <c r="I36" i="45"/>
  <c r="H36" i="45"/>
  <c r="F36" i="45"/>
  <c r="D36" i="45"/>
  <c r="E36" i="45" s="1"/>
  <c r="B36" i="45"/>
  <c r="J35" i="45"/>
  <c r="I35" i="45"/>
  <c r="H35" i="45"/>
  <c r="F35" i="45"/>
  <c r="D35" i="45"/>
  <c r="E35" i="45" s="1"/>
  <c r="B35" i="45"/>
  <c r="J34" i="45"/>
  <c r="I34" i="45"/>
  <c r="H34" i="45"/>
  <c r="G34" i="45"/>
  <c r="F34" i="45"/>
  <c r="D34" i="45"/>
  <c r="E34" i="45" s="1"/>
  <c r="B34" i="45"/>
  <c r="E28" i="45"/>
  <c r="E29" i="45" s="1"/>
  <c r="J23" i="45"/>
  <c r="K23" i="45" s="1"/>
  <c r="L23" i="45" s="1"/>
  <c r="F20" i="45"/>
  <c r="E19" i="45" a="1"/>
  <c r="E19" i="45" s="1"/>
  <c r="F18" i="45"/>
  <c r="E18" i="45"/>
  <c r="G18" i="45" s="1"/>
  <c r="F17" i="45"/>
  <c r="E17" i="45"/>
  <c r="G16" i="45"/>
  <c r="F14" i="45"/>
  <c r="R13" i="45"/>
  <c r="F12" i="45"/>
  <c r="E12" i="45"/>
  <c r="E15" i="45" s="1"/>
  <c r="R11" i="45"/>
  <c r="E11" i="45"/>
  <c r="E10" i="45"/>
  <c r="R9" i="45"/>
  <c r="F9" i="45"/>
  <c r="E9" i="45"/>
  <c r="F8" i="45"/>
  <c r="E8" i="45"/>
  <c r="H7" i="45"/>
  <c r="I4" i="45"/>
  <c r="I3" i="45"/>
  <c r="E13" i="46" l="1"/>
  <c r="L18" i="45"/>
  <c r="G18" i="46"/>
  <c r="G18" i="47"/>
  <c r="E14" i="47"/>
  <c r="E13" i="47"/>
  <c r="K26" i="47"/>
  <c r="L26" i="47" s="1"/>
  <c r="M26" i="47" s="1"/>
  <c r="K26" i="46"/>
  <c r="L26" i="46" s="1"/>
  <c r="M26" i="46" s="1"/>
  <c r="J26" i="46"/>
  <c r="K23" i="46"/>
  <c r="L23" i="46" s="1"/>
  <c r="E14" i="46"/>
  <c r="J26" i="45"/>
  <c r="K26" i="45"/>
  <c r="L26" i="45" s="1"/>
  <c r="M26" i="45" s="1"/>
  <c r="E13" i="45"/>
  <c r="E14" i="45"/>
  <c r="M23" i="46" l="1"/>
  <c r="N23" i="46"/>
  <c r="M23" i="47"/>
  <c r="N23" i="47"/>
  <c r="N23" i="45"/>
  <c r="M23" i="45"/>
  <c r="D5" i="20" l="1"/>
  <c r="D6" i="20"/>
  <c r="C6" i="20"/>
  <c r="C5" i="20"/>
  <c r="E11" i="24"/>
  <c r="A2" i="23"/>
  <c r="A2" i="22"/>
  <c r="B2" i="22" s="1"/>
  <c r="A3" i="34"/>
  <c r="F20" i="24"/>
  <c r="F18" i="24"/>
  <c r="E18" i="24"/>
  <c r="E17" i="24"/>
  <c r="F17" i="24"/>
  <c r="E12" i="24"/>
  <c r="F12" i="24"/>
  <c r="F9" i="24"/>
  <c r="E9" i="24"/>
  <c r="E8" i="24"/>
  <c r="I4" i="24"/>
  <c r="I3" i="24"/>
  <c r="F23" i="23"/>
  <c r="E23" i="23"/>
  <c r="B23" i="23"/>
  <c r="D23" i="23" s="1"/>
  <c r="F22" i="23"/>
  <c r="E22" i="23"/>
  <c r="B22" i="23"/>
  <c r="C22" i="23" s="1"/>
  <c r="F21" i="23"/>
  <c r="E21" i="23"/>
  <c r="B21" i="23"/>
  <c r="D21" i="23" s="1"/>
  <c r="F20" i="23"/>
  <c r="E20" i="23"/>
  <c r="B20" i="23"/>
  <c r="C20" i="23" s="1"/>
  <c r="F19" i="23"/>
  <c r="E19" i="23"/>
  <c r="B19" i="23"/>
  <c r="D19" i="23" s="1"/>
  <c r="F18" i="23"/>
  <c r="E18" i="23"/>
  <c r="B18" i="23"/>
  <c r="D18" i="23" s="1"/>
  <c r="F17" i="23"/>
  <c r="E17" i="23"/>
  <c r="B17" i="23"/>
  <c r="D17" i="23" s="1"/>
  <c r="F16" i="23"/>
  <c r="E16" i="23"/>
  <c r="B16" i="23"/>
  <c r="D16" i="23" s="1"/>
  <c r="F15" i="23"/>
  <c r="E15" i="23"/>
  <c r="B15" i="23"/>
  <c r="D15" i="23" s="1"/>
  <c r="F14" i="23"/>
  <c r="E14" i="23"/>
  <c r="B14" i="23"/>
  <c r="C14" i="23" s="1"/>
  <c r="F13" i="23"/>
  <c r="E13" i="23"/>
  <c r="B13" i="23"/>
  <c r="D13" i="23" s="1"/>
  <c r="F12" i="23"/>
  <c r="E12" i="23"/>
  <c r="B12" i="23"/>
  <c r="C12" i="23" s="1"/>
  <c r="F11" i="23"/>
  <c r="E11" i="23"/>
  <c r="B11" i="23"/>
  <c r="D11" i="23" s="1"/>
  <c r="F10" i="23"/>
  <c r="E10" i="23"/>
  <c r="B10" i="23"/>
  <c r="C10" i="23" s="1"/>
  <c r="F9" i="23"/>
  <c r="F15" i="22"/>
  <c r="E9" i="23"/>
  <c r="B9" i="23"/>
  <c r="F29" i="22"/>
  <c r="E29" i="22"/>
  <c r="F28" i="22"/>
  <c r="E28" i="22"/>
  <c r="F27" i="22"/>
  <c r="E27" i="22"/>
  <c r="F26" i="22"/>
  <c r="E26" i="22"/>
  <c r="F25" i="22"/>
  <c r="E25" i="22"/>
  <c r="F24" i="22"/>
  <c r="E24" i="22"/>
  <c r="F23" i="22"/>
  <c r="E23" i="22"/>
  <c r="F22" i="22"/>
  <c r="E22" i="22"/>
  <c r="F21" i="22"/>
  <c r="E21" i="22"/>
  <c r="F20" i="22"/>
  <c r="E20" i="22"/>
  <c r="F19" i="22"/>
  <c r="E19" i="22"/>
  <c r="F18" i="22"/>
  <c r="E18" i="22"/>
  <c r="F17" i="22"/>
  <c r="E17" i="22"/>
  <c r="F16" i="22"/>
  <c r="E16" i="22"/>
  <c r="E15" i="22"/>
  <c r="B29" i="22"/>
  <c r="B28" i="22"/>
  <c r="B27" i="22"/>
  <c r="B26" i="22"/>
  <c r="B25" i="22"/>
  <c r="B24" i="22"/>
  <c r="B23" i="22"/>
  <c r="B22" i="22"/>
  <c r="B21" i="22"/>
  <c r="B20" i="22"/>
  <c r="B19" i="22"/>
  <c r="B18" i="22"/>
  <c r="B17" i="22"/>
  <c r="B16" i="22"/>
  <c r="B15" i="22"/>
  <c r="A40" i="34" l="1"/>
  <c r="A49" i="34"/>
  <c r="A1" i="21"/>
  <c r="AG6" i="21" s="1"/>
  <c r="E20" i="24" s="1"/>
  <c r="B1" i="23"/>
  <c r="H14" i="22"/>
  <c r="C11" i="23"/>
  <c r="C17" i="23"/>
  <c r="D12" i="23"/>
  <c r="C23" i="23"/>
  <c r="D22" i="23"/>
  <c r="D14" i="23"/>
  <c r="C19" i="23"/>
  <c r="D20" i="23"/>
  <c r="D10" i="23"/>
  <c r="C15" i="23"/>
  <c r="C13" i="23"/>
  <c r="C18" i="23"/>
  <c r="C16" i="23"/>
  <c r="C21" i="23"/>
  <c r="E20" i="46" l="1"/>
  <c r="E20" i="45"/>
  <c r="E20" i="47"/>
  <c r="Y406" i="21"/>
  <c r="Z406" i="21" s="1"/>
  <c r="Y405" i="21"/>
  <c r="Z405" i="21" s="1"/>
  <c r="Y404" i="21"/>
  <c r="Z404" i="21" s="1"/>
  <c r="Y403" i="21"/>
  <c r="Z403" i="21" s="1"/>
  <c r="Y402" i="21"/>
  <c r="Z402" i="21" s="1"/>
  <c r="Y401" i="21"/>
  <c r="Z401" i="21" s="1"/>
  <c r="Y400" i="21"/>
  <c r="Z400" i="21" s="1"/>
  <c r="Y399" i="21"/>
  <c r="Z399" i="21" s="1"/>
  <c r="Y398" i="21"/>
  <c r="Z398" i="21" s="1"/>
  <c r="Y397" i="21"/>
  <c r="Z397" i="21" s="1"/>
  <c r="Y396" i="21"/>
  <c r="Z396" i="21" s="1"/>
  <c r="Y395" i="21"/>
  <c r="Z395" i="21" s="1"/>
  <c r="Y394" i="21"/>
  <c r="Z394" i="21" s="1"/>
  <c r="Y393" i="21"/>
  <c r="Z393" i="21" s="1"/>
  <c r="Y392" i="21"/>
  <c r="Z392" i="21" s="1"/>
  <c r="Y391" i="21"/>
  <c r="Z391" i="21" s="1"/>
  <c r="Y390" i="21"/>
  <c r="Z390" i="21" s="1"/>
  <c r="Y389" i="21"/>
  <c r="Z389" i="21" s="1"/>
  <c r="Y388" i="21"/>
  <c r="Z388" i="21" s="1"/>
  <c r="Y387" i="21"/>
  <c r="Z387" i="21" s="1"/>
  <c r="Y386" i="21"/>
  <c r="Z386" i="21" s="1"/>
  <c r="Y385" i="21"/>
  <c r="Z385" i="21" s="1"/>
  <c r="Y384" i="21"/>
  <c r="Z384" i="21" s="1"/>
  <c r="Y383" i="21"/>
  <c r="Z383" i="21" s="1"/>
  <c r="Y382" i="21"/>
  <c r="Z382" i="21" s="1"/>
  <c r="Y381" i="21"/>
  <c r="Z381" i="21" s="1"/>
  <c r="Y380" i="21"/>
  <c r="Z380" i="21" s="1"/>
  <c r="Y379" i="21"/>
  <c r="Z379" i="21" s="1"/>
  <c r="Y378" i="21"/>
  <c r="Z378" i="21" s="1"/>
  <c r="Y377" i="21"/>
  <c r="Z377" i="21" s="1"/>
  <c r="Y376" i="21"/>
  <c r="Z376" i="21" s="1"/>
  <c r="Y375" i="21"/>
  <c r="Z375" i="21" s="1"/>
  <c r="Y374" i="21"/>
  <c r="Z374" i="21" s="1"/>
  <c r="Y373" i="21"/>
  <c r="Z373" i="21" s="1"/>
  <c r="Y372" i="21"/>
  <c r="Z372" i="21" s="1"/>
  <c r="Z371" i="21"/>
  <c r="Y371" i="21"/>
  <c r="Y370" i="21"/>
  <c r="Z370" i="21" s="1"/>
  <c r="Y369" i="21"/>
  <c r="Z369" i="21" s="1"/>
  <c r="Y368" i="21"/>
  <c r="Z368" i="21" s="1"/>
  <c r="Y367" i="21"/>
  <c r="Z367" i="21" s="1"/>
  <c r="Y366" i="21"/>
  <c r="Z366" i="21" s="1"/>
  <c r="Y365" i="21"/>
  <c r="Z365" i="21" s="1"/>
  <c r="Y364" i="21"/>
  <c r="Z364" i="21" s="1"/>
  <c r="Y363" i="21"/>
  <c r="Z363" i="21" s="1"/>
  <c r="Y362" i="21"/>
  <c r="Z362" i="21" s="1"/>
  <c r="Y361" i="21"/>
  <c r="Z361" i="21" s="1"/>
  <c r="Y360" i="21"/>
  <c r="Z360" i="21" s="1"/>
  <c r="Y359" i="21"/>
  <c r="Z359" i="21" s="1"/>
  <c r="Y358" i="21"/>
  <c r="Z358" i="21" s="1"/>
  <c r="Y357" i="21"/>
  <c r="Z357" i="21" s="1"/>
  <c r="Y356" i="21"/>
  <c r="Z356" i="21" s="1"/>
  <c r="Y355" i="21"/>
  <c r="Z355" i="21" s="1"/>
  <c r="Y354" i="21"/>
  <c r="Z354" i="21" s="1"/>
  <c r="Y353" i="21"/>
  <c r="Z353" i="21" s="1"/>
  <c r="Y352" i="21"/>
  <c r="Z352" i="21" s="1"/>
  <c r="Y351" i="21"/>
  <c r="Z351" i="21" s="1"/>
  <c r="Y350" i="21"/>
  <c r="Z350" i="21" s="1"/>
  <c r="Y349" i="21"/>
  <c r="Z349" i="21" s="1"/>
  <c r="Y348" i="21"/>
  <c r="Z348" i="21" s="1"/>
  <c r="Y347" i="21"/>
  <c r="Z347" i="21" s="1"/>
  <c r="Y346" i="21"/>
  <c r="Z346" i="21" s="1"/>
  <c r="Y345" i="21"/>
  <c r="Z345" i="21" s="1"/>
  <c r="Y344" i="21"/>
  <c r="Z344" i="21" s="1"/>
  <c r="Y343" i="21"/>
  <c r="Z343" i="21" s="1"/>
  <c r="Y342" i="21"/>
  <c r="Z342" i="21" s="1"/>
  <c r="Z341" i="21"/>
  <c r="Y341" i="21"/>
  <c r="Y340" i="21"/>
  <c r="Z340" i="21" s="1"/>
  <c r="Y339" i="21"/>
  <c r="Z339" i="21" s="1"/>
  <c r="Y338" i="21"/>
  <c r="Z338" i="21" s="1"/>
  <c r="Y337" i="21"/>
  <c r="Z337" i="21" s="1"/>
  <c r="Y336" i="21"/>
  <c r="Z336" i="21" s="1"/>
  <c r="Y335" i="21"/>
  <c r="Z335" i="21" s="1"/>
  <c r="Y334" i="21"/>
  <c r="Z334" i="21" s="1"/>
  <c r="Y333" i="21"/>
  <c r="Z333" i="21" s="1"/>
  <c r="Y332" i="21"/>
  <c r="Z332" i="21" s="1"/>
  <c r="Y331" i="21"/>
  <c r="Z331" i="21" s="1"/>
  <c r="Y330" i="21"/>
  <c r="Z330" i="21" s="1"/>
  <c r="Y329" i="21"/>
  <c r="Z329" i="21" s="1"/>
  <c r="Y328" i="21"/>
  <c r="Z328" i="21" s="1"/>
  <c r="Y327" i="21"/>
  <c r="Z327" i="21" s="1"/>
  <c r="Y326" i="21"/>
  <c r="Z326" i="21" s="1"/>
  <c r="Y325" i="21"/>
  <c r="Z325" i="21" s="1"/>
  <c r="Y324" i="21"/>
  <c r="Z324" i="21" s="1"/>
  <c r="Y323" i="21"/>
  <c r="Z323" i="21" s="1"/>
  <c r="Y322" i="21"/>
  <c r="Z322" i="21" s="1"/>
  <c r="Y321" i="21"/>
  <c r="Z321" i="21" s="1"/>
  <c r="Y320" i="21"/>
  <c r="Z320" i="21" s="1"/>
  <c r="Y319" i="21"/>
  <c r="Z319" i="21" s="1"/>
  <c r="Y318" i="21"/>
  <c r="Z318" i="21" s="1"/>
  <c r="Y317" i="21"/>
  <c r="Z317" i="21" s="1"/>
  <c r="Y316" i="21"/>
  <c r="Z316" i="21" s="1"/>
  <c r="Y315" i="21"/>
  <c r="Z315" i="21" s="1"/>
  <c r="Y314" i="21"/>
  <c r="Z314" i="21" s="1"/>
  <c r="Y313" i="21"/>
  <c r="Z313" i="21" s="1"/>
  <c r="Y312" i="21"/>
  <c r="Z312" i="21" s="1"/>
  <c r="Y311" i="21"/>
  <c r="Z311" i="21" s="1"/>
  <c r="Y310" i="21"/>
  <c r="Z310" i="21" s="1"/>
  <c r="Y309" i="21"/>
  <c r="Z309" i="21" s="1"/>
  <c r="Y308" i="21"/>
  <c r="Z308" i="21" s="1"/>
  <c r="Y307" i="21"/>
  <c r="Z307" i="21" s="1"/>
  <c r="Y306" i="21"/>
  <c r="Z306" i="21" s="1"/>
  <c r="Y305" i="21"/>
  <c r="Z305" i="21" s="1"/>
  <c r="Y304" i="21"/>
  <c r="Z304" i="21" s="1"/>
  <c r="Y303" i="21"/>
  <c r="Z303" i="21" s="1"/>
  <c r="Y302" i="21"/>
  <c r="Z302" i="21" s="1"/>
  <c r="Y301" i="21"/>
  <c r="Z301" i="21" s="1"/>
  <c r="Y300" i="21"/>
  <c r="Z300" i="21" s="1"/>
  <c r="Y299" i="21"/>
  <c r="Z299" i="21" s="1"/>
  <c r="Y298" i="21"/>
  <c r="Z298" i="21" s="1"/>
  <c r="Y297" i="21"/>
  <c r="Z297" i="21" s="1"/>
  <c r="Y296" i="21"/>
  <c r="Z296" i="21" s="1"/>
  <c r="Y295" i="21"/>
  <c r="Z295" i="21" s="1"/>
  <c r="Y294" i="21"/>
  <c r="Z294" i="21" s="1"/>
  <c r="Y293" i="21"/>
  <c r="Z293" i="21" s="1"/>
  <c r="Y292" i="21"/>
  <c r="Z292" i="21" s="1"/>
  <c r="Y291" i="21"/>
  <c r="Z291" i="21" s="1"/>
  <c r="Y290" i="21"/>
  <c r="Z290" i="21" s="1"/>
  <c r="Y289" i="21"/>
  <c r="Z289" i="21" s="1"/>
  <c r="Y288" i="21"/>
  <c r="Z288" i="21" s="1"/>
  <c r="Y287" i="21"/>
  <c r="Z287" i="21" s="1"/>
  <c r="Y286" i="21"/>
  <c r="Z286" i="21" s="1"/>
  <c r="Y285" i="21"/>
  <c r="Z285" i="21" s="1"/>
  <c r="Y284" i="21"/>
  <c r="Z284" i="21" s="1"/>
  <c r="Y283" i="21"/>
  <c r="Z283" i="21" s="1"/>
  <c r="Y282" i="21"/>
  <c r="Z282" i="21" s="1"/>
  <c r="Y281" i="21"/>
  <c r="Z281" i="21" s="1"/>
  <c r="Y280" i="21"/>
  <c r="Z280" i="21" s="1"/>
  <c r="Y279" i="21"/>
  <c r="Z279" i="21" s="1"/>
  <c r="Y278" i="21"/>
  <c r="Z278" i="21" s="1"/>
  <c r="Y277" i="21"/>
  <c r="Z277" i="21" s="1"/>
  <c r="Y276" i="21"/>
  <c r="Z276" i="21" s="1"/>
  <c r="Z275" i="21"/>
  <c r="Y275" i="21"/>
  <c r="Y274" i="21"/>
  <c r="Z274" i="21" s="1"/>
  <c r="Y273" i="21"/>
  <c r="Z273" i="21" s="1"/>
  <c r="Y272" i="21"/>
  <c r="Z272" i="21" s="1"/>
  <c r="Y271" i="21"/>
  <c r="Z271" i="21" s="1"/>
  <c r="Y270" i="21"/>
  <c r="Z270" i="21" s="1"/>
  <c r="Y269" i="21"/>
  <c r="Z269" i="21" s="1"/>
  <c r="Y268" i="21"/>
  <c r="Z268" i="21" s="1"/>
  <c r="Y267" i="21"/>
  <c r="Z267" i="21" s="1"/>
  <c r="Y266" i="21"/>
  <c r="Z266" i="21" s="1"/>
  <c r="Y265" i="21"/>
  <c r="Z265" i="21" s="1"/>
  <c r="Y264" i="21"/>
  <c r="Z264" i="21" s="1"/>
  <c r="Y263" i="21"/>
  <c r="Z263" i="21" s="1"/>
  <c r="Y262" i="21"/>
  <c r="Z262" i="21" s="1"/>
  <c r="Y261" i="21"/>
  <c r="Z261" i="21" s="1"/>
  <c r="Y260" i="21"/>
  <c r="Z260" i="21" s="1"/>
  <c r="Y259" i="21"/>
  <c r="Z259" i="21" s="1"/>
  <c r="Y258" i="21"/>
  <c r="Z258" i="21" s="1"/>
  <c r="Y257" i="21"/>
  <c r="Z257" i="21" s="1"/>
  <c r="Y256" i="21"/>
  <c r="Z256" i="21" s="1"/>
  <c r="Y255" i="21"/>
  <c r="Z255" i="21" s="1"/>
  <c r="Y254" i="21"/>
  <c r="Z254" i="21" s="1"/>
  <c r="Y253" i="21"/>
  <c r="Z253" i="21" s="1"/>
  <c r="Y252" i="21"/>
  <c r="Z252" i="21" s="1"/>
  <c r="Y251" i="21"/>
  <c r="Z251" i="21" s="1"/>
  <c r="Y250" i="21"/>
  <c r="Z250" i="21" s="1"/>
  <c r="Y249" i="21"/>
  <c r="Z249" i="21" s="1"/>
  <c r="Y248" i="21"/>
  <c r="Z248" i="21" s="1"/>
  <c r="Y247" i="21"/>
  <c r="Z247" i="21" s="1"/>
  <c r="Y246" i="21"/>
  <c r="Z246" i="21" s="1"/>
  <c r="Y245" i="21"/>
  <c r="Z245" i="21" s="1"/>
  <c r="Y244" i="21"/>
  <c r="Z244" i="21" s="1"/>
  <c r="Y243" i="21"/>
  <c r="Z243" i="21" s="1"/>
  <c r="Y242" i="21"/>
  <c r="Z242" i="21" s="1"/>
  <c r="Y241" i="21"/>
  <c r="Z241" i="21" s="1"/>
  <c r="Y240" i="21"/>
  <c r="Z240" i="21" s="1"/>
  <c r="Y239" i="21"/>
  <c r="Z239" i="21" s="1"/>
  <c r="Y238" i="21"/>
  <c r="Z238" i="21" s="1"/>
  <c r="Y237" i="21"/>
  <c r="Z237" i="21" s="1"/>
  <c r="Y236" i="21"/>
  <c r="Z236" i="21" s="1"/>
  <c r="Y235" i="21"/>
  <c r="Z235" i="21" s="1"/>
  <c r="Y234" i="21"/>
  <c r="Z234" i="21" s="1"/>
  <c r="Y233" i="21"/>
  <c r="Z233" i="21" s="1"/>
  <c r="Y232" i="21"/>
  <c r="Z232" i="21" s="1"/>
  <c r="Y231" i="21"/>
  <c r="Z231" i="21" s="1"/>
  <c r="Y230" i="21"/>
  <c r="Z230" i="21" s="1"/>
  <c r="Y229" i="21"/>
  <c r="Z229" i="21" s="1"/>
  <c r="Y228" i="21"/>
  <c r="Z228" i="21" s="1"/>
  <c r="Y227" i="21"/>
  <c r="Z227" i="21" s="1"/>
  <c r="Y226" i="21"/>
  <c r="Z226" i="21" s="1"/>
  <c r="Y225" i="21"/>
  <c r="Z225" i="21" s="1"/>
  <c r="Y224" i="21"/>
  <c r="Z224" i="21" s="1"/>
  <c r="Y223" i="21"/>
  <c r="Z223" i="21" s="1"/>
  <c r="Y222" i="21"/>
  <c r="Z222" i="21" s="1"/>
  <c r="Y221" i="21"/>
  <c r="Z221" i="21" s="1"/>
  <c r="Y220" i="21"/>
  <c r="Z220" i="21" s="1"/>
  <c r="Y219" i="21"/>
  <c r="Z219" i="21" s="1"/>
  <c r="Y218" i="21"/>
  <c r="Z218" i="21" s="1"/>
  <c r="Y217" i="21"/>
  <c r="Z217" i="21" s="1"/>
  <c r="Y216" i="21"/>
  <c r="Z216" i="21" s="1"/>
  <c r="Y215" i="21"/>
  <c r="Z215" i="21" s="1"/>
  <c r="Y214" i="21"/>
  <c r="Z214" i="21" s="1"/>
  <c r="Y213" i="21"/>
  <c r="Z213" i="21" s="1"/>
  <c r="Y212" i="21"/>
  <c r="Z212" i="21" s="1"/>
  <c r="Y211" i="21"/>
  <c r="Z211" i="21" s="1"/>
  <c r="Y210" i="21"/>
  <c r="Z210" i="21" s="1"/>
  <c r="Y209" i="21"/>
  <c r="Z209" i="21" s="1"/>
  <c r="Y208" i="21"/>
  <c r="Z208" i="21" s="1"/>
  <c r="Y207" i="21"/>
  <c r="Z207" i="21" s="1"/>
  <c r="Y206" i="21"/>
  <c r="Z206" i="21" s="1"/>
  <c r="Y205" i="21"/>
  <c r="Z205" i="21" s="1"/>
  <c r="Y204" i="21"/>
  <c r="Z204" i="21" s="1"/>
  <c r="Y203" i="21"/>
  <c r="Z203" i="21" s="1"/>
  <c r="Y202" i="21"/>
  <c r="Z202" i="21" s="1"/>
  <c r="Y201" i="21"/>
  <c r="Z201" i="21" s="1"/>
  <c r="Y200" i="21"/>
  <c r="Z200" i="21" s="1"/>
  <c r="Y199" i="21"/>
  <c r="Z199" i="21" s="1"/>
  <c r="Y198" i="21"/>
  <c r="Z198" i="21" s="1"/>
  <c r="Y197" i="21"/>
  <c r="Z197" i="21" s="1"/>
  <c r="Y196" i="21"/>
  <c r="Z196" i="21" s="1"/>
  <c r="Y195" i="21"/>
  <c r="Z195" i="21" s="1"/>
  <c r="Y194" i="21"/>
  <c r="Z194" i="21" s="1"/>
  <c r="Y193" i="21"/>
  <c r="Z193" i="21" s="1"/>
  <c r="Y192" i="21"/>
  <c r="Z192" i="21" s="1"/>
  <c r="Y191" i="21"/>
  <c r="Z191" i="21" s="1"/>
  <c r="Y190" i="21"/>
  <c r="Z190" i="21" s="1"/>
  <c r="Y189" i="21"/>
  <c r="Z189" i="21" s="1"/>
  <c r="Y188" i="21"/>
  <c r="Z188" i="21" s="1"/>
  <c r="Y187" i="21"/>
  <c r="Z187" i="21" s="1"/>
  <c r="Y186" i="21"/>
  <c r="Z186" i="21" s="1"/>
  <c r="Z185" i="21"/>
  <c r="Y185" i="21"/>
  <c r="Y184" i="21"/>
  <c r="Z184" i="21" s="1"/>
  <c r="Y183" i="21"/>
  <c r="Z183" i="21" s="1"/>
  <c r="Y182" i="21"/>
  <c r="Z182" i="21" s="1"/>
  <c r="Y181" i="21"/>
  <c r="Z181" i="21" s="1"/>
  <c r="Y180" i="21"/>
  <c r="Z180" i="21" s="1"/>
  <c r="Y179" i="21"/>
  <c r="Z179" i="21" s="1"/>
  <c r="Y178" i="21"/>
  <c r="Z178" i="21" s="1"/>
  <c r="Y177" i="21"/>
  <c r="Z177" i="21" s="1"/>
  <c r="Y176" i="21"/>
  <c r="Z176" i="21" s="1"/>
  <c r="Y175" i="21"/>
  <c r="Z175" i="21" s="1"/>
  <c r="Y174" i="21"/>
  <c r="Z174" i="21" s="1"/>
  <c r="Y173" i="21"/>
  <c r="Z173" i="21" s="1"/>
  <c r="Y172" i="21"/>
  <c r="Z172" i="21" s="1"/>
  <c r="Y171" i="21"/>
  <c r="Z171" i="21" s="1"/>
  <c r="Y170" i="21"/>
  <c r="Z170" i="21" s="1"/>
  <c r="Y169" i="21"/>
  <c r="Z169" i="21" s="1"/>
  <c r="Y168" i="21"/>
  <c r="Z168" i="21" s="1"/>
  <c r="Y167" i="21"/>
  <c r="Z167" i="21" s="1"/>
  <c r="Y166" i="21"/>
  <c r="Z166" i="21" s="1"/>
  <c r="Y165" i="21"/>
  <c r="Z165" i="21" s="1"/>
  <c r="Y164" i="21"/>
  <c r="Z164" i="21" s="1"/>
  <c r="Y163" i="21"/>
  <c r="Z163" i="21" s="1"/>
  <c r="Y162" i="21"/>
  <c r="Z162" i="21" s="1"/>
  <c r="Y161" i="21"/>
  <c r="Z161" i="21" s="1"/>
  <c r="Y160" i="21"/>
  <c r="Z160" i="21" s="1"/>
  <c r="Y159" i="21"/>
  <c r="Z159" i="21" s="1"/>
  <c r="Y158" i="21"/>
  <c r="Z158" i="21" s="1"/>
  <c r="Y157" i="21"/>
  <c r="Z157" i="21" s="1"/>
  <c r="Z156" i="21"/>
  <c r="Y156" i="21"/>
  <c r="Y155" i="21"/>
  <c r="Z155" i="21" s="1"/>
  <c r="Y154" i="21"/>
  <c r="Z154" i="21" s="1"/>
  <c r="Y153" i="21"/>
  <c r="Z153" i="21" s="1"/>
  <c r="Y152" i="21"/>
  <c r="Z152" i="21" s="1"/>
  <c r="Y151" i="21"/>
  <c r="Z151" i="21" s="1"/>
  <c r="Y150" i="21"/>
  <c r="Z150" i="21" s="1"/>
  <c r="Y149" i="21"/>
  <c r="Z149" i="21" s="1"/>
  <c r="Y148" i="21"/>
  <c r="Z148" i="21" s="1"/>
  <c r="Y147" i="21"/>
  <c r="Z147" i="21" s="1"/>
  <c r="Y146" i="21"/>
  <c r="Z146" i="21" s="1"/>
  <c r="Y145" i="21"/>
  <c r="Z145" i="21" s="1"/>
  <c r="Y144" i="21"/>
  <c r="Z144" i="21" s="1"/>
  <c r="Y143" i="21"/>
  <c r="Z143" i="21" s="1"/>
  <c r="Y142" i="21"/>
  <c r="Z142" i="21" s="1"/>
  <c r="Y141" i="21"/>
  <c r="Z141" i="21" s="1"/>
  <c r="Y140" i="21"/>
  <c r="Z140" i="21" s="1"/>
  <c r="Y139" i="21"/>
  <c r="Z139" i="21" s="1"/>
  <c r="Y138" i="21"/>
  <c r="Z138" i="21" s="1"/>
  <c r="Y137" i="21"/>
  <c r="Z137" i="21" s="1"/>
  <c r="Y136" i="21"/>
  <c r="Z136" i="21" s="1"/>
  <c r="Y135" i="21"/>
  <c r="Z135" i="21" s="1"/>
  <c r="Y134" i="21"/>
  <c r="Z134" i="21" s="1"/>
  <c r="Y133" i="21"/>
  <c r="Z133" i="21" s="1"/>
  <c r="Y132" i="21"/>
  <c r="Z132" i="21" s="1"/>
  <c r="Y131" i="21"/>
  <c r="Z131" i="21" s="1"/>
  <c r="Y130" i="21"/>
  <c r="Z130" i="21" s="1"/>
  <c r="Y129" i="21"/>
  <c r="Z129" i="21" s="1"/>
  <c r="Y128" i="21"/>
  <c r="Z128" i="21" s="1"/>
  <c r="Y127" i="21"/>
  <c r="Z127" i="21" s="1"/>
  <c r="Y126" i="21"/>
  <c r="Z126" i="21" s="1"/>
  <c r="Y125" i="21"/>
  <c r="Z125" i="21" s="1"/>
  <c r="Y124" i="21"/>
  <c r="Z124" i="21" s="1"/>
  <c r="Y123" i="21"/>
  <c r="Z123" i="21" s="1"/>
  <c r="Y122" i="21"/>
  <c r="Z122" i="21" s="1"/>
  <c r="Y121" i="21"/>
  <c r="Z121" i="21" s="1"/>
  <c r="Y120" i="21"/>
  <c r="Z120" i="21" s="1"/>
  <c r="Y119" i="21"/>
  <c r="Z119" i="21" s="1"/>
  <c r="Y118" i="21"/>
  <c r="Z118" i="21" s="1"/>
  <c r="Y117" i="21"/>
  <c r="Z117" i="21" s="1"/>
  <c r="Y116" i="21"/>
  <c r="Z116" i="21" s="1"/>
  <c r="Y115" i="21"/>
  <c r="Z115" i="21" s="1"/>
  <c r="Y114" i="21"/>
  <c r="Z114" i="21" s="1"/>
  <c r="Z113" i="21"/>
  <c r="Y113" i="21"/>
  <c r="Y112" i="21"/>
  <c r="Z112" i="21" s="1"/>
  <c r="Y111" i="21"/>
  <c r="Z111" i="21" s="1"/>
  <c r="Y110" i="21"/>
  <c r="Z110" i="21" s="1"/>
  <c r="Y109" i="21"/>
  <c r="Z109" i="21" s="1"/>
  <c r="Y108" i="21"/>
  <c r="Z108" i="21" s="1"/>
  <c r="Y107" i="21"/>
  <c r="Z107" i="21" s="1"/>
  <c r="Y106" i="21"/>
  <c r="Z106" i="21" s="1"/>
  <c r="Y105" i="21"/>
  <c r="Z105" i="21" s="1"/>
  <c r="Y104" i="21"/>
  <c r="Z104" i="21" s="1"/>
  <c r="Y103" i="21"/>
  <c r="Z103" i="21" s="1"/>
  <c r="Y102" i="21"/>
  <c r="Z102" i="21" s="1"/>
  <c r="Y101" i="21"/>
  <c r="Z101" i="21" s="1"/>
  <c r="Y100" i="21"/>
  <c r="Z100" i="21" s="1"/>
  <c r="Y99" i="21"/>
  <c r="Z99" i="21" s="1"/>
  <c r="Y98" i="21"/>
  <c r="Z98" i="21" s="1"/>
  <c r="Y97" i="21"/>
  <c r="Z97" i="21" s="1"/>
  <c r="Y96" i="21"/>
  <c r="Z96" i="21" s="1"/>
  <c r="Y95" i="21"/>
  <c r="Z95" i="21" s="1"/>
  <c r="Y94" i="21"/>
  <c r="Z94" i="21" s="1"/>
  <c r="Y93" i="21"/>
  <c r="Z93" i="21" s="1"/>
  <c r="Y92" i="21"/>
  <c r="Z92" i="21" s="1"/>
  <c r="Y91" i="21"/>
  <c r="Z91" i="21" s="1"/>
  <c r="Y90" i="21"/>
  <c r="Z90" i="21" s="1"/>
  <c r="Y89" i="21"/>
  <c r="Z89" i="21" s="1"/>
  <c r="Y88" i="21"/>
  <c r="Z88" i="21" s="1"/>
  <c r="Y87" i="21"/>
  <c r="Z87" i="21" s="1"/>
  <c r="Y86" i="21"/>
  <c r="Z86" i="21" s="1"/>
  <c r="Y85" i="21"/>
  <c r="Z85" i="21" s="1"/>
  <c r="Y84" i="21"/>
  <c r="Z84" i="21" s="1"/>
  <c r="Y83" i="21"/>
  <c r="Z83" i="21" s="1"/>
  <c r="Y82" i="21"/>
  <c r="Z82" i="21" s="1"/>
  <c r="Y81" i="21"/>
  <c r="Z81" i="21" s="1"/>
  <c r="Y80" i="21"/>
  <c r="Z80" i="21" s="1"/>
  <c r="Y79" i="21"/>
  <c r="Z79" i="21" s="1"/>
  <c r="Y78" i="21"/>
  <c r="Z78" i="21" s="1"/>
  <c r="Y77" i="21"/>
  <c r="Z77" i="21" s="1"/>
  <c r="Y76" i="21"/>
  <c r="Z76" i="21" s="1"/>
  <c r="Y75" i="21"/>
  <c r="Z75" i="21" s="1"/>
  <c r="Y74" i="21"/>
  <c r="Z74" i="21" s="1"/>
  <c r="Y73" i="21"/>
  <c r="Z73" i="21" s="1"/>
  <c r="Y72" i="21"/>
  <c r="Z72" i="21" s="1"/>
  <c r="Y71" i="21"/>
  <c r="Z71" i="21" s="1"/>
  <c r="Y70" i="21"/>
  <c r="Z70" i="21" s="1"/>
  <c r="Y69" i="21"/>
  <c r="Z69" i="21" s="1"/>
  <c r="Y68" i="21"/>
  <c r="Z68" i="21" s="1"/>
  <c r="Y67" i="21"/>
  <c r="Z67" i="21" s="1"/>
  <c r="Y66" i="21"/>
  <c r="Z66" i="21" s="1"/>
  <c r="Y65" i="21"/>
  <c r="Z65" i="21" s="1"/>
  <c r="Y64" i="21"/>
  <c r="Z64" i="21" s="1"/>
  <c r="Y63" i="21"/>
  <c r="Z63" i="21" s="1"/>
  <c r="Y62" i="21"/>
  <c r="Z62" i="21" s="1"/>
  <c r="Y61" i="21"/>
  <c r="Z61" i="21" s="1"/>
  <c r="Y60" i="21"/>
  <c r="Z60" i="21" s="1"/>
  <c r="Y59" i="21"/>
  <c r="Z59" i="21" s="1"/>
  <c r="Y58" i="21"/>
  <c r="Z58" i="21" s="1"/>
  <c r="Y57" i="21"/>
  <c r="Z57" i="21" s="1"/>
  <c r="Y56" i="21"/>
  <c r="Z56" i="21" s="1"/>
  <c r="Y55" i="21"/>
  <c r="Z55" i="21" s="1"/>
  <c r="Y54" i="21"/>
  <c r="Z54" i="21" s="1"/>
  <c r="Y53" i="21"/>
  <c r="Z53" i="21" s="1"/>
  <c r="Y52" i="21"/>
  <c r="Z52" i="21" s="1"/>
  <c r="Y51" i="21"/>
  <c r="Z51" i="21" s="1"/>
  <c r="Y50" i="21"/>
  <c r="Z50" i="21" s="1"/>
  <c r="Y49" i="21"/>
  <c r="Z49" i="21" s="1"/>
  <c r="Y48" i="21"/>
  <c r="Z48" i="21" s="1"/>
  <c r="Y47" i="21"/>
  <c r="Z47" i="21" s="1"/>
  <c r="Y46" i="21"/>
  <c r="Z46" i="21" s="1"/>
  <c r="Y45" i="21"/>
  <c r="Z45" i="21" s="1"/>
  <c r="Y44" i="21"/>
  <c r="Z44" i="21" s="1"/>
  <c r="Y43" i="21"/>
  <c r="Z43" i="21" s="1"/>
  <c r="Y42" i="21"/>
  <c r="Z42" i="21" s="1"/>
  <c r="Y41" i="21"/>
  <c r="Z41" i="21" s="1"/>
  <c r="Y40" i="21"/>
  <c r="Z40" i="21" s="1"/>
  <c r="Y39" i="21"/>
  <c r="Z39" i="21" s="1"/>
  <c r="Y38" i="21"/>
  <c r="Z38" i="21" s="1"/>
  <c r="Y37" i="21"/>
  <c r="Z37" i="21" s="1"/>
  <c r="Y36" i="21"/>
  <c r="Z36" i="21" s="1"/>
  <c r="Y35" i="21"/>
  <c r="Z35" i="21" s="1"/>
  <c r="Y34" i="21"/>
  <c r="Z34" i="21" s="1"/>
  <c r="Y33" i="21"/>
  <c r="Z33" i="21" s="1"/>
  <c r="Y32" i="21"/>
  <c r="Z32" i="21" s="1"/>
  <c r="Y31" i="21"/>
  <c r="Z31" i="21" s="1"/>
  <c r="Y30" i="21"/>
  <c r="Z30" i="21" s="1"/>
  <c r="Y29" i="21"/>
  <c r="Z29" i="21" s="1"/>
  <c r="Y28" i="21"/>
  <c r="Z28" i="21" s="1"/>
  <c r="Y27" i="21"/>
  <c r="Z27" i="21" s="1"/>
  <c r="Y26" i="21"/>
  <c r="Z26" i="21" s="1"/>
  <c r="Y25" i="21"/>
  <c r="Z25" i="21" s="1"/>
  <c r="Y24" i="21"/>
  <c r="Z24" i="21" s="1"/>
  <c r="Y23" i="21"/>
  <c r="Z23" i="21" s="1"/>
  <c r="Y22" i="21"/>
  <c r="Z22" i="21" s="1"/>
  <c r="Y21" i="21"/>
  <c r="Z21" i="21" s="1"/>
  <c r="Y20" i="21"/>
  <c r="Z20" i="21" s="1"/>
  <c r="Y19" i="21"/>
  <c r="Z19" i="21" s="1"/>
  <c r="Y18" i="21"/>
  <c r="Z18" i="21" s="1"/>
  <c r="Y17" i="21"/>
  <c r="Z17" i="21" s="1"/>
  <c r="Y16" i="21"/>
  <c r="Z16" i="21" s="1"/>
  <c r="Y15" i="21"/>
  <c r="Z15" i="21" s="1"/>
  <c r="Y14" i="21"/>
  <c r="Z14" i="21" s="1"/>
  <c r="Y13" i="21"/>
  <c r="Z13" i="21" s="1"/>
  <c r="Y12" i="21"/>
  <c r="Z12" i="21" s="1"/>
  <c r="Y11" i="21"/>
  <c r="Z11" i="21" s="1"/>
  <c r="Y10" i="21"/>
  <c r="Z10" i="21" s="1"/>
  <c r="Y9" i="21"/>
  <c r="Z9" i="21" s="1"/>
  <c r="Y7" i="21"/>
  <c r="Z7" i="21" s="1"/>
  <c r="Y8" i="21"/>
  <c r="Z8" i="21" s="1"/>
  <c r="E21" i="47" l="1"/>
  <c r="E25" i="47" s="1"/>
  <c r="G35" i="47" s="1"/>
  <c r="F33" i="47"/>
  <c r="F33" i="45"/>
  <c r="E21" i="45"/>
  <c r="E25" i="45" s="1"/>
  <c r="G35" i="45" s="1"/>
  <c r="E21" i="46"/>
  <c r="E25" i="46" s="1"/>
  <c r="G35" i="46" s="1"/>
  <c r="F33" i="46"/>
  <c r="AA406" i="21"/>
  <c r="AA405" i="21"/>
  <c r="AA404" i="21"/>
  <c r="AA403" i="21"/>
  <c r="AA402" i="21"/>
  <c r="AA401" i="21"/>
  <c r="AA400" i="21"/>
  <c r="AA399" i="21"/>
  <c r="AA398" i="21"/>
  <c r="AA397" i="21"/>
  <c r="AA396" i="21"/>
  <c r="AA395" i="21"/>
  <c r="AA394" i="21"/>
  <c r="AA393" i="21"/>
  <c r="AA392" i="21"/>
  <c r="AA391" i="21"/>
  <c r="AA390" i="21"/>
  <c r="AA389" i="21"/>
  <c r="AA388" i="21"/>
  <c r="AA387" i="21"/>
  <c r="AA386" i="21"/>
  <c r="AA385" i="21"/>
  <c r="AA384" i="21"/>
  <c r="AA383" i="21"/>
  <c r="AA382" i="21"/>
  <c r="AA381" i="21"/>
  <c r="AA380" i="21"/>
  <c r="AA379" i="21"/>
  <c r="AA378" i="21"/>
  <c r="AA377" i="21"/>
  <c r="AA376" i="21"/>
  <c r="AA375" i="21"/>
  <c r="AA374" i="21"/>
  <c r="AA373" i="21"/>
  <c r="AA372" i="21"/>
  <c r="AA371" i="21"/>
  <c r="AA370" i="21"/>
  <c r="AA369" i="21"/>
  <c r="AA368" i="21"/>
  <c r="AA367" i="21"/>
  <c r="AA366" i="21"/>
  <c r="AA365" i="21"/>
  <c r="AA364" i="21"/>
  <c r="AA363" i="21"/>
  <c r="AA362" i="21"/>
  <c r="AA361" i="21"/>
  <c r="AA360" i="21"/>
  <c r="AA359" i="21"/>
  <c r="AA358" i="21"/>
  <c r="AA357" i="21"/>
  <c r="AA356" i="21"/>
  <c r="AA355" i="21"/>
  <c r="AA354" i="21"/>
  <c r="AA353" i="21"/>
  <c r="AA352" i="21"/>
  <c r="AA351" i="21"/>
  <c r="AA350" i="21"/>
  <c r="AA349" i="21"/>
  <c r="AA348" i="21"/>
  <c r="AA347" i="21"/>
  <c r="AA346" i="21"/>
  <c r="AA345" i="21"/>
  <c r="AA344" i="21"/>
  <c r="AA343" i="21"/>
  <c r="AA342" i="21"/>
  <c r="AA341" i="21"/>
  <c r="AA340" i="21"/>
  <c r="AA339" i="21"/>
  <c r="AA338" i="21"/>
  <c r="AA337" i="21"/>
  <c r="AA336" i="21"/>
  <c r="AA335" i="21"/>
  <c r="AA334" i="21"/>
  <c r="AA333" i="21"/>
  <c r="AA332" i="21"/>
  <c r="AA331" i="21"/>
  <c r="AA330" i="21"/>
  <c r="AA329" i="21"/>
  <c r="AA328" i="21"/>
  <c r="AA327" i="21"/>
  <c r="AA326" i="21"/>
  <c r="AA325" i="21"/>
  <c r="AA324" i="21"/>
  <c r="AA323" i="21"/>
  <c r="AA322" i="21"/>
  <c r="AA321" i="21"/>
  <c r="AA320" i="21"/>
  <c r="AA319" i="21"/>
  <c r="AA318" i="21"/>
  <c r="AA317" i="21"/>
  <c r="AA316" i="21"/>
  <c r="AA315" i="21"/>
  <c r="AA314" i="21"/>
  <c r="AA313" i="21"/>
  <c r="AA312" i="21"/>
  <c r="AA311" i="21"/>
  <c r="AA310" i="21"/>
  <c r="AA309" i="21"/>
  <c r="AA308" i="21"/>
  <c r="AA307" i="21"/>
  <c r="AA306" i="21"/>
  <c r="AA305" i="21"/>
  <c r="AA304" i="21"/>
  <c r="AA303" i="21"/>
  <c r="AA302" i="21"/>
  <c r="AA301" i="21"/>
  <c r="AA300" i="21"/>
  <c r="AA299" i="21"/>
  <c r="AA298" i="21"/>
  <c r="AA297" i="21"/>
  <c r="AA296" i="21"/>
  <c r="AA295" i="21"/>
  <c r="AA294" i="21"/>
  <c r="AA293" i="21"/>
  <c r="AA292" i="21"/>
  <c r="AA291" i="21"/>
  <c r="AA290" i="21"/>
  <c r="AA289" i="21"/>
  <c r="AA288" i="21"/>
  <c r="AA287" i="21"/>
  <c r="AA286" i="21"/>
  <c r="AA285" i="21"/>
  <c r="AA284" i="21"/>
  <c r="AA283" i="21"/>
  <c r="AA282" i="21"/>
  <c r="AA281" i="21"/>
  <c r="AA280" i="21"/>
  <c r="AA279" i="21"/>
  <c r="AA278" i="21"/>
  <c r="AA277" i="21"/>
  <c r="AA276" i="21"/>
  <c r="AA275" i="21"/>
  <c r="AA274" i="21"/>
  <c r="AA273" i="21"/>
  <c r="AA272" i="21"/>
  <c r="AA271" i="21"/>
  <c r="AA270" i="21"/>
  <c r="AA269" i="21"/>
  <c r="AA268" i="21"/>
  <c r="AA267" i="21"/>
  <c r="AA266" i="21"/>
  <c r="AA265" i="21"/>
  <c r="AA264" i="21"/>
  <c r="AA263" i="21"/>
  <c r="AA262" i="21"/>
  <c r="AA261" i="21"/>
  <c r="AA260" i="21"/>
  <c r="AA259" i="21"/>
  <c r="AA258" i="21"/>
  <c r="AA257" i="21"/>
  <c r="AA256" i="21"/>
  <c r="AA255" i="21"/>
  <c r="AA254" i="21"/>
  <c r="AA253" i="21"/>
  <c r="AA252" i="21"/>
  <c r="AA251" i="21"/>
  <c r="AA250" i="21"/>
  <c r="AA249" i="21"/>
  <c r="AA248" i="21"/>
  <c r="AA247" i="21"/>
  <c r="AA246" i="21"/>
  <c r="AA245" i="21"/>
  <c r="AA244" i="21"/>
  <c r="AA243" i="21"/>
  <c r="AA242" i="21"/>
  <c r="AA241" i="21"/>
  <c r="AA240" i="21"/>
  <c r="AA239" i="21"/>
  <c r="AA238" i="21"/>
  <c r="AA237" i="21"/>
  <c r="AA236" i="21"/>
  <c r="AA235" i="21"/>
  <c r="AA234" i="21"/>
  <c r="AA233" i="21"/>
  <c r="AA232" i="21"/>
  <c r="AA231" i="21"/>
  <c r="AA230" i="21"/>
  <c r="AA229" i="21"/>
  <c r="AA228" i="21"/>
  <c r="AA227" i="21"/>
  <c r="AA226" i="21"/>
  <c r="AA225" i="21"/>
  <c r="AA224" i="21"/>
  <c r="AA223" i="21"/>
  <c r="AA222" i="21"/>
  <c r="AA221" i="21"/>
  <c r="AA220" i="21"/>
  <c r="AA219" i="21"/>
  <c r="AA218" i="21"/>
  <c r="AA217" i="21"/>
  <c r="AA216" i="21"/>
  <c r="AA215" i="21"/>
  <c r="AA214" i="21"/>
  <c r="AA213" i="21"/>
  <c r="AA212" i="21"/>
  <c r="AA211" i="21"/>
  <c r="AA210" i="21"/>
  <c r="AA209" i="21"/>
  <c r="AA208" i="21"/>
  <c r="AA207" i="21"/>
  <c r="AA206" i="21"/>
  <c r="AA205" i="21"/>
  <c r="AA204" i="21"/>
  <c r="AA203" i="21"/>
  <c r="AA202" i="21"/>
  <c r="AA201" i="21"/>
  <c r="AA200" i="21"/>
  <c r="AA199" i="21"/>
  <c r="AA198" i="21"/>
  <c r="AA197" i="21"/>
  <c r="AA196" i="21"/>
  <c r="AA195" i="21"/>
  <c r="AA194" i="21"/>
  <c r="AA193" i="21"/>
  <c r="AA192" i="21"/>
  <c r="AA191" i="21"/>
  <c r="AA190" i="21"/>
  <c r="AA189" i="21"/>
  <c r="AA188" i="21"/>
  <c r="AA187" i="21"/>
  <c r="AA186" i="21"/>
  <c r="AA185" i="21"/>
  <c r="AA184" i="21"/>
  <c r="AA183" i="21"/>
  <c r="AA182" i="21"/>
  <c r="AA181" i="21"/>
  <c r="AA180" i="21"/>
  <c r="AA179" i="21"/>
  <c r="AA178" i="21"/>
  <c r="AA177" i="21"/>
  <c r="AA176" i="21"/>
  <c r="AA175" i="21"/>
  <c r="AA174" i="21"/>
  <c r="AA173" i="21"/>
  <c r="AA172" i="21"/>
  <c r="AA171" i="21"/>
  <c r="AA170" i="21"/>
  <c r="AA169" i="21"/>
  <c r="AA168" i="21"/>
  <c r="AA167" i="21"/>
  <c r="AA166" i="21"/>
  <c r="AA165" i="21"/>
  <c r="AA164" i="21"/>
  <c r="AA163" i="21"/>
  <c r="AA162" i="21"/>
  <c r="AA161" i="21"/>
  <c r="AA160" i="21"/>
  <c r="AA159" i="21"/>
  <c r="AA158" i="21"/>
  <c r="AA157" i="21"/>
  <c r="AA156" i="21"/>
  <c r="AA155" i="21"/>
  <c r="AA154" i="21"/>
  <c r="AA153" i="21"/>
  <c r="AA152" i="21"/>
  <c r="AA151" i="21"/>
  <c r="AA150" i="21"/>
  <c r="AA149" i="21"/>
  <c r="AA148" i="21"/>
  <c r="AA147" i="21"/>
  <c r="AA146" i="21"/>
  <c r="AA145" i="21"/>
  <c r="AA144" i="21"/>
  <c r="AA143" i="21"/>
  <c r="AA142" i="21"/>
  <c r="AA141" i="21"/>
  <c r="AA140" i="21"/>
  <c r="AA139" i="21"/>
  <c r="AA138" i="21"/>
  <c r="AA137" i="21"/>
  <c r="AA136" i="21"/>
  <c r="AA135" i="21"/>
  <c r="AA134" i="21"/>
  <c r="AA133" i="21"/>
  <c r="AA132" i="21"/>
  <c r="AA131" i="21"/>
  <c r="AA130" i="21"/>
  <c r="AA129" i="21"/>
  <c r="AA128" i="21"/>
  <c r="AA127" i="21"/>
  <c r="AA126" i="21"/>
  <c r="AA125" i="21"/>
  <c r="AA124" i="21"/>
  <c r="AA123" i="21"/>
  <c r="AA122" i="21"/>
  <c r="AA121" i="21"/>
  <c r="AA120" i="21"/>
  <c r="AA119" i="21"/>
  <c r="AA118" i="21"/>
  <c r="AA117" i="21"/>
  <c r="AA116" i="21"/>
  <c r="AA115" i="21"/>
  <c r="AA114" i="21"/>
  <c r="AA113" i="21"/>
  <c r="AA112" i="21"/>
  <c r="AA111" i="21"/>
  <c r="AA110" i="21"/>
  <c r="AA109" i="21"/>
  <c r="AA108" i="21"/>
  <c r="AA107" i="21"/>
  <c r="AA106" i="21"/>
  <c r="AA105" i="21"/>
  <c r="AA104" i="21"/>
  <c r="AA103" i="21"/>
  <c r="AA102" i="21"/>
  <c r="AA101" i="21"/>
  <c r="AA100" i="21"/>
  <c r="AA99" i="21"/>
  <c r="AA98" i="21"/>
  <c r="AA97" i="21"/>
  <c r="AA96" i="21"/>
  <c r="AA95" i="21"/>
  <c r="AA94" i="21"/>
  <c r="AA93" i="21"/>
  <c r="AA92" i="21"/>
  <c r="AA91" i="21"/>
  <c r="AA90" i="21"/>
  <c r="AA89" i="21"/>
  <c r="AA88" i="21"/>
  <c r="AA87" i="21"/>
  <c r="AA86" i="21"/>
  <c r="AA85" i="21"/>
  <c r="AA84" i="21"/>
  <c r="AA83" i="21"/>
  <c r="AA82" i="21"/>
  <c r="AA81" i="21"/>
  <c r="AA80" i="21"/>
  <c r="AA79" i="21"/>
  <c r="AA78" i="21"/>
  <c r="AA77" i="21"/>
  <c r="AA76" i="21"/>
  <c r="AA75" i="21"/>
  <c r="AA74" i="21"/>
  <c r="AA73" i="21"/>
  <c r="AA72" i="21"/>
  <c r="AA71" i="21"/>
  <c r="AA70" i="21"/>
  <c r="AA69" i="21"/>
  <c r="AA68" i="21"/>
  <c r="AA67" i="21"/>
  <c r="AA66" i="21"/>
  <c r="AA65" i="21"/>
  <c r="AA64" i="21"/>
  <c r="AA63" i="21"/>
  <c r="AA62" i="21"/>
  <c r="AA61" i="21"/>
  <c r="AA60" i="21"/>
  <c r="AA59" i="21"/>
  <c r="AA58" i="21"/>
  <c r="AA57" i="21"/>
  <c r="AA56" i="21"/>
  <c r="AA55" i="21"/>
  <c r="AA54" i="21"/>
  <c r="AA53" i="21"/>
  <c r="AA52" i="21"/>
  <c r="AA51" i="21"/>
  <c r="AA50" i="21"/>
  <c r="AA49" i="21"/>
  <c r="AA48" i="21"/>
  <c r="AA47" i="21"/>
  <c r="AA46" i="21"/>
  <c r="AA45" i="21"/>
  <c r="AA44" i="21"/>
  <c r="AA43" i="21"/>
  <c r="AA42" i="21"/>
  <c r="AA41" i="21"/>
  <c r="AA40" i="21"/>
  <c r="AA39" i="21"/>
  <c r="AA38" i="21"/>
  <c r="AA37" i="21"/>
  <c r="AA36" i="21"/>
  <c r="AA35" i="21"/>
  <c r="AA34" i="21"/>
  <c r="AA33" i="21"/>
  <c r="AA32" i="21"/>
  <c r="AA31" i="21"/>
  <c r="AA30" i="21"/>
  <c r="AA29" i="21"/>
  <c r="AA28" i="21"/>
  <c r="AA27" i="21"/>
  <c r="AA26" i="21"/>
  <c r="AA25" i="21"/>
  <c r="AA24" i="21"/>
  <c r="AA23" i="21"/>
  <c r="AA22" i="21"/>
  <c r="AA21" i="21"/>
  <c r="AA20" i="21"/>
  <c r="AA19" i="21"/>
  <c r="AA18" i="21"/>
  <c r="AA17" i="21"/>
  <c r="AA16" i="21"/>
  <c r="AA15" i="21"/>
  <c r="AA14" i="21"/>
  <c r="AA13" i="21"/>
  <c r="AA12" i="21"/>
  <c r="AA11" i="21"/>
  <c r="AA10" i="21"/>
  <c r="AA9" i="21"/>
  <c r="AA7" i="21"/>
  <c r="AH406" i="21"/>
  <c r="AF406" i="21"/>
  <c r="AH405" i="21"/>
  <c r="AF405" i="21"/>
  <c r="AH404" i="21"/>
  <c r="AF404" i="21"/>
  <c r="AH403" i="21"/>
  <c r="AF403" i="21"/>
  <c r="AH402" i="21"/>
  <c r="AF402" i="21"/>
  <c r="AH401" i="21"/>
  <c r="AF401" i="21"/>
  <c r="AH400" i="21"/>
  <c r="AF400" i="21"/>
  <c r="AH399" i="21"/>
  <c r="AF399" i="21"/>
  <c r="AH398" i="21"/>
  <c r="AF398" i="21"/>
  <c r="AH397" i="21"/>
  <c r="AF397" i="21"/>
  <c r="AH396" i="21"/>
  <c r="AF396" i="21"/>
  <c r="AH395" i="21"/>
  <c r="AF395" i="21"/>
  <c r="AH394" i="21"/>
  <c r="AF394" i="21"/>
  <c r="AH393" i="21"/>
  <c r="AF393" i="21"/>
  <c r="AH392" i="21"/>
  <c r="AF392" i="21"/>
  <c r="AH391" i="21"/>
  <c r="AF391" i="21"/>
  <c r="AH390" i="21"/>
  <c r="AF390" i="21"/>
  <c r="AH389" i="21"/>
  <c r="AF389" i="21"/>
  <c r="AH388" i="21"/>
  <c r="AF388" i="21"/>
  <c r="AH387" i="21"/>
  <c r="AF387" i="21"/>
  <c r="AH386" i="21"/>
  <c r="AF386" i="21"/>
  <c r="AH385" i="21"/>
  <c r="AF385" i="21"/>
  <c r="AH384" i="21"/>
  <c r="AF384" i="21"/>
  <c r="AH383" i="21"/>
  <c r="AF383" i="21"/>
  <c r="AH382" i="21"/>
  <c r="AF382" i="21"/>
  <c r="AH381" i="21"/>
  <c r="AF381" i="21"/>
  <c r="AH380" i="21"/>
  <c r="AF380" i="21"/>
  <c r="AH379" i="21"/>
  <c r="AF379" i="21"/>
  <c r="AH378" i="21"/>
  <c r="AF378" i="21"/>
  <c r="AH377" i="21"/>
  <c r="AF377" i="21"/>
  <c r="AH376" i="21"/>
  <c r="AF376" i="21"/>
  <c r="AH375" i="21"/>
  <c r="AF375" i="21"/>
  <c r="AH374" i="21"/>
  <c r="AF374" i="21"/>
  <c r="AH373" i="21"/>
  <c r="AF373" i="21"/>
  <c r="AH372" i="21"/>
  <c r="AF372" i="21"/>
  <c r="AH371" i="21"/>
  <c r="AF371" i="21"/>
  <c r="AH370" i="21"/>
  <c r="AF370" i="21"/>
  <c r="AH369" i="21"/>
  <c r="AF369" i="21"/>
  <c r="AH368" i="21"/>
  <c r="AF368" i="21"/>
  <c r="AH367" i="21"/>
  <c r="AF367" i="21"/>
  <c r="AH366" i="21"/>
  <c r="AF366" i="21"/>
  <c r="AH365" i="21"/>
  <c r="AF365" i="21"/>
  <c r="AH364" i="21"/>
  <c r="AF364" i="21"/>
  <c r="AH363" i="21"/>
  <c r="AF363" i="21"/>
  <c r="AH362" i="21"/>
  <c r="AF362" i="21"/>
  <c r="AH361" i="21"/>
  <c r="AF361" i="21"/>
  <c r="AH360" i="21"/>
  <c r="AF360" i="21"/>
  <c r="AH359" i="21"/>
  <c r="AF359" i="21"/>
  <c r="AH358" i="21"/>
  <c r="AF358" i="21"/>
  <c r="AH357" i="21"/>
  <c r="AF357" i="21"/>
  <c r="AH356" i="21"/>
  <c r="AF356" i="21"/>
  <c r="AH355" i="21"/>
  <c r="AF355" i="21"/>
  <c r="AH354" i="21"/>
  <c r="AF354" i="21"/>
  <c r="AH353" i="21"/>
  <c r="AF353" i="21"/>
  <c r="AH352" i="21"/>
  <c r="AF352" i="21"/>
  <c r="AH351" i="21"/>
  <c r="AF351" i="21"/>
  <c r="AH350" i="21"/>
  <c r="AF350" i="21"/>
  <c r="AH349" i="21"/>
  <c r="AF349" i="21"/>
  <c r="AH348" i="21"/>
  <c r="AF348" i="21"/>
  <c r="AH347" i="21"/>
  <c r="AF347" i="21"/>
  <c r="AH346" i="21"/>
  <c r="AF346" i="21"/>
  <c r="AH345" i="21"/>
  <c r="AF345" i="21"/>
  <c r="AH344" i="21"/>
  <c r="AF344" i="21"/>
  <c r="AH343" i="21"/>
  <c r="AF343" i="21"/>
  <c r="AH342" i="21"/>
  <c r="AF342" i="21"/>
  <c r="AH341" i="21"/>
  <c r="AF341" i="21"/>
  <c r="AH340" i="21"/>
  <c r="AF340" i="21"/>
  <c r="AH339" i="21"/>
  <c r="AF339" i="21"/>
  <c r="AH338" i="21"/>
  <c r="AF338" i="21"/>
  <c r="AH337" i="21"/>
  <c r="AF337" i="21"/>
  <c r="AH336" i="21"/>
  <c r="AF336" i="21"/>
  <c r="AH335" i="21"/>
  <c r="AF335" i="21"/>
  <c r="AH334" i="21"/>
  <c r="AF334" i="21"/>
  <c r="AH333" i="21"/>
  <c r="AF333" i="21"/>
  <c r="AH332" i="21"/>
  <c r="AF332" i="21"/>
  <c r="AH331" i="21"/>
  <c r="AF331" i="21"/>
  <c r="AH330" i="21"/>
  <c r="AF330" i="21"/>
  <c r="AH329" i="21"/>
  <c r="AF329" i="21"/>
  <c r="AH328" i="21"/>
  <c r="AF328" i="21"/>
  <c r="AH327" i="21"/>
  <c r="AF327" i="21"/>
  <c r="AH326" i="21"/>
  <c r="AF326" i="21"/>
  <c r="AH325" i="21"/>
  <c r="AF325" i="21"/>
  <c r="AH324" i="21"/>
  <c r="AF324" i="21"/>
  <c r="AH323" i="21"/>
  <c r="AF323" i="21"/>
  <c r="AH322" i="21"/>
  <c r="AF322" i="21"/>
  <c r="AH321" i="21"/>
  <c r="AF321" i="21"/>
  <c r="AH320" i="21"/>
  <c r="AF320" i="21"/>
  <c r="AH319" i="21"/>
  <c r="AF319" i="21"/>
  <c r="AH318" i="21"/>
  <c r="AF318" i="21"/>
  <c r="AH317" i="21"/>
  <c r="AF317" i="21"/>
  <c r="AH316" i="21"/>
  <c r="AF316" i="21"/>
  <c r="AH315" i="21"/>
  <c r="AF315" i="21"/>
  <c r="AH314" i="21"/>
  <c r="AF314" i="21"/>
  <c r="AH313" i="21"/>
  <c r="AF313" i="21"/>
  <c r="AH312" i="21"/>
  <c r="AF312" i="21"/>
  <c r="AH311" i="21"/>
  <c r="AF311" i="21"/>
  <c r="AH310" i="21"/>
  <c r="AF310" i="21"/>
  <c r="AH309" i="21"/>
  <c r="AF309" i="21"/>
  <c r="AH308" i="21"/>
  <c r="AF308" i="21"/>
  <c r="AH307" i="21"/>
  <c r="AF307" i="21"/>
  <c r="AH306" i="21"/>
  <c r="AF306" i="21"/>
  <c r="AH305" i="21"/>
  <c r="AF305" i="21"/>
  <c r="AH304" i="21"/>
  <c r="AF304" i="21"/>
  <c r="AH303" i="21"/>
  <c r="AF303" i="21"/>
  <c r="AH302" i="21"/>
  <c r="AF302" i="21"/>
  <c r="AH301" i="21"/>
  <c r="AF301" i="21"/>
  <c r="AH300" i="21"/>
  <c r="AF300" i="21"/>
  <c r="AH299" i="21"/>
  <c r="AF299" i="21"/>
  <c r="AH298" i="21"/>
  <c r="AF298" i="21"/>
  <c r="AH297" i="21"/>
  <c r="AF297" i="21"/>
  <c r="AH296" i="21"/>
  <c r="AF296" i="21"/>
  <c r="AH295" i="21"/>
  <c r="AF295" i="21"/>
  <c r="AH294" i="21"/>
  <c r="AF294" i="21"/>
  <c r="AH293" i="21"/>
  <c r="AF293" i="21"/>
  <c r="AH292" i="21"/>
  <c r="AF292" i="21"/>
  <c r="AH291" i="21"/>
  <c r="AF291" i="21"/>
  <c r="AH290" i="21"/>
  <c r="AF290" i="21"/>
  <c r="AH289" i="21"/>
  <c r="AF289" i="21"/>
  <c r="AH288" i="21"/>
  <c r="AF288" i="21"/>
  <c r="AH287" i="21"/>
  <c r="AF287" i="21"/>
  <c r="AH286" i="21"/>
  <c r="AF286" i="21"/>
  <c r="AH285" i="21"/>
  <c r="AF285" i="21"/>
  <c r="AH284" i="21"/>
  <c r="AF284" i="21"/>
  <c r="AH283" i="21"/>
  <c r="AF283" i="21"/>
  <c r="AH282" i="21"/>
  <c r="AF282" i="21"/>
  <c r="AH281" i="21"/>
  <c r="AF281" i="21"/>
  <c r="AH280" i="21"/>
  <c r="AF280" i="21"/>
  <c r="AH279" i="21"/>
  <c r="AF279" i="21"/>
  <c r="AH278" i="21"/>
  <c r="AF278" i="21"/>
  <c r="AH277" i="21"/>
  <c r="AF277" i="21"/>
  <c r="AH276" i="21"/>
  <c r="AF276" i="21"/>
  <c r="AH275" i="21"/>
  <c r="AF275" i="21"/>
  <c r="AH274" i="21"/>
  <c r="AF274" i="21"/>
  <c r="AH273" i="21"/>
  <c r="AF273" i="21"/>
  <c r="AH272" i="21"/>
  <c r="AF272" i="21"/>
  <c r="AH271" i="21"/>
  <c r="AF271" i="21"/>
  <c r="AH270" i="21"/>
  <c r="AF270" i="21"/>
  <c r="AH269" i="21"/>
  <c r="AF269" i="21"/>
  <c r="AH268" i="21"/>
  <c r="AF268" i="21"/>
  <c r="AH267" i="21"/>
  <c r="AF267" i="21"/>
  <c r="AH266" i="21"/>
  <c r="AF266" i="21"/>
  <c r="AH265" i="21"/>
  <c r="AF265" i="21"/>
  <c r="AH264" i="21"/>
  <c r="AF264" i="21"/>
  <c r="AH263" i="21"/>
  <c r="AF263" i="21"/>
  <c r="AH262" i="21"/>
  <c r="AF262" i="21"/>
  <c r="AH261" i="21"/>
  <c r="AF261" i="21"/>
  <c r="AH260" i="21"/>
  <c r="AF260" i="21"/>
  <c r="AH259" i="21"/>
  <c r="AF259" i="21"/>
  <c r="AH258" i="21"/>
  <c r="AF258" i="21"/>
  <c r="AH257" i="21"/>
  <c r="AF257" i="21"/>
  <c r="AH256" i="21"/>
  <c r="AF256" i="21"/>
  <c r="AH255" i="21"/>
  <c r="AF255" i="21"/>
  <c r="AH254" i="21"/>
  <c r="AF254" i="21"/>
  <c r="AH253" i="21"/>
  <c r="AF253" i="21"/>
  <c r="AH252" i="21"/>
  <c r="AF252" i="21"/>
  <c r="AH251" i="21"/>
  <c r="AF251" i="21"/>
  <c r="AH250" i="21"/>
  <c r="AF250" i="21"/>
  <c r="AH249" i="21"/>
  <c r="AF249" i="21"/>
  <c r="AH248" i="21"/>
  <c r="AF248" i="21"/>
  <c r="AH247" i="21"/>
  <c r="AF247" i="21"/>
  <c r="AH246" i="21"/>
  <c r="AF246" i="21"/>
  <c r="AH245" i="21"/>
  <c r="AF245" i="21"/>
  <c r="AH244" i="21"/>
  <c r="AF244" i="21"/>
  <c r="AH243" i="21"/>
  <c r="AF243" i="21"/>
  <c r="AH242" i="21"/>
  <c r="AF242" i="21"/>
  <c r="AH241" i="21"/>
  <c r="AF241" i="21"/>
  <c r="AH240" i="21"/>
  <c r="AF240" i="21"/>
  <c r="AH239" i="21"/>
  <c r="AF239" i="21"/>
  <c r="AH238" i="21"/>
  <c r="AF238" i="21"/>
  <c r="AH237" i="21"/>
  <c r="AF237" i="21"/>
  <c r="AH236" i="21"/>
  <c r="AF236" i="21"/>
  <c r="AH235" i="21"/>
  <c r="AF235" i="21"/>
  <c r="AH234" i="21"/>
  <c r="AF234" i="21"/>
  <c r="AH233" i="21"/>
  <c r="AF233" i="21"/>
  <c r="AH232" i="21"/>
  <c r="AF232" i="21"/>
  <c r="AH231" i="21"/>
  <c r="AF231" i="21"/>
  <c r="AH230" i="21"/>
  <c r="AF230" i="21"/>
  <c r="AH229" i="21"/>
  <c r="AF229" i="21"/>
  <c r="AH228" i="21"/>
  <c r="AF228" i="21"/>
  <c r="AH227" i="21"/>
  <c r="AF227" i="21"/>
  <c r="AH226" i="21"/>
  <c r="AF226" i="21"/>
  <c r="AH225" i="21"/>
  <c r="AF225" i="21"/>
  <c r="AH224" i="21"/>
  <c r="AF224" i="21"/>
  <c r="AH223" i="21"/>
  <c r="AF223" i="21"/>
  <c r="AH222" i="21"/>
  <c r="AF222" i="21"/>
  <c r="AH221" i="21"/>
  <c r="AF221" i="21"/>
  <c r="AH220" i="21"/>
  <c r="AF220" i="21"/>
  <c r="AH219" i="21"/>
  <c r="AF219" i="21"/>
  <c r="AH218" i="21"/>
  <c r="AF218" i="21"/>
  <c r="AH217" i="21"/>
  <c r="AF217" i="21"/>
  <c r="AH216" i="21"/>
  <c r="AF216" i="21"/>
  <c r="AH215" i="21"/>
  <c r="AF215" i="21"/>
  <c r="AH214" i="21"/>
  <c r="AF214" i="21"/>
  <c r="AH213" i="21"/>
  <c r="AF213" i="21"/>
  <c r="AH212" i="21"/>
  <c r="AF212" i="21"/>
  <c r="AH211" i="21"/>
  <c r="AF211" i="21"/>
  <c r="AH210" i="21"/>
  <c r="AF210" i="21"/>
  <c r="AH209" i="21"/>
  <c r="AF209" i="21"/>
  <c r="AH208" i="21"/>
  <c r="AF208" i="21"/>
  <c r="AH207" i="21"/>
  <c r="AF207" i="21"/>
  <c r="AH206" i="21"/>
  <c r="AF206" i="21"/>
  <c r="AH205" i="21"/>
  <c r="AF205" i="21"/>
  <c r="AH204" i="21"/>
  <c r="AF204" i="21"/>
  <c r="AH203" i="21"/>
  <c r="AF203" i="21"/>
  <c r="AH202" i="21"/>
  <c r="AF202" i="21"/>
  <c r="AH201" i="21"/>
  <c r="AF201" i="21"/>
  <c r="AH200" i="21"/>
  <c r="AF200" i="21"/>
  <c r="AH199" i="21"/>
  <c r="AF199" i="21"/>
  <c r="AH198" i="21"/>
  <c r="AF198" i="21"/>
  <c r="AH197" i="21"/>
  <c r="AF197" i="21"/>
  <c r="AH196" i="21"/>
  <c r="AF196" i="21"/>
  <c r="AH195" i="21"/>
  <c r="AF195" i="21"/>
  <c r="AH194" i="21"/>
  <c r="AF194" i="21"/>
  <c r="AH193" i="21"/>
  <c r="AF193" i="21"/>
  <c r="AH192" i="21"/>
  <c r="AF192" i="21"/>
  <c r="AH191" i="21"/>
  <c r="AF191" i="21"/>
  <c r="AH190" i="21"/>
  <c r="AF190" i="21"/>
  <c r="AH189" i="21"/>
  <c r="AF189" i="21"/>
  <c r="AH188" i="21"/>
  <c r="AF188" i="21"/>
  <c r="AH187" i="21"/>
  <c r="AF187" i="21"/>
  <c r="AH186" i="21"/>
  <c r="AF186" i="21"/>
  <c r="AH185" i="21"/>
  <c r="AF185" i="21"/>
  <c r="AH184" i="21"/>
  <c r="AF184" i="21"/>
  <c r="AH183" i="21"/>
  <c r="AF183" i="21"/>
  <c r="AH182" i="21"/>
  <c r="AF182" i="21"/>
  <c r="AH181" i="21"/>
  <c r="AF181" i="21"/>
  <c r="AH180" i="21"/>
  <c r="AF180" i="21"/>
  <c r="AH179" i="21"/>
  <c r="AF179" i="21"/>
  <c r="AH178" i="21"/>
  <c r="AF178" i="21"/>
  <c r="AH177" i="21"/>
  <c r="AF177" i="21"/>
  <c r="AH176" i="21"/>
  <c r="AF176" i="21"/>
  <c r="AH175" i="21"/>
  <c r="AF175" i="21"/>
  <c r="AH174" i="21"/>
  <c r="AF174" i="21"/>
  <c r="AH173" i="21"/>
  <c r="AF173" i="21"/>
  <c r="AH172" i="21"/>
  <c r="AF172" i="21"/>
  <c r="AH171" i="21"/>
  <c r="AF171" i="21"/>
  <c r="AH170" i="21"/>
  <c r="AF170" i="21"/>
  <c r="AH169" i="21"/>
  <c r="AF169" i="21"/>
  <c r="AH168" i="21"/>
  <c r="AF168" i="21"/>
  <c r="AH167" i="21"/>
  <c r="AF167" i="21"/>
  <c r="AH166" i="21"/>
  <c r="AF166" i="21"/>
  <c r="AH165" i="21"/>
  <c r="AF165" i="21"/>
  <c r="AH164" i="21"/>
  <c r="AF164" i="21"/>
  <c r="AH163" i="21"/>
  <c r="AF163" i="21"/>
  <c r="AH162" i="21"/>
  <c r="AF162" i="21"/>
  <c r="AH161" i="21"/>
  <c r="AF161" i="21"/>
  <c r="AH160" i="21"/>
  <c r="AF160" i="21"/>
  <c r="AH159" i="21"/>
  <c r="AF159" i="21"/>
  <c r="AH158" i="21"/>
  <c r="AF158" i="21"/>
  <c r="AH157" i="21"/>
  <c r="AF157" i="21"/>
  <c r="AH156" i="21"/>
  <c r="AF156" i="21"/>
  <c r="AH155" i="21"/>
  <c r="AF155" i="21"/>
  <c r="AH154" i="21"/>
  <c r="AF154" i="21"/>
  <c r="AH153" i="21"/>
  <c r="AF153" i="21"/>
  <c r="AH152" i="21"/>
  <c r="AF152" i="21"/>
  <c r="AH151" i="21"/>
  <c r="AF151" i="21"/>
  <c r="AH150" i="21"/>
  <c r="AF150" i="21"/>
  <c r="AH149" i="21"/>
  <c r="AF149" i="21"/>
  <c r="AH148" i="21"/>
  <c r="AF148" i="21"/>
  <c r="AH147" i="21"/>
  <c r="AF147" i="21"/>
  <c r="AH146" i="21"/>
  <c r="AF146" i="21"/>
  <c r="AH145" i="21"/>
  <c r="AF145" i="21"/>
  <c r="AH144" i="21"/>
  <c r="AF144" i="21"/>
  <c r="AH143" i="21"/>
  <c r="AF143" i="21"/>
  <c r="AH142" i="21"/>
  <c r="AF142" i="21"/>
  <c r="AH141" i="21"/>
  <c r="AF141" i="21"/>
  <c r="AH140" i="21"/>
  <c r="AF140" i="21"/>
  <c r="AH139" i="21"/>
  <c r="AF139" i="21"/>
  <c r="AH138" i="21"/>
  <c r="AF138" i="21"/>
  <c r="AH137" i="21"/>
  <c r="AF137" i="21"/>
  <c r="AH136" i="21"/>
  <c r="AF136" i="21"/>
  <c r="AH135" i="21"/>
  <c r="AF135" i="21"/>
  <c r="AH134" i="21"/>
  <c r="AF134" i="21"/>
  <c r="AH133" i="21"/>
  <c r="AF133" i="21"/>
  <c r="AH132" i="21"/>
  <c r="AF132" i="21"/>
  <c r="AH131" i="21"/>
  <c r="AF131" i="21"/>
  <c r="AH130" i="21"/>
  <c r="AF130" i="21"/>
  <c r="AH129" i="21"/>
  <c r="AF129" i="21"/>
  <c r="AH128" i="21"/>
  <c r="AF128" i="21"/>
  <c r="AH127" i="21"/>
  <c r="AF127" i="21"/>
  <c r="AH126" i="21"/>
  <c r="AF126" i="21"/>
  <c r="AH125" i="21"/>
  <c r="AF125" i="21"/>
  <c r="AH124" i="21"/>
  <c r="AF124" i="21"/>
  <c r="AH123" i="21"/>
  <c r="AF123" i="21"/>
  <c r="AH122" i="21"/>
  <c r="AF122" i="21"/>
  <c r="AH121" i="21"/>
  <c r="AF121" i="21"/>
  <c r="AH120" i="21"/>
  <c r="AF120" i="21"/>
  <c r="AH119" i="21"/>
  <c r="AF119" i="21"/>
  <c r="AH118" i="21"/>
  <c r="AF118" i="21"/>
  <c r="AH117" i="21"/>
  <c r="AF117" i="21"/>
  <c r="AH116" i="21"/>
  <c r="AF116" i="21"/>
  <c r="AH115" i="21"/>
  <c r="AF115" i="21"/>
  <c r="AH114" i="21"/>
  <c r="AF114" i="21"/>
  <c r="AH113" i="21"/>
  <c r="AF113" i="21"/>
  <c r="AH112" i="21"/>
  <c r="AF112" i="21"/>
  <c r="AH111" i="21"/>
  <c r="AF111" i="21"/>
  <c r="AH110" i="21"/>
  <c r="AF110" i="21"/>
  <c r="AH109" i="21"/>
  <c r="AF109" i="21"/>
  <c r="AH108" i="21"/>
  <c r="AF108" i="21"/>
  <c r="AH107" i="21"/>
  <c r="AF107" i="21"/>
  <c r="AH106" i="21"/>
  <c r="AF106" i="21"/>
  <c r="AH105" i="21"/>
  <c r="AF105" i="21"/>
  <c r="AH104" i="21"/>
  <c r="AF104" i="21"/>
  <c r="AH103" i="21"/>
  <c r="AF103" i="21"/>
  <c r="AH102" i="21"/>
  <c r="AF102" i="21"/>
  <c r="AH101" i="21"/>
  <c r="AF101" i="21"/>
  <c r="AH100" i="21"/>
  <c r="AF100" i="21"/>
  <c r="AH99" i="21"/>
  <c r="AF99" i="21"/>
  <c r="AH98" i="21"/>
  <c r="AF98" i="21"/>
  <c r="AH97" i="21"/>
  <c r="AF97" i="21"/>
  <c r="AH96" i="21"/>
  <c r="AF96" i="21"/>
  <c r="AH95" i="21"/>
  <c r="AF95" i="21"/>
  <c r="AH94" i="21"/>
  <c r="AF94" i="21"/>
  <c r="AH93" i="21"/>
  <c r="AF93" i="21"/>
  <c r="AH92" i="21"/>
  <c r="AF92" i="21"/>
  <c r="AH91" i="21"/>
  <c r="AF91" i="21"/>
  <c r="AH90" i="21"/>
  <c r="AF90" i="21"/>
  <c r="AH89" i="21"/>
  <c r="AF89" i="21"/>
  <c r="AH88" i="21"/>
  <c r="AF88" i="21"/>
  <c r="AH87" i="21"/>
  <c r="AF87" i="21"/>
  <c r="AH86" i="21"/>
  <c r="AF86" i="21"/>
  <c r="AH85" i="21"/>
  <c r="AF85" i="21"/>
  <c r="AH84" i="21"/>
  <c r="AF84" i="21"/>
  <c r="AH83" i="21"/>
  <c r="AF83" i="21"/>
  <c r="AH82" i="21"/>
  <c r="AF82" i="21"/>
  <c r="AH81" i="21"/>
  <c r="AF81" i="21"/>
  <c r="AH80" i="21"/>
  <c r="AF80" i="21"/>
  <c r="AH79" i="21"/>
  <c r="AF79" i="21"/>
  <c r="AH78" i="21"/>
  <c r="AF78" i="21"/>
  <c r="AH77" i="21"/>
  <c r="AF77" i="21"/>
  <c r="AH76" i="21"/>
  <c r="AF76" i="21"/>
  <c r="AH75" i="21"/>
  <c r="AF75" i="21"/>
  <c r="AH74" i="21"/>
  <c r="AF74" i="21"/>
  <c r="AH73" i="21"/>
  <c r="AF73" i="21"/>
  <c r="AH72" i="21"/>
  <c r="AF72" i="21"/>
  <c r="AH71" i="21"/>
  <c r="AF71" i="21"/>
  <c r="AH70" i="21"/>
  <c r="AF70" i="21"/>
  <c r="AH69" i="21"/>
  <c r="AF69" i="21"/>
  <c r="AH68" i="21"/>
  <c r="AF68" i="21"/>
  <c r="AH67" i="21"/>
  <c r="AF67" i="21"/>
  <c r="AH66" i="21"/>
  <c r="AF66" i="21"/>
  <c r="AH65" i="21"/>
  <c r="AF65" i="21"/>
  <c r="AH64" i="21"/>
  <c r="AF64" i="21"/>
  <c r="AH63" i="21"/>
  <c r="AF63" i="21"/>
  <c r="AH62" i="21"/>
  <c r="AF62" i="21"/>
  <c r="AH61" i="21"/>
  <c r="AF61" i="21"/>
  <c r="AH60" i="21"/>
  <c r="AF60" i="21"/>
  <c r="AH59" i="21"/>
  <c r="AF59" i="21"/>
  <c r="AH58" i="21"/>
  <c r="AF58" i="21"/>
  <c r="AH57" i="21"/>
  <c r="AF57" i="21"/>
  <c r="AH56" i="21"/>
  <c r="AF56" i="21"/>
  <c r="AH55" i="21"/>
  <c r="AF55" i="21"/>
  <c r="AH54" i="21"/>
  <c r="AF54" i="21"/>
  <c r="AH53" i="21"/>
  <c r="AF53" i="21"/>
  <c r="AH52" i="21"/>
  <c r="AF52" i="21"/>
  <c r="AH51" i="21"/>
  <c r="AF51" i="21"/>
  <c r="AH50" i="21"/>
  <c r="AF50" i="21"/>
  <c r="AH49" i="21"/>
  <c r="AF49" i="21"/>
  <c r="AH48" i="21"/>
  <c r="AF48" i="21"/>
  <c r="AH47" i="21"/>
  <c r="AF47" i="21"/>
  <c r="AH46" i="21"/>
  <c r="AF46" i="21"/>
  <c r="AH45" i="21"/>
  <c r="AF45" i="21"/>
  <c r="AH44" i="21"/>
  <c r="AF44" i="21"/>
  <c r="AH43" i="21"/>
  <c r="AF43" i="21"/>
  <c r="AH42" i="21"/>
  <c r="AF42" i="21"/>
  <c r="AH41" i="21"/>
  <c r="AF41" i="21"/>
  <c r="AH40" i="21"/>
  <c r="AF40" i="21"/>
  <c r="AH39" i="21"/>
  <c r="AF39" i="21"/>
  <c r="AH38" i="21"/>
  <c r="AF38" i="21"/>
  <c r="AH37" i="21"/>
  <c r="AF37" i="21"/>
  <c r="AH36" i="21"/>
  <c r="AF36" i="21"/>
  <c r="AH35" i="21"/>
  <c r="AF35" i="21"/>
  <c r="AH34" i="21"/>
  <c r="AF34" i="21"/>
  <c r="AH33" i="21"/>
  <c r="AF33" i="21"/>
  <c r="AH32" i="21"/>
  <c r="AF32" i="21"/>
  <c r="AH31" i="21"/>
  <c r="AF31" i="21"/>
  <c r="AH30" i="21"/>
  <c r="AF30" i="21"/>
  <c r="AH29" i="21"/>
  <c r="AF29" i="21"/>
  <c r="AH28" i="21"/>
  <c r="AF28" i="21"/>
  <c r="AH27" i="21"/>
  <c r="AF27" i="21"/>
  <c r="AH26" i="21"/>
  <c r="AF26" i="21"/>
  <c r="AH25" i="21"/>
  <c r="AF25" i="21"/>
  <c r="AH24" i="21"/>
  <c r="AF24" i="21"/>
  <c r="AH23" i="21"/>
  <c r="AF23" i="21"/>
  <c r="AH22" i="21"/>
  <c r="AF22" i="21"/>
  <c r="AH21" i="21"/>
  <c r="AF21" i="21"/>
  <c r="AH20" i="21"/>
  <c r="AF20" i="21"/>
  <c r="AH19" i="21"/>
  <c r="AF19" i="21"/>
  <c r="AH18" i="21"/>
  <c r="AF18" i="21"/>
  <c r="AH17" i="21"/>
  <c r="AF17" i="21"/>
  <c r="AH16" i="21"/>
  <c r="AF16" i="21"/>
  <c r="AH15" i="21"/>
  <c r="AF15" i="21"/>
  <c r="AH14" i="21"/>
  <c r="AF14" i="21"/>
  <c r="AH13" i="21"/>
  <c r="AF13" i="21"/>
  <c r="AH12" i="21"/>
  <c r="AF12" i="21"/>
  <c r="AH11" i="21"/>
  <c r="AF11" i="21"/>
  <c r="AH10" i="21"/>
  <c r="AF10" i="21"/>
  <c r="AH8" i="21"/>
  <c r="AF8" i="21"/>
  <c r="AH7" i="21"/>
  <c r="AF7" i="21"/>
  <c r="AH9" i="21"/>
  <c r="AF9" i="21"/>
  <c r="G36" i="46" l="1"/>
  <c r="G37" i="46" s="1"/>
  <c r="G36" i="45"/>
  <c r="G37" i="45" s="1"/>
  <c r="G36" i="47"/>
  <c r="G37" i="47" s="1"/>
  <c r="AA8" i="21"/>
  <c r="G38" i="45" l="1"/>
  <c r="G38" i="46"/>
  <c r="G38" i="47"/>
  <c r="G39" i="47" s="1"/>
  <c r="G40" i="47" s="1"/>
  <c r="R13" i="24"/>
  <c r="R11" i="24"/>
  <c r="R9" i="24"/>
  <c r="G41" i="47" l="1"/>
  <c r="G39" i="45"/>
  <c r="G40" i="45" s="1"/>
  <c r="G39" i="46"/>
  <c r="E19" i="24" a="1"/>
  <c r="E19" i="24" s="1"/>
  <c r="G18" i="24" s="1"/>
  <c r="G16" i="24"/>
  <c r="G42" i="47" l="1"/>
  <c r="G41" i="45"/>
  <c r="G42" i="45" s="1"/>
  <c r="G43" i="45" s="1"/>
  <c r="G44" i="45" s="1"/>
  <c r="G40" i="46"/>
  <c r="G41" i="46" s="1"/>
  <c r="E13" i="24"/>
  <c r="E15" i="24" s="1"/>
  <c r="E10" i="24"/>
  <c r="H7" i="24"/>
  <c r="G45" i="45" l="1"/>
  <c r="G46" i="45" s="1"/>
  <c r="G47" i="45" s="1"/>
  <c r="G48" i="45" s="1"/>
  <c r="G49" i="45" s="1"/>
  <c r="G50" i="45" s="1"/>
  <c r="G51" i="45" s="1"/>
  <c r="G52" i="45" s="1"/>
  <c r="G53" i="45" s="1"/>
  <c r="G54" i="45" s="1"/>
  <c r="G55" i="45" s="1"/>
  <c r="G56" i="45" s="1"/>
  <c r="G57" i="45" s="1"/>
  <c r="G58" i="45" s="1"/>
  <c r="G59" i="45" s="1"/>
  <c r="G60" i="45" s="1"/>
  <c r="G61" i="45" s="1"/>
  <c r="G62" i="45" s="1"/>
  <c r="G63" i="45" s="1"/>
  <c r="G64" i="45" s="1"/>
  <c r="G65" i="45" s="1"/>
  <c r="G66" i="45" s="1"/>
  <c r="G67" i="45" s="1"/>
  <c r="G68" i="45" s="1"/>
  <c r="G69" i="45" s="1"/>
  <c r="G70" i="45" s="1"/>
  <c r="G71" i="45" s="1"/>
  <c r="G72" i="45" s="1"/>
  <c r="G73" i="45" s="1"/>
  <c r="G74" i="45" s="1"/>
  <c r="G75" i="45" s="1"/>
  <c r="G76" i="45" s="1"/>
  <c r="G77" i="45" s="1"/>
  <c r="G78" i="45" s="1"/>
  <c r="G79" i="45" s="1"/>
  <c r="G80" i="45" s="1"/>
  <c r="G81" i="45" s="1"/>
  <c r="G82" i="45" s="1"/>
  <c r="G83" i="45" s="1"/>
  <c r="G84" i="45" s="1"/>
  <c r="G85" i="45" s="1"/>
  <c r="G86" i="45" s="1"/>
  <c r="G87" i="45" s="1"/>
  <c r="G88" i="45" s="1"/>
  <c r="G89" i="45" s="1"/>
  <c r="G90" i="45" s="1"/>
  <c r="G91" i="45" s="1"/>
  <c r="G92" i="45" s="1"/>
  <c r="G93" i="45" s="1"/>
  <c r="G94" i="45" s="1"/>
  <c r="G95" i="45" s="1"/>
  <c r="G96" i="45" s="1"/>
  <c r="G97" i="45" s="1"/>
  <c r="G98" i="45" s="1"/>
  <c r="G99" i="45" s="1"/>
  <c r="G100" i="45" s="1"/>
  <c r="G101" i="45" s="1"/>
  <c r="G102" i="45" s="1"/>
  <c r="G103" i="45" s="1"/>
  <c r="G104" i="45" s="1"/>
  <c r="G105" i="45" s="1"/>
  <c r="G106" i="45" s="1"/>
  <c r="G107" i="45" s="1"/>
  <c r="G108" i="45" s="1"/>
  <c r="G109" i="45" s="1"/>
  <c r="G110" i="45" s="1"/>
  <c r="G111" i="45" s="1"/>
  <c r="G112" i="45" s="1"/>
  <c r="G113" i="45" s="1"/>
  <c r="G114" i="45" s="1"/>
  <c r="G115" i="45" s="1"/>
  <c r="G116" i="45" s="1"/>
  <c r="G117" i="45" s="1"/>
  <c r="G118" i="45" s="1"/>
  <c r="G119" i="45" s="1"/>
  <c r="G120" i="45" s="1"/>
  <c r="G121" i="45" s="1"/>
  <c r="G122" i="45" s="1"/>
  <c r="G123" i="45" s="1"/>
  <c r="G124" i="45" s="1"/>
  <c r="G125" i="45" s="1"/>
  <c r="G126" i="45" s="1"/>
  <c r="G127" i="45" s="1"/>
  <c r="G128" i="45" s="1"/>
  <c r="G129" i="45" s="1"/>
  <c r="G130" i="45" s="1"/>
  <c r="G131" i="45" s="1"/>
  <c r="G132" i="45" s="1"/>
  <c r="G133" i="45" s="1"/>
  <c r="G134" i="45" s="1"/>
  <c r="G135" i="45" s="1"/>
  <c r="G136" i="45" s="1"/>
  <c r="G137" i="45" s="1"/>
  <c r="G138" i="45" s="1"/>
  <c r="G139" i="45" s="1"/>
  <c r="G140" i="45" s="1"/>
  <c r="G141" i="45" s="1"/>
  <c r="G142" i="45" s="1"/>
  <c r="G143" i="45" s="1"/>
  <c r="G144" i="45" s="1"/>
  <c r="G145" i="45" s="1"/>
  <c r="G146" i="45" s="1"/>
  <c r="G147" i="45" s="1"/>
  <c r="G148" i="45" s="1"/>
  <c r="G149" i="45" s="1"/>
  <c r="G150" i="45" s="1"/>
  <c r="G151" i="45" s="1"/>
  <c r="G152" i="45" s="1"/>
  <c r="G153" i="45" s="1"/>
  <c r="G154" i="45" s="1"/>
  <c r="G155" i="45" s="1"/>
  <c r="G156" i="45" s="1"/>
  <c r="G157" i="45" s="1"/>
  <c r="G158" i="45" s="1"/>
  <c r="G159" i="45" s="1"/>
  <c r="G160" i="45" s="1"/>
  <c r="G161" i="45" s="1"/>
  <c r="G162" i="45" s="1"/>
  <c r="G163" i="45" s="1"/>
  <c r="G164" i="45" s="1"/>
  <c r="G165" i="45" s="1"/>
  <c r="G166" i="45" s="1"/>
  <c r="G167" i="45" s="1"/>
  <c r="G168" i="45" s="1"/>
  <c r="G169" i="45" s="1"/>
  <c r="G170" i="45" s="1"/>
  <c r="G171" i="45" s="1"/>
  <c r="G172" i="45" s="1"/>
  <c r="G173" i="45" s="1"/>
  <c r="G174" i="45" s="1"/>
  <c r="G175" i="45" s="1"/>
  <c r="G176" i="45" s="1"/>
  <c r="G177" i="45" s="1"/>
  <c r="G178" i="45" s="1"/>
  <c r="G179" i="45" s="1"/>
  <c r="G180" i="45" s="1"/>
  <c r="G181" i="45" s="1"/>
  <c r="G182" i="45" s="1"/>
  <c r="G183" i="45" s="1"/>
  <c r="G184" i="45" s="1"/>
  <c r="G185" i="45" s="1"/>
  <c r="G186" i="45" s="1"/>
  <c r="G187" i="45" s="1"/>
  <c r="G188" i="45" s="1"/>
  <c r="G189" i="45" s="1"/>
  <c r="G190" i="45" s="1"/>
  <c r="G191" i="45" s="1"/>
  <c r="G192" i="45" s="1"/>
  <c r="G193" i="45" s="1"/>
  <c r="G194" i="45" s="1"/>
  <c r="G195" i="45" s="1"/>
  <c r="G196" i="45" s="1"/>
  <c r="G197" i="45" s="1"/>
  <c r="G198" i="45" s="1"/>
  <c r="G199" i="45" s="1"/>
  <c r="G200" i="45" s="1"/>
  <c r="G201" i="45" s="1"/>
  <c r="G202" i="45" s="1"/>
  <c r="G203" i="45" s="1"/>
  <c r="G204" i="45" s="1"/>
  <c r="G205" i="45" s="1"/>
  <c r="G206" i="45" s="1"/>
  <c r="G207" i="45" s="1"/>
  <c r="G208" i="45" s="1"/>
  <c r="G209" i="45" s="1"/>
  <c r="G210" i="45" s="1"/>
  <c r="G211" i="45" s="1"/>
  <c r="G212" i="45" s="1"/>
  <c r="G213" i="45" s="1"/>
  <c r="G214" i="45" s="1"/>
  <c r="G215" i="45" s="1"/>
  <c r="G216" i="45" s="1"/>
  <c r="G217" i="45" s="1"/>
  <c r="G218" i="45" s="1"/>
  <c r="G219" i="45" s="1"/>
  <c r="G220" i="45" s="1"/>
  <c r="G221" i="45" s="1"/>
  <c r="G222" i="45" s="1"/>
  <c r="G223" i="45" s="1"/>
  <c r="G224" i="45" s="1"/>
  <c r="G225" i="45" s="1"/>
  <c r="G226" i="45" s="1"/>
  <c r="G227" i="45" s="1"/>
  <c r="G228" i="45" s="1"/>
  <c r="G229" i="45" s="1"/>
  <c r="G230" i="45" s="1"/>
  <c r="G231" i="45" s="1"/>
  <c r="G232" i="45" s="1"/>
  <c r="G233" i="45" s="1"/>
  <c r="G234" i="45" s="1"/>
  <c r="G235" i="45" s="1"/>
  <c r="G236" i="45" s="1"/>
  <c r="G237" i="45" s="1"/>
  <c r="G238" i="45" s="1"/>
  <c r="G239" i="45" s="1"/>
  <c r="G240" i="45" s="1"/>
  <c r="G241" i="45" s="1"/>
  <c r="G242" i="45" s="1"/>
  <c r="G243" i="45" s="1"/>
  <c r="G244" i="45" s="1"/>
  <c r="G245" i="45" s="1"/>
  <c r="G246" i="45" s="1"/>
  <c r="G247" i="45" s="1"/>
  <c r="G248" i="45" s="1"/>
  <c r="G249" i="45" s="1"/>
  <c r="G250" i="45" s="1"/>
  <c r="G251" i="45" s="1"/>
  <c r="G252" i="45" s="1"/>
  <c r="G253" i="45" s="1"/>
  <c r="G254" i="45" s="1"/>
  <c r="G255" i="45" s="1"/>
  <c r="G256" i="45" s="1"/>
  <c r="G257" i="45" s="1"/>
  <c r="G258" i="45" s="1"/>
  <c r="G259" i="45" s="1"/>
  <c r="G260" i="45" s="1"/>
  <c r="G261" i="45" s="1"/>
  <c r="G262" i="45" s="1"/>
  <c r="G263" i="45" s="1"/>
  <c r="G264" i="45" s="1"/>
  <c r="G265" i="45" s="1"/>
  <c r="G266" i="45" s="1"/>
  <c r="G267" i="45" s="1"/>
  <c r="G268" i="45" s="1"/>
  <c r="G269" i="45" s="1"/>
  <c r="G270" i="45" s="1"/>
  <c r="G271" i="45" s="1"/>
  <c r="G272" i="45" s="1"/>
  <c r="G273" i="45" s="1"/>
  <c r="G274" i="45" s="1"/>
  <c r="G275" i="45" s="1"/>
  <c r="G276" i="45" s="1"/>
  <c r="G277" i="45" s="1"/>
  <c r="G278" i="45" s="1"/>
  <c r="G279" i="45" s="1"/>
  <c r="G280" i="45" s="1"/>
  <c r="G281" i="45" s="1"/>
  <c r="G282" i="45" s="1"/>
  <c r="G283" i="45" s="1"/>
  <c r="G284" i="45" s="1"/>
  <c r="G285" i="45" s="1"/>
  <c r="G286" i="45" s="1"/>
  <c r="G287" i="45" s="1"/>
  <c r="G288" i="45" s="1"/>
  <c r="G289" i="45" s="1"/>
  <c r="G290" i="45" s="1"/>
  <c r="G291" i="45" s="1"/>
  <c r="G292" i="45" s="1"/>
  <c r="G293" i="45" s="1"/>
  <c r="G294" i="45" s="1"/>
  <c r="G295" i="45" s="1"/>
  <c r="G296" i="45" s="1"/>
  <c r="G297" i="45" s="1"/>
  <c r="G298" i="45" s="1"/>
  <c r="G299" i="45" s="1"/>
  <c r="G300" i="45" s="1"/>
  <c r="G301" i="45" s="1"/>
  <c r="G302" i="45" s="1"/>
  <c r="G303" i="45" s="1"/>
  <c r="G304" i="45" s="1"/>
  <c r="G305" i="45" s="1"/>
  <c r="G306" i="45" s="1"/>
  <c r="G307" i="45" s="1"/>
  <c r="G308" i="45" s="1"/>
  <c r="G309" i="45" s="1"/>
  <c r="G310" i="45" s="1"/>
  <c r="G311" i="45" s="1"/>
  <c r="G312" i="45" s="1"/>
  <c r="G313" i="45" s="1"/>
  <c r="G314" i="45" s="1"/>
  <c r="G315" i="45" s="1"/>
  <c r="G316" i="45" s="1"/>
  <c r="G317" i="45" s="1"/>
  <c r="G318" i="45" s="1"/>
  <c r="G319" i="45" s="1"/>
  <c r="G320" i="45" s="1"/>
  <c r="G321" i="45" s="1"/>
  <c r="G322" i="45" s="1"/>
  <c r="G323" i="45" s="1"/>
  <c r="G324" i="45" s="1"/>
  <c r="G325" i="45" s="1"/>
  <c r="G326" i="45" s="1"/>
  <c r="G327" i="45" s="1"/>
  <c r="G328" i="45" s="1"/>
  <c r="G329" i="45" s="1"/>
  <c r="G330" i="45" s="1"/>
  <c r="G331" i="45" s="1"/>
  <c r="G332" i="45" s="1"/>
  <c r="G333" i="45" s="1"/>
  <c r="G334" i="45" s="1"/>
  <c r="G335" i="45" s="1"/>
  <c r="G336" i="45" s="1"/>
  <c r="G337" i="45" s="1"/>
  <c r="G338" i="45" s="1"/>
  <c r="G339" i="45" s="1"/>
  <c r="G340" i="45" s="1"/>
  <c r="G341" i="45" s="1"/>
  <c r="G342" i="45" s="1"/>
  <c r="G343" i="45" s="1"/>
  <c r="G344" i="45" s="1"/>
  <c r="G345" i="45" s="1"/>
  <c r="G346" i="45" s="1"/>
  <c r="G347" i="45" s="1"/>
  <c r="G348" i="45" s="1"/>
  <c r="G349" i="45" s="1"/>
  <c r="G350" i="45" s="1"/>
  <c r="G351" i="45" s="1"/>
  <c r="G352" i="45" s="1"/>
  <c r="G353" i="45" s="1"/>
  <c r="G354" i="45" s="1"/>
  <c r="G355" i="45" s="1"/>
  <c r="G356" i="45" s="1"/>
  <c r="G357" i="45" s="1"/>
  <c r="G358" i="45" s="1"/>
  <c r="G359" i="45" s="1"/>
  <c r="G360" i="45" s="1"/>
  <c r="G361" i="45" s="1"/>
  <c r="G362" i="45" s="1"/>
  <c r="G363" i="45" s="1"/>
  <c r="G364" i="45" s="1"/>
  <c r="G365" i="45" s="1"/>
  <c r="G366" i="45" s="1"/>
  <c r="G367" i="45" s="1"/>
  <c r="G368" i="45" s="1"/>
  <c r="G369" i="45" s="1"/>
  <c r="G370" i="45" s="1"/>
  <c r="G371" i="45" s="1"/>
  <c r="G372" i="45" s="1"/>
  <c r="G373" i="45" s="1"/>
  <c r="G374" i="45" s="1"/>
  <c r="G375" i="45" s="1"/>
  <c r="G376" i="45" s="1"/>
  <c r="G377" i="45" s="1"/>
  <c r="G378" i="45" s="1"/>
  <c r="G379" i="45" s="1"/>
  <c r="G380" i="45" s="1"/>
  <c r="G381" i="45" s="1"/>
  <c r="G382" i="45" s="1"/>
  <c r="G383" i="45" s="1"/>
  <c r="G384" i="45" s="1"/>
  <c r="G385" i="45" s="1"/>
  <c r="G386" i="45" s="1"/>
  <c r="G387" i="45" s="1"/>
  <c r="G388" i="45" s="1"/>
  <c r="G389" i="45" s="1"/>
  <c r="G390" i="45" s="1"/>
  <c r="G391" i="45" s="1"/>
  <c r="G392" i="45" s="1"/>
  <c r="G393" i="45" s="1"/>
  <c r="G394" i="45" s="1"/>
  <c r="G395" i="45" s="1"/>
  <c r="G396" i="45" s="1"/>
  <c r="G397" i="45" s="1"/>
  <c r="G398" i="45" s="1"/>
  <c r="G399" i="45" s="1"/>
  <c r="G400" i="45" s="1"/>
  <c r="G401" i="45" s="1"/>
  <c r="G402" i="45" s="1"/>
  <c r="G403" i="45" s="1"/>
  <c r="G404" i="45" s="1"/>
  <c r="G405" i="45" s="1"/>
  <c r="G406" i="45" s="1"/>
  <c r="G407" i="45" s="1"/>
  <c r="G408" i="45" s="1"/>
  <c r="G409" i="45" s="1"/>
  <c r="G410" i="45" s="1"/>
  <c r="G411" i="45" s="1"/>
  <c r="G412" i="45" s="1"/>
  <c r="G413" i="45" s="1"/>
  <c r="G414" i="45" s="1"/>
  <c r="G415" i="45" s="1"/>
  <c r="G416" i="45" s="1"/>
  <c r="G417" i="45" s="1"/>
  <c r="G418" i="45" s="1"/>
  <c r="G419" i="45" s="1"/>
  <c r="G420" i="45" s="1"/>
  <c r="G421" i="45" s="1"/>
  <c r="G422" i="45" s="1"/>
  <c r="G423" i="45" s="1"/>
  <c r="G424" i="45" s="1"/>
  <c r="G425" i="45" s="1"/>
  <c r="G426" i="45" s="1"/>
  <c r="G427" i="45" s="1"/>
  <c r="G428" i="45" s="1"/>
  <c r="G429" i="45" s="1"/>
  <c r="G430" i="45" s="1"/>
  <c r="G431" i="45" s="1"/>
  <c r="G432" i="45" s="1"/>
  <c r="G433" i="45" s="1"/>
  <c r="G434" i="45" s="1"/>
  <c r="G435" i="45" s="1"/>
  <c r="G436" i="45" s="1"/>
  <c r="G437" i="45" s="1"/>
  <c r="G438" i="45" s="1"/>
  <c r="G439" i="45" s="1"/>
  <c r="G440" i="45" s="1"/>
  <c r="G441" i="45" s="1"/>
  <c r="G442" i="45" s="1"/>
  <c r="G443" i="45" s="1"/>
  <c r="G444" i="45" s="1"/>
  <c r="G445" i="45" s="1"/>
  <c r="G446" i="45" s="1"/>
  <c r="G447" i="45" s="1"/>
  <c r="G448" i="45" s="1"/>
  <c r="G449" i="45" s="1"/>
  <c r="G450" i="45" s="1"/>
  <c r="G451" i="45" s="1"/>
  <c r="G452" i="45" s="1"/>
  <c r="G453" i="45" s="1"/>
  <c r="G454" i="45" s="1"/>
  <c r="G455" i="45" s="1"/>
  <c r="G456" i="45" s="1"/>
  <c r="G457" i="45" s="1"/>
  <c r="G458" i="45" s="1"/>
  <c r="G459" i="45" s="1"/>
  <c r="G460" i="45" s="1"/>
  <c r="G461" i="45" s="1"/>
  <c r="G462" i="45" s="1"/>
  <c r="G463" i="45" s="1"/>
  <c r="G464" i="45" s="1"/>
  <c r="G465" i="45" s="1"/>
  <c r="G466" i="45" s="1"/>
  <c r="G467" i="45" s="1"/>
  <c r="G468" i="45" s="1"/>
  <c r="G469" i="45" s="1"/>
  <c r="G470" i="45" s="1"/>
  <c r="G471" i="45" s="1"/>
  <c r="G472" i="45" s="1"/>
  <c r="G473" i="45" s="1"/>
  <c r="G474" i="45" s="1"/>
  <c r="G475" i="45" s="1"/>
  <c r="G476" i="45" s="1"/>
  <c r="G477" i="45" s="1"/>
  <c r="G478" i="45" s="1"/>
  <c r="G479" i="45" s="1"/>
  <c r="G480" i="45" s="1"/>
  <c r="G481" i="45" s="1"/>
  <c r="G482" i="45" s="1"/>
  <c r="G483" i="45" s="1"/>
  <c r="G484" i="45" s="1"/>
  <c r="G485" i="45" s="1"/>
  <c r="G486" i="45" s="1"/>
  <c r="G487" i="45" s="1"/>
  <c r="G488" i="45" s="1"/>
  <c r="G489" i="45" s="1"/>
  <c r="G490" i="45" s="1"/>
  <c r="G491" i="45" s="1"/>
  <c r="G492" i="45" s="1"/>
  <c r="G493" i="45" s="1"/>
  <c r="G494" i="45" s="1"/>
  <c r="G495" i="45" s="1"/>
  <c r="G496" i="45" s="1"/>
  <c r="G497" i="45" s="1"/>
  <c r="G498" i="45" s="1"/>
  <c r="G499" i="45" s="1"/>
  <c r="G500" i="45" s="1"/>
  <c r="G501" i="45" s="1"/>
  <c r="G502" i="45" s="1"/>
  <c r="G503" i="45" s="1"/>
  <c r="G504" i="45" s="1"/>
  <c r="G505" i="45" s="1"/>
  <c r="G506" i="45" s="1"/>
  <c r="G507" i="45" s="1"/>
  <c r="G508" i="45" s="1"/>
  <c r="G509" i="45" s="1"/>
  <c r="G510" i="45" s="1"/>
  <c r="G511" i="45" s="1"/>
  <c r="G512" i="45" s="1"/>
  <c r="G513" i="45" s="1"/>
  <c r="G514" i="45" s="1"/>
  <c r="G515" i="45" s="1"/>
  <c r="G516" i="45" s="1"/>
  <c r="G517" i="45" s="1"/>
  <c r="G518" i="45" s="1"/>
  <c r="G519" i="45" s="1"/>
  <c r="G520" i="45" s="1"/>
  <c r="G521" i="45" s="1"/>
  <c r="G522" i="45" s="1"/>
  <c r="G523" i="45" s="1"/>
  <c r="G524" i="45" s="1"/>
  <c r="G525" i="45" s="1"/>
  <c r="G526" i="45" s="1"/>
  <c r="G527" i="45" s="1"/>
  <c r="G528" i="45" s="1"/>
  <c r="G529" i="45" s="1"/>
  <c r="G530" i="45" s="1"/>
  <c r="G531" i="45" s="1"/>
  <c r="G532" i="45" s="1"/>
  <c r="G533" i="45" s="1"/>
  <c r="G534" i="45" s="1"/>
  <c r="G535" i="45" s="1"/>
  <c r="G536" i="45" s="1"/>
  <c r="G537" i="45" s="1"/>
  <c r="G538" i="45" s="1"/>
  <c r="G539" i="45" s="1"/>
  <c r="G540" i="45" s="1"/>
  <c r="G541" i="45" s="1"/>
  <c r="G542" i="45" s="1"/>
  <c r="G543" i="45" s="1"/>
  <c r="G544" i="45" s="1"/>
  <c r="G545" i="45" s="1"/>
  <c r="G546" i="45" s="1"/>
  <c r="G547" i="45" s="1"/>
  <c r="G548" i="45" s="1"/>
  <c r="G549" i="45" s="1"/>
  <c r="G550" i="45" s="1"/>
  <c r="G551" i="45" s="1"/>
  <c r="G552" i="45" s="1"/>
  <c r="G553" i="45" s="1"/>
  <c r="G554" i="45" s="1"/>
  <c r="G555" i="45" s="1"/>
  <c r="G556" i="45" s="1"/>
  <c r="G557" i="45" s="1"/>
  <c r="G558" i="45" s="1"/>
  <c r="G559" i="45" s="1"/>
  <c r="G560" i="45" s="1"/>
  <c r="G561" i="45" s="1"/>
  <c r="G562" i="45" s="1"/>
  <c r="G563" i="45" s="1"/>
  <c r="G564" i="45" s="1"/>
  <c r="G565" i="45" s="1"/>
  <c r="G566" i="45" s="1"/>
  <c r="G567" i="45" s="1"/>
  <c r="G568" i="45" s="1"/>
  <c r="G569" i="45" s="1"/>
  <c r="G570" i="45" s="1"/>
  <c r="G571" i="45" s="1"/>
  <c r="G572" i="45" s="1"/>
  <c r="G573" i="45" s="1"/>
  <c r="G574" i="45" s="1"/>
  <c r="G575" i="45" s="1"/>
  <c r="G576" i="45" s="1"/>
  <c r="G577" i="45" s="1"/>
  <c r="G578" i="45" s="1"/>
  <c r="G579" i="45" s="1"/>
  <c r="G580" i="45" s="1"/>
  <c r="G581" i="45" s="1"/>
  <c r="G582" i="45" s="1"/>
  <c r="G583" i="45" s="1"/>
  <c r="G584" i="45" s="1"/>
  <c r="G585" i="45" s="1"/>
  <c r="G586" i="45" s="1"/>
  <c r="G587" i="45" s="1"/>
  <c r="G588" i="45" s="1"/>
  <c r="G589" i="45" s="1"/>
  <c r="G590" i="45" s="1"/>
  <c r="G591" i="45" s="1"/>
  <c r="G592" i="45" s="1"/>
  <c r="G593" i="45" s="1"/>
  <c r="G594" i="45" s="1"/>
  <c r="G595" i="45" s="1"/>
  <c r="G596" i="45" s="1"/>
  <c r="G597" i="45" s="1"/>
  <c r="G598" i="45" s="1"/>
  <c r="G599" i="45" s="1"/>
  <c r="G600" i="45" s="1"/>
  <c r="G601" i="45" s="1"/>
  <c r="G602" i="45" s="1"/>
  <c r="G603" i="45" s="1"/>
  <c r="G604" i="45" s="1"/>
  <c r="G605" i="45" s="1"/>
  <c r="G606" i="45" s="1"/>
  <c r="G607" i="45" s="1"/>
  <c r="G608" i="45" s="1"/>
  <c r="G609" i="45" s="1"/>
  <c r="G610" i="45" s="1"/>
  <c r="G611" i="45" s="1"/>
  <c r="G612" i="45" s="1"/>
  <c r="G613" i="45" s="1"/>
  <c r="G614" i="45" s="1"/>
  <c r="G615" i="45" s="1"/>
  <c r="G616" i="45" s="1"/>
  <c r="G617" i="45" s="1"/>
  <c r="G618" i="45" s="1"/>
  <c r="G619" i="45" s="1"/>
  <c r="G620" i="45" s="1"/>
  <c r="G621" i="45" s="1"/>
  <c r="G622" i="45" s="1"/>
  <c r="G623" i="45" s="1"/>
  <c r="G624" i="45" s="1"/>
  <c r="G625" i="45" s="1"/>
  <c r="G626" i="45" s="1"/>
  <c r="G627" i="45" s="1"/>
  <c r="G628" i="45" s="1"/>
  <c r="G629" i="45" s="1"/>
  <c r="G630" i="45" s="1"/>
  <c r="G631" i="45" s="1"/>
  <c r="G632" i="45" s="1"/>
  <c r="G633" i="45" s="1"/>
  <c r="G634" i="45" s="1"/>
  <c r="G635" i="45" s="1"/>
  <c r="G636" i="45" s="1"/>
  <c r="G637" i="45" s="1"/>
  <c r="G638" i="45" s="1"/>
  <c r="G639" i="45" s="1"/>
  <c r="G640" i="45" s="1"/>
  <c r="G641" i="45" s="1"/>
  <c r="G642" i="45" s="1"/>
  <c r="G643" i="45" s="1"/>
  <c r="G644" i="45" s="1"/>
  <c r="G645" i="45" s="1"/>
  <c r="G646" i="45" s="1"/>
  <c r="G647" i="45" s="1"/>
  <c r="G648" i="45" s="1"/>
  <c r="G649" i="45" s="1"/>
  <c r="G650" i="45" s="1"/>
  <c r="G651" i="45" s="1"/>
  <c r="G652" i="45" s="1"/>
  <c r="G653" i="45" s="1"/>
  <c r="G654" i="45" s="1"/>
  <c r="G655" i="45" s="1"/>
  <c r="G656" i="45" s="1"/>
  <c r="G657" i="45" s="1"/>
  <c r="G658" i="45" s="1"/>
  <c r="G659" i="45" s="1"/>
  <c r="G660" i="45" s="1"/>
  <c r="G661" i="45" s="1"/>
  <c r="G662" i="45" s="1"/>
  <c r="G663" i="45" s="1"/>
  <c r="G664" i="45" s="1"/>
  <c r="G665" i="45" s="1"/>
  <c r="G666" i="45" s="1"/>
  <c r="G667" i="45" s="1"/>
  <c r="G668" i="45" s="1"/>
  <c r="G669" i="45" s="1"/>
  <c r="G670" i="45" s="1"/>
  <c r="G671" i="45" s="1"/>
  <c r="G672" i="45" s="1"/>
  <c r="G673" i="45" s="1"/>
  <c r="G674" i="45" s="1"/>
  <c r="G675" i="45" s="1"/>
  <c r="G676" i="45" s="1"/>
  <c r="G677" i="45" s="1"/>
  <c r="G678" i="45" s="1"/>
  <c r="G679" i="45" s="1"/>
  <c r="G680" i="45" s="1"/>
  <c r="G681" i="45" s="1"/>
  <c r="G682" i="45" s="1"/>
  <c r="G683" i="45" s="1"/>
  <c r="G684" i="45" s="1"/>
  <c r="G685" i="45" s="1"/>
  <c r="G686" i="45" s="1"/>
  <c r="G687" i="45" s="1"/>
  <c r="G688" i="45" s="1"/>
  <c r="G689" i="45" s="1"/>
  <c r="G690" i="45" s="1"/>
  <c r="G691" i="45" s="1"/>
  <c r="G692" i="45" s="1"/>
  <c r="G693" i="45" s="1"/>
  <c r="G694" i="45" s="1"/>
  <c r="G695" i="45" s="1"/>
  <c r="G696" i="45" s="1"/>
  <c r="G697" i="45" s="1"/>
  <c r="G698" i="45" s="1"/>
  <c r="G699" i="45" s="1"/>
  <c r="G700" i="45" s="1"/>
  <c r="G701" i="45" s="1"/>
  <c r="G702" i="45" s="1"/>
  <c r="G703" i="45" s="1"/>
  <c r="G704" i="45" s="1"/>
  <c r="G705" i="45" s="1"/>
  <c r="G706" i="45" s="1"/>
  <c r="G707" i="45" s="1"/>
  <c r="G708" i="45" s="1"/>
  <c r="G709" i="45" s="1"/>
  <c r="G710" i="45" s="1"/>
  <c r="G711" i="45" s="1"/>
  <c r="G712" i="45" s="1"/>
  <c r="G713" i="45" s="1"/>
  <c r="G714" i="45" s="1"/>
  <c r="G715" i="45" s="1"/>
  <c r="G716" i="45" s="1"/>
  <c r="G717" i="45" s="1"/>
  <c r="G718" i="45" s="1"/>
  <c r="G719" i="45" s="1"/>
  <c r="G720" i="45" s="1"/>
  <c r="G721" i="45" s="1"/>
  <c r="G722" i="45" s="1"/>
  <c r="G723" i="45" s="1"/>
  <c r="G724" i="45" s="1"/>
  <c r="G725" i="45" s="1"/>
  <c r="G726" i="45" s="1"/>
  <c r="G727" i="45" s="1"/>
  <c r="G728" i="45" s="1"/>
  <c r="G729" i="45" s="1"/>
  <c r="G730" i="45" s="1"/>
  <c r="G731" i="45" s="1"/>
  <c r="G732" i="45" s="1"/>
  <c r="G733" i="45" s="1"/>
  <c r="G734" i="45" s="1"/>
  <c r="G735" i="45" s="1"/>
  <c r="G736" i="45" s="1"/>
  <c r="G737" i="45" s="1"/>
  <c r="G738" i="45" s="1"/>
  <c r="G739" i="45" s="1"/>
  <c r="G740" i="45" s="1"/>
  <c r="G741" i="45" s="1"/>
  <c r="G742" i="45" s="1"/>
  <c r="G743" i="45" s="1"/>
  <c r="G744" i="45" s="1"/>
  <c r="G745" i="45" s="1"/>
  <c r="G746" i="45" s="1"/>
  <c r="G747" i="45" s="1"/>
  <c r="G748" i="45" s="1"/>
  <c r="G749" i="45" s="1"/>
  <c r="G750" i="45" s="1"/>
  <c r="G751" i="45" s="1"/>
  <c r="G752" i="45" s="1"/>
  <c r="G753" i="45" s="1"/>
  <c r="G754" i="45" s="1"/>
  <c r="G755" i="45" s="1"/>
  <c r="G756" i="45" s="1"/>
  <c r="G757" i="45" s="1"/>
  <c r="G758" i="45" s="1"/>
  <c r="G759" i="45" s="1"/>
  <c r="G760" i="45" s="1"/>
  <c r="G761" i="45" s="1"/>
  <c r="G762" i="45" s="1"/>
  <c r="G763" i="45" s="1"/>
  <c r="G764" i="45" s="1"/>
  <c r="G765" i="45" s="1"/>
  <c r="G766" i="45" s="1"/>
  <c r="G767" i="45" s="1"/>
  <c r="G768" i="45" s="1"/>
  <c r="G769" i="45" s="1"/>
  <c r="G770" i="45" s="1"/>
  <c r="G771" i="45" s="1"/>
  <c r="G772" i="45" s="1"/>
  <c r="G773" i="45" s="1"/>
  <c r="G774" i="45" s="1"/>
  <c r="G775" i="45" s="1"/>
  <c r="G776" i="45" s="1"/>
  <c r="G777" i="45" s="1"/>
  <c r="G778" i="45" s="1"/>
  <c r="G779" i="45" s="1"/>
  <c r="G780" i="45" s="1"/>
  <c r="G781" i="45" s="1"/>
  <c r="G782" i="45" s="1"/>
  <c r="G783" i="45" s="1"/>
  <c r="G784" i="45" s="1"/>
  <c r="G785" i="45" s="1"/>
  <c r="G786" i="45" s="1"/>
  <c r="G787" i="45" s="1"/>
  <c r="G788" i="45" s="1"/>
  <c r="G789" i="45" s="1"/>
  <c r="G790" i="45" s="1"/>
  <c r="G791" i="45" s="1"/>
  <c r="G792" i="45" s="1"/>
  <c r="G793" i="45" s="1"/>
  <c r="G794" i="45" s="1"/>
  <c r="G795" i="45" s="1"/>
  <c r="G796" i="45" s="1"/>
  <c r="G797" i="45" s="1"/>
  <c r="G798" i="45" s="1"/>
  <c r="G799" i="45" s="1"/>
  <c r="G800" i="45" s="1"/>
  <c r="G801" i="45" s="1"/>
  <c r="G802" i="45" s="1"/>
  <c r="G803" i="45" s="1"/>
  <c r="G804" i="45" s="1"/>
  <c r="G805" i="45" s="1"/>
  <c r="G806" i="45" s="1"/>
  <c r="G807" i="45" s="1"/>
  <c r="G808" i="45" s="1"/>
  <c r="G809" i="45" s="1"/>
  <c r="G810" i="45" s="1"/>
  <c r="G811" i="45" s="1"/>
  <c r="G812" i="45" s="1"/>
  <c r="G813" i="45" s="1"/>
  <c r="G814" i="45" s="1"/>
  <c r="G815" i="45" s="1"/>
  <c r="G816" i="45" s="1"/>
  <c r="G817" i="45" s="1"/>
  <c r="G818" i="45" s="1"/>
  <c r="G819" i="45" s="1"/>
  <c r="G820" i="45" s="1"/>
  <c r="G821" i="45" s="1"/>
  <c r="G822" i="45" s="1"/>
  <c r="G823" i="45" s="1"/>
  <c r="G824" i="45" s="1"/>
  <c r="G825" i="45" s="1"/>
  <c r="G826" i="45" s="1"/>
  <c r="G827" i="45" s="1"/>
  <c r="G828" i="45" s="1"/>
  <c r="G829" i="45" s="1"/>
  <c r="G830" i="45" s="1"/>
  <c r="G831" i="45" s="1"/>
  <c r="G832" i="45" s="1"/>
  <c r="G833" i="45" s="1"/>
  <c r="G834" i="45" s="1"/>
  <c r="G835" i="45" s="1"/>
  <c r="G836" i="45" s="1"/>
  <c r="G837" i="45" s="1"/>
  <c r="G838" i="45" s="1"/>
  <c r="G839" i="45" s="1"/>
  <c r="G840" i="45" s="1"/>
  <c r="G841" i="45" s="1"/>
  <c r="G842" i="45" s="1"/>
  <c r="G843" i="45" s="1"/>
  <c r="G844" i="45" s="1"/>
  <c r="G845" i="45" s="1"/>
  <c r="G846" i="45" s="1"/>
  <c r="G847" i="45" s="1"/>
  <c r="G848" i="45" s="1"/>
  <c r="G849" i="45" s="1"/>
  <c r="G850" i="45" s="1"/>
  <c r="G851" i="45" s="1"/>
  <c r="G852" i="45" s="1"/>
  <c r="G853" i="45" s="1"/>
  <c r="G854" i="45" s="1"/>
  <c r="G855" i="45" s="1"/>
  <c r="G856" i="45" s="1"/>
  <c r="G857" i="45" s="1"/>
  <c r="G858" i="45" s="1"/>
  <c r="G859" i="45" s="1"/>
  <c r="G860" i="45" s="1"/>
  <c r="G861" i="45" s="1"/>
  <c r="G862" i="45" s="1"/>
  <c r="G863" i="45" s="1"/>
  <c r="G864" i="45" s="1"/>
  <c r="G865" i="45" s="1"/>
  <c r="G866" i="45" s="1"/>
  <c r="G867" i="45" s="1"/>
  <c r="G868" i="45" s="1"/>
  <c r="G869" i="45" s="1"/>
  <c r="G870" i="45" s="1"/>
  <c r="G871" i="45" s="1"/>
  <c r="G872" i="45" s="1"/>
  <c r="G873" i="45" s="1"/>
  <c r="G874" i="45" s="1"/>
  <c r="G875" i="45" s="1"/>
  <c r="G876" i="45" s="1"/>
  <c r="G877" i="45" s="1"/>
  <c r="G878" i="45" s="1"/>
  <c r="G879" i="45" s="1"/>
  <c r="G880" i="45" s="1"/>
  <c r="G881" i="45" s="1"/>
  <c r="G882" i="45" s="1"/>
  <c r="G883" i="45" s="1"/>
  <c r="G884" i="45" s="1"/>
  <c r="G885" i="45" s="1"/>
  <c r="G886" i="45" s="1"/>
  <c r="G887" i="45" s="1"/>
  <c r="G888" i="45" s="1"/>
  <c r="G889" i="45" s="1"/>
  <c r="G890" i="45" s="1"/>
  <c r="G891" i="45" s="1"/>
  <c r="G892" i="45" s="1"/>
  <c r="G893" i="45" s="1"/>
  <c r="G894" i="45" s="1"/>
  <c r="G895" i="45" s="1"/>
  <c r="G896" i="45" s="1"/>
  <c r="G897" i="45" s="1"/>
  <c r="G898" i="45" s="1"/>
  <c r="G899" i="45" s="1"/>
  <c r="G900" i="45" s="1"/>
  <c r="G901" i="45" s="1"/>
  <c r="G902" i="45" s="1"/>
  <c r="G903" i="45" s="1"/>
  <c r="G904" i="45" s="1"/>
  <c r="G905" i="45" s="1"/>
  <c r="G906" i="45" s="1"/>
  <c r="G907" i="45" s="1"/>
  <c r="G908" i="45" s="1"/>
  <c r="G909" i="45" s="1"/>
  <c r="G910" i="45" s="1"/>
  <c r="G911" i="45" s="1"/>
  <c r="G912" i="45" s="1"/>
  <c r="G913" i="45" s="1"/>
  <c r="G914" i="45" s="1"/>
  <c r="G915" i="45" s="1"/>
  <c r="G916" i="45" s="1"/>
  <c r="G917" i="45" s="1"/>
  <c r="G918" i="45" s="1"/>
  <c r="G919" i="45" s="1"/>
  <c r="G920" i="45" s="1"/>
  <c r="G921" i="45" s="1"/>
  <c r="G922" i="45" s="1"/>
  <c r="G923" i="45" s="1"/>
  <c r="G924" i="45" s="1"/>
  <c r="G925" i="45" s="1"/>
  <c r="G926" i="45" s="1"/>
  <c r="G927" i="45" s="1"/>
  <c r="G928" i="45" s="1"/>
  <c r="G929" i="45" s="1"/>
  <c r="G930" i="45" s="1"/>
  <c r="G931" i="45" s="1"/>
  <c r="G932" i="45" s="1"/>
  <c r="G933" i="45" s="1"/>
  <c r="G934" i="45" s="1"/>
  <c r="G935" i="45" s="1"/>
  <c r="G936" i="45" s="1"/>
  <c r="G937" i="45" s="1"/>
  <c r="G938" i="45" s="1"/>
  <c r="G939" i="45" s="1"/>
  <c r="G940" i="45" s="1"/>
  <c r="G941" i="45" s="1"/>
  <c r="G942" i="45" s="1"/>
  <c r="G943" i="45" s="1"/>
  <c r="G944" i="45" s="1"/>
  <c r="G945" i="45" s="1"/>
  <c r="G946" i="45" s="1"/>
  <c r="G947" i="45" s="1"/>
  <c r="G948" i="45" s="1"/>
  <c r="G949" i="45" s="1"/>
  <c r="G950" i="45" s="1"/>
  <c r="G951" i="45" s="1"/>
  <c r="G952" i="45" s="1"/>
  <c r="G953" i="45" s="1"/>
  <c r="G954" i="45" s="1"/>
  <c r="G955" i="45" s="1"/>
  <c r="G956" i="45" s="1"/>
  <c r="G957" i="45" s="1"/>
  <c r="G958" i="45" s="1"/>
  <c r="G959" i="45" s="1"/>
  <c r="G960" i="45" s="1"/>
  <c r="G961" i="45" s="1"/>
  <c r="G962" i="45" s="1"/>
  <c r="G963" i="45" s="1"/>
  <c r="G964" i="45" s="1"/>
  <c r="G965" i="45" s="1"/>
  <c r="G966" i="45" s="1"/>
  <c r="G967" i="45" s="1"/>
  <c r="G968" i="45" s="1"/>
  <c r="G969" i="45" s="1"/>
  <c r="G970" i="45" s="1"/>
  <c r="G971" i="45" s="1"/>
  <c r="G972" i="45" s="1"/>
  <c r="G973" i="45" s="1"/>
  <c r="G974" i="45" s="1"/>
  <c r="G975" i="45" s="1"/>
  <c r="G976" i="45" s="1"/>
  <c r="G977" i="45" s="1"/>
  <c r="G978" i="45" s="1"/>
  <c r="G979" i="45" s="1"/>
  <c r="G980" i="45" s="1"/>
  <c r="G981" i="45" s="1"/>
  <c r="G982" i="45" s="1"/>
  <c r="G983" i="45" s="1"/>
  <c r="G984" i="45" s="1"/>
  <c r="G985" i="45" s="1"/>
  <c r="G986" i="45" s="1"/>
  <c r="G987" i="45" s="1"/>
  <c r="G988" i="45" s="1"/>
  <c r="G989" i="45" s="1"/>
  <c r="G990" i="45" s="1"/>
  <c r="G991" i="45" s="1"/>
  <c r="G992" i="45" s="1"/>
  <c r="G993" i="45" s="1"/>
  <c r="G994" i="45" s="1"/>
  <c r="G995" i="45" s="1"/>
  <c r="G996" i="45" s="1"/>
  <c r="G997" i="45" s="1"/>
  <c r="G998" i="45" s="1"/>
  <c r="G999" i="45" s="1"/>
  <c r="G1000" i="45" s="1"/>
  <c r="G1001" i="45" s="1"/>
  <c r="G1002" i="45" s="1"/>
  <c r="G1003" i="45" s="1"/>
  <c r="G1004" i="45" s="1"/>
  <c r="G1005" i="45" s="1"/>
  <c r="G1006" i="45" s="1"/>
  <c r="G1007" i="45" s="1"/>
  <c r="G1008" i="45" s="1"/>
  <c r="G1009" i="45" s="1"/>
  <c r="G1010" i="45" s="1"/>
  <c r="G1011" i="45" s="1"/>
  <c r="G1012" i="45" s="1"/>
  <c r="G1013" i="45" s="1"/>
  <c r="G1014" i="45" s="1"/>
  <c r="G1015" i="45" s="1"/>
  <c r="G1016" i="45" s="1"/>
  <c r="G1017" i="45" s="1"/>
  <c r="G1018" i="45" s="1"/>
  <c r="G1019" i="45" s="1"/>
  <c r="G1020" i="45" s="1"/>
  <c r="G1021" i="45" s="1"/>
  <c r="G1022" i="45" s="1"/>
  <c r="G1023" i="45" s="1"/>
  <c r="G1024" i="45" s="1"/>
  <c r="G1025" i="45" s="1"/>
  <c r="G1026" i="45" s="1"/>
  <c r="G1027" i="45" s="1"/>
  <c r="G1028" i="45" s="1"/>
  <c r="G1029" i="45" s="1"/>
  <c r="G1030" i="45" s="1"/>
  <c r="G1031" i="45" s="1"/>
  <c r="G1032" i="45" s="1"/>
  <c r="G1033" i="45" s="1"/>
  <c r="G1034" i="45" s="1"/>
  <c r="G1035" i="45" s="1"/>
  <c r="G1036" i="45" s="1"/>
  <c r="G1037" i="45" s="1"/>
  <c r="G1038" i="45" s="1"/>
  <c r="G1039" i="45" s="1"/>
  <c r="G1040" i="45" s="1"/>
  <c r="G1041" i="45" s="1"/>
  <c r="G1042" i="45" s="1"/>
  <c r="G1043" i="45" s="1"/>
  <c r="G1044" i="45" s="1"/>
  <c r="G1045" i="45" s="1"/>
  <c r="G1046" i="45" s="1"/>
  <c r="G1047" i="45" s="1"/>
  <c r="G1048" i="45" s="1"/>
  <c r="G1049" i="45" s="1"/>
  <c r="G1050" i="45" s="1"/>
  <c r="G1051" i="45" s="1"/>
  <c r="G1052" i="45" s="1"/>
  <c r="G1053" i="45" s="1"/>
  <c r="G1054" i="45" s="1"/>
  <c r="G1055" i="45" s="1"/>
  <c r="G1056" i="45" s="1"/>
  <c r="G1057" i="45" s="1"/>
  <c r="G1058" i="45" s="1"/>
  <c r="G1059" i="45" s="1"/>
  <c r="G1060" i="45" s="1"/>
  <c r="G1061" i="45" s="1"/>
  <c r="G1062" i="45" s="1"/>
  <c r="G1063" i="45" s="1"/>
  <c r="G1064" i="45" s="1"/>
  <c r="G1065" i="45" s="1"/>
  <c r="G1066" i="45" s="1"/>
  <c r="G1067" i="45" s="1"/>
  <c r="G1068" i="45" s="1"/>
  <c r="G1069" i="45" s="1"/>
  <c r="G1070" i="45" s="1"/>
  <c r="G1071" i="45" s="1"/>
  <c r="G1072" i="45" s="1"/>
  <c r="G1073" i="45" s="1"/>
  <c r="G1074" i="45" s="1"/>
  <c r="G1075" i="45" s="1"/>
  <c r="G1076" i="45" s="1"/>
  <c r="G1077" i="45" s="1"/>
  <c r="G1078" i="45" s="1"/>
  <c r="G1079" i="45" s="1"/>
  <c r="G1080" i="45" s="1"/>
  <c r="G1081" i="45" s="1"/>
  <c r="G1082" i="45" s="1"/>
  <c r="G1083" i="45" s="1"/>
  <c r="G1084" i="45" s="1"/>
  <c r="G1085" i="45" s="1"/>
  <c r="G1086" i="45" s="1"/>
  <c r="G1087" i="45" s="1"/>
  <c r="G1088" i="45" s="1"/>
  <c r="G1089" i="45" s="1"/>
  <c r="G1090" i="45" s="1"/>
  <c r="G1091" i="45" s="1"/>
  <c r="G1092" i="45" s="1"/>
  <c r="G1093" i="45" s="1"/>
  <c r="G1094" i="45" s="1"/>
  <c r="G1095" i="45" s="1"/>
  <c r="G1096" i="45" s="1"/>
  <c r="G1097" i="45" s="1"/>
  <c r="G1098" i="45" s="1"/>
  <c r="G1099" i="45" s="1"/>
  <c r="G1100" i="45" s="1"/>
  <c r="G1101" i="45" s="1"/>
  <c r="G1102" i="45" s="1"/>
  <c r="G1103" i="45" s="1"/>
  <c r="G1104" i="45" s="1"/>
  <c r="G1105" i="45" s="1"/>
  <c r="G1106" i="45" s="1"/>
  <c r="G1107" i="45" s="1"/>
  <c r="G1108" i="45" s="1"/>
  <c r="G1109" i="45" s="1"/>
  <c r="G1110" i="45" s="1"/>
  <c r="G1111" i="45" s="1"/>
  <c r="G1112" i="45" s="1"/>
  <c r="G1113" i="45" s="1"/>
  <c r="G1114" i="45" s="1"/>
  <c r="G1115" i="45" s="1"/>
  <c r="G1116" i="45" s="1"/>
  <c r="G1117" i="45" s="1"/>
  <c r="G1118" i="45" s="1"/>
  <c r="G1119" i="45" s="1"/>
  <c r="G1120" i="45" s="1"/>
  <c r="G1121" i="45" s="1"/>
  <c r="G1122" i="45" s="1"/>
  <c r="G1123" i="45" s="1"/>
  <c r="G1124" i="45" s="1"/>
  <c r="G1125" i="45" s="1"/>
  <c r="G1126" i="45" s="1"/>
  <c r="G1127" i="45" s="1"/>
  <c r="G1128" i="45" s="1"/>
  <c r="G1129" i="45" s="1"/>
  <c r="G1130" i="45" s="1"/>
  <c r="G1131" i="45" s="1"/>
  <c r="G1132" i="45" s="1"/>
  <c r="G1133" i="45" s="1"/>
  <c r="G1134" i="45" s="1"/>
  <c r="G1135" i="45" s="1"/>
  <c r="G1136" i="45" s="1"/>
  <c r="G1137" i="45" s="1"/>
  <c r="G1138" i="45" s="1"/>
  <c r="G1139" i="45" s="1"/>
  <c r="G1140" i="45" s="1"/>
  <c r="G1141" i="45" s="1"/>
  <c r="G1142" i="45" s="1"/>
  <c r="G1143" i="45" s="1"/>
  <c r="G1144" i="45" s="1"/>
  <c r="G1145" i="45" s="1"/>
  <c r="G1146" i="45" s="1"/>
  <c r="G1147" i="45" s="1"/>
  <c r="G1148" i="45" s="1"/>
  <c r="G1149" i="45" s="1"/>
  <c r="G1150" i="45" s="1"/>
  <c r="G1151" i="45" s="1"/>
  <c r="G1152" i="45" s="1"/>
  <c r="G1153" i="45" s="1"/>
  <c r="G1154" i="45" s="1"/>
  <c r="G1155" i="45" s="1"/>
  <c r="G1156" i="45" s="1"/>
  <c r="G1157" i="45" s="1"/>
  <c r="G1158" i="45" s="1"/>
  <c r="G1159" i="45" s="1"/>
  <c r="G1160" i="45" s="1"/>
  <c r="G1161" i="45" s="1"/>
  <c r="G1162" i="45" s="1"/>
  <c r="G1163" i="45" s="1"/>
  <c r="G1164" i="45" s="1"/>
  <c r="G1165" i="45" s="1"/>
  <c r="G1166" i="45" s="1"/>
  <c r="G1167" i="45" s="1"/>
  <c r="G1168" i="45" s="1"/>
  <c r="G1169" i="45" s="1"/>
  <c r="G1170" i="45" s="1"/>
  <c r="G1171" i="45" s="1"/>
  <c r="G1172" i="45" s="1"/>
  <c r="G1173" i="45" s="1"/>
  <c r="G1174" i="45" s="1"/>
  <c r="G1175" i="45" s="1"/>
  <c r="G1176" i="45" s="1"/>
  <c r="G1177" i="45" s="1"/>
  <c r="G1178" i="45" s="1"/>
  <c r="G1179" i="45" s="1"/>
  <c r="G1180" i="45" s="1"/>
  <c r="G1181" i="45" s="1"/>
  <c r="G1182" i="45" s="1"/>
  <c r="G1183" i="45" s="1"/>
  <c r="G1184" i="45" s="1"/>
  <c r="G1185" i="45" s="1"/>
  <c r="G1186" i="45" s="1"/>
  <c r="G1187" i="45" s="1"/>
  <c r="G1188" i="45" s="1"/>
  <c r="G1189" i="45" s="1"/>
  <c r="G1190" i="45" s="1"/>
  <c r="G1191" i="45" s="1"/>
  <c r="G1192" i="45" s="1"/>
  <c r="G1193" i="45" s="1"/>
  <c r="G1194" i="45" s="1"/>
  <c r="G1195" i="45" s="1"/>
  <c r="G1196" i="45" s="1"/>
  <c r="G1197" i="45" s="1"/>
  <c r="G1198" i="45" s="1"/>
  <c r="G1199" i="45" s="1"/>
  <c r="G1200" i="45" s="1"/>
  <c r="G1201" i="45" s="1"/>
  <c r="G1202" i="45" s="1"/>
  <c r="G1203" i="45" s="1"/>
  <c r="G1204" i="45" s="1"/>
  <c r="G1205" i="45" s="1"/>
  <c r="G1206" i="45" s="1"/>
  <c r="G1207" i="45" s="1"/>
  <c r="G1208" i="45" s="1"/>
  <c r="G1209" i="45" s="1"/>
  <c r="G1210" i="45" s="1"/>
  <c r="G1211" i="45" s="1"/>
  <c r="G1212" i="45" s="1"/>
  <c r="G1213" i="45" s="1"/>
  <c r="G1214" i="45" s="1"/>
  <c r="G1215" i="45" s="1"/>
  <c r="G1216" i="45" s="1"/>
  <c r="G1217" i="45" s="1"/>
  <c r="G1218" i="45" s="1"/>
  <c r="G1219" i="45" s="1"/>
  <c r="G1220" i="45" s="1"/>
  <c r="G1221" i="45" s="1"/>
  <c r="G1222" i="45" s="1"/>
  <c r="G1223" i="45" s="1"/>
  <c r="G1224" i="45" s="1"/>
  <c r="G1225" i="45" s="1"/>
  <c r="G1226" i="45" s="1"/>
  <c r="G1227" i="45" s="1"/>
  <c r="G1228" i="45" s="1"/>
  <c r="G1229" i="45" s="1"/>
  <c r="G1230" i="45" s="1"/>
  <c r="G1231" i="45" s="1"/>
  <c r="G1232" i="45" s="1"/>
  <c r="G1233" i="45" s="1"/>
  <c r="G1234" i="45" s="1"/>
  <c r="G1235" i="45" s="1"/>
  <c r="G1236" i="45" s="1"/>
  <c r="G1237" i="45" s="1"/>
  <c r="G1238" i="45" s="1"/>
  <c r="G1239" i="45" s="1"/>
  <c r="G1240" i="45" s="1"/>
  <c r="G1241" i="45" s="1"/>
  <c r="G1242" i="45" s="1"/>
  <c r="G1243" i="45" s="1"/>
  <c r="G1244" i="45" s="1"/>
  <c r="G1245" i="45" s="1"/>
  <c r="G42" i="46"/>
  <c r="G43" i="46" s="1"/>
  <c r="G44" i="46" s="1"/>
  <c r="G43" i="47"/>
  <c r="G44" i="47" s="1"/>
  <c r="E14" i="24"/>
  <c r="G45" i="47" l="1"/>
  <c r="G46" i="47" s="1"/>
  <c r="G47" i="47" s="1"/>
  <c r="G48" i="47" s="1"/>
  <c r="G49" i="47" s="1"/>
  <c r="G50" i="47" s="1"/>
  <c r="G51" i="47" s="1"/>
  <c r="G52" i="47" s="1"/>
  <c r="G53" i="47" s="1"/>
  <c r="G54" i="47" s="1"/>
  <c r="G55" i="47" s="1"/>
  <c r="G56" i="47" s="1"/>
  <c r="G57" i="47" s="1"/>
  <c r="G58" i="47" s="1"/>
  <c r="G59" i="47" s="1"/>
  <c r="G60" i="47" s="1"/>
  <c r="G61" i="47" s="1"/>
  <c r="G62" i="47" s="1"/>
  <c r="G63" i="47" s="1"/>
  <c r="G64" i="47" s="1"/>
  <c r="G65" i="47" s="1"/>
  <c r="G66" i="47" s="1"/>
  <c r="G67" i="47" s="1"/>
  <c r="G68" i="47" s="1"/>
  <c r="G69" i="47" s="1"/>
  <c r="G70" i="47" s="1"/>
  <c r="G71" i="47" s="1"/>
  <c r="G72" i="47" s="1"/>
  <c r="G73" i="47" s="1"/>
  <c r="G74" i="47" s="1"/>
  <c r="G75" i="47" s="1"/>
  <c r="G76" i="47" s="1"/>
  <c r="G77" i="47" s="1"/>
  <c r="G78" i="47" s="1"/>
  <c r="G79" i="47" s="1"/>
  <c r="G80" i="47" s="1"/>
  <c r="G81" i="47" s="1"/>
  <c r="G82" i="47" s="1"/>
  <c r="G83" i="47" s="1"/>
  <c r="G84" i="47" s="1"/>
  <c r="G85" i="47" s="1"/>
  <c r="G86" i="47" s="1"/>
  <c r="G87" i="47" s="1"/>
  <c r="G88" i="47" s="1"/>
  <c r="G89" i="47" s="1"/>
  <c r="G90" i="47" s="1"/>
  <c r="G91" i="47" s="1"/>
  <c r="G92" i="47" s="1"/>
  <c r="G93" i="47" s="1"/>
  <c r="G94" i="47" s="1"/>
  <c r="G95" i="47" s="1"/>
  <c r="G96" i="47" s="1"/>
  <c r="G97" i="47" s="1"/>
  <c r="G98" i="47" s="1"/>
  <c r="G99" i="47" s="1"/>
  <c r="G100" i="47" s="1"/>
  <c r="G101" i="47" s="1"/>
  <c r="G102" i="47" s="1"/>
  <c r="G103" i="47" s="1"/>
  <c r="G104" i="47" s="1"/>
  <c r="G105" i="47" s="1"/>
  <c r="G106" i="47" s="1"/>
  <c r="G107" i="47" s="1"/>
  <c r="G108" i="47" s="1"/>
  <c r="G109" i="47" s="1"/>
  <c r="G110" i="47" s="1"/>
  <c r="G111" i="47" s="1"/>
  <c r="G112" i="47" s="1"/>
  <c r="G113" i="47" s="1"/>
  <c r="G114" i="47" s="1"/>
  <c r="G115" i="47" s="1"/>
  <c r="G116" i="47" s="1"/>
  <c r="G117" i="47" s="1"/>
  <c r="G118" i="47" s="1"/>
  <c r="G119" i="47" s="1"/>
  <c r="G120" i="47" s="1"/>
  <c r="G121" i="47" s="1"/>
  <c r="G122" i="47" s="1"/>
  <c r="G123" i="47" s="1"/>
  <c r="G124" i="47" s="1"/>
  <c r="G125" i="47" s="1"/>
  <c r="G126" i="47" s="1"/>
  <c r="G127" i="47" s="1"/>
  <c r="G128" i="47" s="1"/>
  <c r="G129" i="47" s="1"/>
  <c r="G130" i="47" s="1"/>
  <c r="G131" i="47" s="1"/>
  <c r="G132" i="47" s="1"/>
  <c r="G133" i="47" s="1"/>
  <c r="G134" i="47" s="1"/>
  <c r="G135" i="47" s="1"/>
  <c r="G136" i="47" s="1"/>
  <c r="G137" i="47" s="1"/>
  <c r="G138" i="47" s="1"/>
  <c r="G139" i="47" s="1"/>
  <c r="G140" i="47" s="1"/>
  <c r="G141" i="47" s="1"/>
  <c r="G142" i="47" s="1"/>
  <c r="G143" i="47" s="1"/>
  <c r="G144" i="47" s="1"/>
  <c r="G145" i="47" s="1"/>
  <c r="G146" i="47" s="1"/>
  <c r="G147" i="47" s="1"/>
  <c r="G148" i="47" s="1"/>
  <c r="G149" i="47" s="1"/>
  <c r="G150" i="47" s="1"/>
  <c r="G151" i="47" s="1"/>
  <c r="G152" i="47" s="1"/>
  <c r="G153" i="47" s="1"/>
  <c r="G154" i="47" s="1"/>
  <c r="G155" i="47" s="1"/>
  <c r="G156" i="47" s="1"/>
  <c r="G157" i="47" s="1"/>
  <c r="G158" i="47" s="1"/>
  <c r="G159" i="47" s="1"/>
  <c r="G160" i="47" s="1"/>
  <c r="G161" i="47" s="1"/>
  <c r="G162" i="47" s="1"/>
  <c r="G163" i="47" s="1"/>
  <c r="G164" i="47" s="1"/>
  <c r="G165" i="47" s="1"/>
  <c r="G166" i="47" s="1"/>
  <c r="G167" i="47" s="1"/>
  <c r="G168" i="47" s="1"/>
  <c r="G169" i="47" s="1"/>
  <c r="G170" i="47" s="1"/>
  <c r="G171" i="47" s="1"/>
  <c r="G172" i="47" s="1"/>
  <c r="G173" i="47" s="1"/>
  <c r="G174" i="47" s="1"/>
  <c r="G175" i="47" s="1"/>
  <c r="G176" i="47" s="1"/>
  <c r="G177" i="47" s="1"/>
  <c r="G178" i="47" s="1"/>
  <c r="G179" i="47" s="1"/>
  <c r="G180" i="47" s="1"/>
  <c r="G181" i="47" s="1"/>
  <c r="G182" i="47" s="1"/>
  <c r="G183" i="47" s="1"/>
  <c r="G184" i="47" s="1"/>
  <c r="G185" i="47" s="1"/>
  <c r="G186" i="47" s="1"/>
  <c r="G187" i="47" s="1"/>
  <c r="G188" i="47" s="1"/>
  <c r="G189" i="47" s="1"/>
  <c r="G190" i="47" s="1"/>
  <c r="G191" i="47" s="1"/>
  <c r="G192" i="47" s="1"/>
  <c r="G193" i="47" s="1"/>
  <c r="G194" i="47" s="1"/>
  <c r="G195" i="47" s="1"/>
  <c r="G196" i="47" s="1"/>
  <c r="G197" i="47" s="1"/>
  <c r="G198" i="47" s="1"/>
  <c r="G199" i="47" s="1"/>
  <c r="G200" i="47" s="1"/>
  <c r="G201" i="47" s="1"/>
  <c r="G202" i="47" s="1"/>
  <c r="G203" i="47" s="1"/>
  <c r="G204" i="47" s="1"/>
  <c r="G205" i="47" s="1"/>
  <c r="G206" i="47" s="1"/>
  <c r="G207" i="47" s="1"/>
  <c r="G208" i="47" s="1"/>
  <c r="G209" i="47" s="1"/>
  <c r="G210" i="47" s="1"/>
  <c r="G211" i="47" s="1"/>
  <c r="G212" i="47" s="1"/>
  <c r="G213" i="47" s="1"/>
  <c r="G214" i="47" s="1"/>
  <c r="G215" i="47" s="1"/>
  <c r="G216" i="47" s="1"/>
  <c r="G217" i="47" s="1"/>
  <c r="G218" i="47" s="1"/>
  <c r="G219" i="47" s="1"/>
  <c r="G220" i="47" s="1"/>
  <c r="G221" i="47" s="1"/>
  <c r="G222" i="47" s="1"/>
  <c r="G223" i="47" s="1"/>
  <c r="G224" i="47" s="1"/>
  <c r="G225" i="47" s="1"/>
  <c r="G226" i="47" s="1"/>
  <c r="G227" i="47" s="1"/>
  <c r="G228" i="47" s="1"/>
  <c r="G229" i="47" s="1"/>
  <c r="G230" i="47" s="1"/>
  <c r="G231" i="47" s="1"/>
  <c r="G232" i="47" s="1"/>
  <c r="G233" i="47" s="1"/>
  <c r="G234" i="47" s="1"/>
  <c r="G235" i="47" s="1"/>
  <c r="G236" i="47" s="1"/>
  <c r="G237" i="47" s="1"/>
  <c r="G238" i="47" s="1"/>
  <c r="G239" i="47" s="1"/>
  <c r="G240" i="47" s="1"/>
  <c r="G241" i="47" s="1"/>
  <c r="G242" i="47" s="1"/>
  <c r="G243" i="47" s="1"/>
  <c r="G244" i="47" s="1"/>
  <c r="G245" i="47" s="1"/>
  <c r="G246" i="47" s="1"/>
  <c r="G247" i="47" s="1"/>
  <c r="G248" i="47" s="1"/>
  <c r="G249" i="47" s="1"/>
  <c r="G250" i="47" s="1"/>
  <c r="G251" i="47" s="1"/>
  <c r="G252" i="47" s="1"/>
  <c r="G253" i="47" s="1"/>
  <c r="G254" i="47" s="1"/>
  <c r="G255" i="47" s="1"/>
  <c r="G256" i="47" s="1"/>
  <c r="G257" i="47" s="1"/>
  <c r="G258" i="47" s="1"/>
  <c r="G259" i="47" s="1"/>
  <c r="G260" i="47" s="1"/>
  <c r="G261" i="47" s="1"/>
  <c r="G262" i="47" s="1"/>
  <c r="G263" i="47" s="1"/>
  <c r="G264" i="47" s="1"/>
  <c r="G265" i="47" s="1"/>
  <c r="G266" i="47" s="1"/>
  <c r="G267" i="47" s="1"/>
  <c r="G268" i="47" s="1"/>
  <c r="G269" i="47" s="1"/>
  <c r="G270" i="47" s="1"/>
  <c r="G271" i="47" s="1"/>
  <c r="G272" i="47" s="1"/>
  <c r="G273" i="47" s="1"/>
  <c r="G274" i="47" s="1"/>
  <c r="G275" i="47" s="1"/>
  <c r="G276" i="47" s="1"/>
  <c r="G277" i="47" s="1"/>
  <c r="G278" i="47" s="1"/>
  <c r="G279" i="47" s="1"/>
  <c r="G280" i="47" s="1"/>
  <c r="G281" i="47" s="1"/>
  <c r="G282" i="47" s="1"/>
  <c r="G283" i="47" s="1"/>
  <c r="G284" i="47" s="1"/>
  <c r="G285" i="47" s="1"/>
  <c r="G286" i="47" s="1"/>
  <c r="G287" i="47" s="1"/>
  <c r="G288" i="47" s="1"/>
  <c r="G289" i="47" s="1"/>
  <c r="G290" i="47" s="1"/>
  <c r="G291" i="47" s="1"/>
  <c r="G292" i="47" s="1"/>
  <c r="G293" i="47" s="1"/>
  <c r="G294" i="47" s="1"/>
  <c r="G295" i="47" s="1"/>
  <c r="G296" i="47" s="1"/>
  <c r="G297" i="47" s="1"/>
  <c r="G298" i="47" s="1"/>
  <c r="G299" i="47" s="1"/>
  <c r="G300" i="47" s="1"/>
  <c r="G301" i="47" s="1"/>
  <c r="G302" i="47" s="1"/>
  <c r="G303" i="47" s="1"/>
  <c r="G304" i="47" s="1"/>
  <c r="G305" i="47" s="1"/>
  <c r="G306" i="47" s="1"/>
  <c r="G307" i="47" s="1"/>
  <c r="G308" i="47" s="1"/>
  <c r="G309" i="47" s="1"/>
  <c r="G310" i="47" s="1"/>
  <c r="G311" i="47" s="1"/>
  <c r="G312" i="47" s="1"/>
  <c r="G313" i="47" s="1"/>
  <c r="G314" i="47" s="1"/>
  <c r="G315" i="47" s="1"/>
  <c r="G316" i="47" s="1"/>
  <c r="G317" i="47" s="1"/>
  <c r="G318" i="47" s="1"/>
  <c r="G319" i="47" s="1"/>
  <c r="G320" i="47" s="1"/>
  <c r="G321" i="47" s="1"/>
  <c r="G322" i="47" s="1"/>
  <c r="G323" i="47" s="1"/>
  <c r="G324" i="47" s="1"/>
  <c r="G325" i="47" s="1"/>
  <c r="G326" i="47" s="1"/>
  <c r="G327" i="47" s="1"/>
  <c r="G328" i="47" s="1"/>
  <c r="G329" i="47" s="1"/>
  <c r="G330" i="47" s="1"/>
  <c r="G331" i="47" s="1"/>
  <c r="G332" i="47" s="1"/>
  <c r="G333" i="47" s="1"/>
  <c r="G334" i="47" s="1"/>
  <c r="G335" i="47" s="1"/>
  <c r="G336" i="47" s="1"/>
  <c r="G337" i="47" s="1"/>
  <c r="G338" i="47" s="1"/>
  <c r="G339" i="47" s="1"/>
  <c r="G340" i="47" s="1"/>
  <c r="G341" i="47" s="1"/>
  <c r="G342" i="47" s="1"/>
  <c r="G343" i="47" s="1"/>
  <c r="G344" i="47" s="1"/>
  <c r="G345" i="47" s="1"/>
  <c r="G346" i="47" s="1"/>
  <c r="G347" i="47" s="1"/>
  <c r="G348" i="47" s="1"/>
  <c r="G349" i="47" s="1"/>
  <c r="G350" i="47" s="1"/>
  <c r="G351" i="47" s="1"/>
  <c r="G352" i="47" s="1"/>
  <c r="G353" i="47" s="1"/>
  <c r="G354" i="47" s="1"/>
  <c r="G355" i="47" s="1"/>
  <c r="G356" i="47" s="1"/>
  <c r="G357" i="47" s="1"/>
  <c r="G358" i="47" s="1"/>
  <c r="G359" i="47" s="1"/>
  <c r="G360" i="47" s="1"/>
  <c r="G361" i="47" s="1"/>
  <c r="G362" i="47" s="1"/>
  <c r="G363" i="47" s="1"/>
  <c r="G364" i="47" s="1"/>
  <c r="G365" i="47" s="1"/>
  <c r="G366" i="47" s="1"/>
  <c r="G367" i="47" s="1"/>
  <c r="G368" i="47" s="1"/>
  <c r="G369" i="47" s="1"/>
  <c r="G370" i="47" s="1"/>
  <c r="G371" i="47" s="1"/>
  <c r="G372" i="47" s="1"/>
  <c r="G373" i="47" s="1"/>
  <c r="G374" i="47" s="1"/>
  <c r="G375" i="47" s="1"/>
  <c r="G376" i="47" s="1"/>
  <c r="G377" i="47" s="1"/>
  <c r="G378" i="47" s="1"/>
  <c r="G379" i="47" s="1"/>
  <c r="G380" i="47" s="1"/>
  <c r="G381" i="47" s="1"/>
  <c r="G382" i="47" s="1"/>
  <c r="G383" i="47" s="1"/>
  <c r="G384" i="47" s="1"/>
  <c r="G385" i="47" s="1"/>
  <c r="G386" i="47" s="1"/>
  <c r="G387" i="47" s="1"/>
  <c r="G388" i="47" s="1"/>
  <c r="G389" i="47" s="1"/>
  <c r="G390" i="47" s="1"/>
  <c r="G391" i="47" s="1"/>
  <c r="G392" i="47" s="1"/>
  <c r="G393" i="47" s="1"/>
  <c r="G394" i="47" s="1"/>
  <c r="G395" i="47" s="1"/>
  <c r="G396" i="47" s="1"/>
  <c r="G397" i="47" s="1"/>
  <c r="G398" i="47" s="1"/>
  <c r="G399" i="47" s="1"/>
  <c r="G400" i="47" s="1"/>
  <c r="G401" i="47" s="1"/>
  <c r="G402" i="47" s="1"/>
  <c r="G403" i="47" s="1"/>
  <c r="G404" i="47" s="1"/>
  <c r="G405" i="47" s="1"/>
  <c r="G406" i="47" s="1"/>
  <c r="G407" i="47" s="1"/>
  <c r="G408" i="47" s="1"/>
  <c r="G409" i="47" s="1"/>
  <c r="G410" i="47" s="1"/>
  <c r="G411" i="47" s="1"/>
  <c r="G412" i="47" s="1"/>
  <c r="G413" i="47" s="1"/>
  <c r="G414" i="47" s="1"/>
  <c r="G415" i="47" s="1"/>
  <c r="G416" i="47" s="1"/>
  <c r="G417" i="47" s="1"/>
  <c r="G418" i="47" s="1"/>
  <c r="G419" i="47" s="1"/>
  <c r="G420" i="47" s="1"/>
  <c r="G421" i="47" s="1"/>
  <c r="G422" i="47" s="1"/>
  <c r="G423" i="47" s="1"/>
  <c r="G424" i="47" s="1"/>
  <c r="G425" i="47" s="1"/>
  <c r="G426" i="47" s="1"/>
  <c r="G427" i="47" s="1"/>
  <c r="G428" i="47" s="1"/>
  <c r="G429" i="47" s="1"/>
  <c r="G430" i="47" s="1"/>
  <c r="G431" i="47" s="1"/>
  <c r="G432" i="47" s="1"/>
  <c r="G433" i="47" s="1"/>
  <c r="G434" i="47" s="1"/>
  <c r="G435" i="47" s="1"/>
  <c r="G436" i="47" s="1"/>
  <c r="G437" i="47" s="1"/>
  <c r="G438" i="47" s="1"/>
  <c r="G439" i="47" s="1"/>
  <c r="G440" i="47" s="1"/>
  <c r="G441" i="47" s="1"/>
  <c r="G442" i="47" s="1"/>
  <c r="G443" i="47" s="1"/>
  <c r="G444" i="47" s="1"/>
  <c r="G445" i="47" s="1"/>
  <c r="G446" i="47" s="1"/>
  <c r="G447" i="47" s="1"/>
  <c r="G448" i="47" s="1"/>
  <c r="G449" i="47" s="1"/>
  <c r="G450" i="47" s="1"/>
  <c r="G451" i="47" s="1"/>
  <c r="G452" i="47" s="1"/>
  <c r="G453" i="47" s="1"/>
  <c r="G454" i="47" s="1"/>
  <c r="G455" i="47" s="1"/>
  <c r="G456" i="47" s="1"/>
  <c r="G457" i="47" s="1"/>
  <c r="G458" i="47" s="1"/>
  <c r="G459" i="47" s="1"/>
  <c r="G460" i="47" s="1"/>
  <c r="G461" i="47" s="1"/>
  <c r="G462" i="47" s="1"/>
  <c r="G463" i="47" s="1"/>
  <c r="G464" i="47" s="1"/>
  <c r="G465" i="47" s="1"/>
  <c r="G466" i="47" s="1"/>
  <c r="G467" i="47" s="1"/>
  <c r="G468" i="47" s="1"/>
  <c r="G469" i="47" s="1"/>
  <c r="G470" i="47" s="1"/>
  <c r="G471" i="47" s="1"/>
  <c r="G472" i="47" s="1"/>
  <c r="G473" i="47" s="1"/>
  <c r="G474" i="47" s="1"/>
  <c r="G475" i="47" s="1"/>
  <c r="G476" i="47" s="1"/>
  <c r="G477" i="47" s="1"/>
  <c r="G478" i="47" s="1"/>
  <c r="G479" i="47" s="1"/>
  <c r="G480" i="47" s="1"/>
  <c r="G481" i="47" s="1"/>
  <c r="G482" i="47" s="1"/>
  <c r="G483" i="47" s="1"/>
  <c r="G484" i="47" s="1"/>
  <c r="G485" i="47" s="1"/>
  <c r="G486" i="47" s="1"/>
  <c r="G487" i="47" s="1"/>
  <c r="G488" i="47" s="1"/>
  <c r="G489" i="47" s="1"/>
  <c r="G490" i="47" s="1"/>
  <c r="G491" i="47" s="1"/>
  <c r="G492" i="47" s="1"/>
  <c r="G493" i="47" s="1"/>
  <c r="G494" i="47" s="1"/>
  <c r="G495" i="47" s="1"/>
  <c r="G496" i="47" s="1"/>
  <c r="G497" i="47" s="1"/>
  <c r="G498" i="47" s="1"/>
  <c r="G499" i="47" s="1"/>
  <c r="G500" i="47" s="1"/>
  <c r="G501" i="47" s="1"/>
  <c r="G502" i="47" s="1"/>
  <c r="G503" i="47" s="1"/>
  <c r="G504" i="47" s="1"/>
  <c r="G505" i="47" s="1"/>
  <c r="G506" i="47" s="1"/>
  <c r="G507" i="47" s="1"/>
  <c r="G508" i="47" s="1"/>
  <c r="G509" i="47" s="1"/>
  <c r="G510" i="47" s="1"/>
  <c r="G511" i="47" s="1"/>
  <c r="G512" i="47" s="1"/>
  <c r="G513" i="47" s="1"/>
  <c r="G514" i="47" s="1"/>
  <c r="G515" i="47" s="1"/>
  <c r="G516" i="47" s="1"/>
  <c r="G517" i="47" s="1"/>
  <c r="G518" i="47" s="1"/>
  <c r="G519" i="47" s="1"/>
  <c r="G520" i="47" s="1"/>
  <c r="G521" i="47" s="1"/>
  <c r="G522" i="47" s="1"/>
  <c r="G523" i="47" s="1"/>
  <c r="G524" i="47" s="1"/>
  <c r="G525" i="47" s="1"/>
  <c r="G526" i="47" s="1"/>
  <c r="G527" i="47" s="1"/>
  <c r="G528" i="47" s="1"/>
  <c r="G529" i="47" s="1"/>
  <c r="G530" i="47" s="1"/>
  <c r="G531" i="47" s="1"/>
  <c r="G532" i="47" s="1"/>
  <c r="G533" i="47" s="1"/>
  <c r="G534" i="47" s="1"/>
  <c r="G535" i="47" s="1"/>
  <c r="G536" i="47" s="1"/>
  <c r="G537" i="47" s="1"/>
  <c r="G538" i="47" s="1"/>
  <c r="G539" i="47" s="1"/>
  <c r="G540" i="47" s="1"/>
  <c r="G541" i="47" s="1"/>
  <c r="G542" i="47" s="1"/>
  <c r="G543" i="47" s="1"/>
  <c r="G544" i="47" s="1"/>
  <c r="G545" i="47" s="1"/>
  <c r="G546" i="47" s="1"/>
  <c r="G547" i="47" s="1"/>
  <c r="G548" i="47" s="1"/>
  <c r="G549" i="47" s="1"/>
  <c r="G550" i="47" s="1"/>
  <c r="G551" i="47" s="1"/>
  <c r="G552" i="47" s="1"/>
  <c r="G553" i="47" s="1"/>
  <c r="G554" i="47" s="1"/>
  <c r="G555" i="47" s="1"/>
  <c r="G556" i="47" s="1"/>
  <c r="G557" i="47" s="1"/>
  <c r="G558" i="47" s="1"/>
  <c r="G559" i="47" s="1"/>
  <c r="G560" i="47" s="1"/>
  <c r="G561" i="47" s="1"/>
  <c r="G562" i="47" s="1"/>
  <c r="G563" i="47" s="1"/>
  <c r="G564" i="47" s="1"/>
  <c r="G565" i="47" s="1"/>
  <c r="G566" i="47" s="1"/>
  <c r="G567" i="47" s="1"/>
  <c r="G568" i="47" s="1"/>
  <c r="G569" i="47" s="1"/>
  <c r="G570" i="47" s="1"/>
  <c r="G571" i="47" s="1"/>
  <c r="G572" i="47" s="1"/>
  <c r="G573" i="47" s="1"/>
  <c r="G574" i="47" s="1"/>
  <c r="G575" i="47" s="1"/>
  <c r="G576" i="47" s="1"/>
  <c r="G577" i="47" s="1"/>
  <c r="G578" i="47" s="1"/>
  <c r="G579" i="47" s="1"/>
  <c r="G580" i="47" s="1"/>
  <c r="G581" i="47" s="1"/>
  <c r="G582" i="47" s="1"/>
  <c r="G583" i="47" s="1"/>
  <c r="G584" i="47" s="1"/>
  <c r="G585" i="47" s="1"/>
  <c r="G586" i="47" s="1"/>
  <c r="G587" i="47" s="1"/>
  <c r="G588" i="47" s="1"/>
  <c r="G589" i="47" s="1"/>
  <c r="G590" i="47" s="1"/>
  <c r="G591" i="47" s="1"/>
  <c r="G592" i="47" s="1"/>
  <c r="G593" i="47" s="1"/>
  <c r="G594" i="47" s="1"/>
  <c r="G595" i="47" s="1"/>
  <c r="G596" i="47" s="1"/>
  <c r="G597" i="47" s="1"/>
  <c r="G598" i="47" s="1"/>
  <c r="G599" i="47" s="1"/>
  <c r="G600" i="47" s="1"/>
  <c r="G601" i="47" s="1"/>
  <c r="G602" i="47" s="1"/>
  <c r="G603" i="47" s="1"/>
  <c r="G604" i="47" s="1"/>
  <c r="G605" i="47" s="1"/>
  <c r="G606" i="47" s="1"/>
  <c r="G607" i="47" s="1"/>
  <c r="G608" i="47" s="1"/>
  <c r="G609" i="47" s="1"/>
  <c r="G610" i="47" s="1"/>
  <c r="G611" i="47" s="1"/>
  <c r="G612" i="47" s="1"/>
  <c r="G613" i="47" s="1"/>
  <c r="G614" i="47" s="1"/>
  <c r="G615" i="47" s="1"/>
  <c r="G616" i="47" s="1"/>
  <c r="G617" i="47" s="1"/>
  <c r="G618" i="47" s="1"/>
  <c r="G619" i="47" s="1"/>
  <c r="G620" i="47" s="1"/>
  <c r="G621" i="47" s="1"/>
  <c r="G622" i="47" s="1"/>
  <c r="G623" i="47" s="1"/>
  <c r="G624" i="47" s="1"/>
  <c r="G625" i="47" s="1"/>
  <c r="G626" i="47" s="1"/>
  <c r="G627" i="47" s="1"/>
  <c r="G628" i="47" s="1"/>
  <c r="G629" i="47" s="1"/>
  <c r="G630" i="47" s="1"/>
  <c r="G631" i="47" s="1"/>
  <c r="G632" i="47" s="1"/>
  <c r="G633" i="47" s="1"/>
  <c r="G634" i="47" s="1"/>
  <c r="G635" i="47" s="1"/>
  <c r="G636" i="47" s="1"/>
  <c r="G637" i="47" s="1"/>
  <c r="G638" i="47" s="1"/>
  <c r="G639" i="47" s="1"/>
  <c r="G640" i="47" s="1"/>
  <c r="G641" i="47" s="1"/>
  <c r="G642" i="47" s="1"/>
  <c r="G643" i="47" s="1"/>
  <c r="G644" i="47" s="1"/>
  <c r="G645" i="47" s="1"/>
  <c r="G646" i="47" s="1"/>
  <c r="G647" i="47" s="1"/>
  <c r="G648" i="47" s="1"/>
  <c r="G649" i="47" s="1"/>
  <c r="G650" i="47" s="1"/>
  <c r="G651" i="47" s="1"/>
  <c r="G652" i="47" s="1"/>
  <c r="G653" i="47" s="1"/>
  <c r="G654" i="47" s="1"/>
  <c r="G655" i="47" s="1"/>
  <c r="G656" i="47" s="1"/>
  <c r="G657" i="47" s="1"/>
  <c r="G658" i="47" s="1"/>
  <c r="G659" i="47" s="1"/>
  <c r="G660" i="47" s="1"/>
  <c r="G661" i="47" s="1"/>
  <c r="G662" i="47" s="1"/>
  <c r="G663" i="47" s="1"/>
  <c r="G664" i="47" s="1"/>
  <c r="G665" i="47" s="1"/>
  <c r="G666" i="47" s="1"/>
  <c r="G667" i="47" s="1"/>
  <c r="G668" i="47" s="1"/>
  <c r="G669" i="47" s="1"/>
  <c r="G670" i="47" s="1"/>
  <c r="G671" i="47" s="1"/>
  <c r="G672" i="47" s="1"/>
  <c r="G673" i="47" s="1"/>
  <c r="G674" i="47" s="1"/>
  <c r="G675" i="47" s="1"/>
  <c r="G676" i="47" s="1"/>
  <c r="G677" i="47" s="1"/>
  <c r="G678" i="47" s="1"/>
  <c r="G679" i="47" s="1"/>
  <c r="G680" i="47" s="1"/>
  <c r="G681" i="47" s="1"/>
  <c r="G682" i="47" s="1"/>
  <c r="G683" i="47" s="1"/>
  <c r="G684" i="47" s="1"/>
  <c r="G685" i="47" s="1"/>
  <c r="G686" i="47" s="1"/>
  <c r="G687" i="47" s="1"/>
  <c r="G688" i="47" s="1"/>
  <c r="G689" i="47" s="1"/>
  <c r="G690" i="47" s="1"/>
  <c r="G691" i="47" s="1"/>
  <c r="G692" i="47" s="1"/>
  <c r="G693" i="47" s="1"/>
  <c r="G694" i="47" s="1"/>
  <c r="G695" i="47" s="1"/>
  <c r="G696" i="47" s="1"/>
  <c r="G697" i="47" s="1"/>
  <c r="G698" i="47" s="1"/>
  <c r="G699" i="47" s="1"/>
  <c r="G700" i="47" s="1"/>
  <c r="G701" i="47" s="1"/>
  <c r="G702" i="47" s="1"/>
  <c r="G703" i="47" s="1"/>
  <c r="G704" i="47" s="1"/>
  <c r="G705" i="47" s="1"/>
  <c r="G706" i="47" s="1"/>
  <c r="G707" i="47" s="1"/>
  <c r="G708" i="47" s="1"/>
  <c r="G709" i="47" s="1"/>
  <c r="G710" i="47" s="1"/>
  <c r="G711" i="47" s="1"/>
  <c r="G712" i="47" s="1"/>
  <c r="G713" i="47" s="1"/>
  <c r="G714" i="47" s="1"/>
  <c r="G715" i="47" s="1"/>
  <c r="G716" i="47" s="1"/>
  <c r="G717" i="47" s="1"/>
  <c r="G718" i="47" s="1"/>
  <c r="G719" i="47" s="1"/>
  <c r="G720" i="47" s="1"/>
  <c r="G721" i="47" s="1"/>
  <c r="G722" i="47" s="1"/>
  <c r="G723" i="47" s="1"/>
  <c r="G724" i="47" s="1"/>
  <c r="G725" i="47" s="1"/>
  <c r="G726" i="47" s="1"/>
  <c r="G727" i="47" s="1"/>
  <c r="G728" i="47" s="1"/>
  <c r="G729" i="47" s="1"/>
  <c r="G730" i="47" s="1"/>
  <c r="G731" i="47" s="1"/>
  <c r="G732" i="47" s="1"/>
  <c r="G733" i="47" s="1"/>
  <c r="G734" i="47" s="1"/>
  <c r="G735" i="47" s="1"/>
  <c r="G736" i="47" s="1"/>
  <c r="G737" i="47" s="1"/>
  <c r="G738" i="47" s="1"/>
  <c r="G739" i="47" s="1"/>
  <c r="G740" i="47" s="1"/>
  <c r="G741" i="47" s="1"/>
  <c r="G742" i="47" s="1"/>
  <c r="G743" i="47" s="1"/>
  <c r="G744" i="47" s="1"/>
  <c r="G745" i="47" s="1"/>
  <c r="G746" i="47" s="1"/>
  <c r="G747" i="47" s="1"/>
  <c r="G748" i="47" s="1"/>
  <c r="G749" i="47" s="1"/>
  <c r="G750" i="47" s="1"/>
  <c r="G751" i="47" s="1"/>
  <c r="G752" i="47" s="1"/>
  <c r="G753" i="47" s="1"/>
  <c r="G754" i="47" s="1"/>
  <c r="G755" i="47" s="1"/>
  <c r="G756" i="47" s="1"/>
  <c r="G757" i="47" s="1"/>
  <c r="G758" i="47" s="1"/>
  <c r="G759" i="47" s="1"/>
  <c r="G760" i="47" s="1"/>
  <c r="G761" i="47" s="1"/>
  <c r="G762" i="47" s="1"/>
  <c r="G763" i="47" s="1"/>
  <c r="G764" i="47" s="1"/>
  <c r="G765" i="47" s="1"/>
  <c r="G766" i="47" s="1"/>
  <c r="G767" i="47" s="1"/>
  <c r="G768" i="47" s="1"/>
  <c r="G769" i="47" s="1"/>
  <c r="G770" i="47" s="1"/>
  <c r="G771" i="47" s="1"/>
  <c r="G772" i="47" s="1"/>
  <c r="G773" i="47" s="1"/>
  <c r="G774" i="47" s="1"/>
  <c r="G775" i="47" s="1"/>
  <c r="G776" i="47" s="1"/>
  <c r="G777" i="47" s="1"/>
  <c r="G778" i="47" s="1"/>
  <c r="G779" i="47" s="1"/>
  <c r="G780" i="47" s="1"/>
  <c r="G781" i="47" s="1"/>
  <c r="G782" i="47" s="1"/>
  <c r="G783" i="47" s="1"/>
  <c r="G784" i="47" s="1"/>
  <c r="G785" i="47" s="1"/>
  <c r="G786" i="47" s="1"/>
  <c r="G787" i="47" s="1"/>
  <c r="G788" i="47" s="1"/>
  <c r="G789" i="47" s="1"/>
  <c r="G790" i="47" s="1"/>
  <c r="G791" i="47" s="1"/>
  <c r="G792" i="47" s="1"/>
  <c r="G793" i="47" s="1"/>
  <c r="G794" i="47" s="1"/>
  <c r="G795" i="47" s="1"/>
  <c r="G796" i="47" s="1"/>
  <c r="G797" i="47" s="1"/>
  <c r="G798" i="47" s="1"/>
  <c r="G799" i="47" s="1"/>
  <c r="G800" i="47" s="1"/>
  <c r="G801" i="47" s="1"/>
  <c r="G802" i="47" s="1"/>
  <c r="G803" i="47" s="1"/>
  <c r="G804" i="47" s="1"/>
  <c r="G805" i="47" s="1"/>
  <c r="G806" i="47" s="1"/>
  <c r="G807" i="47" s="1"/>
  <c r="G808" i="47" s="1"/>
  <c r="G809" i="47" s="1"/>
  <c r="G810" i="47" s="1"/>
  <c r="G811" i="47" s="1"/>
  <c r="G812" i="47" s="1"/>
  <c r="G813" i="47" s="1"/>
  <c r="G814" i="47" s="1"/>
  <c r="G815" i="47" s="1"/>
  <c r="G816" i="47" s="1"/>
  <c r="G817" i="47" s="1"/>
  <c r="G818" i="47" s="1"/>
  <c r="G819" i="47" s="1"/>
  <c r="G820" i="47" s="1"/>
  <c r="G821" i="47" s="1"/>
  <c r="G822" i="47" s="1"/>
  <c r="G823" i="47" s="1"/>
  <c r="G824" i="47" s="1"/>
  <c r="G825" i="47" s="1"/>
  <c r="G826" i="47" s="1"/>
  <c r="G827" i="47" s="1"/>
  <c r="G828" i="47" s="1"/>
  <c r="G829" i="47" s="1"/>
  <c r="G830" i="47" s="1"/>
  <c r="G831" i="47" s="1"/>
  <c r="G832" i="47" s="1"/>
  <c r="G833" i="47" s="1"/>
  <c r="G834" i="47" s="1"/>
  <c r="G835" i="47" s="1"/>
  <c r="G836" i="47" s="1"/>
  <c r="G837" i="47" s="1"/>
  <c r="G838" i="47" s="1"/>
  <c r="G839" i="47" s="1"/>
  <c r="G840" i="47" s="1"/>
  <c r="G841" i="47" s="1"/>
  <c r="G842" i="47" s="1"/>
  <c r="G843" i="47" s="1"/>
  <c r="G844" i="47" s="1"/>
  <c r="G845" i="47" s="1"/>
  <c r="G846" i="47" s="1"/>
  <c r="G847" i="47" s="1"/>
  <c r="G848" i="47" s="1"/>
  <c r="G849" i="47" s="1"/>
  <c r="G850" i="47" s="1"/>
  <c r="G851" i="47" s="1"/>
  <c r="G852" i="47" s="1"/>
  <c r="G853" i="47" s="1"/>
  <c r="G854" i="47" s="1"/>
  <c r="G855" i="47" s="1"/>
  <c r="G856" i="47" s="1"/>
  <c r="G857" i="47" s="1"/>
  <c r="G858" i="47" s="1"/>
  <c r="G859" i="47" s="1"/>
  <c r="G860" i="47" s="1"/>
  <c r="G861" i="47" s="1"/>
  <c r="G862" i="47" s="1"/>
  <c r="G863" i="47" s="1"/>
  <c r="G864" i="47" s="1"/>
  <c r="G865" i="47" s="1"/>
  <c r="G866" i="47" s="1"/>
  <c r="G867" i="47" s="1"/>
  <c r="G868" i="47" s="1"/>
  <c r="G869" i="47" s="1"/>
  <c r="G870" i="47" s="1"/>
  <c r="G871" i="47" s="1"/>
  <c r="G872" i="47" s="1"/>
  <c r="G873" i="47" s="1"/>
  <c r="G874" i="47" s="1"/>
  <c r="G875" i="47" s="1"/>
  <c r="G876" i="47" s="1"/>
  <c r="G877" i="47" s="1"/>
  <c r="G878" i="47" s="1"/>
  <c r="G879" i="47" s="1"/>
  <c r="G880" i="47" s="1"/>
  <c r="G881" i="47" s="1"/>
  <c r="G882" i="47" s="1"/>
  <c r="G883" i="47" s="1"/>
  <c r="G884" i="47" s="1"/>
  <c r="G885" i="47" s="1"/>
  <c r="G886" i="47" s="1"/>
  <c r="G887" i="47" s="1"/>
  <c r="G888" i="47" s="1"/>
  <c r="G889" i="47" s="1"/>
  <c r="G890" i="47" s="1"/>
  <c r="G891" i="47" s="1"/>
  <c r="G892" i="47" s="1"/>
  <c r="G893" i="47" s="1"/>
  <c r="G894" i="47" s="1"/>
  <c r="G895" i="47" s="1"/>
  <c r="G896" i="47" s="1"/>
  <c r="G897" i="47" s="1"/>
  <c r="G898" i="47" s="1"/>
  <c r="G899" i="47" s="1"/>
  <c r="G900" i="47" s="1"/>
  <c r="G901" i="47" s="1"/>
  <c r="G902" i="47" s="1"/>
  <c r="G903" i="47" s="1"/>
  <c r="G904" i="47" s="1"/>
  <c r="G905" i="47" s="1"/>
  <c r="G906" i="47" s="1"/>
  <c r="G907" i="47" s="1"/>
  <c r="G908" i="47" s="1"/>
  <c r="G909" i="47" s="1"/>
  <c r="G910" i="47" s="1"/>
  <c r="G911" i="47" s="1"/>
  <c r="G912" i="47" s="1"/>
  <c r="G913" i="47" s="1"/>
  <c r="G914" i="47" s="1"/>
  <c r="G915" i="47" s="1"/>
  <c r="G916" i="47" s="1"/>
  <c r="G917" i="47" s="1"/>
  <c r="G918" i="47" s="1"/>
  <c r="G919" i="47" s="1"/>
  <c r="G920" i="47" s="1"/>
  <c r="G921" i="47" s="1"/>
  <c r="G922" i="47" s="1"/>
  <c r="G923" i="47" s="1"/>
  <c r="G924" i="47" s="1"/>
  <c r="G925" i="47" s="1"/>
  <c r="G926" i="47" s="1"/>
  <c r="G927" i="47" s="1"/>
  <c r="G928" i="47" s="1"/>
  <c r="G929" i="47" s="1"/>
  <c r="G930" i="47" s="1"/>
  <c r="G931" i="47" s="1"/>
  <c r="G932" i="47" s="1"/>
  <c r="G933" i="47" s="1"/>
  <c r="G934" i="47" s="1"/>
  <c r="G935" i="47" s="1"/>
  <c r="G936" i="47" s="1"/>
  <c r="G937" i="47" s="1"/>
  <c r="G938" i="47" s="1"/>
  <c r="G939" i="47" s="1"/>
  <c r="G940" i="47" s="1"/>
  <c r="G941" i="47" s="1"/>
  <c r="G942" i="47" s="1"/>
  <c r="G943" i="47" s="1"/>
  <c r="G944" i="47" s="1"/>
  <c r="G945" i="47" s="1"/>
  <c r="G946" i="47" s="1"/>
  <c r="G947" i="47" s="1"/>
  <c r="G948" i="47" s="1"/>
  <c r="G949" i="47" s="1"/>
  <c r="G950" i="47" s="1"/>
  <c r="G951" i="47" s="1"/>
  <c r="G952" i="47" s="1"/>
  <c r="G953" i="47" s="1"/>
  <c r="G954" i="47" s="1"/>
  <c r="G955" i="47" s="1"/>
  <c r="G956" i="47" s="1"/>
  <c r="G957" i="47" s="1"/>
  <c r="G958" i="47" s="1"/>
  <c r="G959" i="47" s="1"/>
  <c r="G960" i="47" s="1"/>
  <c r="G961" i="47" s="1"/>
  <c r="G962" i="47" s="1"/>
  <c r="G963" i="47" s="1"/>
  <c r="G964" i="47" s="1"/>
  <c r="G965" i="47" s="1"/>
  <c r="G966" i="47" s="1"/>
  <c r="G967" i="47" s="1"/>
  <c r="G968" i="47" s="1"/>
  <c r="G969" i="47" s="1"/>
  <c r="G970" i="47" s="1"/>
  <c r="G971" i="47" s="1"/>
  <c r="G972" i="47" s="1"/>
  <c r="G973" i="47" s="1"/>
  <c r="G974" i="47" s="1"/>
  <c r="G975" i="47" s="1"/>
  <c r="G976" i="47" s="1"/>
  <c r="G977" i="47" s="1"/>
  <c r="G978" i="47" s="1"/>
  <c r="G979" i="47" s="1"/>
  <c r="G980" i="47" s="1"/>
  <c r="G981" i="47" s="1"/>
  <c r="G982" i="47" s="1"/>
  <c r="G983" i="47" s="1"/>
  <c r="G984" i="47" s="1"/>
  <c r="G985" i="47" s="1"/>
  <c r="G986" i="47" s="1"/>
  <c r="G987" i="47" s="1"/>
  <c r="G988" i="47" s="1"/>
  <c r="G989" i="47" s="1"/>
  <c r="G990" i="47" s="1"/>
  <c r="G991" i="47" s="1"/>
  <c r="G992" i="47" s="1"/>
  <c r="G993" i="47" s="1"/>
  <c r="G994" i="47" s="1"/>
  <c r="G995" i="47" s="1"/>
  <c r="G996" i="47" s="1"/>
  <c r="G997" i="47" s="1"/>
  <c r="G998" i="47" s="1"/>
  <c r="G999" i="47" s="1"/>
  <c r="G1000" i="47" s="1"/>
  <c r="G1001" i="47" s="1"/>
  <c r="G1002" i="47" s="1"/>
  <c r="G1003" i="47" s="1"/>
  <c r="G1004" i="47" s="1"/>
  <c r="G1005" i="47" s="1"/>
  <c r="G1006" i="47" s="1"/>
  <c r="G1007" i="47" s="1"/>
  <c r="G1008" i="47" s="1"/>
  <c r="G1009" i="47" s="1"/>
  <c r="G1010" i="47" s="1"/>
  <c r="G1011" i="47" s="1"/>
  <c r="G1012" i="47" s="1"/>
  <c r="G1013" i="47" s="1"/>
  <c r="G1014" i="47" s="1"/>
  <c r="G1015" i="47" s="1"/>
  <c r="G1016" i="47" s="1"/>
  <c r="G1017" i="47" s="1"/>
  <c r="G1018" i="47" s="1"/>
  <c r="G1019" i="47" s="1"/>
  <c r="G1020" i="47" s="1"/>
  <c r="G1021" i="47" s="1"/>
  <c r="G1022" i="47" s="1"/>
  <c r="G1023" i="47" s="1"/>
  <c r="G1024" i="47" s="1"/>
  <c r="G1025" i="47" s="1"/>
  <c r="G1026" i="47" s="1"/>
  <c r="G1027" i="47" s="1"/>
  <c r="G1028" i="47" s="1"/>
  <c r="G1029" i="47" s="1"/>
  <c r="G1030" i="47" s="1"/>
  <c r="G1031" i="47" s="1"/>
  <c r="G1032" i="47" s="1"/>
  <c r="G1033" i="47" s="1"/>
  <c r="G1034" i="47" s="1"/>
  <c r="G1035" i="47" s="1"/>
  <c r="G1036" i="47" s="1"/>
  <c r="G1037" i="47" s="1"/>
  <c r="G1038" i="47" s="1"/>
  <c r="G1039" i="47" s="1"/>
  <c r="G1040" i="47" s="1"/>
  <c r="G1041" i="47" s="1"/>
  <c r="G1042" i="47" s="1"/>
  <c r="G1043" i="47" s="1"/>
  <c r="G1044" i="47" s="1"/>
  <c r="G1045" i="47" s="1"/>
  <c r="G1046" i="47" s="1"/>
  <c r="G1047" i="47" s="1"/>
  <c r="G1048" i="47" s="1"/>
  <c r="G1049" i="47" s="1"/>
  <c r="G1050" i="47" s="1"/>
  <c r="G1051" i="47" s="1"/>
  <c r="G1052" i="47" s="1"/>
  <c r="G1053" i="47" s="1"/>
  <c r="G1054" i="47" s="1"/>
  <c r="G1055" i="47" s="1"/>
  <c r="G1056" i="47" s="1"/>
  <c r="G1057" i="47" s="1"/>
  <c r="G1058" i="47" s="1"/>
  <c r="G1059" i="47" s="1"/>
  <c r="G1060" i="47" s="1"/>
  <c r="G1061" i="47" s="1"/>
  <c r="G1062" i="47" s="1"/>
  <c r="G1063" i="47" s="1"/>
  <c r="G1064" i="47" s="1"/>
  <c r="G1065" i="47" s="1"/>
  <c r="G1066" i="47" s="1"/>
  <c r="G1067" i="47" s="1"/>
  <c r="G1068" i="47" s="1"/>
  <c r="G1069" i="47" s="1"/>
  <c r="G1070" i="47" s="1"/>
  <c r="G1071" i="47" s="1"/>
  <c r="G1072" i="47" s="1"/>
  <c r="G1073" i="47" s="1"/>
  <c r="G1074" i="47" s="1"/>
  <c r="G1075" i="47" s="1"/>
  <c r="G1076" i="47" s="1"/>
  <c r="G1077" i="47" s="1"/>
  <c r="G1078" i="47" s="1"/>
  <c r="G1079" i="47" s="1"/>
  <c r="G1080" i="47" s="1"/>
  <c r="G1081" i="47" s="1"/>
  <c r="G1082" i="47" s="1"/>
  <c r="G1083" i="47" s="1"/>
  <c r="G1084" i="47" s="1"/>
  <c r="G1085" i="47" s="1"/>
  <c r="G1086" i="47" s="1"/>
  <c r="G1087" i="47" s="1"/>
  <c r="G1088" i="47" s="1"/>
  <c r="G1089" i="47" s="1"/>
  <c r="G1090" i="47" s="1"/>
  <c r="G1091" i="47" s="1"/>
  <c r="G1092" i="47" s="1"/>
  <c r="G1093" i="47" s="1"/>
  <c r="G1094" i="47" s="1"/>
  <c r="G1095" i="47" s="1"/>
  <c r="G1096" i="47" s="1"/>
  <c r="G1097" i="47" s="1"/>
  <c r="G1098" i="47" s="1"/>
  <c r="G1099" i="47" s="1"/>
  <c r="G1100" i="47" s="1"/>
  <c r="G1101" i="47" s="1"/>
  <c r="G1102" i="47" s="1"/>
  <c r="G1103" i="47" s="1"/>
  <c r="G1104" i="47" s="1"/>
  <c r="G1105" i="47" s="1"/>
  <c r="G1106" i="47" s="1"/>
  <c r="G1107" i="47" s="1"/>
  <c r="G1108" i="47" s="1"/>
  <c r="G1109" i="47" s="1"/>
  <c r="G1110" i="47" s="1"/>
  <c r="G1111" i="47" s="1"/>
  <c r="G1112" i="47" s="1"/>
  <c r="G1113" i="47" s="1"/>
  <c r="G1114" i="47" s="1"/>
  <c r="G1115" i="47" s="1"/>
  <c r="G1116" i="47" s="1"/>
  <c r="G1117" i="47" s="1"/>
  <c r="G1118" i="47" s="1"/>
  <c r="G1119" i="47" s="1"/>
  <c r="G1120" i="47" s="1"/>
  <c r="G1121" i="47" s="1"/>
  <c r="G1122" i="47" s="1"/>
  <c r="G1123" i="47" s="1"/>
  <c r="G1124" i="47" s="1"/>
  <c r="G1125" i="47" s="1"/>
  <c r="G1126" i="47" s="1"/>
  <c r="G1127" i="47" s="1"/>
  <c r="G1128" i="47" s="1"/>
  <c r="G1129" i="47" s="1"/>
  <c r="G1130" i="47" s="1"/>
  <c r="G1131" i="47" s="1"/>
  <c r="G1132" i="47" s="1"/>
  <c r="G1133" i="47" s="1"/>
  <c r="G1134" i="47" s="1"/>
  <c r="G1135" i="47" s="1"/>
  <c r="G1136" i="47" s="1"/>
  <c r="G1137" i="47" s="1"/>
  <c r="G1138" i="47" s="1"/>
  <c r="G1139" i="47" s="1"/>
  <c r="G1140" i="47" s="1"/>
  <c r="G1141" i="47" s="1"/>
  <c r="G1142" i="47" s="1"/>
  <c r="G1143" i="47" s="1"/>
  <c r="G1144" i="47" s="1"/>
  <c r="G1145" i="47" s="1"/>
  <c r="G1146" i="47" s="1"/>
  <c r="G1147" i="47" s="1"/>
  <c r="G1148" i="47" s="1"/>
  <c r="G1149" i="47" s="1"/>
  <c r="G1150" i="47" s="1"/>
  <c r="G1151" i="47" s="1"/>
  <c r="G1152" i="47" s="1"/>
  <c r="G1153" i="47" s="1"/>
  <c r="G1154" i="47" s="1"/>
  <c r="G1155" i="47" s="1"/>
  <c r="G1156" i="47" s="1"/>
  <c r="G1157" i="47" s="1"/>
  <c r="G1158" i="47" s="1"/>
  <c r="G1159" i="47" s="1"/>
  <c r="G1160" i="47" s="1"/>
  <c r="G1161" i="47" s="1"/>
  <c r="G1162" i="47" s="1"/>
  <c r="G1163" i="47" s="1"/>
  <c r="G1164" i="47" s="1"/>
  <c r="G1165" i="47" s="1"/>
  <c r="G1166" i="47" s="1"/>
  <c r="G1167" i="47" s="1"/>
  <c r="G1168" i="47" s="1"/>
  <c r="G1169" i="47" s="1"/>
  <c r="G1170" i="47" s="1"/>
  <c r="G1171" i="47" s="1"/>
  <c r="G1172" i="47" s="1"/>
  <c r="G1173" i="47" s="1"/>
  <c r="G1174" i="47" s="1"/>
  <c r="G1175" i="47" s="1"/>
  <c r="G1176" i="47" s="1"/>
  <c r="G1177" i="47" s="1"/>
  <c r="G1178" i="47" s="1"/>
  <c r="G1179" i="47" s="1"/>
  <c r="G1180" i="47" s="1"/>
  <c r="G1181" i="47" s="1"/>
  <c r="G1182" i="47" s="1"/>
  <c r="G1183" i="47" s="1"/>
  <c r="G1184" i="47" s="1"/>
  <c r="G1185" i="47" s="1"/>
  <c r="G1186" i="47" s="1"/>
  <c r="G1187" i="47" s="1"/>
  <c r="G1188" i="47" s="1"/>
  <c r="G1189" i="47" s="1"/>
  <c r="G1190" i="47" s="1"/>
  <c r="G1191" i="47" s="1"/>
  <c r="G1192" i="47" s="1"/>
  <c r="G1193" i="47" s="1"/>
  <c r="G1194" i="47" s="1"/>
  <c r="G1195" i="47" s="1"/>
  <c r="G1196" i="47" s="1"/>
  <c r="G1197" i="47" s="1"/>
  <c r="G1198" i="47" s="1"/>
  <c r="G1199" i="47" s="1"/>
  <c r="G1200" i="47" s="1"/>
  <c r="G1201" i="47" s="1"/>
  <c r="G1202" i="47" s="1"/>
  <c r="G1203" i="47" s="1"/>
  <c r="G1204" i="47" s="1"/>
  <c r="G1205" i="47" s="1"/>
  <c r="G1206" i="47" s="1"/>
  <c r="G1207" i="47" s="1"/>
  <c r="G1208" i="47" s="1"/>
  <c r="G1209" i="47" s="1"/>
  <c r="G1210" i="47" s="1"/>
  <c r="G1211" i="47" s="1"/>
  <c r="G1212" i="47" s="1"/>
  <c r="G1213" i="47" s="1"/>
  <c r="G1214" i="47" s="1"/>
  <c r="G1215" i="47" s="1"/>
  <c r="G1216" i="47" s="1"/>
  <c r="G1217" i="47" s="1"/>
  <c r="G1218" i="47" s="1"/>
  <c r="G1219" i="47" s="1"/>
  <c r="G1220" i="47" s="1"/>
  <c r="G1221" i="47" s="1"/>
  <c r="G1222" i="47" s="1"/>
  <c r="G1223" i="47" s="1"/>
  <c r="G1224" i="47" s="1"/>
  <c r="G1225" i="47" s="1"/>
  <c r="G1226" i="47" s="1"/>
  <c r="G1227" i="47" s="1"/>
  <c r="G1228" i="47" s="1"/>
  <c r="G1229" i="47" s="1"/>
  <c r="G1230" i="47" s="1"/>
  <c r="G1231" i="47" s="1"/>
  <c r="G1232" i="47" s="1"/>
  <c r="G1233" i="47" s="1"/>
  <c r="G1234" i="47" s="1"/>
  <c r="G1235" i="47" s="1"/>
  <c r="G1236" i="47" s="1"/>
  <c r="G1237" i="47" s="1"/>
  <c r="G1238" i="47" s="1"/>
  <c r="G1239" i="47" s="1"/>
  <c r="G1240" i="47" s="1"/>
  <c r="G1241" i="47" s="1"/>
  <c r="G1242" i="47" s="1"/>
  <c r="G1243" i="47" s="1"/>
  <c r="G1244" i="47" s="1"/>
  <c r="G1245" i="47" s="1"/>
  <c r="G45" i="46"/>
  <c r="G46" i="46" s="1"/>
  <c r="G47" i="46" s="1"/>
  <c r="G48" i="46" s="1"/>
  <c r="G49" i="46" s="1"/>
  <c r="G50" i="46" s="1"/>
  <c r="G51" i="46" s="1"/>
  <c r="G52" i="46" s="1"/>
  <c r="G53" i="46" s="1"/>
  <c r="G54" i="46" s="1"/>
  <c r="G55" i="46" s="1"/>
  <c r="G56" i="46" s="1"/>
  <c r="G57" i="46" s="1"/>
  <c r="G58" i="46" s="1"/>
  <c r="G59" i="46" s="1"/>
  <c r="G60" i="46" s="1"/>
  <c r="G61" i="46" s="1"/>
  <c r="G62" i="46" s="1"/>
  <c r="G63" i="46" s="1"/>
  <c r="G64" i="46" s="1"/>
  <c r="G65" i="46" s="1"/>
  <c r="G66" i="46" s="1"/>
  <c r="G67" i="46" s="1"/>
  <c r="G68" i="46" s="1"/>
  <c r="G69" i="46" s="1"/>
  <c r="G70" i="46" s="1"/>
  <c r="G71" i="46" s="1"/>
  <c r="G72" i="46" s="1"/>
  <c r="G73" i="46" s="1"/>
  <c r="G74" i="46" s="1"/>
  <c r="G75" i="46" s="1"/>
  <c r="G76" i="46" s="1"/>
  <c r="G77" i="46" s="1"/>
  <c r="G78" i="46" s="1"/>
  <c r="G79" i="46" s="1"/>
  <c r="G80" i="46" s="1"/>
  <c r="G81" i="46" s="1"/>
  <c r="G82" i="46" s="1"/>
  <c r="G83" i="46" s="1"/>
  <c r="G84" i="46" s="1"/>
  <c r="G85" i="46" s="1"/>
  <c r="G86" i="46" s="1"/>
  <c r="G87" i="46" s="1"/>
  <c r="G88" i="46" s="1"/>
  <c r="G89" i="46" s="1"/>
  <c r="G90" i="46" s="1"/>
  <c r="G91" i="46" s="1"/>
  <c r="G92" i="46" s="1"/>
  <c r="G93" i="46" s="1"/>
  <c r="G94" i="46" s="1"/>
  <c r="G95" i="46" s="1"/>
  <c r="G96" i="46" s="1"/>
  <c r="G97" i="46" s="1"/>
  <c r="G98" i="46" s="1"/>
  <c r="G99" i="46" s="1"/>
  <c r="G100" i="46" s="1"/>
  <c r="G101" i="46" s="1"/>
  <c r="G102" i="46" s="1"/>
  <c r="G103" i="46" s="1"/>
  <c r="G104" i="46" s="1"/>
  <c r="G105" i="46" s="1"/>
  <c r="G106" i="46" s="1"/>
  <c r="G107" i="46" s="1"/>
  <c r="G108" i="46" s="1"/>
  <c r="G109" i="46" s="1"/>
  <c r="G110" i="46" s="1"/>
  <c r="G111" i="46" s="1"/>
  <c r="G112" i="46" s="1"/>
  <c r="G113" i="46" s="1"/>
  <c r="G114" i="46" s="1"/>
  <c r="G115" i="46" s="1"/>
  <c r="G116" i="46" s="1"/>
  <c r="G117" i="46" s="1"/>
  <c r="G118" i="46" s="1"/>
  <c r="G119" i="46" s="1"/>
  <c r="G120" i="46" s="1"/>
  <c r="G121" i="46" s="1"/>
  <c r="G122" i="46" s="1"/>
  <c r="G123" i="46" s="1"/>
  <c r="G124" i="46" s="1"/>
  <c r="G125" i="46" s="1"/>
  <c r="G126" i="46" s="1"/>
  <c r="G127" i="46" s="1"/>
  <c r="G128" i="46" s="1"/>
  <c r="G129" i="46" s="1"/>
  <c r="G130" i="46" s="1"/>
  <c r="G131" i="46" s="1"/>
  <c r="G132" i="46" s="1"/>
  <c r="G133" i="46" s="1"/>
  <c r="G134" i="46" s="1"/>
  <c r="G135" i="46" s="1"/>
  <c r="G136" i="46" s="1"/>
  <c r="G137" i="46" s="1"/>
  <c r="G138" i="46" s="1"/>
  <c r="G139" i="46" s="1"/>
  <c r="G140" i="46" s="1"/>
  <c r="G141" i="46" s="1"/>
  <c r="G142" i="46" s="1"/>
  <c r="G143" i="46" s="1"/>
  <c r="G144" i="46" s="1"/>
  <c r="G145" i="46" s="1"/>
  <c r="G146" i="46" s="1"/>
  <c r="G147" i="46" s="1"/>
  <c r="G148" i="46" s="1"/>
  <c r="G149" i="46" s="1"/>
  <c r="G150" i="46" s="1"/>
  <c r="G151" i="46" s="1"/>
  <c r="G152" i="46" s="1"/>
  <c r="G153" i="46" s="1"/>
  <c r="G154" i="46" s="1"/>
  <c r="G155" i="46" s="1"/>
  <c r="G156" i="46" s="1"/>
  <c r="G157" i="46" s="1"/>
  <c r="G158" i="46" s="1"/>
  <c r="G159" i="46" s="1"/>
  <c r="G160" i="46" s="1"/>
  <c r="G161" i="46" s="1"/>
  <c r="G162" i="46" s="1"/>
  <c r="G163" i="46" s="1"/>
  <c r="G164" i="46" s="1"/>
  <c r="G165" i="46" s="1"/>
  <c r="G166" i="46" s="1"/>
  <c r="G167" i="46" s="1"/>
  <c r="G168" i="46" s="1"/>
  <c r="G169" i="46" s="1"/>
  <c r="G170" i="46" s="1"/>
  <c r="G171" i="46" s="1"/>
  <c r="G172" i="46" s="1"/>
  <c r="G173" i="46" s="1"/>
  <c r="G174" i="46" s="1"/>
  <c r="G175" i="46" s="1"/>
  <c r="G176" i="46" s="1"/>
  <c r="G177" i="46" s="1"/>
  <c r="G178" i="46" s="1"/>
  <c r="G179" i="46" s="1"/>
  <c r="G180" i="46" s="1"/>
  <c r="G181" i="46" s="1"/>
  <c r="G182" i="46" s="1"/>
  <c r="G183" i="46" s="1"/>
  <c r="G184" i="46" s="1"/>
  <c r="G185" i="46" s="1"/>
  <c r="G186" i="46" s="1"/>
  <c r="G187" i="46" s="1"/>
  <c r="G188" i="46" s="1"/>
  <c r="G189" i="46" s="1"/>
  <c r="G190" i="46" s="1"/>
  <c r="G191" i="46" s="1"/>
  <c r="G192" i="46" s="1"/>
  <c r="G193" i="46" s="1"/>
  <c r="G194" i="46" s="1"/>
  <c r="G195" i="46" s="1"/>
  <c r="G196" i="46" s="1"/>
  <c r="G197" i="46" s="1"/>
  <c r="G198" i="46" s="1"/>
  <c r="G199" i="46" s="1"/>
  <c r="G200" i="46" s="1"/>
  <c r="G201" i="46" s="1"/>
  <c r="G202" i="46" s="1"/>
  <c r="G203" i="46" s="1"/>
  <c r="G204" i="46" s="1"/>
  <c r="G205" i="46" s="1"/>
  <c r="G206" i="46" s="1"/>
  <c r="G207" i="46" s="1"/>
  <c r="G208" i="46" s="1"/>
  <c r="G209" i="46" s="1"/>
  <c r="G210" i="46" s="1"/>
  <c r="G211" i="46" s="1"/>
  <c r="G212" i="46" s="1"/>
  <c r="G213" i="46" s="1"/>
  <c r="G214" i="46" s="1"/>
  <c r="G215" i="46" s="1"/>
  <c r="G216" i="46" s="1"/>
  <c r="G217" i="46" s="1"/>
  <c r="G218" i="46" s="1"/>
  <c r="G219" i="46" s="1"/>
  <c r="G220" i="46" s="1"/>
  <c r="G221" i="46" s="1"/>
  <c r="G222" i="46" s="1"/>
  <c r="G223" i="46" s="1"/>
  <c r="G224" i="46" s="1"/>
  <c r="G225" i="46" s="1"/>
  <c r="G226" i="46" s="1"/>
  <c r="G227" i="46" s="1"/>
  <c r="G228" i="46" s="1"/>
  <c r="G229" i="46" s="1"/>
  <c r="G230" i="46" s="1"/>
  <c r="G231" i="46" s="1"/>
  <c r="G232" i="46" s="1"/>
  <c r="G233" i="46" s="1"/>
  <c r="G234" i="46" s="1"/>
  <c r="G235" i="46" s="1"/>
  <c r="G236" i="46" s="1"/>
  <c r="G237" i="46" s="1"/>
  <c r="G238" i="46" s="1"/>
  <c r="G239" i="46" s="1"/>
  <c r="G240" i="46" s="1"/>
  <c r="G241" i="46" s="1"/>
  <c r="G242" i="46" s="1"/>
  <c r="G243" i="46" s="1"/>
  <c r="G244" i="46" s="1"/>
  <c r="G245" i="46" s="1"/>
  <c r="G246" i="46" s="1"/>
  <c r="G247" i="46" s="1"/>
  <c r="G248" i="46" s="1"/>
  <c r="G249" i="46" s="1"/>
  <c r="G250" i="46" s="1"/>
  <c r="G251" i="46" s="1"/>
  <c r="G252" i="46" s="1"/>
  <c r="G253" i="46" s="1"/>
  <c r="G254" i="46" s="1"/>
  <c r="G255" i="46" s="1"/>
  <c r="G256" i="46" s="1"/>
  <c r="G257" i="46" s="1"/>
  <c r="G258" i="46" s="1"/>
  <c r="G259" i="46" s="1"/>
  <c r="G260" i="46" s="1"/>
  <c r="G261" i="46" s="1"/>
  <c r="G262" i="46" s="1"/>
  <c r="G263" i="46" s="1"/>
  <c r="G264" i="46" s="1"/>
  <c r="G265" i="46" s="1"/>
  <c r="G266" i="46" s="1"/>
  <c r="G267" i="46" s="1"/>
  <c r="G268" i="46" s="1"/>
  <c r="G269" i="46" s="1"/>
  <c r="G270" i="46" s="1"/>
  <c r="G271" i="46" s="1"/>
  <c r="G272" i="46" s="1"/>
  <c r="G273" i="46" s="1"/>
  <c r="G274" i="46" s="1"/>
  <c r="G275" i="46" s="1"/>
  <c r="G276" i="46" s="1"/>
  <c r="G277" i="46" s="1"/>
  <c r="G278" i="46" s="1"/>
  <c r="G279" i="46" s="1"/>
  <c r="G280" i="46" s="1"/>
  <c r="G281" i="46" s="1"/>
  <c r="G282" i="46" s="1"/>
  <c r="G283" i="46" s="1"/>
  <c r="G284" i="46" s="1"/>
  <c r="G285" i="46" s="1"/>
  <c r="G286" i="46" s="1"/>
  <c r="G287" i="46" s="1"/>
  <c r="G288" i="46" s="1"/>
  <c r="G289" i="46" s="1"/>
  <c r="G290" i="46" s="1"/>
  <c r="G291" i="46" s="1"/>
  <c r="G292" i="46" s="1"/>
  <c r="G293" i="46" s="1"/>
  <c r="G294" i="46" s="1"/>
  <c r="G295" i="46" s="1"/>
  <c r="G296" i="46" s="1"/>
  <c r="G297" i="46" s="1"/>
  <c r="G298" i="46" s="1"/>
  <c r="G299" i="46" s="1"/>
  <c r="G300" i="46" s="1"/>
  <c r="G301" i="46" s="1"/>
  <c r="G302" i="46" s="1"/>
  <c r="G303" i="46" s="1"/>
  <c r="G304" i="46" s="1"/>
  <c r="G305" i="46" s="1"/>
  <c r="G306" i="46" s="1"/>
  <c r="G307" i="46" s="1"/>
  <c r="G308" i="46" s="1"/>
  <c r="G309" i="46" s="1"/>
  <c r="G310" i="46" s="1"/>
  <c r="G311" i="46" s="1"/>
  <c r="G312" i="46" s="1"/>
  <c r="G313" i="46" s="1"/>
  <c r="G314" i="46" s="1"/>
  <c r="G315" i="46" s="1"/>
  <c r="G316" i="46" s="1"/>
  <c r="G317" i="46" s="1"/>
  <c r="G318" i="46" s="1"/>
  <c r="G319" i="46" s="1"/>
  <c r="G320" i="46" s="1"/>
  <c r="G321" i="46" s="1"/>
  <c r="G322" i="46" s="1"/>
  <c r="G323" i="46" s="1"/>
  <c r="G324" i="46" s="1"/>
  <c r="G325" i="46" s="1"/>
  <c r="G326" i="46" s="1"/>
  <c r="G327" i="46" s="1"/>
  <c r="G328" i="46" s="1"/>
  <c r="G329" i="46" s="1"/>
  <c r="G330" i="46" s="1"/>
  <c r="G331" i="46" s="1"/>
  <c r="G332" i="46" s="1"/>
  <c r="G333" i="46" s="1"/>
  <c r="G334" i="46" s="1"/>
  <c r="G335" i="46" s="1"/>
  <c r="G336" i="46" s="1"/>
  <c r="G337" i="46" s="1"/>
  <c r="G338" i="46" s="1"/>
  <c r="G339" i="46" s="1"/>
  <c r="G340" i="46" s="1"/>
  <c r="G341" i="46" s="1"/>
  <c r="G342" i="46" s="1"/>
  <c r="G343" i="46" s="1"/>
  <c r="G344" i="46" s="1"/>
  <c r="G345" i="46" s="1"/>
  <c r="G346" i="46" s="1"/>
  <c r="G347" i="46" s="1"/>
  <c r="G348" i="46" s="1"/>
  <c r="G349" i="46" s="1"/>
  <c r="G350" i="46" s="1"/>
  <c r="G351" i="46" s="1"/>
  <c r="G352" i="46" s="1"/>
  <c r="G353" i="46" s="1"/>
  <c r="G354" i="46" s="1"/>
  <c r="G355" i="46" s="1"/>
  <c r="G356" i="46" s="1"/>
  <c r="G357" i="46" s="1"/>
  <c r="G358" i="46" s="1"/>
  <c r="G359" i="46" s="1"/>
  <c r="G360" i="46" s="1"/>
  <c r="G361" i="46" s="1"/>
  <c r="G362" i="46" s="1"/>
  <c r="G363" i="46" s="1"/>
  <c r="G364" i="46" s="1"/>
  <c r="G365" i="46" s="1"/>
  <c r="G366" i="46" s="1"/>
  <c r="G367" i="46" s="1"/>
  <c r="G368" i="46" s="1"/>
  <c r="G369" i="46" s="1"/>
  <c r="G370" i="46" s="1"/>
  <c r="G371" i="46" s="1"/>
  <c r="G372" i="46" s="1"/>
  <c r="G373" i="46" s="1"/>
  <c r="G374" i="46" s="1"/>
  <c r="G375" i="46" s="1"/>
  <c r="G376" i="46" s="1"/>
  <c r="G377" i="46" s="1"/>
  <c r="G378" i="46" s="1"/>
  <c r="G379" i="46" s="1"/>
  <c r="G380" i="46" s="1"/>
  <c r="G381" i="46" s="1"/>
  <c r="G382" i="46" s="1"/>
  <c r="G383" i="46" s="1"/>
  <c r="G384" i="46" s="1"/>
  <c r="G385" i="46" s="1"/>
  <c r="G386" i="46" s="1"/>
  <c r="G387" i="46" s="1"/>
  <c r="G388" i="46" s="1"/>
  <c r="G389" i="46" s="1"/>
  <c r="G390" i="46" s="1"/>
  <c r="G391" i="46" s="1"/>
  <c r="G392" i="46" s="1"/>
  <c r="G393" i="46" s="1"/>
  <c r="G394" i="46" s="1"/>
  <c r="G395" i="46" s="1"/>
  <c r="G396" i="46" s="1"/>
  <c r="G397" i="46" s="1"/>
  <c r="G398" i="46" s="1"/>
  <c r="G399" i="46" s="1"/>
  <c r="G400" i="46" s="1"/>
  <c r="G401" i="46" s="1"/>
  <c r="G402" i="46" s="1"/>
  <c r="G403" i="46" s="1"/>
  <c r="G404" i="46" s="1"/>
  <c r="G405" i="46" s="1"/>
  <c r="G406" i="46" s="1"/>
  <c r="G407" i="46" s="1"/>
  <c r="G408" i="46" s="1"/>
  <c r="G409" i="46" s="1"/>
  <c r="G410" i="46" s="1"/>
  <c r="G411" i="46" s="1"/>
  <c r="G412" i="46" s="1"/>
  <c r="G413" i="46" s="1"/>
  <c r="G414" i="46" s="1"/>
  <c r="G415" i="46" s="1"/>
  <c r="G416" i="46" s="1"/>
  <c r="G417" i="46" s="1"/>
  <c r="G418" i="46" s="1"/>
  <c r="G419" i="46" s="1"/>
  <c r="G420" i="46" s="1"/>
  <c r="G421" i="46" s="1"/>
  <c r="G422" i="46" s="1"/>
  <c r="G423" i="46" s="1"/>
  <c r="G424" i="46" s="1"/>
  <c r="G425" i="46" s="1"/>
  <c r="G426" i="46" s="1"/>
  <c r="G427" i="46" s="1"/>
  <c r="G428" i="46" s="1"/>
  <c r="G429" i="46" s="1"/>
  <c r="G430" i="46" s="1"/>
  <c r="G431" i="46" s="1"/>
  <c r="G432" i="46" s="1"/>
  <c r="G433" i="46" s="1"/>
  <c r="G434" i="46" s="1"/>
  <c r="G435" i="46" s="1"/>
  <c r="G436" i="46" s="1"/>
  <c r="G437" i="46" s="1"/>
  <c r="G438" i="46" s="1"/>
  <c r="G439" i="46" s="1"/>
  <c r="G440" i="46" s="1"/>
  <c r="G441" i="46" s="1"/>
  <c r="G442" i="46" s="1"/>
  <c r="G443" i="46" s="1"/>
  <c r="G444" i="46" s="1"/>
  <c r="G445" i="46" s="1"/>
  <c r="G446" i="46" s="1"/>
  <c r="G447" i="46" s="1"/>
  <c r="G448" i="46" s="1"/>
  <c r="G449" i="46" s="1"/>
  <c r="G450" i="46" s="1"/>
  <c r="G451" i="46" s="1"/>
  <c r="G452" i="46" s="1"/>
  <c r="G453" i="46" s="1"/>
  <c r="G454" i="46" s="1"/>
  <c r="G455" i="46" s="1"/>
  <c r="G456" i="46" s="1"/>
  <c r="G457" i="46" s="1"/>
  <c r="G458" i="46" s="1"/>
  <c r="G459" i="46" s="1"/>
  <c r="G460" i="46" s="1"/>
  <c r="G461" i="46" s="1"/>
  <c r="G462" i="46" s="1"/>
  <c r="G463" i="46" s="1"/>
  <c r="G464" i="46" s="1"/>
  <c r="G465" i="46" s="1"/>
  <c r="G466" i="46" s="1"/>
  <c r="G467" i="46" s="1"/>
  <c r="G468" i="46" s="1"/>
  <c r="G469" i="46" s="1"/>
  <c r="G470" i="46" s="1"/>
  <c r="G471" i="46" s="1"/>
  <c r="G472" i="46" s="1"/>
  <c r="G473" i="46" s="1"/>
  <c r="G474" i="46" s="1"/>
  <c r="G475" i="46" s="1"/>
  <c r="G476" i="46" s="1"/>
  <c r="G477" i="46" s="1"/>
  <c r="G478" i="46" s="1"/>
  <c r="G479" i="46" s="1"/>
  <c r="G480" i="46" s="1"/>
  <c r="G481" i="46" s="1"/>
  <c r="G482" i="46" s="1"/>
  <c r="G483" i="46" s="1"/>
  <c r="G484" i="46" s="1"/>
  <c r="G485" i="46" s="1"/>
  <c r="G486" i="46" s="1"/>
  <c r="G487" i="46" s="1"/>
  <c r="G488" i="46" s="1"/>
  <c r="G489" i="46" s="1"/>
  <c r="G490" i="46" s="1"/>
  <c r="G491" i="46" s="1"/>
  <c r="G492" i="46" s="1"/>
  <c r="G493" i="46" s="1"/>
  <c r="G494" i="46" s="1"/>
  <c r="G495" i="46" s="1"/>
  <c r="G496" i="46" s="1"/>
  <c r="G497" i="46" s="1"/>
  <c r="G498" i="46" s="1"/>
  <c r="G499" i="46" s="1"/>
  <c r="G500" i="46" s="1"/>
  <c r="G501" i="46" s="1"/>
  <c r="G502" i="46" s="1"/>
  <c r="G503" i="46" s="1"/>
  <c r="G504" i="46" s="1"/>
  <c r="G505" i="46" s="1"/>
  <c r="G506" i="46" s="1"/>
  <c r="G507" i="46" s="1"/>
  <c r="G508" i="46" s="1"/>
  <c r="G509" i="46" s="1"/>
  <c r="G510" i="46" s="1"/>
  <c r="G511" i="46" s="1"/>
  <c r="G512" i="46" s="1"/>
  <c r="G513" i="46" s="1"/>
  <c r="G514" i="46" s="1"/>
  <c r="G515" i="46" s="1"/>
  <c r="G516" i="46" s="1"/>
  <c r="G517" i="46" s="1"/>
  <c r="G518" i="46" s="1"/>
  <c r="G519" i="46" s="1"/>
  <c r="G520" i="46" s="1"/>
  <c r="G521" i="46" s="1"/>
  <c r="G522" i="46" s="1"/>
  <c r="G523" i="46" s="1"/>
  <c r="G524" i="46" s="1"/>
  <c r="G525" i="46" s="1"/>
  <c r="G526" i="46" s="1"/>
  <c r="G527" i="46" s="1"/>
  <c r="G528" i="46" s="1"/>
  <c r="G529" i="46" s="1"/>
  <c r="G530" i="46" s="1"/>
  <c r="G531" i="46" s="1"/>
  <c r="G532" i="46" s="1"/>
  <c r="G533" i="46" s="1"/>
  <c r="G534" i="46" s="1"/>
  <c r="G535" i="46" s="1"/>
  <c r="G536" i="46" s="1"/>
  <c r="G537" i="46" s="1"/>
  <c r="G538" i="46" s="1"/>
  <c r="G539" i="46" s="1"/>
  <c r="G540" i="46" s="1"/>
  <c r="G541" i="46" s="1"/>
  <c r="G542" i="46" s="1"/>
  <c r="G543" i="46" s="1"/>
  <c r="G544" i="46" s="1"/>
  <c r="G545" i="46" s="1"/>
  <c r="G546" i="46" s="1"/>
  <c r="G547" i="46" s="1"/>
  <c r="G548" i="46" s="1"/>
  <c r="G549" i="46" s="1"/>
  <c r="G550" i="46" s="1"/>
  <c r="G551" i="46" s="1"/>
  <c r="G552" i="46" s="1"/>
  <c r="G553" i="46" s="1"/>
  <c r="G554" i="46" s="1"/>
  <c r="G555" i="46" s="1"/>
  <c r="G556" i="46" s="1"/>
  <c r="G557" i="46" s="1"/>
  <c r="G558" i="46" s="1"/>
  <c r="G559" i="46" s="1"/>
  <c r="G560" i="46" s="1"/>
  <c r="G561" i="46" s="1"/>
  <c r="G562" i="46" s="1"/>
  <c r="G563" i="46" s="1"/>
  <c r="G564" i="46" s="1"/>
  <c r="G565" i="46" s="1"/>
  <c r="G566" i="46" s="1"/>
  <c r="G567" i="46" s="1"/>
  <c r="G568" i="46" s="1"/>
  <c r="G569" i="46" s="1"/>
  <c r="G570" i="46" s="1"/>
  <c r="G571" i="46" s="1"/>
  <c r="G572" i="46" s="1"/>
  <c r="G573" i="46" s="1"/>
  <c r="G574" i="46" s="1"/>
  <c r="G575" i="46" s="1"/>
  <c r="G576" i="46" s="1"/>
  <c r="G577" i="46" s="1"/>
  <c r="G578" i="46" s="1"/>
  <c r="G579" i="46" s="1"/>
  <c r="G580" i="46" s="1"/>
  <c r="G581" i="46" s="1"/>
  <c r="G582" i="46" s="1"/>
  <c r="G583" i="46" s="1"/>
  <c r="G584" i="46" s="1"/>
  <c r="G585" i="46" s="1"/>
  <c r="G586" i="46" s="1"/>
  <c r="G587" i="46" s="1"/>
  <c r="G588" i="46" s="1"/>
  <c r="G589" i="46" s="1"/>
  <c r="G590" i="46" s="1"/>
  <c r="G591" i="46" s="1"/>
  <c r="G592" i="46" s="1"/>
  <c r="G593" i="46" s="1"/>
  <c r="G594" i="46" s="1"/>
  <c r="G595" i="46" s="1"/>
  <c r="G596" i="46" s="1"/>
  <c r="G597" i="46" s="1"/>
  <c r="G598" i="46" s="1"/>
  <c r="G599" i="46" s="1"/>
  <c r="G600" i="46" s="1"/>
  <c r="G601" i="46" s="1"/>
  <c r="G602" i="46" s="1"/>
  <c r="G603" i="46" s="1"/>
  <c r="G604" i="46" s="1"/>
  <c r="G605" i="46" s="1"/>
  <c r="G606" i="46" s="1"/>
  <c r="G607" i="46" s="1"/>
  <c r="G608" i="46" s="1"/>
  <c r="G609" i="46" s="1"/>
  <c r="G610" i="46" s="1"/>
  <c r="G611" i="46" s="1"/>
  <c r="G612" i="46" s="1"/>
  <c r="G613" i="46" s="1"/>
  <c r="G614" i="46" s="1"/>
  <c r="G615" i="46" s="1"/>
  <c r="G616" i="46" s="1"/>
  <c r="G617" i="46" s="1"/>
  <c r="G618" i="46" s="1"/>
  <c r="G619" i="46" s="1"/>
  <c r="G620" i="46" s="1"/>
  <c r="G621" i="46" s="1"/>
  <c r="G622" i="46" s="1"/>
  <c r="G623" i="46" s="1"/>
  <c r="G624" i="46" s="1"/>
  <c r="G625" i="46" s="1"/>
  <c r="G626" i="46" s="1"/>
  <c r="G627" i="46" s="1"/>
  <c r="G628" i="46" s="1"/>
  <c r="G629" i="46" s="1"/>
  <c r="G630" i="46" s="1"/>
  <c r="G631" i="46" s="1"/>
  <c r="G632" i="46" s="1"/>
  <c r="G633" i="46" s="1"/>
  <c r="G634" i="46" s="1"/>
  <c r="G635" i="46" s="1"/>
  <c r="G636" i="46" s="1"/>
  <c r="G637" i="46" s="1"/>
  <c r="G638" i="46" s="1"/>
  <c r="G639" i="46" s="1"/>
  <c r="G640" i="46" s="1"/>
  <c r="G641" i="46" s="1"/>
  <c r="G642" i="46" s="1"/>
  <c r="G643" i="46" s="1"/>
  <c r="G644" i="46" s="1"/>
  <c r="G645" i="46" s="1"/>
  <c r="G646" i="46" s="1"/>
  <c r="G647" i="46" s="1"/>
  <c r="G648" i="46" s="1"/>
  <c r="G649" i="46" s="1"/>
  <c r="G650" i="46" s="1"/>
  <c r="G651" i="46" s="1"/>
  <c r="G652" i="46" s="1"/>
  <c r="G653" i="46" s="1"/>
  <c r="G654" i="46" s="1"/>
  <c r="G655" i="46" s="1"/>
  <c r="G656" i="46" s="1"/>
  <c r="G657" i="46" s="1"/>
  <c r="G658" i="46" s="1"/>
  <c r="G659" i="46" s="1"/>
  <c r="G660" i="46" s="1"/>
  <c r="G661" i="46" s="1"/>
  <c r="G662" i="46" s="1"/>
  <c r="G663" i="46" s="1"/>
  <c r="G664" i="46" s="1"/>
  <c r="G665" i="46" s="1"/>
  <c r="G666" i="46" s="1"/>
  <c r="G667" i="46" s="1"/>
  <c r="G668" i="46" s="1"/>
  <c r="G669" i="46" s="1"/>
  <c r="G670" i="46" s="1"/>
  <c r="G671" i="46" s="1"/>
  <c r="G672" i="46" s="1"/>
  <c r="G673" i="46" s="1"/>
  <c r="G674" i="46" s="1"/>
  <c r="G675" i="46" s="1"/>
  <c r="G676" i="46" s="1"/>
  <c r="G677" i="46" s="1"/>
  <c r="G678" i="46" s="1"/>
  <c r="G679" i="46" s="1"/>
  <c r="G680" i="46" s="1"/>
  <c r="G681" i="46" s="1"/>
  <c r="G682" i="46" s="1"/>
  <c r="G683" i="46" s="1"/>
  <c r="G684" i="46" s="1"/>
  <c r="G685" i="46" s="1"/>
  <c r="G686" i="46" s="1"/>
  <c r="G687" i="46" s="1"/>
  <c r="G688" i="46" s="1"/>
  <c r="G689" i="46" s="1"/>
  <c r="G690" i="46" s="1"/>
  <c r="G691" i="46" s="1"/>
  <c r="G692" i="46" s="1"/>
  <c r="G693" i="46" s="1"/>
  <c r="G694" i="46" s="1"/>
  <c r="G695" i="46" s="1"/>
  <c r="G696" i="46" s="1"/>
  <c r="G697" i="46" s="1"/>
  <c r="G698" i="46" s="1"/>
  <c r="G699" i="46" s="1"/>
  <c r="G700" i="46" s="1"/>
  <c r="G701" i="46" s="1"/>
  <c r="G702" i="46" s="1"/>
  <c r="G703" i="46" s="1"/>
  <c r="G704" i="46" s="1"/>
  <c r="G705" i="46" s="1"/>
  <c r="G706" i="46" s="1"/>
  <c r="G707" i="46" s="1"/>
  <c r="G708" i="46" s="1"/>
  <c r="G709" i="46" s="1"/>
  <c r="G710" i="46" s="1"/>
  <c r="G711" i="46" s="1"/>
  <c r="G712" i="46" s="1"/>
  <c r="G713" i="46" s="1"/>
  <c r="G714" i="46" s="1"/>
  <c r="G715" i="46" s="1"/>
  <c r="G716" i="46" s="1"/>
  <c r="G717" i="46" s="1"/>
  <c r="G718" i="46" s="1"/>
  <c r="G719" i="46" s="1"/>
  <c r="G720" i="46" s="1"/>
  <c r="G721" i="46" s="1"/>
  <c r="G722" i="46" s="1"/>
  <c r="G723" i="46" s="1"/>
  <c r="G724" i="46" s="1"/>
  <c r="G725" i="46" s="1"/>
  <c r="G726" i="46" s="1"/>
  <c r="G727" i="46" s="1"/>
  <c r="G728" i="46" s="1"/>
  <c r="G729" i="46" s="1"/>
  <c r="G730" i="46" s="1"/>
  <c r="G731" i="46" s="1"/>
  <c r="G732" i="46" s="1"/>
  <c r="G733" i="46" s="1"/>
  <c r="G734" i="46" s="1"/>
  <c r="G735" i="46" s="1"/>
  <c r="G736" i="46" s="1"/>
  <c r="G737" i="46" s="1"/>
  <c r="G738" i="46" s="1"/>
  <c r="G739" i="46" s="1"/>
  <c r="G740" i="46" s="1"/>
  <c r="G741" i="46" s="1"/>
  <c r="G742" i="46" s="1"/>
  <c r="G743" i="46" s="1"/>
  <c r="G744" i="46" s="1"/>
  <c r="G745" i="46" s="1"/>
  <c r="G746" i="46" s="1"/>
  <c r="G747" i="46" s="1"/>
  <c r="G748" i="46" s="1"/>
  <c r="G749" i="46" s="1"/>
  <c r="G750" i="46" s="1"/>
  <c r="G751" i="46" s="1"/>
  <c r="G752" i="46" s="1"/>
  <c r="G753" i="46" s="1"/>
  <c r="G754" i="46" s="1"/>
  <c r="G755" i="46" s="1"/>
  <c r="G756" i="46" s="1"/>
  <c r="G757" i="46" s="1"/>
  <c r="G758" i="46" s="1"/>
  <c r="G759" i="46" s="1"/>
  <c r="G760" i="46" s="1"/>
  <c r="G761" i="46" s="1"/>
  <c r="G762" i="46" s="1"/>
  <c r="G763" i="46" s="1"/>
  <c r="G764" i="46" s="1"/>
  <c r="G765" i="46" s="1"/>
  <c r="G766" i="46" s="1"/>
  <c r="G767" i="46" s="1"/>
  <c r="G768" i="46" s="1"/>
  <c r="G769" i="46" s="1"/>
  <c r="G770" i="46" s="1"/>
  <c r="G771" i="46" s="1"/>
  <c r="G772" i="46" s="1"/>
  <c r="G773" i="46" s="1"/>
  <c r="G774" i="46" s="1"/>
  <c r="G775" i="46" s="1"/>
  <c r="G776" i="46" s="1"/>
  <c r="G777" i="46" s="1"/>
  <c r="G778" i="46" s="1"/>
  <c r="G779" i="46" s="1"/>
  <c r="G780" i="46" s="1"/>
  <c r="G781" i="46" s="1"/>
  <c r="G782" i="46" s="1"/>
  <c r="G783" i="46" s="1"/>
  <c r="G784" i="46" s="1"/>
  <c r="G785" i="46" s="1"/>
  <c r="G786" i="46" s="1"/>
  <c r="G787" i="46" s="1"/>
  <c r="G788" i="46" s="1"/>
  <c r="G789" i="46" s="1"/>
  <c r="G790" i="46" s="1"/>
  <c r="G791" i="46" s="1"/>
  <c r="G792" i="46" s="1"/>
  <c r="G793" i="46" s="1"/>
  <c r="G794" i="46" s="1"/>
  <c r="G795" i="46" s="1"/>
  <c r="G796" i="46" s="1"/>
  <c r="G797" i="46" s="1"/>
  <c r="G798" i="46" s="1"/>
  <c r="G799" i="46" s="1"/>
  <c r="G800" i="46" s="1"/>
  <c r="G801" i="46" s="1"/>
  <c r="G802" i="46" s="1"/>
  <c r="G803" i="46" s="1"/>
  <c r="G804" i="46" s="1"/>
  <c r="G805" i="46" s="1"/>
  <c r="G806" i="46" s="1"/>
  <c r="G807" i="46" s="1"/>
  <c r="G808" i="46" s="1"/>
  <c r="G809" i="46" s="1"/>
  <c r="G810" i="46" s="1"/>
  <c r="G811" i="46" s="1"/>
  <c r="G812" i="46" s="1"/>
  <c r="G813" i="46" s="1"/>
  <c r="G814" i="46" s="1"/>
  <c r="G815" i="46" s="1"/>
  <c r="G816" i="46" s="1"/>
  <c r="G817" i="46" s="1"/>
  <c r="G818" i="46" s="1"/>
  <c r="G819" i="46" s="1"/>
  <c r="G820" i="46" s="1"/>
  <c r="G821" i="46" s="1"/>
  <c r="G822" i="46" s="1"/>
  <c r="G823" i="46" s="1"/>
  <c r="G824" i="46" s="1"/>
  <c r="G825" i="46" s="1"/>
  <c r="G826" i="46" s="1"/>
  <c r="G827" i="46" s="1"/>
  <c r="G828" i="46" s="1"/>
  <c r="G829" i="46" s="1"/>
  <c r="G830" i="46" s="1"/>
  <c r="G831" i="46" s="1"/>
  <c r="G832" i="46" s="1"/>
  <c r="G833" i="46" s="1"/>
  <c r="G834" i="46" s="1"/>
  <c r="G835" i="46" s="1"/>
  <c r="G836" i="46" s="1"/>
  <c r="G837" i="46" s="1"/>
  <c r="G838" i="46" s="1"/>
  <c r="G839" i="46" s="1"/>
  <c r="G840" i="46" s="1"/>
  <c r="G841" i="46" s="1"/>
  <c r="G842" i="46" s="1"/>
  <c r="G843" i="46" s="1"/>
  <c r="G844" i="46" s="1"/>
  <c r="G845" i="46" s="1"/>
  <c r="G846" i="46" s="1"/>
  <c r="G847" i="46" s="1"/>
  <c r="G848" i="46" s="1"/>
  <c r="G849" i="46" s="1"/>
  <c r="G850" i="46" s="1"/>
  <c r="G851" i="46" s="1"/>
  <c r="G852" i="46" s="1"/>
  <c r="G853" i="46" s="1"/>
  <c r="G854" i="46" s="1"/>
  <c r="G855" i="46" s="1"/>
  <c r="G856" i="46" s="1"/>
  <c r="G857" i="46" s="1"/>
  <c r="G858" i="46" s="1"/>
  <c r="G859" i="46" s="1"/>
  <c r="G860" i="46" s="1"/>
  <c r="G861" i="46" s="1"/>
  <c r="G862" i="46" s="1"/>
  <c r="G863" i="46" s="1"/>
  <c r="G864" i="46" s="1"/>
  <c r="G865" i="46" s="1"/>
  <c r="G866" i="46" s="1"/>
  <c r="G867" i="46" s="1"/>
  <c r="G868" i="46" s="1"/>
  <c r="G869" i="46" s="1"/>
  <c r="G870" i="46" s="1"/>
  <c r="G871" i="46" s="1"/>
  <c r="G872" i="46" s="1"/>
  <c r="G873" i="46" s="1"/>
  <c r="G874" i="46" s="1"/>
  <c r="G875" i="46" s="1"/>
  <c r="G876" i="46" s="1"/>
  <c r="G877" i="46" s="1"/>
  <c r="G878" i="46" s="1"/>
  <c r="G879" i="46" s="1"/>
  <c r="G880" i="46" s="1"/>
  <c r="G881" i="46" s="1"/>
  <c r="G882" i="46" s="1"/>
  <c r="G883" i="46" s="1"/>
  <c r="G884" i="46" s="1"/>
  <c r="G885" i="46" s="1"/>
  <c r="G886" i="46" s="1"/>
  <c r="G887" i="46" s="1"/>
  <c r="G888" i="46" s="1"/>
  <c r="G889" i="46" s="1"/>
  <c r="G890" i="46" s="1"/>
  <c r="G891" i="46" s="1"/>
  <c r="G892" i="46" s="1"/>
  <c r="G893" i="46" s="1"/>
  <c r="G894" i="46" s="1"/>
  <c r="G895" i="46" s="1"/>
  <c r="G896" i="46" s="1"/>
  <c r="G897" i="46" s="1"/>
  <c r="G898" i="46" s="1"/>
  <c r="G899" i="46" s="1"/>
  <c r="G900" i="46" s="1"/>
  <c r="G901" i="46" s="1"/>
  <c r="G902" i="46" s="1"/>
  <c r="G903" i="46" s="1"/>
  <c r="G904" i="46" s="1"/>
  <c r="G905" i="46" s="1"/>
  <c r="G906" i="46" s="1"/>
  <c r="G907" i="46" s="1"/>
  <c r="G908" i="46" s="1"/>
  <c r="G909" i="46" s="1"/>
  <c r="G910" i="46" s="1"/>
  <c r="G911" i="46" s="1"/>
  <c r="G912" i="46" s="1"/>
  <c r="G913" i="46" s="1"/>
  <c r="G914" i="46" s="1"/>
  <c r="G915" i="46" s="1"/>
  <c r="G916" i="46" s="1"/>
  <c r="G917" i="46" s="1"/>
  <c r="G918" i="46" s="1"/>
  <c r="G919" i="46" s="1"/>
  <c r="G920" i="46" s="1"/>
  <c r="G921" i="46" s="1"/>
  <c r="G922" i="46" s="1"/>
  <c r="G923" i="46" s="1"/>
  <c r="G924" i="46" s="1"/>
  <c r="G925" i="46" s="1"/>
  <c r="G926" i="46" s="1"/>
  <c r="G927" i="46" s="1"/>
  <c r="G928" i="46" s="1"/>
  <c r="G929" i="46" s="1"/>
  <c r="G930" i="46" s="1"/>
  <c r="G931" i="46" s="1"/>
  <c r="G932" i="46" s="1"/>
  <c r="G933" i="46" s="1"/>
  <c r="G934" i="46" s="1"/>
  <c r="G935" i="46" s="1"/>
  <c r="G936" i="46" s="1"/>
  <c r="G937" i="46" s="1"/>
  <c r="G938" i="46" s="1"/>
  <c r="G939" i="46" s="1"/>
  <c r="G940" i="46" s="1"/>
  <c r="G941" i="46" s="1"/>
  <c r="G942" i="46" s="1"/>
  <c r="G943" i="46" s="1"/>
  <c r="G944" i="46" s="1"/>
  <c r="G945" i="46" s="1"/>
  <c r="G946" i="46" s="1"/>
  <c r="G947" i="46" s="1"/>
  <c r="G948" i="46" s="1"/>
  <c r="G949" i="46" s="1"/>
  <c r="G950" i="46" s="1"/>
  <c r="G951" i="46" s="1"/>
  <c r="G952" i="46" s="1"/>
  <c r="G953" i="46" s="1"/>
  <c r="G954" i="46" s="1"/>
  <c r="G955" i="46" s="1"/>
  <c r="G956" i="46" s="1"/>
  <c r="G957" i="46" s="1"/>
  <c r="G958" i="46" s="1"/>
  <c r="G959" i="46" s="1"/>
  <c r="G960" i="46" s="1"/>
  <c r="G961" i="46" s="1"/>
  <c r="G962" i="46" s="1"/>
  <c r="G963" i="46" s="1"/>
  <c r="G964" i="46" s="1"/>
  <c r="G965" i="46" s="1"/>
  <c r="G966" i="46" s="1"/>
  <c r="G967" i="46" s="1"/>
  <c r="G968" i="46" s="1"/>
  <c r="G969" i="46" s="1"/>
  <c r="G970" i="46" s="1"/>
  <c r="G971" i="46" s="1"/>
  <c r="G972" i="46" s="1"/>
  <c r="G973" i="46" s="1"/>
  <c r="G974" i="46" s="1"/>
  <c r="G975" i="46" s="1"/>
  <c r="G976" i="46" s="1"/>
  <c r="G977" i="46" s="1"/>
  <c r="G978" i="46" s="1"/>
  <c r="G979" i="46" s="1"/>
  <c r="G980" i="46" s="1"/>
  <c r="G981" i="46" s="1"/>
  <c r="G982" i="46" s="1"/>
  <c r="G983" i="46" s="1"/>
  <c r="G984" i="46" s="1"/>
  <c r="G985" i="46" s="1"/>
  <c r="G986" i="46" s="1"/>
  <c r="G987" i="46" s="1"/>
  <c r="G988" i="46" s="1"/>
  <c r="G989" i="46" s="1"/>
  <c r="G990" i="46" s="1"/>
  <c r="G991" i="46" s="1"/>
  <c r="G992" i="46" s="1"/>
  <c r="G993" i="46" s="1"/>
  <c r="G994" i="46" s="1"/>
  <c r="G995" i="46" s="1"/>
  <c r="G996" i="46" s="1"/>
  <c r="G997" i="46" s="1"/>
  <c r="G998" i="46" s="1"/>
  <c r="G999" i="46" s="1"/>
  <c r="G1000" i="46" s="1"/>
  <c r="G1001" i="46" s="1"/>
  <c r="G1002" i="46" s="1"/>
  <c r="G1003" i="46" s="1"/>
  <c r="G1004" i="46" s="1"/>
  <c r="G1005" i="46" s="1"/>
  <c r="G1006" i="46" s="1"/>
  <c r="G1007" i="46" s="1"/>
  <c r="G1008" i="46" s="1"/>
  <c r="G1009" i="46" s="1"/>
  <c r="G1010" i="46" s="1"/>
  <c r="G1011" i="46" s="1"/>
  <c r="G1012" i="46" s="1"/>
  <c r="G1013" i="46" s="1"/>
  <c r="G1014" i="46" s="1"/>
  <c r="G1015" i="46" s="1"/>
  <c r="G1016" i="46" s="1"/>
  <c r="G1017" i="46" s="1"/>
  <c r="G1018" i="46" s="1"/>
  <c r="G1019" i="46" s="1"/>
  <c r="G1020" i="46" s="1"/>
  <c r="G1021" i="46" s="1"/>
  <c r="G1022" i="46" s="1"/>
  <c r="G1023" i="46" s="1"/>
  <c r="G1024" i="46" s="1"/>
  <c r="G1025" i="46" s="1"/>
  <c r="G1026" i="46" s="1"/>
  <c r="G1027" i="46" s="1"/>
  <c r="G1028" i="46" s="1"/>
  <c r="G1029" i="46" s="1"/>
  <c r="G1030" i="46" s="1"/>
  <c r="G1031" i="46" s="1"/>
  <c r="G1032" i="46" s="1"/>
  <c r="G1033" i="46" s="1"/>
  <c r="G1034" i="46" s="1"/>
  <c r="G1035" i="46" s="1"/>
  <c r="G1036" i="46" s="1"/>
  <c r="G1037" i="46" s="1"/>
  <c r="G1038" i="46" s="1"/>
  <c r="G1039" i="46" s="1"/>
  <c r="G1040" i="46" s="1"/>
  <c r="G1041" i="46" s="1"/>
  <c r="G1042" i="46" s="1"/>
  <c r="G1043" i="46" s="1"/>
  <c r="G1044" i="46" s="1"/>
  <c r="G1045" i="46" s="1"/>
  <c r="G1046" i="46" s="1"/>
  <c r="G1047" i="46" s="1"/>
  <c r="G1048" i="46" s="1"/>
  <c r="G1049" i="46" s="1"/>
  <c r="G1050" i="46" s="1"/>
  <c r="G1051" i="46" s="1"/>
  <c r="G1052" i="46" s="1"/>
  <c r="G1053" i="46" s="1"/>
  <c r="G1054" i="46" s="1"/>
  <c r="G1055" i="46" s="1"/>
  <c r="G1056" i="46" s="1"/>
  <c r="G1057" i="46" s="1"/>
  <c r="G1058" i="46" s="1"/>
  <c r="G1059" i="46" s="1"/>
  <c r="G1060" i="46" s="1"/>
  <c r="G1061" i="46" s="1"/>
  <c r="G1062" i="46" s="1"/>
  <c r="G1063" i="46" s="1"/>
  <c r="G1064" i="46" s="1"/>
  <c r="G1065" i="46" s="1"/>
  <c r="G1066" i="46" s="1"/>
  <c r="G1067" i="46" s="1"/>
  <c r="G1068" i="46" s="1"/>
  <c r="G1069" i="46" s="1"/>
  <c r="G1070" i="46" s="1"/>
  <c r="G1071" i="46" s="1"/>
  <c r="G1072" i="46" s="1"/>
  <c r="G1073" i="46" s="1"/>
  <c r="G1074" i="46" s="1"/>
  <c r="G1075" i="46" s="1"/>
  <c r="G1076" i="46" s="1"/>
  <c r="G1077" i="46" s="1"/>
  <c r="G1078" i="46" s="1"/>
  <c r="G1079" i="46" s="1"/>
  <c r="G1080" i="46" s="1"/>
  <c r="G1081" i="46" s="1"/>
  <c r="G1082" i="46" s="1"/>
  <c r="G1083" i="46" s="1"/>
  <c r="G1084" i="46" s="1"/>
  <c r="G1085" i="46" s="1"/>
  <c r="G1086" i="46" s="1"/>
  <c r="G1087" i="46" s="1"/>
  <c r="G1088" i="46" s="1"/>
  <c r="G1089" i="46" s="1"/>
  <c r="G1090" i="46" s="1"/>
  <c r="G1091" i="46" s="1"/>
  <c r="G1092" i="46" s="1"/>
  <c r="G1093" i="46" s="1"/>
  <c r="G1094" i="46" s="1"/>
  <c r="G1095" i="46" s="1"/>
  <c r="G1096" i="46" s="1"/>
  <c r="G1097" i="46" s="1"/>
  <c r="G1098" i="46" s="1"/>
  <c r="G1099" i="46" s="1"/>
  <c r="G1100" i="46" s="1"/>
  <c r="G1101" i="46" s="1"/>
  <c r="G1102" i="46" s="1"/>
  <c r="G1103" i="46" s="1"/>
  <c r="G1104" i="46" s="1"/>
  <c r="G1105" i="46" s="1"/>
  <c r="G1106" i="46" s="1"/>
  <c r="G1107" i="46" s="1"/>
  <c r="G1108" i="46" s="1"/>
  <c r="G1109" i="46" s="1"/>
  <c r="G1110" i="46" s="1"/>
  <c r="G1111" i="46" s="1"/>
  <c r="G1112" i="46" s="1"/>
  <c r="G1113" i="46" s="1"/>
  <c r="G1114" i="46" s="1"/>
  <c r="G1115" i="46" s="1"/>
  <c r="G1116" i="46" s="1"/>
  <c r="G1117" i="46" s="1"/>
  <c r="G1118" i="46" s="1"/>
  <c r="G1119" i="46" s="1"/>
  <c r="G1120" i="46" s="1"/>
  <c r="G1121" i="46" s="1"/>
  <c r="G1122" i="46" s="1"/>
  <c r="G1123" i="46" s="1"/>
  <c r="G1124" i="46" s="1"/>
  <c r="G1125" i="46" s="1"/>
  <c r="G1126" i="46" s="1"/>
  <c r="G1127" i="46" s="1"/>
  <c r="G1128" i="46" s="1"/>
  <c r="G1129" i="46" s="1"/>
  <c r="G1130" i="46" s="1"/>
  <c r="G1131" i="46" s="1"/>
  <c r="G1132" i="46" s="1"/>
  <c r="G1133" i="46" s="1"/>
  <c r="G1134" i="46" s="1"/>
  <c r="G1135" i="46" s="1"/>
  <c r="G1136" i="46" s="1"/>
  <c r="G1137" i="46" s="1"/>
  <c r="G1138" i="46" s="1"/>
  <c r="G1139" i="46" s="1"/>
  <c r="G1140" i="46" s="1"/>
  <c r="G1141" i="46" s="1"/>
  <c r="G1142" i="46" s="1"/>
  <c r="G1143" i="46" s="1"/>
  <c r="G1144" i="46" s="1"/>
  <c r="G1145" i="46" s="1"/>
  <c r="G1146" i="46" s="1"/>
  <c r="G1147" i="46" s="1"/>
  <c r="G1148" i="46" s="1"/>
  <c r="G1149" i="46" s="1"/>
  <c r="G1150" i="46" s="1"/>
  <c r="G1151" i="46" s="1"/>
  <c r="G1152" i="46" s="1"/>
  <c r="G1153" i="46" s="1"/>
  <c r="G1154" i="46" s="1"/>
  <c r="G1155" i="46" s="1"/>
  <c r="G1156" i="46" s="1"/>
  <c r="G1157" i="46" s="1"/>
  <c r="G1158" i="46" s="1"/>
  <c r="G1159" i="46" s="1"/>
  <c r="G1160" i="46" s="1"/>
  <c r="G1161" i="46" s="1"/>
  <c r="G1162" i="46" s="1"/>
  <c r="G1163" i="46" s="1"/>
  <c r="G1164" i="46" s="1"/>
  <c r="G1165" i="46" s="1"/>
  <c r="G1166" i="46" s="1"/>
  <c r="G1167" i="46" s="1"/>
  <c r="G1168" i="46" s="1"/>
  <c r="G1169" i="46" s="1"/>
  <c r="G1170" i="46" s="1"/>
  <c r="G1171" i="46" s="1"/>
  <c r="G1172" i="46" s="1"/>
  <c r="G1173" i="46" s="1"/>
  <c r="G1174" i="46" s="1"/>
  <c r="G1175" i="46" s="1"/>
  <c r="G1176" i="46" s="1"/>
  <c r="G1177" i="46" s="1"/>
  <c r="G1178" i="46" s="1"/>
  <c r="G1179" i="46" s="1"/>
  <c r="G1180" i="46" s="1"/>
  <c r="G1181" i="46" s="1"/>
  <c r="G1182" i="46" s="1"/>
  <c r="G1183" i="46" s="1"/>
  <c r="G1184" i="46" s="1"/>
  <c r="G1185" i="46" s="1"/>
  <c r="G1186" i="46" s="1"/>
  <c r="G1187" i="46" s="1"/>
  <c r="G1188" i="46" s="1"/>
  <c r="G1189" i="46" s="1"/>
  <c r="G1190" i="46" s="1"/>
  <c r="G1191" i="46" s="1"/>
  <c r="G1192" i="46" s="1"/>
  <c r="G1193" i="46" s="1"/>
  <c r="G1194" i="46" s="1"/>
  <c r="G1195" i="46" s="1"/>
  <c r="G1196" i="46" s="1"/>
  <c r="G1197" i="46" s="1"/>
  <c r="G1198" i="46" s="1"/>
  <c r="G1199" i="46" s="1"/>
  <c r="G1200" i="46" s="1"/>
  <c r="G1201" i="46" s="1"/>
  <c r="G1202" i="46" s="1"/>
  <c r="G1203" i="46" s="1"/>
  <c r="G1204" i="46" s="1"/>
  <c r="G1205" i="46" s="1"/>
  <c r="G1206" i="46" s="1"/>
  <c r="G1207" i="46" s="1"/>
  <c r="G1208" i="46" s="1"/>
  <c r="G1209" i="46" s="1"/>
  <c r="G1210" i="46" s="1"/>
  <c r="G1211" i="46" s="1"/>
  <c r="G1212" i="46" s="1"/>
  <c r="G1213" i="46" s="1"/>
  <c r="G1214" i="46" s="1"/>
  <c r="G1215" i="46" s="1"/>
  <c r="G1216" i="46" s="1"/>
  <c r="G1217" i="46" s="1"/>
  <c r="G1218" i="46" s="1"/>
  <c r="G1219" i="46" s="1"/>
  <c r="G1220" i="46" s="1"/>
  <c r="G1221" i="46" s="1"/>
  <c r="G1222" i="46" s="1"/>
  <c r="G1223" i="46" s="1"/>
  <c r="G1224" i="46" s="1"/>
  <c r="G1225" i="46" s="1"/>
  <c r="G1226" i="46" s="1"/>
  <c r="G1227" i="46" s="1"/>
  <c r="G1228" i="46" s="1"/>
  <c r="G1229" i="46" s="1"/>
  <c r="G1230" i="46" s="1"/>
  <c r="G1231" i="46" s="1"/>
  <c r="G1232" i="46" s="1"/>
  <c r="G1233" i="46" s="1"/>
  <c r="G1234" i="46" s="1"/>
  <c r="G1235" i="46" s="1"/>
  <c r="G1236" i="46" s="1"/>
  <c r="G1237" i="46" s="1"/>
  <c r="G1238" i="46" s="1"/>
  <c r="G1239" i="46" s="1"/>
  <c r="G1240" i="46" s="1"/>
  <c r="G1241" i="46" s="1"/>
  <c r="G1242" i="46" s="1"/>
  <c r="G1243" i="46" s="1"/>
  <c r="G1244" i="46" s="1"/>
  <c r="G1245" i="46" s="1"/>
  <c r="J23" i="24"/>
  <c r="F8" i="24"/>
  <c r="D29" i="22" l="1"/>
  <c r="C28" i="22"/>
  <c r="C27" i="22"/>
  <c r="D26" i="22"/>
  <c r="C25" i="22"/>
  <c r="D24" i="22"/>
  <c r="D23" i="22"/>
  <c r="D22" i="22"/>
  <c r="D21" i="22"/>
  <c r="D20" i="22"/>
  <c r="C19" i="22"/>
  <c r="D18" i="22"/>
  <c r="C16" i="22"/>
  <c r="C21" i="22" l="1"/>
  <c r="C22" i="22"/>
  <c r="C23" i="22"/>
  <c r="D19" i="22"/>
  <c r="D25" i="22"/>
  <c r="C26" i="22"/>
  <c r="C9" i="23"/>
  <c r="D27" i="22"/>
  <c r="C17" i="22"/>
  <c r="C29" i="22"/>
  <c r="C18" i="22"/>
  <c r="C24" i="22"/>
  <c r="C15" i="22"/>
  <c r="D28" i="22"/>
  <c r="C20" i="22"/>
  <c r="C3" i="4" l="1"/>
  <c r="B13" i="20" l="1"/>
  <c r="C13" i="20"/>
  <c r="D13" i="20"/>
  <c r="B14" i="20"/>
  <c r="C14" i="20"/>
  <c r="D14" i="20"/>
  <c r="B15" i="20"/>
  <c r="C15" i="20"/>
  <c r="D15" i="20"/>
  <c r="B16" i="20"/>
  <c r="C16" i="20"/>
  <c r="D16" i="20"/>
  <c r="B17" i="20"/>
  <c r="C17" i="20"/>
  <c r="D17" i="20"/>
  <c r="B18" i="20"/>
  <c r="C18" i="20"/>
  <c r="D18" i="20"/>
  <c r="B19" i="20"/>
  <c r="C19" i="20"/>
  <c r="D19" i="20"/>
  <c r="B20" i="20"/>
  <c r="C20" i="20"/>
  <c r="D20" i="20"/>
  <c r="B21" i="20"/>
  <c r="C21" i="20"/>
  <c r="D21" i="20"/>
  <c r="B22" i="20"/>
  <c r="C22" i="20"/>
  <c r="D22" i="20"/>
  <c r="B23" i="20"/>
  <c r="C23" i="20"/>
  <c r="D23" i="20"/>
  <c r="B24" i="20"/>
  <c r="C24" i="20"/>
  <c r="D24" i="20"/>
  <c r="B25" i="20"/>
  <c r="C25" i="20"/>
  <c r="D25" i="20"/>
  <c r="B26" i="20"/>
  <c r="C26" i="20"/>
  <c r="D26" i="20"/>
  <c r="B27" i="20"/>
  <c r="C27" i="20"/>
  <c r="D27" i="20"/>
  <c r="B28" i="20"/>
  <c r="C28" i="20"/>
  <c r="D28" i="20"/>
  <c r="B29" i="20"/>
  <c r="C29" i="20"/>
  <c r="D29" i="20"/>
  <c r="B30" i="20"/>
  <c r="C30" i="20"/>
  <c r="D30" i="20"/>
  <c r="B31" i="20"/>
  <c r="C31" i="20"/>
  <c r="D31" i="20"/>
  <c r="B32" i="20"/>
  <c r="C32" i="20"/>
  <c r="D32" i="20"/>
  <c r="B33" i="20"/>
  <c r="C33" i="20"/>
  <c r="D33" i="20"/>
  <c r="B34" i="20"/>
  <c r="C34" i="20"/>
  <c r="D34" i="20"/>
  <c r="B35" i="20"/>
  <c r="C35" i="20"/>
  <c r="D35" i="20"/>
  <c r="B36" i="20"/>
  <c r="C36" i="20"/>
  <c r="D36" i="20"/>
  <c r="B37" i="20"/>
  <c r="C37" i="20"/>
  <c r="D37" i="20"/>
  <c r="B38" i="20"/>
  <c r="C38" i="20"/>
  <c r="D38" i="20"/>
  <c r="B39" i="20"/>
  <c r="C39" i="20"/>
  <c r="D39" i="20"/>
  <c r="B40" i="20"/>
  <c r="C40" i="20"/>
  <c r="D40" i="20"/>
  <c r="B41" i="20"/>
  <c r="C41" i="20"/>
  <c r="D41" i="20"/>
  <c r="B42" i="20"/>
  <c r="C42" i="20"/>
  <c r="D42" i="20"/>
  <c r="B43" i="20"/>
  <c r="C43" i="20"/>
  <c r="D43" i="20"/>
  <c r="B44" i="20"/>
  <c r="C44" i="20"/>
  <c r="D44" i="20"/>
  <c r="B45" i="20"/>
  <c r="C45" i="20"/>
  <c r="D45" i="20"/>
  <c r="B46" i="20"/>
  <c r="C46" i="20"/>
  <c r="D46" i="20"/>
  <c r="B47" i="20"/>
  <c r="C47" i="20"/>
  <c r="D47" i="20"/>
  <c r="B48" i="20"/>
  <c r="C48" i="20"/>
  <c r="D48" i="20"/>
  <c r="B49" i="20"/>
  <c r="C49" i="20"/>
  <c r="D49" i="20"/>
  <c r="B50" i="20"/>
  <c r="C50" i="20"/>
  <c r="D50" i="20"/>
  <c r="B51" i="20"/>
  <c r="C51" i="20"/>
  <c r="D51" i="20"/>
  <c r="B52" i="20"/>
  <c r="C52" i="20"/>
  <c r="D52" i="20"/>
  <c r="B53" i="20"/>
  <c r="C53" i="20"/>
  <c r="D53" i="20"/>
  <c r="B54" i="20"/>
  <c r="C54" i="20"/>
  <c r="D54" i="20"/>
  <c r="B55" i="20"/>
  <c r="C55" i="20"/>
  <c r="D55" i="20"/>
  <c r="B56" i="20"/>
  <c r="C56" i="20"/>
  <c r="D56" i="20"/>
  <c r="B57" i="20"/>
  <c r="C57" i="20"/>
  <c r="D57" i="20"/>
  <c r="B58" i="20"/>
  <c r="C58" i="20"/>
  <c r="D58" i="20"/>
  <c r="B59" i="20"/>
  <c r="C59" i="20"/>
  <c r="D59" i="20"/>
  <c r="B60" i="20"/>
  <c r="C60" i="20"/>
  <c r="D60" i="20"/>
  <c r="B61" i="20"/>
  <c r="C61" i="20"/>
  <c r="D61" i="20"/>
  <c r="B62" i="20"/>
  <c r="C62" i="20"/>
  <c r="D62" i="20"/>
  <c r="B63" i="20"/>
  <c r="C63" i="20"/>
  <c r="D63" i="20"/>
  <c r="B64" i="20"/>
  <c r="C64" i="20"/>
  <c r="D64" i="20"/>
  <c r="B65" i="20"/>
  <c r="C65" i="20"/>
  <c r="D65" i="20"/>
  <c r="B66" i="20"/>
  <c r="C66" i="20"/>
  <c r="D66" i="20"/>
  <c r="B67" i="20"/>
  <c r="C67" i="20"/>
  <c r="D67" i="20"/>
  <c r="B68" i="20"/>
  <c r="C68" i="20"/>
  <c r="D68" i="20"/>
  <c r="B69" i="20"/>
  <c r="C69" i="20"/>
  <c r="D69" i="20"/>
  <c r="B70" i="20"/>
  <c r="C70" i="20"/>
  <c r="D70" i="20"/>
  <c r="B71" i="20"/>
  <c r="C71" i="20"/>
  <c r="D71" i="20"/>
  <c r="B72" i="20"/>
  <c r="C72" i="20"/>
  <c r="D72" i="20"/>
  <c r="B73" i="20"/>
  <c r="C73" i="20"/>
  <c r="D73" i="20"/>
  <c r="B74" i="20"/>
  <c r="C74" i="20"/>
  <c r="D74" i="20"/>
  <c r="B75" i="20"/>
  <c r="C75" i="20"/>
  <c r="D75" i="20"/>
  <c r="B76" i="20"/>
  <c r="C76" i="20"/>
  <c r="D76" i="20"/>
  <c r="B77" i="20"/>
  <c r="C77" i="20"/>
  <c r="D77" i="20"/>
  <c r="B78" i="20"/>
  <c r="C78" i="20"/>
  <c r="D78" i="20"/>
  <c r="B79" i="20"/>
  <c r="C79" i="20"/>
  <c r="D79" i="20"/>
  <c r="B80" i="20"/>
  <c r="C80" i="20"/>
  <c r="D80" i="20"/>
  <c r="B81" i="20"/>
  <c r="C81" i="20"/>
  <c r="D81" i="20"/>
  <c r="B82" i="20"/>
  <c r="C82" i="20"/>
  <c r="D82" i="20"/>
  <c r="B83" i="20"/>
  <c r="C83" i="20"/>
  <c r="D83" i="20"/>
  <c r="B84" i="20"/>
  <c r="C84" i="20"/>
  <c r="D84" i="20"/>
  <c r="B85" i="20"/>
  <c r="C85" i="20"/>
  <c r="D85" i="20"/>
  <c r="B86" i="20"/>
  <c r="C86" i="20"/>
  <c r="D86" i="20"/>
  <c r="B87" i="20"/>
  <c r="C87" i="20"/>
  <c r="D87" i="20"/>
  <c r="B88" i="20"/>
  <c r="C88" i="20"/>
  <c r="D88" i="20"/>
  <c r="B89" i="20"/>
  <c r="C89" i="20"/>
  <c r="D89" i="20"/>
  <c r="B90" i="20"/>
  <c r="C90" i="20"/>
  <c r="D90" i="20"/>
  <c r="B91" i="20"/>
  <c r="C91" i="20"/>
  <c r="D91" i="20"/>
  <c r="B92" i="20"/>
  <c r="C92" i="20"/>
  <c r="D92" i="20"/>
  <c r="B93" i="20"/>
  <c r="C93" i="20"/>
  <c r="D93" i="20"/>
  <c r="B94" i="20"/>
  <c r="C94" i="20"/>
  <c r="D94" i="20"/>
  <c r="B95" i="20"/>
  <c r="C95" i="20"/>
  <c r="D95" i="20"/>
  <c r="B96" i="20"/>
  <c r="C96" i="20"/>
  <c r="D96" i="20"/>
  <c r="B97" i="20"/>
  <c r="C97" i="20"/>
  <c r="D97" i="20"/>
  <c r="B98" i="20"/>
  <c r="C98" i="20"/>
  <c r="D98" i="20"/>
  <c r="B99" i="20"/>
  <c r="C99" i="20"/>
  <c r="D99" i="20"/>
  <c r="B100" i="20"/>
  <c r="C100" i="20"/>
  <c r="D100" i="20"/>
  <c r="B101" i="20"/>
  <c r="C101" i="20"/>
  <c r="D101" i="20"/>
  <c r="B102" i="20"/>
  <c r="C102" i="20"/>
  <c r="D102" i="20"/>
  <c r="B103" i="20"/>
  <c r="C103" i="20"/>
  <c r="D103" i="20"/>
  <c r="B104" i="20"/>
  <c r="C104" i="20"/>
  <c r="D104" i="20"/>
  <c r="B105" i="20"/>
  <c r="C105" i="20"/>
  <c r="D105" i="20"/>
  <c r="B106" i="20"/>
  <c r="C106" i="20"/>
  <c r="D106" i="20"/>
  <c r="B107" i="20"/>
  <c r="C107" i="20"/>
  <c r="D107" i="20"/>
  <c r="B108" i="20"/>
  <c r="C108" i="20"/>
  <c r="D108" i="20"/>
  <c r="B109" i="20"/>
  <c r="C109" i="20"/>
  <c r="D109" i="20"/>
  <c r="B110" i="20"/>
  <c r="C110" i="20"/>
  <c r="D110" i="20"/>
  <c r="B111" i="20"/>
  <c r="C111" i="20"/>
  <c r="D111" i="20"/>
  <c r="B112" i="20"/>
  <c r="C112" i="20"/>
  <c r="D112" i="20"/>
  <c r="B113" i="20"/>
  <c r="C113" i="20"/>
  <c r="D113" i="20"/>
  <c r="B114" i="20"/>
  <c r="C114" i="20"/>
  <c r="D114" i="20"/>
  <c r="B115" i="20"/>
  <c r="C115" i="20"/>
  <c r="D115" i="20"/>
  <c r="B116" i="20"/>
  <c r="C116" i="20"/>
  <c r="D116" i="20"/>
  <c r="B117" i="20"/>
  <c r="C117" i="20"/>
  <c r="D117" i="20"/>
  <c r="B118" i="20"/>
  <c r="C118" i="20"/>
  <c r="D118" i="20"/>
  <c r="B119" i="20"/>
  <c r="C119" i="20"/>
  <c r="D119" i="20"/>
  <c r="B120" i="20"/>
  <c r="C120" i="20"/>
  <c r="D120" i="20"/>
  <c r="B121" i="20"/>
  <c r="C121" i="20"/>
  <c r="D121" i="20"/>
  <c r="B122" i="20"/>
  <c r="C122" i="20"/>
  <c r="D122" i="20"/>
  <c r="B123" i="20"/>
  <c r="C123" i="20"/>
  <c r="D123" i="20"/>
  <c r="B124" i="20"/>
  <c r="C124" i="20"/>
  <c r="D124" i="20"/>
  <c r="B125" i="20"/>
  <c r="C125" i="20"/>
  <c r="D125" i="20"/>
  <c r="B126" i="20"/>
  <c r="C126" i="20"/>
  <c r="D126" i="20"/>
  <c r="B127" i="20"/>
  <c r="C127" i="20"/>
  <c r="D127" i="20"/>
  <c r="B128" i="20"/>
  <c r="C128" i="20"/>
  <c r="D128" i="20"/>
  <c r="B129" i="20"/>
  <c r="C129" i="20"/>
  <c r="D129" i="20"/>
  <c r="B130" i="20"/>
  <c r="C130" i="20"/>
  <c r="D130" i="20"/>
  <c r="B131" i="20"/>
  <c r="C131" i="20"/>
  <c r="D131" i="20"/>
  <c r="B132" i="20"/>
  <c r="C132" i="20"/>
  <c r="D132" i="20"/>
  <c r="B133" i="20"/>
  <c r="C133" i="20"/>
  <c r="D133" i="20"/>
  <c r="B134" i="20"/>
  <c r="C134" i="20"/>
  <c r="D134" i="20"/>
  <c r="B135" i="20"/>
  <c r="C135" i="20"/>
  <c r="D135" i="20"/>
  <c r="B136" i="20"/>
  <c r="C136" i="20"/>
  <c r="D136" i="20"/>
  <c r="B137" i="20"/>
  <c r="C137" i="20"/>
  <c r="D137" i="20"/>
  <c r="B138" i="20"/>
  <c r="C138" i="20"/>
  <c r="D138" i="20"/>
  <c r="B139" i="20"/>
  <c r="C139" i="20"/>
  <c r="D139" i="20"/>
  <c r="B140" i="20"/>
  <c r="C140" i="20"/>
  <c r="D140" i="20"/>
  <c r="B141" i="20"/>
  <c r="C141" i="20"/>
  <c r="D141" i="20"/>
  <c r="B142" i="20"/>
  <c r="C142" i="20"/>
  <c r="D142" i="20"/>
  <c r="B143" i="20"/>
  <c r="C143" i="20"/>
  <c r="D143" i="20"/>
  <c r="B144" i="20"/>
  <c r="C144" i="20"/>
  <c r="D144" i="20"/>
  <c r="B145" i="20"/>
  <c r="C145" i="20"/>
  <c r="D145" i="20"/>
  <c r="B146" i="20"/>
  <c r="C146" i="20"/>
  <c r="D146" i="20"/>
  <c r="B147" i="20"/>
  <c r="C147" i="20"/>
  <c r="D147" i="20"/>
  <c r="B148" i="20"/>
  <c r="C148" i="20"/>
  <c r="D148" i="20"/>
  <c r="B149" i="20"/>
  <c r="C149" i="20"/>
  <c r="D149" i="20"/>
  <c r="B150" i="20"/>
  <c r="C150" i="20"/>
  <c r="D150" i="20"/>
  <c r="B151" i="20"/>
  <c r="C151" i="20"/>
  <c r="D151" i="20"/>
  <c r="B152" i="20"/>
  <c r="C152" i="20"/>
  <c r="D152" i="20"/>
  <c r="B153" i="20"/>
  <c r="C153" i="20"/>
  <c r="D153" i="20"/>
  <c r="B154" i="20"/>
  <c r="C154" i="20"/>
  <c r="D154" i="20"/>
  <c r="B155" i="20"/>
  <c r="C155" i="20"/>
  <c r="D155" i="20"/>
  <c r="B156" i="20"/>
  <c r="C156" i="20"/>
  <c r="D156" i="20"/>
  <c r="B157" i="20"/>
  <c r="C157" i="20"/>
  <c r="D157" i="20"/>
  <c r="B158" i="20"/>
  <c r="C158" i="20"/>
  <c r="D158" i="20"/>
  <c r="B159" i="20"/>
  <c r="C159" i="20"/>
  <c r="D159" i="20"/>
  <c r="B160" i="20"/>
  <c r="C160" i="20"/>
  <c r="D160" i="20"/>
  <c r="B161" i="20"/>
  <c r="C161" i="20"/>
  <c r="D161" i="20"/>
  <c r="B162" i="20"/>
  <c r="C162" i="20"/>
  <c r="D162" i="20"/>
  <c r="B163" i="20"/>
  <c r="C163" i="20"/>
  <c r="D163" i="20"/>
  <c r="B164" i="20"/>
  <c r="C164" i="20"/>
  <c r="D164" i="20"/>
  <c r="B165" i="20"/>
  <c r="C165" i="20"/>
  <c r="D165" i="20"/>
  <c r="B166" i="20"/>
  <c r="C166" i="20"/>
  <c r="D166" i="20"/>
  <c r="B167" i="20"/>
  <c r="C167" i="20"/>
  <c r="D167" i="20"/>
  <c r="B168" i="20"/>
  <c r="C168" i="20"/>
  <c r="D168" i="20"/>
  <c r="B169" i="20"/>
  <c r="C169" i="20"/>
  <c r="D169" i="20"/>
  <c r="B170" i="20"/>
  <c r="C170" i="20"/>
  <c r="D170" i="20"/>
  <c r="B171" i="20"/>
  <c r="C171" i="20"/>
  <c r="D171" i="20"/>
  <c r="B172" i="20"/>
  <c r="C172" i="20"/>
  <c r="D172" i="20"/>
  <c r="B173" i="20"/>
  <c r="C173" i="20"/>
  <c r="D173" i="20"/>
  <c r="B174" i="20"/>
  <c r="C174" i="20"/>
  <c r="D174" i="20"/>
  <c r="B175" i="20"/>
  <c r="C175" i="20"/>
  <c r="D175" i="20"/>
  <c r="B176" i="20"/>
  <c r="C176" i="20"/>
  <c r="D176" i="20"/>
  <c r="B177" i="20"/>
  <c r="C177" i="20"/>
  <c r="D177" i="20"/>
  <c r="B178" i="20"/>
  <c r="C178" i="20"/>
  <c r="D178" i="20"/>
  <c r="B179" i="20"/>
  <c r="C179" i="20"/>
  <c r="D179" i="20"/>
  <c r="B180" i="20"/>
  <c r="C180" i="20"/>
  <c r="D180" i="20"/>
  <c r="B181" i="20"/>
  <c r="C181" i="20"/>
  <c r="D181" i="20"/>
  <c r="B182" i="20"/>
  <c r="C182" i="20"/>
  <c r="D182" i="20"/>
  <c r="B183" i="20"/>
  <c r="C183" i="20"/>
  <c r="D183" i="20"/>
  <c r="B184" i="20"/>
  <c r="C184" i="20"/>
  <c r="D184" i="20"/>
  <c r="B185" i="20"/>
  <c r="C185" i="20"/>
  <c r="D185" i="20"/>
  <c r="B186" i="20"/>
  <c r="C186" i="20"/>
  <c r="D186" i="20"/>
  <c r="B187" i="20"/>
  <c r="C187" i="20"/>
  <c r="D187" i="20"/>
  <c r="B188" i="20"/>
  <c r="C188" i="20"/>
  <c r="D188" i="20"/>
  <c r="B189" i="20"/>
  <c r="C189" i="20"/>
  <c r="D189" i="20"/>
  <c r="B190" i="20"/>
  <c r="C190" i="20"/>
  <c r="D190" i="20"/>
  <c r="B191" i="20"/>
  <c r="C191" i="20"/>
  <c r="D191" i="20"/>
  <c r="B192" i="20"/>
  <c r="C192" i="20"/>
  <c r="D192" i="20"/>
  <c r="B193" i="20"/>
  <c r="C193" i="20"/>
  <c r="D193" i="20"/>
  <c r="B194" i="20"/>
  <c r="C194" i="20"/>
  <c r="D194" i="20"/>
  <c r="B195" i="20"/>
  <c r="C195" i="20"/>
  <c r="D195" i="20"/>
  <c r="B196" i="20"/>
  <c r="C196" i="20"/>
  <c r="D196" i="20"/>
  <c r="B197" i="20"/>
  <c r="C197" i="20"/>
  <c r="D197" i="20"/>
  <c r="B198" i="20"/>
  <c r="C198" i="20"/>
  <c r="D198" i="20"/>
  <c r="B199" i="20"/>
  <c r="C199" i="20"/>
  <c r="D199" i="20"/>
  <c r="B200" i="20"/>
  <c r="C200" i="20"/>
  <c r="D200" i="20"/>
  <c r="B201" i="20"/>
  <c r="C201" i="20"/>
  <c r="D201" i="20"/>
  <c r="B202" i="20"/>
  <c r="C202" i="20"/>
  <c r="D202" i="20"/>
  <c r="B203" i="20"/>
  <c r="C203" i="20"/>
  <c r="D203" i="20"/>
  <c r="B204" i="20"/>
  <c r="C204" i="20"/>
  <c r="D204" i="20"/>
  <c r="B205" i="20"/>
  <c r="C205" i="20"/>
  <c r="D205" i="20"/>
  <c r="B206" i="20"/>
  <c r="C206" i="20"/>
  <c r="D206" i="20"/>
  <c r="B207" i="20"/>
  <c r="C207" i="20"/>
  <c r="D207" i="20"/>
  <c r="B208" i="20"/>
  <c r="C208" i="20"/>
  <c r="D208" i="20"/>
  <c r="B209" i="20"/>
  <c r="C209" i="20"/>
  <c r="D209" i="20"/>
  <c r="B210" i="20"/>
  <c r="C210" i="20"/>
  <c r="D210" i="20"/>
  <c r="B211" i="20"/>
  <c r="C211" i="20"/>
  <c r="D211" i="20"/>
  <c r="B212" i="20"/>
  <c r="C212" i="20"/>
  <c r="D212" i="20"/>
  <c r="B213" i="20"/>
  <c r="C213" i="20"/>
  <c r="D213" i="20"/>
  <c r="B214" i="20"/>
  <c r="C214" i="20"/>
  <c r="D214" i="20"/>
  <c r="B215" i="20"/>
  <c r="C215" i="20"/>
  <c r="D215" i="20"/>
  <c r="B216" i="20"/>
  <c r="C216" i="20"/>
  <c r="D216" i="20"/>
  <c r="B217" i="20"/>
  <c r="C217" i="20"/>
  <c r="D217" i="20"/>
  <c r="B218" i="20"/>
  <c r="C218" i="20"/>
  <c r="D218" i="20"/>
  <c r="B219" i="20"/>
  <c r="C219" i="20"/>
  <c r="D219" i="20"/>
  <c r="B220" i="20"/>
  <c r="C220" i="20"/>
  <c r="D220" i="20"/>
  <c r="B221" i="20"/>
  <c r="C221" i="20"/>
  <c r="D221" i="20"/>
  <c r="B222" i="20"/>
  <c r="C222" i="20"/>
  <c r="D222" i="20"/>
  <c r="B223" i="20"/>
  <c r="C223" i="20"/>
  <c r="D223" i="20"/>
  <c r="B224" i="20"/>
  <c r="C224" i="20"/>
  <c r="D224" i="20"/>
  <c r="B225" i="20"/>
  <c r="C225" i="20"/>
  <c r="D225" i="20"/>
  <c r="B226" i="20"/>
  <c r="C226" i="20"/>
  <c r="D226" i="20"/>
  <c r="B227" i="20"/>
  <c r="C227" i="20"/>
  <c r="D227" i="20"/>
  <c r="B228" i="20"/>
  <c r="C228" i="20"/>
  <c r="D228" i="20"/>
  <c r="B229" i="20"/>
  <c r="C229" i="20"/>
  <c r="D229" i="20"/>
  <c r="B230" i="20"/>
  <c r="C230" i="20"/>
  <c r="D230" i="20"/>
  <c r="B231" i="20"/>
  <c r="C231" i="20"/>
  <c r="D231" i="20"/>
  <c r="B232" i="20"/>
  <c r="C232" i="20"/>
  <c r="D232" i="20"/>
  <c r="B233" i="20"/>
  <c r="C233" i="20"/>
  <c r="D233" i="20"/>
  <c r="B234" i="20"/>
  <c r="C234" i="20"/>
  <c r="D234" i="20"/>
  <c r="B235" i="20"/>
  <c r="C235" i="20"/>
  <c r="D235" i="20"/>
  <c r="B236" i="20"/>
  <c r="C236" i="20"/>
  <c r="D236" i="20"/>
  <c r="B237" i="20"/>
  <c r="C237" i="20"/>
  <c r="D237" i="20"/>
  <c r="B238" i="20"/>
  <c r="C238" i="20"/>
  <c r="D238" i="20"/>
  <c r="B239" i="20"/>
  <c r="C239" i="20"/>
  <c r="D239" i="20"/>
  <c r="B240" i="20"/>
  <c r="C240" i="20"/>
  <c r="D240" i="20"/>
  <c r="B241" i="20"/>
  <c r="C241" i="20"/>
  <c r="D241" i="20"/>
  <c r="B242" i="20"/>
  <c r="C242" i="20"/>
  <c r="D242" i="20"/>
  <c r="B243" i="20"/>
  <c r="C243" i="20"/>
  <c r="D243" i="20"/>
  <c r="B244" i="20"/>
  <c r="C244" i="20"/>
  <c r="D244" i="20"/>
  <c r="B245" i="20"/>
  <c r="C245" i="20"/>
  <c r="D245" i="20"/>
  <c r="B246" i="20"/>
  <c r="C246" i="20"/>
  <c r="D246" i="20"/>
  <c r="B247" i="20"/>
  <c r="C247" i="20"/>
  <c r="D247" i="20"/>
  <c r="B248" i="20"/>
  <c r="C248" i="20"/>
  <c r="D248" i="20"/>
  <c r="B249" i="20"/>
  <c r="C249" i="20"/>
  <c r="D249" i="20"/>
  <c r="B250" i="20"/>
  <c r="C250" i="20"/>
  <c r="D250" i="20"/>
  <c r="B251" i="20"/>
  <c r="C251" i="20"/>
  <c r="D251" i="20"/>
  <c r="B252" i="20"/>
  <c r="C252" i="20"/>
  <c r="D252" i="20"/>
  <c r="B253" i="20"/>
  <c r="C253" i="20"/>
  <c r="D253" i="20"/>
  <c r="B254" i="20"/>
  <c r="C254" i="20"/>
  <c r="D254" i="20"/>
  <c r="B255" i="20"/>
  <c r="C255" i="20"/>
  <c r="D255" i="20"/>
  <c r="B256" i="20"/>
  <c r="C256" i="20"/>
  <c r="D256" i="20"/>
  <c r="B257" i="20"/>
  <c r="C257" i="20"/>
  <c r="D257" i="20"/>
  <c r="B258" i="20"/>
  <c r="C258" i="20"/>
  <c r="D258" i="20"/>
  <c r="B259" i="20"/>
  <c r="C259" i="20"/>
  <c r="D259" i="20"/>
  <c r="B260" i="20"/>
  <c r="C260" i="20"/>
  <c r="D260" i="20"/>
  <c r="B261" i="20"/>
  <c r="C261" i="20"/>
  <c r="D261" i="20"/>
  <c r="B262" i="20"/>
  <c r="C262" i="20"/>
  <c r="D262" i="20"/>
  <c r="B263" i="20"/>
  <c r="C263" i="20"/>
  <c r="D263" i="20"/>
  <c r="B264" i="20"/>
  <c r="C264" i="20"/>
  <c r="D264" i="20"/>
  <c r="B265" i="20"/>
  <c r="C265" i="20"/>
  <c r="D265" i="20"/>
  <c r="B266" i="20"/>
  <c r="C266" i="20"/>
  <c r="D266" i="20"/>
  <c r="B267" i="20"/>
  <c r="C267" i="20"/>
  <c r="D267" i="20"/>
  <c r="B268" i="20"/>
  <c r="C268" i="20"/>
  <c r="D268" i="20"/>
  <c r="B269" i="20"/>
  <c r="C269" i="20"/>
  <c r="D269" i="20"/>
  <c r="B270" i="20"/>
  <c r="C270" i="20"/>
  <c r="D270" i="20"/>
  <c r="B271" i="20"/>
  <c r="C271" i="20"/>
  <c r="D271" i="20"/>
  <c r="B272" i="20"/>
  <c r="C272" i="20"/>
  <c r="D272" i="20"/>
  <c r="B273" i="20"/>
  <c r="C273" i="20"/>
  <c r="D273" i="20"/>
  <c r="B274" i="20"/>
  <c r="C274" i="20"/>
  <c r="D274" i="20"/>
  <c r="B275" i="20"/>
  <c r="C275" i="20"/>
  <c r="D275" i="20"/>
  <c r="B276" i="20"/>
  <c r="C276" i="20"/>
  <c r="D276" i="20"/>
  <c r="B277" i="20"/>
  <c r="C277" i="20"/>
  <c r="D277" i="20"/>
  <c r="B278" i="20"/>
  <c r="C278" i="20"/>
  <c r="D278" i="20"/>
  <c r="B279" i="20"/>
  <c r="C279" i="20"/>
  <c r="D279" i="20"/>
  <c r="B280" i="20"/>
  <c r="C280" i="20"/>
  <c r="D280" i="20"/>
  <c r="B281" i="20"/>
  <c r="C281" i="20"/>
  <c r="D281" i="20"/>
  <c r="B282" i="20"/>
  <c r="C282" i="20"/>
  <c r="D282" i="20"/>
  <c r="B283" i="20"/>
  <c r="C283" i="20"/>
  <c r="D283" i="20"/>
  <c r="B284" i="20"/>
  <c r="C284" i="20"/>
  <c r="D284" i="20"/>
  <c r="B285" i="20"/>
  <c r="C285" i="20"/>
  <c r="D285" i="20"/>
  <c r="B286" i="20"/>
  <c r="C286" i="20"/>
  <c r="D286" i="20"/>
  <c r="B287" i="20"/>
  <c r="C287" i="20"/>
  <c r="D287" i="20"/>
  <c r="B288" i="20"/>
  <c r="C288" i="20"/>
  <c r="D288" i="20"/>
  <c r="B289" i="20"/>
  <c r="C289" i="20"/>
  <c r="D289" i="20"/>
  <c r="B290" i="20"/>
  <c r="C290" i="20"/>
  <c r="D290" i="20"/>
  <c r="B291" i="20"/>
  <c r="C291" i="20"/>
  <c r="D291" i="20"/>
  <c r="B292" i="20"/>
  <c r="C292" i="20"/>
  <c r="D292" i="20"/>
  <c r="B293" i="20"/>
  <c r="C293" i="20"/>
  <c r="D293" i="20"/>
  <c r="B294" i="20"/>
  <c r="C294" i="20"/>
  <c r="D294" i="20"/>
  <c r="B295" i="20"/>
  <c r="C295" i="20"/>
  <c r="D295" i="20"/>
  <c r="B296" i="20"/>
  <c r="C296" i="20"/>
  <c r="D296" i="20"/>
  <c r="B297" i="20"/>
  <c r="C297" i="20"/>
  <c r="D297" i="20"/>
  <c r="B298" i="20"/>
  <c r="C298" i="20"/>
  <c r="D298" i="20"/>
  <c r="B299" i="20"/>
  <c r="C299" i="20"/>
  <c r="D299" i="20"/>
  <c r="B300" i="20"/>
  <c r="C300" i="20"/>
  <c r="D300" i="20"/>
  <c r="B301" i="20"/>
  <c r="C301" i="20"/>
  <c r="D301" i="20"/>
  <c r="B302" i="20"/>
  <c r="C302" i="20"/>
  <c r="D302" i="20"/>
  <c r="B303" i="20"/>
  <c r="C303" i="20"/>
  <c r="D303" i="20"/>
  <c r="B304" i="20"/>
  <c r="C304" i="20"/>
  <c r="D304" i="20"/>
  <c r="B305" i="20"/>
  <c r="C305" i="20"/>
  <c r="D305" i="20"/>
  <c r="B306" i="20"/>
  <c r="C306" i="20"/>
  <c r="D306" i="20"/>
  <c r="B307" i="20"/>
  <c r="C307" i="20"/>
  <c r="D307" i="20"/>
  <c r="B308" i="20"/>
  <c r="C308" i="20"/>
  <c r="D308" i="20"/>
  <c r="B309" i="20"/>
  <c r="C309" i="20"/>
  <c r="D309" i="20"/>
  <c r="B310" i="20"/>
  <c r="C310" i="20"/>
  <c r="D310" i="20"/>
  <c r="B311" i="20"/>
  <c r="C311" i="20"/>
  <c r="D311" i="20"/>
  <c r="B312" i="20"/>
  <c r="C312" i="20"/>
  <c r="D312" i="20"/>
  <c r="B313" i="20"/>
  <c r="C313" i="20"/>
  <c r="D313" i="20"/>
  <c r="B314" i="20"/>
  <c r="C314" i="20"/>
  <c r="D314" i="20"/>
  <c r="B315" i="20"/>
  <c r="C315" i="20"/>
  <c r="D315" i="20"/>
  <c r="B316" i="20"/>
  <c r="C316" i="20"/>
  <c r="D316" i="20"/>
  <c r="B317" i="20"/>
  <c r="C317" i="20"/>
  <c r="D317" i="20"/>
  <c r="B318" i="20"/>
  <c r="C318" i="20"/>
  <c r="D318" i="20"/>
  <c r="B319" i="20"/>
  <c r="C319" i="20"/>
  <c r="D319" i="20"/>
  <c r="B320" i="20"/>
  <c r="C320" i="20"/>
  <c r="D320" i="20"/>
  <c r="B321" i="20"/>
  <c r="C321" i="20"/>
  <c r="D321" i="20"/>
  <c r="B322" i="20"/>
  <c r="C322" i="20"/>
  <c r="D322" i="20"/>
  <c r="B323" i="20"/>
  <c r="C323" i="20"/>
  <c r="D323" i="20"/>
  <c r="B324" i="20"/>
  <c r="C324" i="20"/>
  <c r="D324" i="20"/>
  <c r="B325" i="20"/>
  <c r="C325" i="20"/>
  <c r="D325" i="20"/>
  <c r="B326" i="20"/>
  <c r="C326" i="20"/>
  <c r="D326" i="20"/>
  <c r="B327" i="20"/>
  <c r="C327" i="20"/>
  <c r="D327" i="20"/>
  <c r="B328" i="20"/>
  <c r="C328" i="20"/>
  <c r="D328" i="20"/>
  <c r="B329" i="20"/>
  <c r="C329" i="20"/>
  <c r="D329" i="20"/>
  <c r="B330" i="20"/>
  <c r="C330" i="20"/>
  <c r="D330" i="20"/>
  <c r="B331" i="20"/>
  <c r="C331" i="20"/>
  <c r="D331" i="20"/>
  <c r="B332" i="20"/>
  <c r="C332" i="20"/>
  <c r="D332" i="20"/>
  <c r="B333" i="20"/>
  <c r="C333" i="20"/>
  <c r="D333" i="20"/>
  <c r="B334" i="20"/>
  <c r="C334" i="20"/>
  <c r="D334" i="20"/>
  <c r="B335" i="20"/>
  <c r="C335" i="20"/>
  <c r="D335" i="20"/>
  <c r="B336" i="20"/>
  <c r="C336" i="20"/>
  <c r="D336" i="20"/>
  <c r="B337" i="20"/>
  <c r="C337" i="20"/>
  <c r="D337" i="20"/>
  <c r="B338" i="20"/>
  <c r="C338" i="20"/>
  <c r="D338" i="20"/>
  <c r="B339" i="20"/>
  <c r="C339" i="20"/>
  <c r="D339" i="20"/>
  <c r="B340" i="20"/>
  <c r="C340" i="20"/>
  <c r="D340" i="20"/>
  <c r="B341" i="20"/>
  <c r="C341" i="20"/>
  <c r="D341" i="20"/>
  <c r="B342" i="20"/>
  <c r="C342" i="20"/>
  <c r="D342" i="20"/>
  <c r="B343" i="20"/>
  <c r="C343" i="20"/>
  <c r="D343" i="20"/>
  <c r="B344" i="20"/>
  <c r="C344" i="20"/>
  <c r="D344" i="20"/>
  <c r="B345" i="20"/>
  <c r="C345" i="20"/>
  <c r="D345" i="20"/>
  <c r="B346" i="20"/>
  <c r="C346" i="20"/>
  <c r="D346" i="20"/>
  <c r="B347" i="20"/>
  <c r="C347" i="20"/>
  <c r="D347" i="20"/>
  <c r="B348" i="20"/>
  <c r="C348" i="20"/>
  <c r="D348" i="20"/>
  <c r="B349" i="20"/>
  <c r="C349" i="20"/>
  <c r="D349" i="20"/>
  <c r="B350" i="20"/>
  <c r="C350" i="20"/>
  <c r="D350" i="20"/>
  <c r="B351" i="20"/>
  <c r="C351" i="20"/>
  <c r="D351" i="20"/>
  <c r="B352" i="20"/>
  <c r="C352" i="20"/>
  <c r="D352" i="20"/>
  <c r="B353" i="20"/>
  <c r="C353" i="20"/>
  <c r="D353" i="20"/>
  <c r="B354" i="20"/>
  <c r="C354" i="20"/>
  <c r="D354" i="20"/>
  <c r="B355" i="20"/>
  <c r="C355" i="20"/>
  <c r="D355" i="20"/>
  <c r="B356" i="20"/>
  <c r="C356" i="20"/>
  <c r="D356" i="20"/>
  <c r="B357" i="20"/>
  <c r="C357" i="20"/>
  <c r="D357" i="20"/>
  <c r="B358" i="20"/>
  <c r="C358" i="20"/>
  <c r="D358" i="20"/>
  <c r="B359" i="20"/>
  <c r="C359" i="20"/>
  <c r="D359" i="20"/>
  <c r="B360" i="20"/>
  <c r="C360" i="20"/>
  <c r="D360" i="20"/>
  <c r="B361" i="20"/>
  <c r="C361" i="20"/>
  <c r="D361" i="20"/>
  <c r="B362" i="20"/>
  <c r="C362" i="20"/>
  <c r="D362" i="20"/>
  <c r="B363" i="20"/>
  <c r="C363" i="20"/>
  <c r="D363" i="20"/>
  <c r="B364" i="20"/>
  <c r="C364" i="20"/>
  <c r="D364" i="20"/>
  <c r="B365" i="20"/>
  <c r="C365" i="20"/>
  <c r="D365" i="20"/>
  <c r="B366" i="20"/>
  <c r="C366" i="20"/>
  <c r="D366" i="20"/>
  <c r="B367" i="20"/>
  <c r="C367" i="20"/>
  <c r="D367" i="20"/>
  <c r="B368" i="20"/>
  <c r="C368" i="20"/>
  <c r="D368" i="20"/>
  <c r="B369" i="20"/>
  <c r="C369" i="20"/>
  <c r="D369" i="20"/>
  <c r="B370" i="20"/>
  <c r="C370" i="20"/>
  <c r="D370" i="20"/>
  <c r="B371" i="20"/>
  <c r="C371" i="20"/>
  <c r="D371" i="20"/>
  <c r="B372" i="20"/>
  <c r="C372" i="20"/>
  <c r="D372" i="20"/>
  <c r="B373" i="20"/>
  <c r="C373" i="20"/>
  <c r="D373" i="20"/>
  <c r="B374" i="20"/>
  <c r="C374" i="20"/>
  <c r="D374" i="20"/>
  <c r="B375" i="20"/>
  <c r="C375" i="20"/>
  <c r="D375" i="20"/>
  <c r="B376" i="20"/>
  <c r="C376" i="20"/>
  <c r="D376" i="20"/>
  <c r="B377" i="20"/>
  <c r="C377" i="20"/>
  <c r="D377" i="20"/>
  <c r="B378" i="20"/>
  <c r="C378" i="20"/>
  <c r="D378" i="20"/>
  <c r="B379" i="20"/>
  <c r="C379" i="20"/>
  <c r="D379" i="20"/>
  <c r="B380" i="20"/>
  <c r="C380" i="20"/>
  <c r="D380" i="20"/>
  <c r="B381" i="20"/>
  <c r="C381" i="20"/>
  <c r="D381" i="20"/>
  <c r="B382" i="20"/>
  <c r="C382" i="20"/>
  <c r="D382" i="20"/>
  <c r="B383" i="20"/>
  <c r="C383" i="20"/>
  <c r="D383" i="20"/>
  <c r="B384" i="20"/>
  <c r="C384" i="20"/>
  <c r="D384" i="20"/>
  <c r="B385" i="20"/>
  <c r="C385" i="20"/>
  <c r="D385" i="20"/>
  <c r="B386" i="20"/>
  <c r="C386" i="20"/>
  <c r="D386" i="20"/>
  <c r="B387" i="20"/>
  <c r="C387" i="20"/>
  <c r="D387" i="20"/>
  <c r="B388" i="20"/>
  <c r="C388" i="20"/>
  <c r="D388" i="20"/>
  <c r="B389" i="20"/>
  <c r="C389" i="20"/>
  <c r="D389" i="20"/>
  <c r="B390" i="20"/>
  <c r="C390" i="20"/>
  <c r="D390" i="20"/>
  <c r="B391" i="20"/>
  <c r="C391" i="20"/>
  <c r="D391" i="20"/>
  <c r="B392" i="20"/>
  <c r="C392" i="20"/>
  <c r="D392" i="20"/>
  <c r="B393" i="20"/>
  <c r="C393" i="20"/>
  <c r="D393" i="20"/>
  <c r="B394" i="20"/>
  <c r="C394" i="20"/>
  <c r="D394" i="20"/>
  <c r="B395" i="20"/>
  <c r="C395" i="20"/>
  <c r="D395" i="20"/>
  <c r="B396" i="20"/>
  <c r="C396" i="20"/>
  <c r="D396" i="20"/>
  <c r="B397" i="20"/>
  <c r="C397" i="20"/>
  <c r="D397" i="20"/>
  <c r="B398" i="20"/>
  <c r="C398" i="20"/>
  <c r="D398" i="20"/>
  <c r="B399" i="20"/>
  <c r="C399" i="20"/>
  <c r="D399" i="20"/>
  <c r="B400" i="20"/>
  <c r="C400" i="20"/>
  <c r="D400" i="20"/>
  <c r="B401" i="20"/>
  <c r="C401" i="20"/>
  <c r="D401" i="20"/>
  <c r="B402" i="20"/>
  <c r="C402" i="20"/>
  <c r="D402" i="20"/>
  <c r="B403" i="20"/>
  <c r="C403" i="20"/>
  <c r="D403" i="20"/>
  <c r="B404" i="20"/>
  <c r="C404" i="20"/>
  <c r="D404" i="20"/>
  <c r="B405" i="20"/>
  <c r="C405" i="20"/>
  <c r="D405" i="20"/>
  <c r="B406" i="20"/>
  <c r="C406" i="20"/>
  <c r="D406" i="20"/>
  <c r="B407" i="20"/>
  <c r="C407" i="20"/>
  <c r="D407" i="20"/>
  <c r="B408" i="20"/>
  <c r="C408" i="20"/>
  <c r="D408" i="20"/>
  <c r="B409" i="20"/>
  <c r="C409" i="20"/>
  <c r="D409" i="20"/>
  <c r="B410" i="20"/>
  <c r="C410" i="20"/>
  <c r="D410" i="20"/>
  <c r="B411" i="20"/>
  <c r="C411" i="20"/>
  <c r="D12" i="20"/>
  <c r="B12" i="20"/>
  <c r="C12" i="20"/>
  <c r="A6" i="4" l="1"/>
  <c r="A9" i="4" s="1"/>
  <c r="A12" i="4" s="1"/>
  <c r="C4" i="21"/>
  <c r="D4" i="21" s="1"/>
  <c r="E4" i="21" s="1"/>
  <c r="D2" i="30"/>
  <c r="D3" i="30" s="1"/>
  <c r="D4" i="30" s="1"/>
  <c r="D5" i="30" s="1"/>
  <c r="D6" i="30" s="1"/>
  <c r="D7" i="30" s="1"/>
  <c r="D8" i="30" s="1"/>
  <c r="D9" i="30" s="1"/>
  <c r="D10" i="30" s="1"/>
  <c r="D11" i="30" s="1"/>
  <c r="D12" i="30" s="1"/>
  <c r="D13" i="30" s="1"/>
  <c r="D14" i="30" s="1"/>
  <c r="D15" i="30" s="1"/>
  <c r="D16" i="30" s="1"/>
  <c r="D17" i="30" s="1"/>
  <c r="D18" i="30" s="1"/>
  <c r="D19" i="30" s="1"/>
  <c r="D20" i="30" s="1"/>
  <c r="D21" i="30" s="1"/>
  <c r="D22" i="30" s="1"/>
  <c r="D23" i="30" s="1"/>
  <c r="D24" i="30" s="1"/>
  <c r="D25" i="30" s="1"/>
  <c r="D26" i="30" s="1"/>
  <c r="D27" i="30" s="1"/>
  <c r="D28" i="30" s="1"/>
  <c r="D29" i="30" s="1"/>
  <c r="D30" i="30" s="1"/>
  <c r="D31" i="30" s="1"/>
  <c r="D32" i="30" s="1"/>
  <c r="J1245" i="24"/>
  <c r="I1245" i="24"/>
  <c r="H1245" i="24"/>
  <c r="F1245" i="24"/>
  <c r="D1245" i="24"/>
  <c r="E1245" i="24" s="1"/>
  <c r="B1245" i="24"/>
  <c r="J1244" i="24"/>
  <c r="I1244" i="24"/>
  <c r="H1244" i="24"/>
  <c r="F1244" i="24"/>
  <c r="D1244" i="24"/>
  <c r="E1244" i="24" s="1"/>
  <c r="B1244" i="24"/>
  <c r="J1243" i="24"/>
  <c r="I1243" i="24"/>
  <c r="H1243" i="24"/>
  <c r="F1243" i="24"/>
  <c r="D1243" i="24"/>
  <c r="E1243" i="24" s="1"/>
  <c r="B1243" i="24"/>
  <c r="J1242" i="24"/>
  <c r="I1242" i="24"/>
  <c r="H1242" i="24"/>
  <c r="F1242" i="24"/>
  <c r="D1242" i="24"/>
  <c r="E1242" i="24" s="1"/>
  <c r="B1242" i="24"/>
  <c r="J1241" i="24"/>
  <c r="I1241" i="24"/>
  <c r="H1241" i="24"/>
  <c r="F1241" i="24"/>
  <c r="D1241" i="24"/>
  <c r="E1241" i="24" s="1"/>
  <c r="B1241" i="24"/>
  <c r="J1240" i="24"/>
  <c r="I1240" i="24"/>
  <c r="H1240" i="24"/>
  <c r="F1240" i="24"/>
  <c r="D1240" i="24"/>
  <c r="E1240" i="24" s="1"/>
  <c r="B1240" i="24"/>
  <c r="J1239" i="24"/>
  <c r="I1239" i="24"/>
  <c r="H1239" i="24"/>
  <c r="F1239" i="24"/>
  <c r="D1239" i="24"/>
  <c r="E1239" i="24" s="1"/>
  <c r="B1239" i="24"/>
  <c r="J1238" i="24"/>
  <c r="I1238" i="24"/>
  <c r="H1238" i="24"/>
  <c r="F1238" i="24"/>
  <c r="D1238" i="24"/>
  <c r="E1238" i="24" s="1"/>
  <c r="B1238" i="24"/>
  <c r="J1237" i="24"/>
  <c r="I1237" i="24"/>
  <c r="H1237" i="24"/>
  <c r="F1237" i="24"/>
  <c r="D1237" i="24"/>
  <c r="E1237" i="24" s="1"/>
  <c r="B1237" i="24"/>
  <c r="J1236" i="24"/>
  <c r="I1236" i="24"/>
  <c r="H1236" i="24"/>
  <c r="F1236" i="24"/>
  <c r="D1236" i="24"/>
  <c r="E1236" i="24" s="1"/>
  <c r="B1236" i="24"/>
  <c r="J1235" i="24"/>
  <c r="I1235" i="24"/>
  <c r="H1235" i="24"/>
  <c r="F1235" i="24"/>
  <c r="D1235" i="24"/>
  <c r="E1235" i="24" s="1"/>
  <c r="B1235" i="24"/>
  <c r="J1234" i="24"/>
  <c r="I1234" i="24"/>
  <c r="H1234" i="24"/>
  <c r="F1234" i="24"/>
  <c r="D1234" i="24"/>
  <c r="E1234" i="24" s="1"/>
  <c r="B1234" i="24"/>
  <c r="J1233" i="24"/>
  <c r="I1233" i="24"/>
  <c r="H1233" i="24"/>
  <c r="F1233" i="24"/>
  <c r="D1233" i="24"/>
  <c r="E1233" i="24" s="1"/>
  <c r="B1233" i="24"/>
  <c r="J1232" i="24"/>
  <c r="I1232" i="24"/>
  <c r="H1232" i="24"/>
  <c r="F1232" i="24"/>
  <c r="D1232" i="24"/>
  <c r="E1232" i="24" s="1"/>
  <c r="B1232" i="24"/>
  <c r="J1231" i="24"/>
  <c r="I1231" i="24"/>
  <c r="H1231" i="24"/>
  <c r="F1231" i="24"/>
  <c r="D1231" i="24"/>
  <c r="E1231" i="24" s="1"/>
  <c r="B1231" i="24"/>
  <c r="J1230" i="24"/>
  <c r="I1230" i="24"/>
  <c r="H1230" i="24"/>
  <c r="F1230" i="24"/>
  <c r="D1230" i="24"/>
  <c r="E1230" i="24" s="1"/>
  <c r="B1230" i="24"/>
  <c r="J1229" i="24"/>
  <c r="I1229" i="24"/>
  <c r="H1229" i="24"/>
  <c r="F1229" i="24"/>
  <c r="D1229" i="24"/>
  <c r="E1229" i="24" s="1"/>
  <c r="B1229" i="24"/>
  <c r="J1228" i="24"/>
  <c r="I1228" i="24"/>
  <c r="H1228" i="24"/>
  <c r="F1228" i="24"/>
  <c r="D1228" i="24"/>
  <c r="E1228" i="24" s="1"/>
  <c r="B1228" i="24"/>
  <c r="J1227" i="24"/>
  <c r="I1227" i="24"/>
  <c r="H1227" i="24"/>
  <c r="F1227" i="24"/>
  <c r="D1227" i="24"/>
  <c r="E1227" i="24" s="1"/>
  <c r="B1227" i="24"/>
  <c r="J1226" i="24"/>
  <c r="I1226" i="24"/>
  <c r="H1226" i="24"/>
  <c r="F1226" i="24"/>
  <c r="D1226" i="24"/>
  <c r="E1226" i="24" s="1"/>
  <c r="B1226" i="24"/>
  <c r="J1225" i="24"/>
  <c r="I1225" i="24"/>
  <c r="H1225" i="24"/>
  <c r="F1225" i="24"/>
  <c r="D1225" i="24"/>
  <c r="E1225" i="24" s="1"/>
  <c r="B1225" i="24"/>
  <c r="J1224" i="24"/>
  <c r="I1224" i="24"/>
  <c r="H1224" i="24"/>
  <c r="F1224" i="24"/>
  <c r="D1224" i="24"/>
  <c r="E1224" i="24" s="1"/>
  <c r="B1224" i="24"/>
  <c r="J1223" i="24"/>
  <c r="I1223" i="24"/>
  <c r="H1223" i="24"/>
  <c r="F1223" i="24"/>
  <c r="D1223" i="24"/>
  <c r="E1223" i="24" s="1"/>
  <c r="B1223" i="24"/>
  <c r="J1222" i="24"/>
  <c r="I1222" i="24"/>
  <c r="H1222" i="24"/>
  <c r="F1222" i="24"/>
  <c r="D1222" i="24"/>
  <c r="E1222" i="24" s="1"/>
  <c r="B1222" i="24"/>
  <c r="J1221" i="24"/>
  <c r="I1221" i="24"/>
  <c r="H1221" i="24"/>
  <c r="F1221" i="24"/>
  <c r="D1221" i="24"/>
  <c r="E1221" i="24" s="1"/>
  <c r="B1221" i="24"/>
  <c r="J1220" i="24"/>
  <c r="I1220" i="24"/>
  <c r="H1220" i="24"/>
  <c r="F1220" i="24"/>
  <c r="D1220" i="24"/>
  <c r="E1220" i="24" s="1"/>
  <c r="B1220" i="24"/>
  <c r="J1219" i="24"/>
  <c r="I1219" i="24"/>
  <c r="H1219" i="24"/>
  <c r="F1219" i="24"/>
  <c r="D1219" i="24"/>
  <c r="E1219" i="24" s="1"/>
  <c r="B1219" i="24"/>
  <c r="J1218" i="24"/>
  <c r="I1218" i="24"/>
  <c r="H1218" i="24"/>
  <c r="F1218" i="24"/>
  <c r="D1218" i="24"/>
  <c r="E1218" i="24" s="1"/>
  <c r="B1218" i="24"/>
  <c r="J1217" i="24"/>
  <c r="I1217" i="24"/>
  <c r="H1217" i="24"/>
  <c r="F1217" i="24"/>
  <c r="D1217" i="24"/>
  <c r="E1217" i="24" s="1"/>
  <c r="B1217" i="24"/>
  <c r="J1216" i="24"/>
  <c r="I1216" i="24"/>
  <c r="H1216" i="24"/>
  <c r="F1216" i="24"/>
  <c r="D1216" i="24"/>
  <c r="E1216" i="24" s="1"/>
  <c r="B1216" i="24"/>
  <c r="J1215" i="24"/>
  <c r="I1215" i="24"/>
  <c r="H1215" i="24"/>
  <c r="F1215" i="24"/>
  <c r="D1215" i="24"/>
  <c r="E1215" i="24" s="1"/>
  <c r="B1215" i="24"/>
  <c r="J1214" i="24"/>
  <c r="I1214" i="24"/>
  <c r="H1214" i="24"/>
  <c r="F1214" i="24"/>
  <c r="D1214" i="24"/>
  <c r="E1214" i="24" s="1"/>
  <c r="B1214" i="24"/>
  <c r="J1213" i="24"/>
  <c r="I1213" i="24"/>
  <c r="H1213" i="24"/>
  <c r="F1213" i="24"/>
  <c r="D1213" i="24"/>
  <c r="E1213" i="24" s="1"/>
  <c r="B1213" i="24"/>
  <c r="J1212" i="24"/>
  <c r="I1212" i="24"/>
  <c r="H1212" i="24"/>
  <c r="F1212" i="24"/>
  <c r="D1212" i="24"/>
  <c r="E1212" i="24" s="1"/>
  <c r="B1212" i="24"/>
  <c r="J1211" i="24"/>
  <c r="I1211" i="24"/>
  <c r="H1211" i="24"/>
  <c r="F1211" i="24"/>
  <c r="D1211" i="24"/>
  <c r="E1211" i="24" s="1"/>
  <c r="B1211" i="24"/>
  <c r="J1210" i="24"/>
  <c r="I1210" i="24"/>
  <c r="H1210" i="24"/>
  <c r="F1210" i="24"/>
  <c r="D1210" i="24"/>
  <c r="E1210" i="24" s="1"/>
  <c r="B1210" i="24"/>
  <c r="J1209" i="24"/>
  <c r="I1209" i="24"/>
  <c r="H1209" i="24"/>
  <c r="F1209" i="24"/>
  <c r="D1209" i="24"/>
  <c r="E1209" i="24" s="1"/>
  <c r="B1209" i="24"/>
  <c r="J1208" i="24"/>
  <c r="I1208" i="24"/>
  <c r="H1208" i="24"/>
  <c r="F1208" i="24"/>
  <c r="D1208" i="24"/>
  <c r="E1208" i="24" s="1"/>
  <c r="B1208" i="24"/>
  <c r="J1207" i="24"/>
  <c r="I1207" i="24"/>
  <c r="H1207" i="24"/>
  <c r="F1207" i="24"/>
  <c r="D1207" i="24"/>
  <c r="E1207" i="24" s="1"/>
  <c r="B1207" i="24"/>
  <c r="J1206" i="24"/>
  <c r="I1206" i="24"/>
  <c r="H1206" i="24"/>
  <c r="F1206" i="24"/>
  <c r="D1206" i="24"/>
  <c r="E1206" i="24" s="1"/>
  <c r="B1206" i="24"/>
  <c r="J1205" i="24"/>
  <c r="I1205" i="24"/>
  <c r="H1205" i="24"/>
  <c r="F1205" i="24"/>
  <c r="D1205" i="24"/>
  <c r="E1205" i="24" s="1"/>
  <c r="B1205" i="24"/>
  <c r="J1204" i="24"/>
  <c r="I1204" i="24"/>
  <c r="H1204" i="24"/>
  <c r="F1204" i="24"/>
  <c r="D1204" i="24"/>
  <c r="E1204" i="24" s="1"/>
  <c r="B1204" i="24"/>
  <c r="J1203" i="24"/>
  <c r="I1203" i="24"/>
  <c r="H1203" i="24"/>
  <c r="F1203" i="24"/>
  <c r="D1203" i="24"/>
  <c r="E1203" i="24" s="1"/>
  <c r="B1203" i="24"/>
  <c r="J1202" i="24"/>
  <c r="I1202" i="24"/>
  <c r="H1202" i="24"/>
  <c r="F1202" i="24"/>
  <c r="D1202" i="24"/>
  <c r="E1202" i="24" s="1"/>
  <c r="B1202" i="24"/>
  <c r="J1201" i="24"/>
  <c r="I1201" i="24"/>
  <c r="H1201" i="24"/>
  <c r="F1201" i="24"/>
  <c r="D1201" i="24"/>
  <c r="E1201" i="24" s="1"/>
  <c r="B1201" i="24"/>
  <c r="J1200" i="24"/>
  <c r="I1200" i="24"/>
  <c r="H1200" i="24"/>
  <c r="F1200" i="24"/>
  <c r="D1200" i="24"/>
  <c r="E1200" i="24" s="1"/>
  <c r="B1200" i="24"/>
  <c r="J1199" i="24"/>
  <c r="I1199" i="24"/>
  <c r="H1199" i="24"/>
  <c r="F1199" i="24"/>
  <c r="D1199" i="24"/>
  <c r="E1199" i="24" s="1"/>
  <c r="B1199" i="24"/>
  <c r="J1198" i="24"/>
  <c r="I1198" i="24"/>
  <c r="H1198" i="24"/>
  <c r="F1198" i="24"/>
  <c r="D1198" i="24"/>
  <c r="E1198" i="24" s="1"/>
  <c r="B1198" i="24"/>
  <c r="J1197" i="24"/>
  <c r="I1197" i="24"/>
  <c r="H1197" i="24"/>
  <c r="F1197" i="24"/>
  <c r="D1197" i="24"/>
  <c r="E1197" i="24" s="1"/>
  <c r="B1197" i="24"/>
  <c r="J1196" i="24"/>
  <c r="I1196" i="24"/>
  <c r="H1196" i="24"/>
  <c r="F1196" i="24"/>
  <c r="D1196" i="24"/>
  <c r="E1196" i="24" s="1"/>
  <c r="B1196" i="24"/>
  <c r="J1195" i="24"/>
  <c r="I1195" i="24"/>
  <c r="H1195" i="24"/>
  <c r="F1195" i="24"/>
  <c r="D1195" i="24"/>
  <c r="E1195" i="24" s="1"/>
  <c r="B1195" i="24"/>
  <c r="J1194" i="24"/>
  <c r="I1194" i="24"/>
  <c r="H1194" i="24"/>
  <c r="F1194" i="24"/>
  <c r="D1194" i="24"/>
  <c r="E1194" i="24" s="1"/>
  <c r="B1194" i="24"/>
  <c r="J1193" i="24"/>
  <c r="I1193" i="24"/>
  <c r="H1193" i="24"/>
  <c r="F1193" i="24"/>
  <c r="D1193" i="24"/>
  <c r="E1193" i="24" s="1"/>
  <c r="B1193" i="24"/>
  <c r="J1192" i="24"/>
  <c r="I1192" i="24"/>
  <c r="H1192" i="24"/>
  <c r="F1192" i="24"/>
  <c r="D1192" i="24"/>
  <c r="E1192" i="24" s="1"/>
  <c r="B1192" i="24"/>
  <c r="J1191" i="24"/>
  <c r="I1191" i="24"/>
  <c r="H1191" i="24"/>
  <c r="F1191" i="24"/>
  <c r="D1191" i="24"/>
  <c r="E1191" i="24" s="1"/>
  <c r="B1191" i="24"/>
  <c r="J1190" i="24"/>
  <c r="I1190" i="24"/>
  <c r="H1190" i="24"/>
  <c r="F1190" i="24"/>
  <c r="D1190" i="24"/>
  <c r="E1190" i="24" s="1"/>
  <c r="B1190" i="24"/>
  <c r="J1189" i="24"/>
  <c r="I1189" i="24"/>
  <c r="H1189" i="24"/>
  <c r="F1189" i="24"/>
  <c r="D1189" i="24"/>
  <c r="E1189" i="24" s="1"/>
  <c r="B1189" i="24"/>
  <c r="J1188" i="24"/>
  <c r="I1188" i="24"/>
  <c r="H1188" i="24"/>
  <c r="F1188" i="24"/>
  <c r="D1188" i="24"/>
  <c r="E1188" i="24" s="1"/>
  <c r="B1188" i="24"/>
  <c r="J1187" i="24"/>
  <c r="I1187" i="24"/>
  <c r="H1187" i="24"/>
  <c r="F1187" i="24"/>
  <c r="D1187" i="24"/>
  <c r="E1187" i="24" s="1"/>
  <c r="B1187" i="24"/>
  <c r="J1186" i="24"/>
  <c r="I1186" i="24"/>
  <c r="H1186" i="24"/>
  <c r="F1186" i="24"/>
  <c r="D1186" i="24"/>
  <c r="E1186" i="24" s="1"/>
  <c r="B1186" i="24"/>
  <c r="J1185" i="24"/>
  <c r="I1185" i="24"/>
  <c r="H1185" i="24"/>
  <c r="F1185" i="24"/>
  <c r="D1185" i="24"/>
  <c r="E1185" i="24" s="1"/>
  <c r="B1185" i="24"/>
  <c r="J1184" i="24"/>
  <c r="I1184" i="24"/>
  <c r="H1184" i="24"/>
  <c r="F1184" i="24"/>
  <c r="D1184" i="24"/>
  <c r="E1184" i="24" s="1"/>
  <c r="B1184" i="24"/>
  <c r="J1183" i="24"/>
  <c r="I1183" i="24"/>
  <c r="H1183" i="24"/>
  <c r="F1183" i="24"/>
  <c r="D1183" i="24"/>
  <c r="E1183" i="24" s="1"/>
  <c r="B1183" i="24"/>
  <c r="J1182" i="24"/>
  <c r="I1182" i="24"/>
  <c r="H1182" i="24"/>
  <c r="F1182" i="24"/>
  <c r="D1182" i="24"/>
  <c r="E1182" i="24" s="1"/>
  <c r="B1182" i="24"/>
  <c r="J1181" i="24"/>
  <c r="I1181" i="24"/>
  <c r="H1181" i="24"/>
  <c r="F1181" i="24"/>
  <c r="D1181" i="24"/>
  <c r="E1181" i="24" s="1"/>
  <c r="B1181" i="24"/>
  <c r="J1180" i="24"/>
  <c r="I1180" i="24"/>
  <c r="H1180" i="24"/>
  <c r="F1180" i="24"/>
  <c r="D1180" i="24"/>
  <c r="E1180" i="24" s="1"/>
  <c r="B1180" i="24"/>
  <c r="J1179" i="24"/>
  <c r="I1179" i="24"/>
  <c r="H1179" i="24"/>
  <c r="F1179" i="24"/>
  <c r="D1179" i="24"/>
  <c r="E1179" i="24" s="1"/>
  <c r="B1179" i="24"/>
  <c r="J1178" i="24"/>
  <c r="I1178" i="24"/>
  <c r="H1178" i="24"/>
  <c r="F1178" i="24"/>
  <c r="D1178" i="24"/>
  <c r="E1178" i="24" s="1"/>
  <c r="B1178" i="24"/>
  <c r="J1177" i="24"/>
  <c r="I1177" i="24"/>
  <c r="H1177" i="24"/>
  <c r="F1177" i="24"/>
  <c r="D1177" i="24"/>
  <c r="E1177" i="24" s="1"/>
  <c r="B1177" i="24"/>
  <c r="J1176" i="24"/>
  <c r="I1176" i="24"/>
  <c r="H1176" i="24"/>
  <c r="F1176" i="24"/>
  <c r="D1176" i="24"/>
  <c r="E1176" i="24" s="1"/>
  <c r="B1176" i="24"/>
  <c r="J1175" i="24"/>
  <c r="I1175" i="24"/>
  <c r="H1175" i="24"/>
  <c r="F1175" i="24"/>
  <c r="D1175" i="24"/>
  <c r="E1175" i="24" s="1"/>
  <c r="B1175" i="24"/>
  <c r="J1174" i="24"/>
  <c r="I1174" i="24"/>
  <c r="H1174" i="24"/>
  <c r="F1174" i="24"/>
  <c r="D1174" i="24"/>
  <c r="E1174" i="24" s="1"/>
  <c r="B1174" i="24"/>
  <c r="J1173" i="24"/>
  <c r="I1173" i="24"/>
  <c r="H1173" i="24"/>
  <c r="F1173" i="24"/>
  <c r="D1173" i="24"/>
  <c r="E1173" i="24" s="1"/>
  <c r="B1173" i="24"/>
  <c r="J1172" i="24"/>
  <c r="I1172" i="24"/>
  <c r="H1172" i="24"/>
  <c r="F1172" i="24"/>
  <c r="D1172" i="24"/>
  <c r="E1172" i="24" s="1"/>
  <c r="B1172" i="24"/>
  <c r="J1171" i="24"/>
  <c r="I1171" i="24"/>
  <c r="H1171" i="24"/>
  <c r="F1171" i="24"/>
  <c r="D1171" i="24"/>
  <c r="E1171" i="24" s="1"/>
  <c r="B1171" i="24"/>
  <c r="J1170" i="24"/>
  <c r="I1170" i="24"/>
  <c r="H1170" i="24"/>
  <c r="F1170" i="24"/>
  <c r="D1170" i="24"/>
  <c r="E1170" i="24" s="1"/>
  <c r="B1170" i="24"/>
  <c r="J1169" i="24"/>
  <c r="I1169" i="24"/>
  <c r="H1169" i="24"/>
  <c r="F1169" i="24"/>
  <c r="D1169" i="24"/>
  <c r="E1169" i="24" s="1"/>
  <c r="B1169" i="24"/>
  <c r="J1168" i="24"/>
  <c r="I1168" i="24"/>
  <c r="H1168" i="24"/>
  <c r="F1168" i="24"/>
  <c r="D1168" i="24"/>
  <c r="E1168" i="24" s="1"/>
  <c r="B1168" i="24"/>
  <c r="J1167" i="24"/>
  <c r="I1167" i="24"/>
  <c r="H1167" i="24"/>
  <c r="F1167" i="24"/>
  <c r="D1167" i="24"/>
  <c r="E1167" i="24" s="1"/>
  <c r="B1167" i="24"/>
  <c r="J1166" i="24"/>
  <c r="I1166" i="24"/>
  <c r="H1166" i="24"/>
  <c r="F1166" i="24"/>
  <c r="D1166" i="24"/>
  <c r="E1166" i="24" s="1"/>
  <c r="B1166" i="24"/>
  <c r="J1165" i="24"/>
  <c r="I1165" i="24"/>
  <c r="H1165" i="24"/>
  <c r="F1165" i="24"/>
  <c r="D1165" i="24"/>
  <c r="E1165" i="24" s="1"/>
  <c r="B1165" i="24"/>
  <c r="J1164" i="24"/>
  <c r="I1164" i="24"/>
  <c r="H1164" i="24"/>
  <c r="F1164" i="24"/>
  <c r="D1164" i="24"/>
  <c r="E1164" i="24" s="1"/>
  <c r="B1164" i="24"/>
  <c r="J1163" i="24"/>
  <c r="I1163" i="24"/>
  <c r="H1163" i="24"/>
  <c r="F1163" i="24"/>
  <c r="D1163" i="24"/>
  <c r="E1163" i="24" s="1"/>
  <c r="B1163" i="24"/>
  <c r="J1162" i="24"/>
  <c r="I1162" i="24"/>
  <c r="H1162" i="24"/>
  <c r="F1162" i="24"/>
  <c r="D1162" i="24"/>
  <c r="E1162" i="24" s="1"/>
  <c r="B1162" i="24"/>
  <c r="J1161" i="24"/>
  <c r="I1161" i="24"/>
  <c r="H1161" i="24"/>
  <c r="F1161" i="24"/>
  <c r="D1161" i="24"/>
  <c r="E1161" i="24" s="1"/>
  <c r="B1161" i="24"/>
  <c r="J1160" i="24"/>
  <c r="I1160" i="24"/>
  <c r="H1160" i="24"/>
  <c r="F1160" i="24"/>
  <c r="D1160" i="24"/>
  <c r="E1160" i="24" s="1"/>
  <c r="B1160" i="24"/>
  <c r="J1159" i="24"/>
  <c r="I1159" i="24"/>
  <c r="H1159" i="24"/>
  <c r="F1159" i="24"/>
  <c r="D1159" i="24"/>
  <c r="E1159" i="24" s="1"/>
  <c r="B1159" i="24"/>
  <c r="J1158" i="24"/>
  <c r="I1158" i="24"/>
  <c r="H1158" i="24"/>
  <c r="F1158" i="24"/>
  <c r="D1158" i="24"/>
  <c r="E1158" i="24" s="1"/>
  <c r="B1158" i="24"/>
  <c r="J1157" i="24"/>
  <c r="I1157" i="24"/>
  <c r="H1157" i="24"/>
  <c r="F1157" i="24"/>
  <c r="D1157" i="24"/>
  <c r="E1157" i="24" s="1"/>
  <c r="B1157" i="24"/>
  <c r="J1156" i="24"/>
  <c r="I1156" i="24"/>
  <c r="H1156" i="24"/>
  <c r="F1156" i="24"/>
  <c r="D1156" i="24"/>
  <c r="E1156" i="24" s="1"/>
  <c r="B1156" i="24"/>
  <c r="J1155" i="24"/>
  <c r="I1155" i="24"/>
  <c r="H1155" i="24"/>
  <c r="F1155" i="24"/>
  <c r="D1155" i="24"/>
  <c r="E1155" i="24" s="1"/>
  <c r="B1155" i="24"/>
  <c r="J1154" i="24"/>
  <c r="I1154" i="24"/>
  <c r="H1154" i="24"/>
  <c r="F1154" i="24"/>
  <c r="D1154" i="24"/>
  <c r="E1154" i="24" s="1"/>
  <c r="B1154" i="24"/>
  <c r="J1153" i="24"/>
  <c r="I1153" i="24"/>
  <c r="H1153" i="24"/>
  <c r="F1153" i="24"/>
  <c r="D1153" i="24"/>
  <c r="E1153" i="24" s="1"/>
  <c r="B1153" i="24"/>
  <c r="J1152" i="24"/>
  <c r="I1152" i="24"/>
  <c r="H1152" i="24"/>
  <c r="F1152" i="24"/>
  <c r="D1152" i="24"/>
  <c r="E1152" i="24" s="1"/>
  <c r="B1152" i="24"/>
  <c r="J1151" i="24"/>
  <c r="I1151" i="24"/>
  <c r="H1151" i="24"/>
  <c r="F1151" i="24"/>
  <c r="D1151" i="24"/>
  <c r="E1151" i="24" s="1"/>
  <c r="B1151" i="24"/>
  <c r="J1150" i="24"/>
  <c r="I1150" i="24"/>
  <c r="H1150" i="24"/>
  <c r="F1150" i="24"/>
  <c r="D1150" i="24"/>
  <c r="E1150" i="24" s="1"/>
  <c r="B1150" i="24"/>
  <c r="J1149" i="24"/>
  <c r="I1149" i="24"/>
  <c r="H1149" i="24"/>
  <c r="F1149" i="24"/>
  <c r="D1149" i="24"/>
  <c r="E1149" i="24" s="1"/>
  <c r="B1149" i="24"/>
  <c r="J1148" i="24"/>
  <c r="I1148" i="24"/>
  <c r="H1148" i="24"/>
  <c r="F1148" i="24"/>
  <c r="D1148" i="24"/>
  <c r="E1148" i="24" s="1"/>
  <c r="B1148" i="24"/>
  <c r="J1147" i="24"/>
  <c r="I1147" i="24"/>
  <c r="H1147" i="24"/>
  <c r="F1147" i="24"/>
  <c r="D1147" i="24"/>
  <c r="E1147" i="24" s="1"/>
  <c r="B1147" i="24"/>
  <c r="J1146" i="24"/>
  <c r="I1146" i="24"/>
  <c r="H1146" i="24"/>
  <c r="F1146" i="24"/>
  <c r="D1146" i="24"/>
  <c r="E1146" i="24" s="1"/>
  <c r="B1146" i="24"/>
  <c r="J1145" i="24"/>
  <c r="I1145" i="24"/>
  <c r="H1145" i="24"/>
  <c r="F1145" i="24"/>
  <c r="D1145" i="24"/>
  <c r="E1145" i="24" s="1"/>
  <c r="B1145" i="24"/>
  <c r="J1144" i="24"/>
  <c r="I1144" i="24"/>
  <c r="H1144" i="24"/>
  <c r="F1144" i="24"/>
  <c r="D1144" i="24"/>
  <c r="E1144" i="24" s="1"/>
  <c r="B1144" i="24"/>
  <c r="J1143" i="24"/>
  <c r="I1143" i="24"/>
  <c r="H1143" i="24"/>
  <c r="F1143" i="24"/>
  <c r="D1143" i="24"/>
  <c r="E1143" i="24" s="1"/>
  <c r="B1143" i="24"/>
  <c r="J1142" i="24"/>
  <c r="I1142" i="24"/>
  <c r="H1142" i="24"/>
  <c r="F1142" i="24"/>
  <c r="D1142" i="24"/>
  <c r="E1142" i="24" s="1"/>
  <c r="B1142" i="24"/>
  <c r="J1141" i="24"/>
  <c r="I1141" i="24"/>
  <c r="H1141" i="24"/>
  <c r="F1141" i="24"/>
  <c r="D1141" i="24"/>
  <c r="E1141" i="24" s="1"/>
  <c r="B1141" i="24"/>
  <c r="J1140" i="24"/>
  <c r="I1140" i="24"/>
  <c r="H1140" i="24"/>
  <c r="F1140" i="24"/>
  <c r="D1140" i="24"/>
  <c r="E1140" i="24" s="1"/>
  <c r="B1140" i="24"/>
  <c r="J1139" i="24"/>
  <c r="I1139" i="24"/>
  <c r="H1139" i="24"/>
  <c r="F1139" i="24"/>
  <c r="D1139" i="24"/>
  <c r="E1139" i="24" s="1"/>
  <c r="B1139" i="24"/>
  <c r="J1138" i="24"/>
  <c r="I1138" i="24"/>
  <c r="H1138" i="24"/>
  <c r="F1138" i="24"/>
  <c r="D1138" i="24"/>
  <c r="E1138" i="24" s="1"/>
  <c r="B1138" i="24"/>
  <c r="J1137" i="24"/>
  <c r="I1137" i="24"/>
  <c r="H1137" i="24"/>
  <c r="F1137" i="24"/>
  <c r="D1137" i="24"/>
  <c r="E1137" i="24" s="1"/>
  <c r="B1137" i="24"/>
  <c r="J1136" i="24"/>
  <c r="I1136" i="24"/>
  <c r="H1136" i="24"/>
  <c r="F1136" i="24"/>
  <c r="D1136" i="24"/>
  <c r="E1136" i="24" s="1"/>
  <c r="B1136" i="24"/>
  <c r="J1135" i="24"/>
  <c r="I1135" i="24"/>
  <c r="H1135" i="24"/>
  <c r="F1135" i="24"/>
  <c r="D1135" i="24"/>
  <c r="E1135" i="24" s="1"/>
  <c r="B1135" i="24"/>
  <c r="J1134" i="24"/>
  <c r="I1134" i="24"/>
  <c r="H1134" i="24"/>
  <c r="F1134" i="24"/>
  <c r="D1134" i="24"/>
  <c r="E1134" i="24" s="1"/>
  <c r="B1134" i="24"/>
  <c r="J1133" i="24"/>
  <c r="I1133" i="24"/>
  <c r="H1133" i="24"/>
  <c r="F1133" i="24"/>
  <c r="D1133" i="24"/>
  <c r="E1133" i="24" s="1"/>
  <c r="B1133" i="24"/>
  <c r="J1132" i="24"/>
  <c r="I1132" i="24"/>
  <c r="H1132" i="24"/>
  <c r="F1132" i="24"/>
  <c r="D1132" i="24"/>
  <c r="E1132" i="24" s="1"/>
  <c r="B1132" i="24"/>
  <c r="J1131" i="24"/>
  <c r="I1131" i="24"/>
  <c r="H1131" i="24"/>
  <c r="F1131" i="24"/>
  <c r="D1131" i="24"/>
  <c r="E1131" i="24" s="1"/>
  <c r="B1131" i="24"/>
  <c r="J1130" i="24"/>
  <c r="I1130" i="24"/>
  <c r="H1130" i="24"/>
  <c r="F1130" i="24"/>
  <c r="D1130" i="24"/>
  <c r="E1130" i="24" s="1"/>
  <c r="B1130" i="24"/>
  <c r="J1129" i="24"/>
  <c r="I1129" i="24"/>
  <c r="H1129" i="24"/>
  <c r="F1129" i="24"/>
  <c r="D1129" i="24"/>
  <c r="E1129" i="24" s="1"/>
  <c r="B1129" i="24"/>
  <c r="J1128" i="24"/>
  <c r="I1128" i="24"/>
  <c r="H1128" i="24"/>
  <c r="F1128" i="24"/>
  <c r="D1128" i="24"/>
  <c r="E1128" i="24" s="1"/>
  <c r="B1128" i="24"/>
  <c r="J1127" i="24"/>
  <c r="I1127" i="24"/>
  <c r="H1127" i="24"/>
  <c r="F1127" i="24"/>
  <c r="D1127" i="24"/>
  <c r="E1127" i="24" s="1"/>
  <c r="B1127" i="24"/>
  <c r="J1126" i="24"/>
  <c r="I1126" i="24"/>
  <c r="H1126" i="24"/>
  <c r="F1126" i="24"/>
  <c r="D1126" i="24"/>
  <c r="E1126" i="24" s="1"/>
  <c r="B1126" i="24"/>
  <c r="J1125" i="24"/>
  <c r="I1125" i="24"/>
  <c r="H1125" i="24"/>
  <c r="F1125" i="24"/>
  <c r="D1125" i="24"/>
  <c r="E1125" i="24" s="1"/>
  <c r="B1125" i="24"/>
  <c r="J1124" i="24"/>
  <c r="I1124" i="24"/>
  <c r="H1124" i="24"/>
  <c r="F1124" i="24"/>
  <c r="D1124" i="24"/>
  <c r="E1124" i="24" s="1"/>
  <c r="B1124" i="24"/>
  <c r="J1123" i="24"/>
  <c r="I1123" i="24"/>
  <c r="H1123" i="24"/>
  <c r="F1123" i="24"/>
  <c r="D1123" i="24"/>
  <c r="E1123" i="24" s="1"/>
  <c r="B1123" i="24"/>
  <c r="J1122" i="24"/>
  <c r="I1122" i="24"/>
  <c r="H1122" i="24"/>
  <c r="F1122" i="24"/>
  <c r="D1122" i="24"/>
  <c r="E1122" i="24" s="1"/>
  <c r="B1122" i="24"/>
  <c r="J1121" i="24"/>
  <c r="I1121" i="24"/>
  <c r="H1121" i="24"/>
  <c r="F1121" i="24"/>
  <c r="D1121" i="24"/>
  <c r="E1121" i="24" s="1"/>
  <c r="B1121" i="24"/>
  <c r="J1120" i="24"/>
  <c r="I1120" i="24"/>
  <c r="H1120" i="24"/>
  <c r="F1120" i="24"/>
  <c r="D1120" i="24"/>
  <c r="E1120" i="24" s="1"/>
  <c r="B1120" i="24"/>
  <c r="J1119" i="24"/>
  <c r="I1119" i="24"/>
  <c r="H1119" i="24"/>
  <c r="F1119" i="24"/>
  <c r="D1119" i="24"/>
  <c r="E1119" i="24" s="1"/>
  <c r="B1119" i="24"/>
  <c r="J1118" i="24"/>
  <c r="I1118" i="24"/>
  <c r="H1118" i="24"/>
  <c r="F1118" i="24"/>
  <c r="D1118" i="24"/>
  <c r="E1118" i="24" s="1"/>
  <c r="B1118" i="24"/>
  <c r="J1117" i="24"/>
  <c r="I1117" i="24"/>
  <c r="H1117" i="24"/>
  <c r="F1117" i="24"/>
  <c r="D1117" i="24"/>
  <c r="E1117" i="24" s="1"/>
  <c r="B1117" i="24"/>
  <c r="J1116" i="24"/>
  <c r="I1116" i="24"/>
  <c r="H1116" i="24"/>
  <c r="F1116" i="24"/>
  <c r="D1116" i="24"/>
  <c r="E1116" i="24" s="1"/>
  <c r="B1116" i="24"/>
  <c r="J1115" i="24"/>
  <c r="I1115" i="24"/>
  <c r="H1115" i="24"/>
  <c r="F1115" i="24"/>
  <c r="D1115" i="24"/>
  <c r="E1115" i="24" s="1"/>
  <c r="B1115" i="24"/>
  <c r="J1114" i="24"/>
  <c r="I1114" i="24"/>
  <c r="H1114" i="24"/>
  <c r="F1114" i="24"/>
  <c r="D1114" i="24"/>
  <c r="E1114" i="24" s="1"/>
  <c r="B1114" i="24"/>
  <c r="J1113" i="24"/>
  <c r="I1113" i="24"/>
  <c r="H1113" i="24"/>
  <c r="F1113" i="24"/>
  <c r="D1113" i="24"/>
  <c r="E1113" i="24" s="1"/>
  <c r="B1113" i="24"/>
  <c r="J1112" i="24"/>
  <c r="I1112" i="24"/>
  <c r="H1112" i="24"/>
  <c r="F1112" i="24"/>
  <c r="D1112" i="24"/>
  <c r="E1112" i="24" s="1"/>
  <c r="B1112" i="24"/>
  <c r="J1111" i="24"/>
  <c r="I1111" i="24"/>
  <c r="H1111" i="24"/>
  <c r="F1111" i="24"/>
  <c r="D1111" i="24"/>
  <c r="E1111" i="24" s="1"/>
  <c r="B1111" i="24"/>
  <c r="J1110" i="24"/>
  <c r="I1110" i="24"/>
  <c r="H1110" i="24"/>
  <c r="F1110" i="24"/>
  <c r="D1110" i="24"/>
  <c r="E1110" i="24" s="1"/>
  <c r="B1110" i="24"/>
  <c r="J1109" i="24"/>
  <c r="I1109" i="24"/>
  <c r="H1109" i="24"/>
  <c r="F1109" i="24"/>
  <c r="D1109" i="24"/>
  <c r="E1109" i="24" s="1"/>
  <c r="B1109" i="24"/>
  <c r="J1108" i="24"/>
  <c r="I1108" i="24"/>
  <c r="H1108" i="24"/>
  <c r="F1108" i="24"/>
  <c r="D1108" i="24"/>
  <c r="E1108" i="24" s="1"/>
  <c r="B1108" i="24"/>
  <c r="J1107" i="24"/>
  <c r="I1107" i="24"/>
  <c r="H1107" i="24"/>
  <c r="F1107" i="24"/>
  <c r="D1107" i="24"/>
  <c r="E1107" i="24" s="1"/>
  <c r="B1107" i="24"/>
  <c r="J1106" i="24"/>
  <c r="I1106" i="24"/>
  <c r="H1106" i="24"/>
  <c r="F1106" i="24"/>
  <c r="D1106" i="24"/>
  <c r="E1106" i="24" s="1"/>
  <c r="B1106" i="24"/>
  <c r="J1105" i="24"/>
  <c r="I1105" i="24"/>
  <c r="H1105" i="24"/>
  <c r="F1105" i="24"/>
  <c r="D1105" i="24"/>
  <c r="E1105" i="24" s="1"/>
  <c r="B1105" i="24"/>
  <c r="J1104" i="24"/>
  <c r="I1104" i="24"/>
  <c r="H1104" i="24"/>
  <c r="F1104" i="24"/>
  <c r="D1104" i="24"/>
  <c r="E1104" i="24" s="1"/>
  <c r="B1104" i="24"/>
  <c r="J1103" i="24"/>
  <c r="I1103" i="24"/>
  <c r="H1103" i="24"/>
  <c r="F1103" i="24"/>
  <c r="D1103" i="24"/>
  <c r="E1103" i="24" s="1"/>
  <c r="B1103" i="24"/>
  <c r="J1102" i="24"/>
  <c r="I1102" i="24"/>
  <c r="H1102" i="24"/>
  <c r="F1102" i="24"/>
  <c r="D1102" i="24"/>
  <c r="E1102" i="24" s="1"/>
  <c r="B1102" i="24"/>
  <c r="J1101" i="24"/>
  <c r="I1101" i="24"/>
  <c r="H1101" i="24"/>
  <c r="F1101" i="24"/>
  <c r="D1101" i="24"/>
  <c r="E1101" i="24" s="1"/>
  <c r="B1101" i="24"/>
  <c r="J1100" i="24"/>
  <c r="I1100" i="24"/>
  <c r="H1100" i="24"/>
  <c r="F1100" i="24"/>
  <c r="D1100" i="24"/>
  <c r="E1100" i="24" s="1"/>
  <c r="B1100" i="24"/>
  <c r="J1099" i="24"/>
  <c r="I1099" i="24"/>
  <c r="H1099" i="24"/>
  <c r="F1099" i="24"/>
  <c r="D1099" i="24"/>
  <c r="E1099" i="24" s="1"/>
  <c r="B1099" i="24"/>
  <c r="J1098" i="24"/>
  <c r="I1098" i="24"/>
  <c r="H1098" i="24"/>
  <c r="F1098" i="24"/>
  <c r="D1098" i="24"/>
  <c r="E1098" i="24" s="1"/>
  <c r="B1098" i="24"/>
  <c r="J1097" i="24"/>
  <c r="I1097" i="24"/>
  <c r="H1097" i="24"/>
  <c r="F1097" i="24"/>
  <c r="D1097" i="24"/>
  <c r="E1097" i="24" s="1"/>
  <c r="B1097" i="24"/>
  <c r="J1096" i="24"/>
  <c r="I1096" i="24"/>
  <c r="H1096" i="24"/>
  <c r="F1096" i="24"/>
  <c r="D1096" i="24"/>
  <c r="E1096" i="24" s="1"/>
  <c r="B1096" i="24"/>
  <c r="J1095" i="24"/>
  <c r="I1095" i="24"/>
  <c r="H1095" i="24"/>
  <c r="F1095" i="24"/>
  <c r="D1095" i="24"/>
  <c r="E1095" i="24" s="1"/>
  <c r="B1095" i="24"/>
  <c r="J1094" i="24"/>
  <c r="I1094" i="24"/>
  <c r="H1094" i="24"/>
  <c r="F1094" i="24"/>
  <c r="D1094" i="24"/>
  <c r="E1094" i="24" s="1"/>
  <c r="B1094" i="24"/>
  <c r="J1093" i="24"/>
  <c r="I1093" i="24"/>
  <c r="H1093" i="24"/>
  <c r="F1093" i="24"/>
  <c r="D1093" i="24"/>
  <c r="E1093" i="24" s="1"/>
  <c r="B1093" i="24"/>
  <c r="J1092" i="24"/>
  <c r="I1092" i="24"/>
  <c r="H1092" i="24"/>
  <c r="F1092" i="24"/>
  <c r="D1092" i="24"/>
  <c r="E1092" i="24" s="1"/>
  <c r="B1092" i="24"/>
  <c r="J1091" i="24"/>
  <c r="I1091" i="24"/>
  <c r="H1091" i="24"/>
  <c r="F1091" i="24"/>
  <c r="D1091" i="24"/>
  <c r="E1091" i="24" s="1"/>
  <c r="B1091" i="24"/>
  <c r="J1090" i="24"/>
  <c r="I1090" i="24"/>
  <c r="H1090" i="24"/>
  <c r="F1090" i="24"/>
  <c r="D1090" i="24"/>
  <c r="E1090" i="24" s="1"/>
  <c r="B1090" i="24"/>
  <c r="J1089" i="24"/>
  <c r="I1089" i="24"/>
  <c r="H1089" i="24"/>
  <c r="F1089" i="24"/>
  <c r="D1089" i="24"/>
  <c r="E1089" i="24" s="1"/>
  <c r="B1089" i="24"/>
  <c r="J1088" i="24"/>
  <c r="I1088" i="24"/>
  <c r="H1088" i="24"/>
  <c r="F1088" i="24"/>
  <c r="D1088" i="24"/>
  <c r="E1088" i="24" s="1"/>
  <c r="B1088" i="24"/>
  <c r="J1087" i="24"/>
  <c r="I1087" i="24"/>
  <c r="H1087" i="24"/>
  <c r="F1087" i="24"/>
  <c r="D1087" i="24"/>
  <c r="E1087" i="24" s="1"/>
  <c r="B1087" i="24"/>
  <c r="J1086" i="24"/>
  <c r="I1086" i="24"/>
  <c r="H1086" i="24"/>
  <c r="F1086" i="24"/>
  <c r="D1086" i="24"/>
  <c r="E1086" i="24" s="1"/>
  <c r="B1086" i="24"/>
  <c r="J1085" i="24"/>
  <c r="I1085" i="24"/>
  <c r="H1085" i="24"/>
  <c r="F1085" i="24"/>
  <c r="D1085" i="24"/>
  <c r="E1085" i="24" s="1"/>
  <c r="B1085" i="24"/>
  <c r="J1084" i="24"/>
  <c r="I1084" i="24"/>
  <c r="H1084" i="24"/>
  <c r="F1084" i="24"/>
  <c r="D1084" i="24"/>
  <c r="E1084" i="24" s="1"/>
  <c r="B1084" i="24"/>
  <c r="J1083" i="24"/>
  <c r="I1083" i="24"/>
  <c r="H1083" i="24"/>
  <c r="F1083" i="24"/>
  <c r="D1083" i="24"/>
  <c r="E1083" i="24" s="1"/>
  <c r="B1083" i="24"/>
  <c r="J1082" i="24"/>
  <c r="I1082" i="24"/>
  <c r="H1082" i="24"/>
  <c r="F1082" i="24"/>
  <c r="D1082" i="24"/>
  <c r="E1082" i="24" s="1"/>
  <c r="B1082" i="24"/>
  <c r="J1081" i="24"/>
  <c r="I1081" i="24"/>
  <c r="H1081" i="24"/>
  <c r="F1081" i="24"/>
  <c r="D1081" i="24"/>
  <c r="E1081" i="24" s="1"/>
  <c r="B1081" i="24"/>
  <c r="J1080" i="24"/>
  <c r="I1080" i="24"/>
  <c r="H1080" i="24"/>
  <c r="F1080" i="24"/>
  <c r="D1080" i="24"/>
  <c r="E1080" i="24" s="1"/>
  <c r="B1080" i="24"/>
  <c r="J1079" i="24"/>
  <c r="I1079" i="24"/>
  <c r="H1079" i="24"/>
  <c r="F1079" i="24"/>
  <c r="D1079" i="24"/>
  <c r="E1079" i="24" s="1"/>
  <c r="B1079" i="24"/>
  <c r="J1078" i="24"/>
  <c r="I1078" i="24"/>
  <c r="H1078" i="24"/>
  <c r="F1078" i="24"/>
  <c r="D1078" i="24"/>
  <c r="E1078" i="24" s="1"/>
  <c r="B1078" i="24"/>
  <c r="J1077" i="24"/>
  <c r="I1077" i="24"/>
  <c r="H1077" i="24"/>
  <c r="F1077" i="24"/>
  <c r="D1077" i="24"/>
  <c r="E1077" i="24" s="1"/>
  <c r="B1077" i="24"/>
  <c r="J1076" i="24"/>
  <c r="I1076" i="24"/>
  <c r="H1076" i="24"/>
  <c r="F1076" i="24"/>
  <c r="D1076" i="24"/>
  <c r="E1076" i="24" s="1"/>
  <c r="B1076" i="24"/>
  <c r="J1075" i="24"/>
  <c r="I1075" i="24"/>
  <c r="H1075" i="24"/>
  <c r="F1075" i="24"/>
  <c r="D1075" i="24"/>
  <c r="E1075" i="24" s="1"/>
  <c r="B1075" i="24"/>
  <c r="J1074" i="24"/>
  <c r="I1074" i="24"/>
  <c r="H1074" i="24"/>
  <c r="F1074" i="24"/>
  <c r="D1074" i="24"/>
  <c r="E1074" i="24" s="1"/>
  <c r="B1074" i="24"/>
  <c r="J1073" i="24"/>
  <c r="I1073" i="24"/>
  <c r="H1073" i="24"/>
  <c r="F1073" i="24"/>
  <c r="D1073" i="24"/>
  <c r="E1073" i="24" s="1"/>
  <c r="B1073" i="24"/>
  <c r="J1072" i="24"/>
  <c r="I1072" i="24"/>
  <c r="H1072" i="24"/>
  <c r="F1072" i="24"/>
  <c r="D1072" i="24"/>
  <c r="E1072" i="24" s="1"/>
  <c r="B1072" i="24"/>
  <c r="J1071" i="24"/>
  <c r="I1071" i="24"/>
  <c r="H1071" i="24"/>
  <c r="F1071" i="24"/>
  <c r="D1071" i="24"/>
  <c r="E1071" i="24" s="1"/>
  <c r="B1071" i="24"/>
  <c r="J1070" i="24"/>
  <c r="I1070" i="24"/>
  <c r="H1070" i="24"/>
  <c r="F1070" i="24"/>
  <c r="D1070" i="24"/>
  <c r="E1070" i="24" s="1"/>
  <c r="B1070" i="24"/>
  <c r="J1069" i="24"/>
  <c r="I1069" i="24"/>
  <c r="H1069" i="24"/>
  <c r="F1069" i="24"/>
  <c r="D1069" i="24"/>
  <c r="E1069" i="24" s="1"/>
  <c r="B1069" i="24"/>
  <c r="J1068" i="24"/>
  <c r="I1068" i="24"/>
  <c r="H1068" i="24"/>
  <c r="F1068" i="24"/>
  <c r="D1068" i="24"/>
  <c r="E1068" i="24" s="1"/>
  <c r="B1068" i="24"/>
  <c r="J1067" i="24"/>
  <c r="I1067" i="24"/>
  <c r="H1067" i="24"/>
  <c r="F1067" i="24"/>
  <c r="D1067" i="24"/>
  <c r="E1067" i="24" s="1"/>
  <c r="B1067" i="24"/>
  <c r="J1066" i="24"/>
  <c r="I1066" i="24"/>
  <c r="H1066" i="24"/>
  <c r="F1066" i="24"/>
  <c r="D1066" i="24"/>
  <c r="E1066" i="24" s="1"/>
  <c r="B1066" i="24"/>
  <c r="J1065" i="24"/>
  <c r="I1065" i="24"/>
  <c r="H1065" i="24"/>
  <c r="F1065" i="24"/>
  <c r="D1065" i="24"/>
  <c r="E1065" i="24" s="1"/>
  <c r="B1065" i="24"/>
  <c r="J1064" i="24"/>
  <c r="I1064" i="24"/>
  <c r="H1064" i="24"/>
  <c r="F1064" i="24"/>
  <c r="D1064" i="24"/>
  <c r="E1064" i="24" s="1"/>
  <c r="B1064" i="24"/>
  <c r="J1063" i="24"/>
  <c r="I1063" i="24"/>
  <c r="H1063" i="24"/>
  <c r="F1063" i="24"/>
  <c r="D1063" i="24"/>
  <c r="E1063" i="24" s="1"/>
  <c r="B1063" i="24"/>
  <c r="J1062" i="24"/>
  <c r="I1062" i="24"/>
  <c r="H1062" i="24"/>
  <c r="F1062" i="24"/>
  <c r="D1062" i="24"/>
  <c r="E1062" i="24" s="1"/>
  <c r="B1062" i="24"/>
  <c r="J1061" i="24"/>
  <c r="I1061" i="24"/>
  <c r="H1061" i="24"/>
  <c r="F1061" i="24"/>
  <c r="D1061" i="24"/>
  <c r="E1061" i="24" s="1"/>
  <c r="B1061" i="24"/>
  <c r="J1060" i="24"/>
  <c r="I1060" i="24"/>
  <c r="H1060" i="24"/>
  <c r="F1060" i="24"/>
  <c r="D1060" i="24"/>
  <c r="E1060" i="24" s="1"/>
  <c r="B1060" i="24"/>
  <c r="J1059" i="24"/>
  <c r="I1059" i="24"/>
  <c r="H1059" i="24"/>
  <c r="F1059" i="24"/>
  <c r="D1059" i="24"/>
  <c r="E1059" i="24" s="1"/>
  <c r="B1059" i="24"/>
  <c r="J1058" i="24"/>
  <c r="I1058" i="24"/>
  <c r="H1058" i="24"/>
  <c r="F1058" i="24"/>
  <c r="D1058" i="24"/>
  <c r="E1058" i="24" s="1"/>
  <c r="B1058" i="24"/>
  <c r="J1057" i="24"/>
  <c r="I1057" i="24"/>
  <c r="H1057" i="24"/>
  <c r="F1057" i="24"/>
  <c r="D1057" i="24"/>
  <c r="E1057" i="24" s="1"/>
  <c r="B1057" i="24"/>
  <c r="J1056" i="24"/>
  <c r="I1056" i="24"/>
  <c r="H1056" i="24"/>
  <c r="F1056" i="24"/>
  <c r="D1056" i="24"/>
  <c r="E1056" i="24" s="1"/>
  <c r="B1056" i="24"/>
  <c r="J1055" i="24"/>
  <c r="I1055" i="24"/>
  <c r="H1055" i="24"/>
  <c r="F1055" i="24"/>
  <c r="D1055" i="24"/>
  <c r="E1055" i="24" s="1"/>
  <c r="B1055" i="24"/>
  <c r="J1054" i="24"/>
  <c r="I1054" i="24"/>
  <c r="H1054" i="24"/>
  <c r="F1054" i="24"/>
  <c r="D1054" i="24"/>
  <c r="E1054" i="24" s="1"/>
  <c r="B1054" i="24"/>
  <c r="J1053" i="24"/>
  <c r="I1053" i="24"/>
  <c r="H1053" i="24"/>
  <c r="F1053" i="24"/>
  <c r="D1053" i="24"/>
  <c r="E1053" i="24" s="1"/>
  <c r="B1053" i="24"/>
  <c r="J1052" i="24"/>
  <c r="I1052" i="24"/>
  <c r="H1052" i="24"/>
  <c r="F1052" i="24"/>
  <c r="D1052" i="24"/>
  <c r="E1052" i="24" s="1"/>
  <c r="B1052" i="24"/>
  <c r="J1051" i="24"/>
  <c r="I1051" i="24"/>
  <c r="H1051" i="24"/>
  <c r="F1051" i="24"/>
  <c r="D1051" i="24"/>
  <c r="E1051" i="24" s="1"/>
  <c r="B1051" i="24"/>
  <c r="J1050" i="24"/>
  <c r="I1050" i="24"/>
  <c r="H1050" i="24"/>
  <c r="F1050" i="24"/>
  <c r="D1050" i="24"/>
  <c r="E1050" i="24" s="1"/>
  <c r="B1050" i="24"/>
  <c r="J1049" i="24"/>
  <c r="I1049" i="24"/>
  <c r="H1049" i="24"/>
  <c r="F1049" i="24"/>
  <c r="D1049" i="24"/>
  <c r="E1049" i="24" s="1"/>
  <c r="B1049" i="24"/>
  <c r="J1048" i="24"/>
  <c r="I1048" i="24"/>
  <c r="H1048" i="24"/>
  <c r="F1048" i="24"/>
  <c r="D1048" i="24"/>
  <c r="E1048" i="24" s="1"/>
  <c r="B1048" i="24"/>
  <c r="J1047" i="24"/>
  <c r="I1047" i="24"/>
  <c r="H1047" i="24"/>
  <c r="F1047" i="24"/>
  <c r="D1047" i="24"/>
  <c r="E1047" i="24" s="1"/>
  <c r="B1047" i="24"/>
  <c r="J1046" i="24"/>
  <c r="I1046" i="24"/>
  <c r="H1046" i="24"/>
  <c r="F1046" i="24"/>
  <c r="D1046" i="24"/>
  <c r="E1046" i="24" s="1"/>
  <c r="B1046" i="24"/>
  <c r="J1045" i="24"/>
  <c r="I1045" i="24"/>
  <c r="H1045" i="24"/>
  <c r="F1045" i="24"/>
  <c r="D1045" i="24"/>
  <c r="E1045" i="24" s="1"/>
  <c r="B1045" i="24"/>
  <c r="J1044" i="24"/>
  <c r="I1044" i="24"/>
  <c r="H1044" i="24"/>
  <c r="F1044" i="24"/>
  <c r="D1044" i="24"/>
  <c r="E1044" i="24" s="1"/>
  <c r="B1044" i="24"/>
  <c r="J1043" i="24"/>
  <c r="I1043" i="24"/>
  <c r="H1043" i="24"/>
  <c r="F1043" i="24"/>
  <c r="D1043" i="24"/>
  <c r="E1043" i="24" s="1"/>
  <c r="B1043" i="24"/>
  <c r="J1042" i="24"/>
  <c r="I1042" i="24"/>
  <c r="H1042" i="24"/>
  <c r="F1042" i="24"/>
  <c r="D1042" i="24"/>
  <c r="E1042" i="24" s="1"/>
  <c r="B1042" i="24"/>
  <c r="J1041" i="24"/>
  <c r="I1041" i="24"/>
  <c r="H1041" i="24"/>
  <c r="F1041" i="24"/>
  <c r="D1041" i="24"/>
  <c r="E1041" i="24" s="1"/>
  <c r="B1041" i="24"/>
  <c r="J1040" i="24"/>
  <c r="I1040" i="24"/>
  <c r="H1040" i="24"/>
  <c r="F1040" i="24"/>
  <c r="D1040" i="24"/>
  <c r="E1040" i="24" s="1"/>
  <c r="B1040" i="24"/>
  <c r="J1039" i="24"/>
  <c r="I1039" i="24"/>
  <c r="H1039" i="24"/>
  <c r="F1039" i="24"/>
  <c r="D1039" i="24"/>
  <c r="E1039" i="24" s="1"/>
  <c r="B1039" i="24"/>
  <c r="J1038" i="24"/>
  <c r="I1038" i="24"/>
  <c r="H1038" i="24"/>
  <c r="F1038" i="24"/>
  <c r="D1038" i="24"/>
  <c r="E1038" i="24" s="1"/>
  <c r="B1038" i="24"/>
  <c r="J1037" i="24"/>
  <c r="I1037" i="24"/>
  <c r="H1037" i="24"/>
  <c r="F1037" i="24"/>
  <c r="D1037" i="24"/>
  <c r="E1037" i="24" s="1"/>
  <c r="B1037" i="24"/>
  <c r="J1036" i="24"/>
  <c r="I1036" i="24"/>
  <c r="H1036" i="24"/>
  <c r="F1036" i="24"/>
  <c r="D1036" i="24"/>
  <c r="E1036" i="24" s="1"/>
  <c r="B1036" i="24"/>
  <c r="J1035" i="24"/>
  <c r="I1035" i="24"/>
  <c r="H1035" i="24"/>
  <c r="F1035" i="24"/>
  <c r="D1035" i="24"/>
  <c r="E1035" i="24" s="1"/>
  <c r="B1035" i="24"/>
  <c r="J1034" i="24"/>
  <c r="I1034" i="24"/>
  <c r="H1034" i="24"/>
  <c r="F1034" i="24"/>
  <c r="D1034" i="24"/>
  <c r="E1034" i="24" s="1"/>
  <c r="B1034" i="24"/>
  <c r="J1033" i="24"/>
  <c r="I1033" i="24"/>
  <c r="H1033" i="24"/>
  <c r="F1033" i="24"/>
  <c r="D1033" i="24"/>
  <c r="E1033" i="24" s="1"/>
  <c r="B1033" i="24"/>
  <c r="J1032" i="24"/>
  <c r="I1032" i="24"/>
  <c r="H1032" i="24"/>
  <c r="F1032" i="24"/>
  <c r="D1032" i="24"/>
  <c r="E1032" i="24" s="1"/>
  <c r="B1032" i="24"/>
  <c r="J1031" i="24"/>
  <c r="I1031" i="24"/>
  <c r="H1031" i="24"/>
  <c r="F1031" i="24"/>
  <c r="D1031" i="24"/>
  <c r="E1031" i="24" s="1"/>
  <c r="B1031" i="24"/>
  <c r="J1030" i="24"/>
  <c r="I1030" i="24"/>
  <c r="H1030" i="24"/>
  <c r="F1030" i="24"/>
  <c r="D1030" i="24"/>
  <c r="E1030" i="24" s="1"/>
  <c r="B1030" i="24"/>
  <c r="J1029" i="24"/>
  <c r="I1029" i="24"/>
  <c r="H1029" i="24"/>
  <c r="F1029" i="24"/>
  <c r="D1029" i="24"/>
  <c r="E1029" i="24" s="1"/>
  <c r="B1029" i="24"/>
  <c r="J1028" i="24"/>
  <c r="I1028" i="24"/>
  <c r="H1028" i="24"/>
  <c r="F1028" i="24"/>
  <c r="D1028" i="24"/>
  <c r="E1028" i="24" s="1"/>
  <c r="B1028" i="24"/>
  <c r="J1027" i="24"/>
  <c r="I1027" i="24"/>
  <c r="H1027" i="24"/>
  <c r="F1027" i="24"/>
  <c r="D1027" i="24"/>
  <c r="E1027" i="24" s="1"/>
  <c r="B1027" i="24"/>
  <c r="J1026" i="24"/>
  <c r="I1026" i="24"/>
  <c r="H1026" i="24"/>
  <c r="F1026" i="24"/>
  <c r="D1026" i="24"/>
  <c r="E1026" i="24" s="1"/>
  <c r="B1026" i="24"/>
  <c r="J1025" i="24"/>
  <c r="I1025" i="24"/>
  <c r="H1025" i="24"/>
  <c r="F1025" i="24"/>
  <c r="D1025" i="24"/>
  <c r="E1025" i="24" s="1"/>
  <c r="B1025" i="24"/>
  <c r="J1024" i="24"/>
  <c r="I1024" i="24"/>
  <c r="H1024" i="24"/>
  <c r="F1024" i="24"/>
  <c r="D1024" i="24"/>
  <c r="E1024" i="24" s="1"/>
  <c r="B1024" i="24"/>
  <c r="J1023" i="24"/>
  <c r="I1023" i="24"/>
  <c r="H1023" i="24"/>
  <c r="F1023" i="24"/>
  <c r="D1023" i="24"/>
  <c r="E1023" i="24" s="1"/>
  <c r="B1023" i="24"/>
  <c r="J1022" i="24"/>
  <c r="I1022" i="24"/>
  <c r="H1022" i="24"/>
  <c r="F1022" i="24"/>
  <c r="D1022" i="24"/>
  <c r="E1022" i="24" s="1"/>
  <c r="B1022" i="24"/>
  <c r="J1021" i="24"/>
  <c r="I1021" i="24"/>
  <c r="H1021" i="24"/>
  <c r="F1021" i="24"/>
  <c r="D1021" i="24"/>
  <c r="E1021" i="24" s="1"/>
  <c r="B1021" i="24"/>
  <c r="J1020" i="24"/>
  <c r="I1020" i="24"/>
  <c r="H1020" i="24"/>
  <c r="F1020" i="24"/>
  <c r="D1020" i="24"/>
  <c r="E1020" i="24" s="1"/>
  <c r="B1020" i="24"/>
  <c r="J1019" i="24"/>
  <c r="I1019" i="24"/>
  <c r="H1019" i="24"/>
  <c r="F1019" i="24"/>
  <c r="D1019" i="24"/>
  <c r="E1019" i="24" s="1"/>
  <c r="B1019" i="24"/>
  <c r="J1018" i="24"/>
  <c r="I1018" i="24"/>
  <c r="H1018" i="24"/>
  <c r="F1018" i="24"/>
  <c r="D1018" i="24"/>
  <c r="E1018" i="24" s="1"/>
  <c r="B1018" i="24"/>
  <c r="J1017" i="24"/>
  <c r="I1017" i="24"/>
  <c r="H1017" i="24"/>
  <c r="F1017" i="24"/>
  <c r="D1017" i="24"/>
  <c r="E1017" i="24" s="1"/>
  <c r="B1017" i="24"/>
  <c r="J1016" i="24"/>
  <c r="I1016" i="24"/>
  <c r="H1016" i="24"/>
  <c r="F1016" i="24"/>
  <c r="D1016" i="24"/>
  <c r="E1016" i="24" s="1"/>
  <c r="B1016" i="24"/>
  <c r="J1015" i="24"/>
  <c r="I1015" i="24"/>
  <c r="H1015" i="24"/>
  <c r="F1015" i="24"/>
  <c r="D1015" i="24"/>
  <c r="E1015" i="24" s="1"/>
  <c r="B1015" i="24"/>
  <c r="J1014" i="24"/>
  <c r="I1014" i="24"/>
  <c r="H1014" i="24"/>
  <c r="F1014" i="24"/>
  <c r="D1014" i="24"/>
  <c r="E1014" i="24" s="1"/>
  <c r="B1014" i="24"/>
  <c r="J1013" i="24"/>
  <c r="I1013" i="24"/>
  <c r="H1013" i="24"/>
  <c r="F1013" i="24"/>
  <c r="D1013" i="24"/>
  <c r="E1013" i="24" s="1"/>
  <c r="B1013" i="24"/>
  <c r="J1012" i="24"/>
  <c r="I1012" i="24"/>
  <c r="H1012" i="24"/>
  <c r="F1012" i="24"/>
  <c r="D1012" i="24"/>
  <c r="E1012" i="24" s="1"/>
  <c r="B1012" i="24"/>
  <c r="J1011" i="24"/>
  <c r="I1011" i="24"/>
  <c r="H1011" i="24"/>
  <c r="F1011" i="24"/>
  <c r="D1011" i="24"/>
  <c r="E1011" i="24" s="1"/>
  <c r="B1011" i="24"/>
  <c r="J1010" i="24"/>
  <c r="I1010" i="24"/>
  <c r="H1010" i="24"/>
  <c r="F1010" i="24"/>
  <c r="D1010" i="24"/>
  <c r="E1010" i="24" s="1"/>
  <c r="B1010" i="24"/>
  <c r="J1009" i="24"/>
  <c r="I1009" i="24"/>
  <c r="H1009" i="24"/>
  <c r="F1009" i="24"/>
  <c r="D1009" i="24"/>
  <c r="E1009" i="24" s="1"/>
  <c r="B1009" i="24"/>
  <c r="J1008" i="24"/>
  <c r="I1008" i="24"/>
  <c r="H1008" i="24"/>
  <c r="F1008" i="24"/>
  <c r="D1008" i="24"/>
  <c r="E1008" i="24" s="1"/>
  <c r="B1008" i="24"/>
  <c r="J1007" i="24"/>
  <c r="I1007" i="24"/>
  <c r="H1007" i="24"/>
  <c r="F1007" i="24"/>
  <c r="D1007" i="24"/>
  <c r="E1007" i="24" s="1"/>
  <c r="B1007" i="24"/>
  <c r="J1006" i="24"/>
  <c r="I1006" i="24"/>
  <c r="H1006" i="24"/>
  <c r="F1006" i="24"/>
  <c r="D1006" i="24"/>
  <c r="E1006" i="24" s="1"/>
  <c r="B1006" i="24"/>
  <c r="J1005" i="24"/>
  <c r="I1005" i="24"/>
  <c r="H1005" i="24"/>
  <c r="F1005" i="24"/>
  <c r="D1005" i="24"/>
  <c r="E1005" i="24" s="1"/>
  <c r="B1005" i="24"/>
  <c r="J1004" i="24"/>
  <c r="I1004" i="24"/>
  <c r="H1004" i="24"/>
  <c r="F1004" i="24"/>
  <c r="D1004" i="24"/>
  <c r="E1004" i="24" s="1"/>
  <c r="B1004" i="24"/>
  <c r="J1003" i="24"/>
  <c r="I1003" i="24"/>
  <c r="H1003" i="24"/>
  <c r="F1003" i="24"/>
  <c r="D1003" i="24"/>
  <c r="E1003" i="24" s="1"/>
  <c r="B1003" i="24"/>
  <c r="J1002" i="24"/>
  <c r="I1002" i="24"/>
  <c r="H1002" i="24"/>
  <c r="F1002" i="24"/>
  <c r="D1002" i="24"/>
  <c r="E1002" i="24" s="1"/>
  <c r="B1002" i="24"/>
  <c r="J1001" i="24"/>
  <c r="I1001" i="24"/>
  <c r="H1001" i="24"/>
  <c r="F1001" i="24"/>
  <c r="D1001" i="24"/>
  <c r="E1001" i="24" s="1"/>
  <c r="B1001" i="24"/>
  <c r="J1000" i="24"/>
  <c r="I1000" i="24"/>
  <c r="H1000" i="24"/>
  <c r="F1000" i="24"/>
  <c r="D1000" i="24"/>
  <c r="E1000" i="24" s="1"/>
  <c r="B1000" i="24"/>
  <c r="J999" i="24"/>
  <c r="I999" i="24"/>
  <c r="H999" i="24"/>
  <c r="F999" i="24"/>
  <c r="D999" i="24"/>
  <c r="E999" i="24" s="1"/>
  <c r="B999" i="24"/>
  <c r="J998" i="24"/>
  <c r="I998" i="24"/>
  <c r="H998" i="24"/>
  <c r="F998" i="24"/>
  <c r="D998" i="24"/>
  <c r="E998" i="24" s="1"/>
  <c r="B998" i="24"/>
  <c r="J997" i="24"/>
  <c r="I997" i="24"/>
  <c r="H997" i="24"/>
  <c r="F997" i="24"/>
  <c r="D997" i="24"/>
  <c r="E997" i="24" s="1"/>
  <c r="B997" i="24"/>
  <c r="J996" i="24"/>
  <c r="I996" i="24"/>
  <c r="H996" i="24"/>
  <c r="F996" i="24"/>
  <c r="D996" i="24"/>
  <c r="E996" i="24" s="1"/>
  <c r="B996" i="24"/>
  <c r="J995" i="24"/>
  <c r="I995" i="24"/>
  <c r="H995" i="24"/>
  <c r="F995" i="24"/>
  <c r="D995" i="24"/>
  <c r="E995" i="24" s="1"/>
  <c r="B995" i="24"/>
  <c r="J994" i="24"/>
  <c r="I994" i="24"/>
  <c r="H994" i="24"/>
  <c r="F994" i="24"/>
  <c r="D994" i="24"/>
  <c r="E994" i="24" s="1"/>
  <c r="B994" i="24"/>
  <c r="J993" i="24"/>
  <c r="I993" i="24"/>
  <c r="H993" i="24"/>
  <c r="F993" i="24"/>
  <c r="D993" i="24"/>
  <c r="E993" i="24" s="1"/>
  <c r="B993" i="24"/>
  <c r="J992" i="24"/>
  <c r="I992" i="24"/>
  <c r="H992" i="24"/>
  <c r="F992" i="24"/>
  <c r="D992" i="24"/>
  <c r="E992" i="24" s="1"/>
  <c r="B992" i="24"/>
  <c r="J991" i="24"/>
  <c r="I991" i="24"/>
  <c r="H991" i="24"/>
  <c r="F991" i="24"/>
  <c r="D991" i="24"/>
  <c r="E991" i="24" s="1"/>
  <c r="B991" i="24"/>
  <c r="J990" i="24"/>
  <c r="I990" i="24"/>
  <c r="H990" i="24"/>
  <c r="F990" i="24"/>
  <c r="D990" i="24"/>
  <c r="E990" i="24" s="1"/>
  <c r="B990" i="24"/>
  <c r="J989" i="24"/>
  <c r="I989" i="24"/>
  <c r="H989" i="24"/>
  <c r="F989" i="24"/>
  <c r="D989" i="24"/>
  <c r="E989" i="24" s="1"/>
  <c r="B989" i="24"/>
  <c r="J988" i="24"/>
  <c r="I988" i="24"/>
  <c r="H988" i="24"/>
  <c r="F988" i="24"/>
  <c r="D988" i="24"/>
  <c r="E988" i="24" s="1"/>
  <c r="B988" i="24"/>
  <c r="J987" i="24"/>
  <c r="I987" i="24"/>
  <c r="H987" i="24"/>
  <c r="F987" i="24"/>
  <c r="D987" i="24"/>
  <c r="E987" i="24" s="1"/>
  <c r="B987" i="24"/>
  <c r="J986" i="24"/>
  <c r="I986" i="24"/>
  <c r="H986" i="24"/>
  <c r="F986" i="24"/>
  <c r="D986" i="24"/>
  <c r="E986" i="24" s="1"/>
  <c r="B986" i="24"/>
  <c r="J985" i="24"/>
  <c r="I985" i="24"/>
  <c r="H985" i="24"/>
  <c r="F985" i="24"/>
  <c r="D985" i="24"/>
  <c r="E985" i="24" s="1"/>
  <c r="B985" i="24"/>
  <c r="J984" i="24"/>
  <c r="I984" i="24"/>
  <c r="H984" i="24"/>
  <c r="F984" i="24"/>
  <c r="D984" i="24"/>
  <c r="E984" i="24" s="1"/>
  <c r="B984" i="24"/>
  <c r="J983" i="24"/>
  <c r="I983" i="24"/>
  <c r="H983" i="24"/>
  <c r="F983" i="24"/>
  <c r="D983" i="24"/>
  <c r="E983" i="24" s="1"/>
  <c r="B983" i="24"/>
  <c r="J982" i="24"/>
  <c r="I982" i="24"/>
  <c r="H982" i="24"/>
  <c r="F982" i="24"/>
  <c r="D982" i="24"/>
  <c r="E982" i="24" s="1"/>
  <c r="B982" i="24"/>
  <c r="J981" i="24"/>
  <c r="I981" i="24"/>
  <c r="H981" i="24"/>
  <c r="F981" i="24"/>
  <c r="D981" i="24"/>
  <c r="E981" i="24" s="1"/>
  <c r="B981" i="24"/>
  <c r="J980" i="24"/>
  <c r="I980" i="24"/>
  <c r="H980" i="24"/>
  <c r="F980" i="24"/>
  <c r="D980" i="24"/>
  <c r="E980" i="24" s="1"/>
  <c r="B980" i="24"/>
  <c r="J979" i="24"/>
  <c r="I979" i="24"/>
  <c r="H979" i="24"/>
  <c r="F979" i="24"/>
  <c r="D979" i="24"/>
  <c r="E979" i="24" s="1"/>
  <c r="B979" i="24"/>
  <c r="J978" i="24"/>
  <c r="I978" i="24"/>
  <c r="H978" i="24"/>
  <c r="F978" i="24"/>
  <c r="D978" i="24"/>
  <c r="E978" i="24" s="1"/>
  <c r="B978" i="24"/>
  <c r="J977" i="24"/>
  <c r="I977" i="24"/>
  <c r="H977" i="24"/>
  <c r="F977" i="24"/>
  <c r="D977" i="24"/>
  <c r="E977" i="24" s="1"/>
  <c r="B977" i="24"/>
  <c r="J976" i="24"/>
  <c r="I976" i="24"/>
  <c r="H976" i="24"/>
  <c r="F976" i="24"/>
  <c r="D976" i="24"/>
  <c r="E976" i="24" s="1"/>
  <c r="B976" i="24"/>
  <c r="J975" i="24"/>
  <c r="I975" i="24"/>
  <c r="H975" i="24"/>
  <c r="F975" i="24"/>
  <c r="D975" i="24"/>
  <c r="E975" i="24" s="1"/>
  <c r="B975" i="24"/>
  <c r="J974" i="24"/>
  <c r="I974" i="24"/>
  <c r="H974" i="24"/>
  <c r="F974" i="24"/>
  <c r="D974" i="24"/>
  <c r="E974" i="24" s="1"/>
  <c r="B974" i="24"/>
  <c r="J973" i="24"/>
  <c r="I973" i="24"/>
  <c r="H973" i="24"/>
  <c r="F973" i="24"/>
  <c r="D973" i="24"/>
  <c r="E973" i="24" s="1"/>
  <c r="B973" i="24"/>
  <c r="J972" i="24"/>
  <c r="I972" i="24"/>
  <c r="H972" i="24"/>
  <c r="F972" i="24"/>
  <c r="D972" i="24"/>
  <c r="E972" i="24" s="1"/>
  <c r="B972" i="24"/>
  <c r="J971" i="24"/>
  <c r="I971" i="24"/>
  <c r="H971" i="24"/>
  <c r="F971" i="24"/>
  <c r="D971" i="24"/>
  <c r="E971" i="24" s="1"/>
  <c r="B971" i="24"/>
  <c r="J970" i="24"/>
  <c r="I970" i="24"/>
  <c r="H970" i="24"/>
  <c r="F970" i="24"/>
  <c r="D970" i="24"/>
  <c r="E970" i="24" s="1"/>
  <c r="B970" i="24"/>
  <c r="J969" i="24"/>
  <c r="I969" i="24"/>
  <c r="H969" i="24"/>
  <c r="F969" i="24"/>
  <c r="D969" i="24"/>
  <c r="E969" i="24" s="1"/>
  <c r="B969" i="24"/>
  <c r="J968" i="24"/>
  <c r="I968" i="24"/>
  <c r="H968" i="24"/>
  <c r="F968" i="24"/>
  <c r="D968" i="24"/>
  <c r="E968" i="24" s="1"/>
  <c r="B968" i="24"/>
  <c r="J967" i="24"/>
  <c r="I967" i="24"/>
  <c r="H967" i="24"/>
  <c r="F967" i="24"/>
  <c r="D967" i="24"/>
  <c r="E967" i="24" s="1"/>
  <c r="B967" i="24"/>
  <c r="J966" i="24"/>
  <c r="I966" i="24"/>
  <c r="H966" i="24"/>
  <c r="F966" i="24"/>
  <c r="D966" i="24"/>
  <c r="E966" i="24" s="1"/>
  <c r="B966" i="24"/>
  <c r="J965" i="24"/>
  <c r="I965" i="24"/>
  <c r="H965" i="24"/>
  <c r="F965" i="24"/>
  <c r="D965" i="24"/>
  <c r="E965" i="24" s="1"/>
  <c r="B965" i="24"/>
  <c r="J964" i="24"/>
  <c r="I964" i="24"/>
  <c r="H964" i="24"/>
  <c r="F964" i="24"/>
  <c r="D964" i="24"/>
  <c r="E964" i="24" s="1"/>
  <c r="B964" i="24"/>
  <c r="J963" i="24"/>
  <c r="I963" i="24"/>
  <c r="H963" i="24"/>
  <c r="F963" i="24"/>
  <c r="D963" i="24"/>
  <c r="E963" i="24" s="1"/>
  <c r="B963" i="24"/>
  <c r="J962" i="24"/>
  <c r="I962" i="24"/>
  <c r="H962" i="24"/>
  <c r="F962" i="24"/>
  <c r="D962" i="24"/>
  <c r="E962" i="24" s="1"/>
  <c r="B962" i="24"/>
  <c r="J961" i="24"/>
  <c r="I961" i="24"/>
  <c r="H961" i="24"/>
  <c r="F961" i="24"/>
  <c r="D961" i="24"/>
  <c r="E961" i="24" s="1"/>
  <c r="B961" i="24"/>
  <c r="J960" i="24"/>
  <c r="I960" i="24"/>
  <c r="H960" i="24"/>
  <c r="F960" i="24"/>
  <c r="D960" i="24"/>
  <c r="E960" i="24" s="1"/>
  <c r="B960" i="24"/>
  <c r="J959" i="24"/>
  <c r="I959" i="24"/>
  <c r="H959" i="24"/>
  <c r="F959" i="24"/>
  <c r="D959" i="24"/>
  <c r="E959" i="24" s="1"/>
  <c r="B959" i="24"/>
  <c r="J958" i="24"/>
  <c r="I958" i="24"/>
  <c r="H958" i="24"/>
  <c r="F958" i="24"/>
  <c r="D958" i="24"/>
  <c r="E958" i="24" s="1"/>
  <c r="B958" i="24"/>
  <c r="J957" i="24"/>
  <c r="I957" i="24"/>
  <c r="H957" i="24"/>
  <c r="F957" i="24"/>
  <c r="D957" i="24"/>
  <c r="E957" i="24" s="1"/>
  <c r="B957" i="24"/>
  <c r="J956" i="24"/>
  <c r="I956" i="24"/>
  <c r="H956" i="24"/>
  <c r="F956" i="24"/>
  <c r="D956" i="24"/>
  <c r="E956" i="24" s="1"/>
  <c r="B956" i="24"/>
  <c r="J955" i="24"/>
  <c r="I955" i="24"/>
  <c r="H955" i="24"/>
  <c r="F955" i="24"/>
  <c r="D955" i="24"/>
  <c r="E955" i="24" s="1"/>
  <c r="B955" i="24"/>
  <c r="J954" i="24"/>
  <c r="I954" i="24"/>
  <c r="H954" i="24"/>
  <c r="F954" i="24"/>
  <c r="D954" i="24"/>
  <c r="E954" i="24" s="1"/>
  <c r="B954" i="24"/>
  <c r="J953" i="24"/>
  <c r="I953" i="24"/>
  <c r="H953" i="24"/>
  <c r="F953" i="24"/>
  <c r="D953" i="24"/>
  <c r="E953" i="24" s="1"/>
  <c r="B953" i="24"/>
  <c r="J952" i="24"/>
  <c r="I952" i="24"/>
  <c r="H952" i="24"/>
  <c r="F952" i="24"/>
  <c r="D952" i="24"/>
  <c r="E952" i="24" s="1"/>
  <c r="B952" i="24"/>
  <c r="J951" i="24"/>
  <c r="I951" i="24"/>
  <c r="H951" i="24"/>
  <c r="F951" i="24"/>
  <c r="D951" i="24"/>
  <c r="E951" i="24" s="1"/>
  <c r="B951" i="24"/>
  <c r="J950" i="24"/>
  <c r="I950" i="24"/>
  <c r="H950" i="24"/>
  <c r="F950" i="24"/>
  <c r="D950" i="24"/>
  <c r="E950" i="24" s="1"/>
  <c r="B950" i="24"/>
  <c r="J949" i="24"/>
  <c r="I949" i="24"/>
  <c r="H949" i="24"/>
  <c r="F949" i="24"/>
  <c r="D949" i="24"/>
  <c r="E949" i="24" s="1"/>
  <c r="B949" i="24"/>
  <c r="J948" i="24"/>
  <c r="I948" i="24"/>
  <c r="H948" i="24"/>
  <c r="F948" i="24"/>
  <c r="D948" i="24"/>
  <c r="E948" i="24" s="1"/>
  <c r="B948" i="24"/>
  <c r="J947" i="24"/>
  <c r="I947" i="24"/>
  <c r="H947" i="24"/>
  <c r="F947" i="24"/>
  <c r="D947" i="24"/>
  <c r="E947" i="24" s="1"/>
  <c r="B947" i="24"/>
  <c r="J946" i="24"/>
  <c r="I946" i="24"/>
  <c r="H946" i="24"/>
  <c r="F946" i="24"/>
  <c r="D946" i="24"/>
  <c r="E946" i="24" s="1"/>
  <c r="B946" i="24"/>
  <c r="J945" i="24"/>
  <c r="I945" i="24"/>
  <c r="H945" i="24"/>
  <c r="F945" i="24"/>
  <c r="D945" i="24"/>
  <c r="E945" i="24" s="1"/>
  <c r="B945" i="24"/>
  <c r="J944" i="24"/>
  <c r="I944" i="24"/>
  <c r="H944" i="24"/>
  <c r="F944" i="24"/>
  <c r="D944" i="24"/>
  <c r="E944" i="24" s="1"/>
  <c r="B944" i="24"/>
  <c r="J943" i="24"/>
  <c r="I943" i="24"/>
  <c r="H943" i="24"/>
  <c r="F943" i="24"/>
  <c r="D943" i="24"/>
  <c r="E943" i="24" s="1"/>
  <c r="B943" i="24"/>
  <c r="J942" i="24"/>
  <c r="I942" i="24"/>
  <c r="H942" i="24"/>
  <c r="F942" i="24"/>
  <c r="D942" i="24"/>
  <c r="E942" i="24" s="1"/>
  <c r="B942" i="24"/>
  <c r="J941" i="24"/>
  <c r="I941" i="24"/>
  <c r="H941" i="24"/>
  <c r="F941" i="24"/>
  <c r="D941" i="24"/>
  <c r="E941" i="24" s="1"/>
  <c r="B941" i="24"/>
  <c r="J940" i="24"/>
  <c r="I940" i="24"/>
  <c r="H940" i="24"/>
  <c r="F940" i="24"/>
  <c r="D940" i="24"/>
  <c r="E940" i="24" s="1"/>
  <c r="B940" i="24"/>
  <c r="J939" i="24"/>
  <c r="I939" i="24"/>
  <c r="H939" i="24"/>
  <c r="F939" i="24"/>
  <c r="D939" i="24"/>
  <c r="E939" i="24" s="1"/>
  <c r="B939" i="24"/>
  <c r="J938" i="24"/>
  <c r="I938" i="24"/>
  <c r="H938" i="24"/>
  <c r="F938" i="24"/>
  <c r="D938" i="24"/>
  <c r="E938" i="24" s="1"/>
  <c r="B938" i="24"/>
  <c r="J937" i="24"/>
  <c r="I937" i="24"/>
  <c r="H937" i="24"/>
  <c r="F937" i="24"/>
  <c r="D937" i="24"/>
  <c r="E937" i="24" s="1"/>
  <c r="B937" i="24"/>
  <c r="J936" i="24"/>
  <c r="I936" i="24"/>
  <c r="H936" i="24"/>
  <c r="F936" i="24"/>
  <c r="D936" i="24"/>
  <c r="E936" i="24" s="1"/>
  <c r="B936" i="24"/>
  <c r="J935" i="24"/>
  <c r="I935" i="24"/>
  <c r="H935" i="24"/>
  <c r="F935" i="24"/>
  <c r="D935" i="24"/>
  <c r="E935" i="24" s="1"/>
  <c r="B935" i="24"/>
  <c r="J934" i="24"/>
  <c r="I934" i="24"/>
  <c r="H934" i="24"/>
  <c r="F934" i="24"/>
  <c r="D934" i="24"/>
  <c r="E934" i="24" s="1"/>
  <c r="B934" i="24"/>
  <c r="J933" i="24"/>
  <c r="I933" i="24"/>
  <c r="H933" i="24"/>
  <c r="F933" i="24"/>
  <c r="D933" i="24"/>
  <c r="E933" i="24" s="1"/>
  <c r="B933" i="24"/>
  <c r="J932" i="24"/>
  <c r="I932" i="24"/>
  <c r="H932" i="24"/>
  <c r="F932" i="24"/>
  <c r="D932" i="24"/>
  <c r="E932" i="24" s="1"/>
  <c r="B932" i="24"/>
  <c r="J931" i="24"/>
  <c r="I931" i="24"/>
  <c r="H931" i="24"/>
  <c r="F931" i="24"/>
  <c r="D931" i="24"/>
  <c r="E931" i="24" s="1"/>
  <c r="B931" i="24"/>
  <c r="J930" i="24"/>
  <c r="I930" i="24"/>
  <c r="H930" i="24"/>
  <c r="F930" i="24"/>
  <c r="D930" i="24"/>
  <c r="E930" i="24" s="1"/>
  <c r="B930" i="24"/>
  <c r="J929" i="24"/>
  <c r="I929" i="24"/>
  <c r="H929" i="24"/>
  <c r="F929" i="24"/>
  <c r="D929" i="24"/>
  <c r="E929" i="24" s="1"/>
  <c r="B929" i="24"/>
  <c r="J928" i="24"/>
  <c r="I928" i="24"/>
  <c r="H928" i="24"/>
  <c r="F928" i="24"/>
  <c r="D928" i="24"/>
  <c r="E928" i="24" s="1"/>
  <c r="B928" i="24"/>
  <c r="J927" i="24"/>
  <c r="I927" i="24"/>
  <c r="H927" i="24"/>
  <c r="F927" i="24"/>
  <c r="D927" i="24"/>
  <c r="E927" i="24" s="1"/>
  <c r="B927" i="24"/>
  <c r="J926" i="24"/>
  <c r="I926" i="24"/>
  <c r="H926" i="24"/>
  <c r="F926" i="24"/>
  <c r="D926" i="24"/>
  <c r="E926" i="24" s="1"/>
  <c r="B926" i="24"/>
  <c r="J925" i="24"/>
  <c r="I925" i="24"/>
  <c r="H925" i="24"/>
  <c r="F925" i="24"/>
  <c r="D925" i="24"/>
  <c r="E925" i="24" s="1"/>
  <c r="B925" i="24"/>
  <c r="J924" i="24"/>
  <c r="I924" i="24"/>
  <c r="H924" i="24"/>
  <c r="F924" i="24"/>
  <c r="D924" i="24"/>
  <c r="E924" i="24" s="1"/>
  <c r="B924" i="24"/>
  <c r="J923" i="24"/>
  <c r="I923" i="24"/>
  <c r="H923" i="24"/>
  <c r="F923" i="24"/>
  <c r="D923" i="24"/>
  <c r="E923" i="24" s="1"/>
  <c r="B923" i="24"/>
  <c r="J922" i="24"/>
  <c r="I922" i="24"/>
  <c r="H922" i="24"/>
  <c r="F922" i="24"/>
  <c r="D922" i="24"/>
  <c r="E922" i="24" s="1"/>
  <c r="B922" i="24"/>
  <c r="J921" i="24"/>
  <c r="I921" i="24"/>
  <c r="H921" i="24"/>
  <c r="F921" i="24"/>
  <c r="D921" i="24"/>
  <c r="E921" i="24" s="1"/>
  <c r="B921" i="24"/>
  <c r="J920" i="24"/>
  <c r="I920" i="24"/>
  <c r="H920" i="24"/>
  <c r="F920" i="24"/>
  <c r="D920" i="24"/>
  <c r="E920" i="24" s="1"/>
  <c r="B920" i="24"/>
  <c r="J919" i="24"/>
  <c r="I919" i="24"/>
  <c r="H919" i="24"/>
  <c r="F919" i="24"/>
  <c r="D919" i="24"/>
  <c r="E919" i="24" s="1"/>
  <c r="B919" i="24"/>
  <c r="J918" i="24"/>
  <c r="I918" i="24"/>
  <c r="H918" i="24"/>
  <c r="F918" i="24"/>
  <c r="D918" i="24"/>
  <c r="E918" i="24" s="1"/>
  <c r="B918" i="24"/>
  <c r="J917" i="24"/>
  <c r="I917" i="24"/>
  <c r="H917" i="24"/>
  <c r="F917" i="24"/>
  <c r="D917" i="24"/>
  <c r="E917" i="24" s="1"/>
  <c r="B917" i="24"/>
  <c r="J916" i="24"/>
  <c r="I916" i="24"/>
  <c r="H916" i="24"/>
  <c r="F916" i="24"/>
  <c r="D916" i="24"/>
  <c r="E916" i="24" s="1"/>
  <c r="B916" i="24"/>
  <c r="J915" i="24"/>
  <c r="I915" i="24"/>
  <c r="H915" i="24"/>
  <c r="F915" i="24"/>
  <c r="D915" i="24"/>
  <c r="E915" i="24" s="1"/>
  <c r="B915" i="24"/>
  <c r="J914" i="24"/>
  <c r="I914" i="24"/>
  <c r="H914" i="24"/>
  <c r="F914" i="24"/>
  <c r="D914" i="24"/>
  <c r="E914" i="24" s="1"/>
  <c r="B914" i="24"/>
  <c r="J913" i="24"/>
  <c r="I913" i="24"/>
  <c r="H913" i="24"/>
  <c r="F913" i="24"/>
  <c r="D913" i="24"/>
  <c r="E913" i="24" s="1"/>
  <c r="B913" i="24"/>
  <c r="J912" i="24"/>
  <c r="I912" i="24"/>
  <c r="H912" i="24"/>
  <c r="F912" i="24"/>
  <c r="D912" i="24"/>
  <c r="E912" i="24" s="1"/>
  <c r="B912" i="24"/>
  <c r="J911" i="24"/>
  <c r="I911" i="24"/>
  <c r="H911" i="24"/>
  <c r="F911" i="24"/>
  <c r="D911" i="24"/>
  <c r="E911" i="24" s="1"/>
  <c r="B911" i="24"/>
  <c r="J910" i="24"/>
  <c r="I910" i="24"/>
  <c r="H910" i="24"/>
  <c r="F910" i="24"/>
  <c r="D910" i="24"/>
  <c r="E910" i="24" s="1"/>
  <c r="B910" i="24"/>
  <c r="J909" i="24"/>
  <c r="I909" i="24"/>
  <c r="H909" i="24"/>
  <c r="F909" i="24"/>
  <c r="D909" i="24"/>
  <c r="E909" i="24" s="1"/>
  <c r="B909" i="24"/>
  <c r="J908" i="24"/>
  <c r="I908" i="24"/>
  <c r="H908" i="24"/>
  <c r="F908" i="24"/>
  <c r="D908" i="24"/>
  <c r="E908" i="24" s="1"/>
  <c r="B908" i="24"/>
  <c r="J907" i="24"/>
  <c r="I907" i="24"/>
  <c r="H907" i="24"/>
  <c r="F907" i="24"/>
  <c r="D907" i="24"/>
  <c r="E907" i="24" s="1"/>
  <c r="B907" i="24"/>
  <c r="J906" i="24"/>
  <c r="I906" i="24"/>
  <c r="H906" i="24"/>
  <c r="F906" i="24"/>
  <c r="D906" i="24"/>
  <c r="E906" i="24" s="1"/>
  <c r="B906" i="24"/>
  <c r="J905" i="24"/>
  <c r="I905" i="24"/>
  <c r="H905" i="24"/>
  <c r="F905" i="24"/>
  <c r="D905" i="24"/>
  <c r="E905" i="24" s="1"/>
  <c r="B905" i="24"/>
  <c r="J904" i="24"/>
  <c r="I904" i="24"/>
  <c r="H904" i="24"/>
  <c r="F904" i="24"/>
  <c r="D904" i="24"/>
  <c r="E904" i="24" s="1"/>
  <c r="B904" i="24"/>
  <c r="J903" i="24"/>
  <c r="I903" i="24"/>
  <c r="H903" i="24"/>
  <c r="F903" i="24"/>
  <c r="D903" i="24"/>
  <c r="E903" i="24" s="1"/>
  <c r="B903" i="24"/>
  <c r="J902" i="24"/>
  <c r="I902" i="24"/>
  <c r="H902" i="24"/>
  <c r="F902" i="24"/>
  <c r="D902" i="24"/>
  <c r="E902" i="24" s="1"/>
  <c r="B902" i="24"/>
  <c r="J901" i="24"/>
  <c r="I901" i="24"/>
  <c r="H901" i="24"/>
  <c r="F901" i="24"/>
  <c r="D901" i="24"/>
  <c r="E901" i="24" s="1"/>
  <c r="B901" i="24"/>
  <c r="J900" i="24"/>
  <c r="I900" i="24"/>
  <c r="H900" i="24"/>
  <c r="F900" i="24"/>
  <c r="D900" i="24"/>
  <c r="E900" i="24" s="1"/>
  <c r="B900" i="24"/>
  <c r="J899" i="24"/>
  <c r="I899" i="24"/>
  <c r="H899" i="24"/>
  <c r="F899" i="24"/>
  <c r="D899" i="24"/>
  <c r="E899" i="24" s="1"/>
  <c r="B899" i="24"/>
  <c r="J898" i="24"/>
  <c r="I898" i="24"/>
  <c r="H898" i="24"/>
  <c r="F898" i="24"/>
  <c r="D898" i="24"/>
  <c r="E898" i="24" s="1"/>
  <c r="B898" i="24"/>
  <c r="J897" i="24"/>
  <c r="I897" i="24"/>
  <c r="H897" i="24"/>
  <c r="F897" i="24"/>
  <c r="D897" i="24"/>
  <c r="E897" i="24" s="1"/>
  <c r="B897" i="24"/>
  <c r="J896" i="24"/>
  <c r="I896" i="24"/>
  <c r="H896" i="24"/>
  <c r="F896" i="24"/>
  <c r="D896" i="24"/>
  <c r="E896" i="24" s="1"/>
  <c r="B896" i="24"/>
  <c r="J895" i="24"/>
  <c r="I895" i="24"/>
  <c r="H895" i="24"/>
  <c r="F895" i="24"/>
  <c r="D895" i="24"/>
  <c r="E895" i="24" s="1"/>
  <c r="B895" i="24"/>
  <c r="J894" i="24"/>
  <c r="I894" i="24"/>
  <c r="H894" i="24"/>
  <c r="F894" i="24"/>
  <c r="D894" i="24"/>
  <c r="E894" i="24" s="1"/>
  <c r="B894" i="24"/>
  <c r="J893" i="24"/>
  <c r="I893" i="24"/>
  <c r="H893" i="24"/>
  <c r="F893" i="24"/>
  <c r="D893" i="24"/>
  <c r="E893" i="24" s="1"/>
  <c r="B893" i="24"/>
  <c r="J892" i="24"/>
  <c r="I892" i="24"/>
  <c r="H892" i="24"/>
  <c r="F892" i="24"/>
  <c r="D892" i="24"/>
  <c r="E892" i="24" s="1"/>
  <c r="B892" i="24"/>
  <c r="J891" i="24"/>
  <c r="I891" i="24"/>
  <c r="H891" i="24"/>
  <c r="F891" i="24"/>
  <c r="D891" i="24"/>
  <c r="E891" i="24" s="1"/>
  <c r="B891" i="24"/>
  <c r="J890" i="24"/>
  <c r="I890" i="24"/>
  <c r="H890" i="24"/>
  <c r="F890" i="24"/>
  <c r="D890" i="24"/>
  <c r="E890" i="24" s="1"/>
  <c r="B890" i="24"/>
  <c r="J889" i="24"/>
  <c r="I889" i="24"/>
  <c r="H889" i="24"/>
  <c r="F889" i="24"/>
  <c r="D889" i="24"/>
  <c r="E889" i="24" s="1"/>
  <c r="B889" i="24"/>
  <c r="J888" i="24"/>
  <c r="I888" i="24"/>
  <c r="H888" i="24"/>
  <c r="F888" i="24"/>
  <c r="D888" i="24"/>
  <c r="E888" i="24" s="1"/>
  <c r="B888" i="24"/>
  <c r="J887" i="24"/>
  <c r="I887" i="24"/>
  <c r="H887" i="24"/>
  <c r="F887" i="24"/>
  <c r="D887" i="24"/>
  <c r="E887" i="24" s="1"/>
  <c r="B887" i="24"/>
  <c r="J886" i="24"/>
  <c r="I886" i="24"/>
  <c r="H886" i="24"/>
  <c r="F886" i="24"/>
  <c r="D886" i="24"/>
  <c r="E886" i="24" s="1"/>
  <c r="B886" i="24"/>
  <c r="J885" i="24"/>
  <c r="I885" i="24"/>
  <c r="H885" i="24"/>
  <c r="F885" i="24"/>
  <c r="D885" i="24"/>
  <c r="E885" i="24" s="1"/>
  <c r="B885" i="24"/>
  <c r="J884" i="24"/>
  <c r="I884" i="24"/>
  <c r="H884" i="24"/>
  <c r="F884" i="24"/>
  <c r="D884" i="24"/>
  <c r="E884" i="24" s="1"/>
  <c r="B884" i="24"/>
  <c r="J883" i="24"/>
  <c r="I883" i="24"/>
  <c r="H883" i="24"/>
  <c r="F883" i="24"/>
  <c r="D883" i="24"/>
  <c r="E883" i="24" s="1"/>
  <c r="B883" i="24"/>
  <c r="J882" i="24"/>
  <c r="I882" i="24"/>
  <c r="H882" i="24"/>
  <c r="F882" i="24"/>
  <c r="D882" i="24"/>
  <c r="E882" i="24" s="1"/>
  <c r="B882" i="24"/>
  <c r="J881" i="24"/>
  <c r="I881" i="24"/>
  <c r="H881" i="24"/>
  <c r="F881" i="24"/>
  <c r="D881" i="24"/>
  <c r="E881" i="24" s="1"/>
  <c r="B881" i="24"/>
  <c r="J880" i="24"/>
  <c r="I880" i="24"/>
  <c r="H880" i="24"/>
  <c r="F880" i="24"/>
  <c r="D880" i="24"/>
  <c r="E880" i="24" s="1"/>
  <c r="B880" i="24"/>
  <c r="J879" i="24"/>
  <c r="I879" i="24"/>
  <c r="H879" i="24"/>
  <c r="F879" i="24"/>
  <c r="D879" i="24"/>
  <c r="E879" i="24" s="1"/>
  <c r="B879" i="24"/>
  <c r="J878" i="24"/>
  <c r="I878" i="24"/>
  <c r="H878" i="24"/>
  <c r="F878" i="24"/>
  <c r="D878" i="24"/>
  <c r="E878" i="24" s="1"/>
  <c r="B878" i="24"/>
  <c r="J877" i="24"/>
  <c r="I877" i="24"/>
  <c r="H877" i="24"/>
  <c r="F877" i="24"/>
  <c r="D877" i="24"/>
  <c r="E877" i="24" s="1"/>
  <c r="B877" i="24"/>
  <c r="J876" i="24"/>
  <c r="I876" i="24"/>
  <c r="H876" i="24"/>
  <c r="F876" i="24"/>
  <c r="D876" i="24"/>
  <c r="E876" i="24" s="1"/>
  <c r="B876" i="24"/>
  <c r="J875" i="24"/>
  <c r="I875" i="24"/>
  <c r="H875" i="24"/>
  <c r="F875" i="24"/>
  <c r="D875" i="24"/>
  <c r="E875" i="24" s="1"/>
  <c r="B875" i="24"/>
  <c r="J874" i="24"/>
  <c r="I874" i="24"/>
  <c r="H874" i="24"/>
  <c r="F874" i="24"/>
  <c r="D874" i="24"/>
  <c r="E874" i="24" s="1"/>
  <c r="B874" i="24"/>
  <c r="J873" i="24"/>
  <c r="I873" i="24"/>
  <c r="H873" i="24"/>
  <c r="F873" i="24"/>
  <c r="D873" i="24"/>
  <c r="E873" i="24" s="1"/>
  <c r="B873" i="24"/>
  <c r="J872" i="24"/>
  <c r="I872" i="24"/>
  <c r="H872" i="24"/>
  <c r="F872" i="24"/>
  <c r="D872" i="24"/>
  <c r="E872" i="24" s="1"/>
  <c r="B872" i="24"/>
  <c r="J871" i="24"/>
  <c r="I871" i="24"/>
  <c r="H871" i="24"/>
  <c r="F871" i="24"/>
  <c r="D871" i="24"/>
  <c r="E871" i="24" s="1"/>
  <c r="B871" i="24"/>
  <c r="J870" i="24"/>
  <c r="I870" i="24"/>
  <c r="H870" i="24"/>
  <c r="F870" i="24"/>
  <c r="D870" i="24"/>
  <c r="E870" i="24" s="1"/>
  <c r="B870" i="24"/>
  <c r="J869" i="24"/>
  <c r="I869" i="24"/>
  <c r="H869" i="24"/>
  <c r="F869" i="24"/>
  <c r="D869" i="24"/>
  <c r="E869" i="24" s="1"/>
  <c r="B869" i="24"/>
  <c r="J868" i="24"/>
  <c r="I868" i="24"/>
  <c r="H868" i="24"/>
  <c r="F868" i="24"/>
  <c r="D868" i="24"/>
  <c r="E868" i="24" s="1"/>
  <c r="B868" i="24"/>
  <c r="J867" i="24"/>
  <c r="I867" i="24"/>
  <c r="H867" i="24"/>
  <c r="F867" i="24"/>
  <c r="D867" i="24"/>
  <c r="E867" i="24" s="1"/>
  <c r="B867" i="24"/>
  <c r="J866" i="24"/>
  <c r="I866" i="24"/>
  <c r="H866" i="24"/>
  <c r="F866" i="24"/>
  <c r="D866" i="24"/>
  <c r="E866" i="24" s="1"/>
  <c r="B866" i="24"/>
  <c r="J865" i="24"/>
  <c r="I865" i="24"/>
  <c r="H865" i="24"/>
  <c r="F865" i="24"/>
  <c r="D865" i="24"/>
  <c r="E865" i="24" s="1"/>
  <c r="B865" i="24"/>
  <c r="J864" i="24"/>
  <c r="I864" i="24"/>
  <c r="H864" i="24"/>
  <c r="F864" i="24"/>
  <c r="D864" i="24"/>
  <c r="E864" i="24" s="1"/>
  <c r="B864" i="24"/>
  <c r="J863" i="24"/>
  <c r="I863" i="24"/>
  <c r="H863" i="24"/>
  <c r="F863" i="24"/>
  <c r="D863" i="24"/>
  <c r="E863" i="24" s="1"/>
  <c r="B863" i="24"/>
  <c r="J862" i="24"/>
  <c r="I862" i="24"/>
  <c r="H862" i="24"/>
  <c r="F862" i="24"/>
  <c r="D862" i="24"/>
  <c r="E862" i="24" s="1"/>
  <c r="B862" i="24"/>
  <c r="J861" i="24"/>
  <c r="I861" i="24"/>
  <c r="H861" i="24"/>
  <c r="F861" i="24"/>
  <c r="D861" i="24"/>
  <c r="E861" i="24" s="1"/>
  <c r="B861" i="24"/>
  <c r="J860" i="24"/>
  <c r="I860" i="24"/>
  <c r="H860" i="24"/>
  <c r="F860" i="24"/>
  <c r="D860" i="24"/>
  <c r="E860" i="24" s="1"/>
  <c r="B860" i="24"/>
  <c r="J859" i="24"/>
  <c r="I859" i="24"/>
  <c r="H859" i="24"/>
  <c r="F859" i="24"/>
  <c r="D859" i="24"/>
  <c r="E859" i="24" s="1"/>
  <c r="B859" i="24"/>
  <c r="J858" i="24"/>
  <c r="I858" i="24"/>
  <c r="H858" i="24"/>
  <c r="F858" i="24"/>
  <c r="D858" i="24"/>
  <c r="E858" i="24" s="1"/>
  <c r="B858" i="24"/>
  <c r="J857" i="24"/>
  <c r="I857" i="24"/>
  <c r="H857" i="24"/>
  <c r="F857" i="24"/>
  <c r="D857" i="24"/>
  <c r="E857" i="24" s="1"/>
  <c r="B857" i="24"/>
  <c r="J856" i="24"/>
  <c r="I856" i="24"/>
  <c r="H856" i="24"/>
  <c r="F856" i="24"/>
  <c r="D856" i="24"/>
  <c r="E856" i="24" s="1"/>
  <c r="B856" i="24"/>
  <c r="J855" i="24"/>
  <c r="I855" i="24"/>
  <c r="H855" i="24"/>
  <c r="F855" i="24"/>
  <c r="D855" i="24"/>
  <c r="E855" i="24" s="1"/>
  <c r="B855" i="24"/>
  <c r="J854" i="24"/>
  <c r="I854" i="24"/>
  <c r="H854" i="24"/>
  <c r="F854" i="24"/>
  <c r="D854" i="24"/>
  <c r="E854" i="24" s="1"/>
  <c r="B854" i="24"/>
  <c r="J853" i="24"/>
  <c r="I853" i="24"/>
  <c r="H853" i="24"/>
  <c r="F853" i="24"/>
  <c r="D853" i="24"/>
  <c r="E853" i="24" s="1"/>
  <c r="B853" i="24"/>
  <c r="J852" i="24"/>
  <c r="I852" i="24"/>
  <c r="H852" i="24"/>
  <c r="F852" i="24"/>
  <c r="D852" i="24"/>
  <c r="E852" i="24" s="1"/>
  <c r="B852" i="24"/>
  <c r="J851" i="24"/>
  <c r="I851" i="24"/>
  <c r="H851" i="24"/>
  <c r="F851" i="24"/>
  <c r="D851" i="24"/>
  <c r="E851" i="24" s="1"/>
  <c r="B851" i="24"/>
  <c r="J850" i="24"/>
  <c r="I850" i="24"/>
  <c r="H850" i="24"/>
  <c r="F850" i="24"/>
  <c r="D850" i="24"/>
  <c r="E850" i="24" s="1"/>
  <c r="B850" i="24"/>
  <c r="J849" i="24"/>
  <c r="I849" i="24"/>
  <c r="H849" i="24"/>
  <c r="F849" i="24"/>
  <c r="D849" i="24"/>
  <c r="E849" i="24" s="1"/>
  <c r="B849" i="24"/>
  <c r="J848" i="24"/>
  <c r="I848" i="24"/>
  <c r="H848" i="24"/>
  <c r="F848" i="24"/>
  <c r="D848" i="24"/>
  <c r="E848" i="24" s="1"/>
  <c r="B848" i="24"/>
  <c r="J847" i="24"/>
  <c r="I847" i="24"/>
  <c r="H847" i="24"/>
  <c r="F847" i="24"/>
  <c r="D847" i="24"/>
  <c r="E847" i="24" s="1"/>
  <c r="B847" i="24"/>
  <c r="J846" i="24"/>
  <c r="I846" i="24"/>
  <c r="H846" i="24"/>
  <c r="F846" i="24"/>
  <c r="D846" i="24"/>
  <c r="E846" i="24" s="1"/>
  <c r="B846" i="24"/>
  <c r="J845" i="24"/>
  <c r="I845" i="24"/>
  <c r="H845" i="24"/>
  <c r="F845" i="24"/>
  <c r="D845" i="24"/>
  <c r="E845" i="24" s="1"/>
  <c r="B845" i="24"/>
  <c r="J844" i="24"/>
  <c r="I844" i="24"/>
  <c r="H844" i="24"/>
  <c r="F844" i="24"/>
  <c r="D844" i="24"/>
  <c r="E844" i="24" s="1"/>
  <c r="B844" i="24"/>
  <c r="J843" i="24"/>
  <c r="I843" i="24"/>
  <c r="H843" i="24"/>
  <c r="F843" i="24"/>
  <c r="D843" i="24"/>
  <c r="E843" i="24" s="1"/>
  <c r="B843" i="24"/>
  <c r="J842" i="24"/>
  <c r="I842" i="24"/>
  <c r="H842" i="24"/>
  <c r="F842" i="24"/>
  <c r="D842" i="24"/>
  <c r="E842" i="24" s="1"/>
  <c r="B842" i="24"/>
  <c r="J841" i="24"/>
  <c r="I841" i="24"/>
  <c r="H841" i="24"/>
  <c r="F841" i="24"/>
  <c r="D841" i="24"/>
  <c r="E841" i="24" s="1"/>
  <c r="B841" i="24"/>
  <c r="J840" i="24"/>
  <c r="I840" i="24"/>
  <c r="H840" i="24"/>
  <c r="F840" i="24"/>
  <c r="D840" i="24"/>
  <c r="E840" i="24" s="1"/>
  <c r="B840" i="24"/>
  <c r="J839" i="24"/>
  <c r="I839" i="24"/>
  <c r="H839" i="24"/>
  <c r="F839" i="24"/>
  <c r="D839" i="24"/>
  <c r="E839" i="24" s="1"/>
  <c r="B839" i="24"/>
  <c r="J838" i="24"/>
  <c r="I838" i="24"/>
  <c r="H838" i="24"/>
  <c r="F838" i="24"/>
  <c r="D838" i="24"/>
  <c r="E838" i="24" s="1"/>
  <c r="B838" i="24"/>
  <c r="J837" i="24"/>
  <c r="I837" i="24"/>
  <c r="H837" i="24"/>
  <c r="F837" i="24"/>
  <c r="D837" i="24"/>
  <c r="E837" i="24" s="1"/>
  <c r="B837" i="24"/>
  <c r="J836" i="24"/>
  <c r="I836" i="24"/>
  <c r="H836" i="24"/>
  <c r="F836" i="24"/>
  <c r="D836" i="24"/>
  <c r="E836" i="24" s="1"/>
  <c r="B836" i="24"/>
  <c r="J835" i="24"/>
  <c r="I835" i="24"/>
  <c r="H835" i="24"/>
  <c r="F835" i="24"/>
  <c r="D835" i="24"/>
  <c r="E835" i="24" s="1"/>
  <c r="B835" i="24"/>
  <c r="J834" i="24"/>
  <c r="I834" i="24"/>
  <c r="H834" i="24"/>
  <c r="F834" i="24"/>
  <c r="D834" i="24"/>
  <c r="E834" i="24" s="1"/>
  <c r="B834" i="24"/>
  <c r="J833" i="24"/>
  <c r="I833" i="24"/>
  <c r="H833" i="24"/>
  <c r="F833" i="24"/>
  <c r="D833" i="24"/>
  <c r="E833" i="24" s="1"/>
  <c r="B833" i="24"/>
  <c r="J832" i="24"/>
  <c r="I832" i="24"/>
  <c r="H832" i="24"/>
  <c r="F832" i="24"/>
  <c r="D832" i="24"/>
  <c r="E832" i="24" s="1"/>
  <c r="B832" i="24"/>
  <c r="J831" i="24"/>
  <c r="I831" i="24"/>
  <c r="H831" i="24"/>
  <c r="F831" i="24"/>
  <c r="D831" i="24"/>
  <c r="E831" i="24" s="1"/>
  <c r="B831" i="24"/>
  <c r="J830" i="24"/>
  <c r="I830" i="24"/>
  <c r="H830" i="24"/>
  <c r="F830" i="24"/>
  <c r="D830" i="24"/>
  <c r="E830" i="24" s="1"/>
  <c r="B830" i="24"/>
  <c r="J829" i="24"/>
  <c r="I829" i="24"/>
  <c r="H829" i="24"/>
  <c r="F829" i="24"/>
  <c r="D829" i="24"/>
  <c r="E829" i="24" s="1"/>
  <c r="B829" i="24"/>
  <c r="J828" i="24"/>
  <c r="I828" i="24"/>
  <c r="H828" i="24"/>
  <c r="F828" i="24"/>
  <c r="D828" i="24"/>
  <c r="E828" i="24" s="1"/>
  <c r="B828" i="24"/>
  <c r="J827" i="24"/>
  <c r="I827" i="24"/>
  <c r="H827" i="24"/>
  <c r="F827" i="24"/>
  <c r="D827" i="24"/>
  <c r="E827" i="24" s="1"/>
  <c r="B827" i="24"/>
  <c r="J826" i="24"/>
  <c r="I826" i="24"/>
  <c r="H826" i="24"/>
  <c r="F826" i="24"/>
  <c r="D826" i="24"/>
  <c r="E826" i="24" s="1"/>
  <c r="B826" i="24"/>
  <c r="J825" i="24"/>
  <c r="I825" i="24"/>
  <c r="H825" i="24"/>
  <c r="F825" i="24"/>
  <c r="D825" i="24"/>
  <c r="E825" i="24" s="1"/>
  <c r="B825" i="24"/>
  <c r="J824" i="24"/>
  <c r="I824" i="24"/>
  <c r="H824" i="24"/>
  <c r="F824" i="24"/>
  <c r="D824" i="24"/>
  <c r="E824" i="24" s="1"/>
  <c r="B824" i="24"/>
  <c r="J823" i="24"/>
  <c r="I823" i="24"/>
  <c r="H823" i="24"/>
  <c r="F823" i="24"/>
  <c r="D823" i="24"/>
  <c r="E823" i="24" s="1"/>
  <c r="B823" i="24"/>
  <c r="J822" i="24"/>
  <c r="I822" i="24"/>
  <c r="H822" i="24"/>
  <c r="F822" i="24"/>
  <c r="D822" i="24"/>
  <c r="E822" i="24" s="1"/>
  <c r="B822" i="24"/>
  <c r="J821" i="24"/>
  <c r="I821" i="24"/>
  <c r="H821" i="24"/>
  <c r="F821" i="24"/>
  <c r="D821" i="24"/>
  <c r="E821" i="24" s="1"/>
  <c r="B821" i="24"/>
  <c r="J820" i="24"/>
  <c r="I820" i="24"/>
  <c r="H820" i="24"/>
  <c r="F820" i="24"/>
  <c r="D820" i="24"/>
  <c r="E820" i="24" s="1"/>
  <c r="B820" i="24"/>
  <c r="J819" i="24"/>
  <c r="I819" i="24"/>
  <c r="H819" i="24"/>
  <c r="F819" i="24"/>
  <c r="D819" i="24"/>
  <c r="E819" i="24" s="1"/>
  <c r="B819" i="24"/>
  <c r="J818" i="24"/>
  <c r="I818" i="24"/>
  <c r="H818" i="24"/>
  <c r="F818" i="24"/>
  <c r="D818" i="24"/>
  <c r="E818" i="24" s="1"/>
  <c r="B818" i="24"/>
  <c r="J817" i="24"/>
  <c r="I817" i="24"/>
  <c r="H817" i="24"/>
  <c r="F817" i="24"/>
  <c r="D817" i="24"/>
  <c r="E817" i="24" s="1"/>
  <c r="B817" i="24"/>
  <c r="J816" i="24"/>
  <c r="I816" i="24"/>
  <c r="H816" i="24"/>
  <c r="F816" i="24"/>
  <c r="D816" i="24"/>
  <c r="E816" i="24" s="1"/>
  <c r="B816" i="24"/>
  <c r="J815" i="24"/>
  <c r="I815" i="24"/>
  <c r="H815" i="24"/>
  <c r="F815" i="24"/>
  <c r="D815" i="24"/>
  <c r="E815" i="24" s="1"/>
  <c r="B815" i="24"/>
  <c r="J814" i="24"/>
  <c r="I814" i="24"/>
  <c r="H814" i="24"/>
  <c r="F814" i="24"/>
  <c r="D814" i="24"/>
  <c r="E814" i="24" s="1"/>
  <c r="B814" i="24"/>
  <c r="J813" i="24"/>
  <c r="I813" i="24"/>
  <c r="H813" i="24"/>
  <c r="F813" i="24"/>
  <c r="D813" i="24"/>
  <c r="E813" i="24" s="1"/>
  <c r="B813" i="24"/>
  <c r="J812" i="24"/>
  <c r="I812" i="24"/>
  <c r="H812" i="24"/>
  <c r="F812" i="24"/>
  <c r="D812" i="24"/>
  <c r="E812" i="24" s="1"/>
  <c r="B812" i="24"/>
  <c r="J811" i="24"/>
  <c r="I811" i="24"/>
  <c r="H811" i="24"/>
  <c r="F811" i="24"/>
  <c r="D811" i="24"/>
  <c r="E811" i="24" s="1"/>
  <c r="B811" i="24"/>
  <c r="J810" i="24"/>
  <c r="I810" i="24"/>
  <c r="H810" i="24"/>
  <c r="F810" i="24"/>
  <c r="D810" i="24"/>
  <c r="E810" i="24" s="1"/>
  <c r="B810" i="24"/>
  <c r="J809" i="24"/>
  <c r="I809" i="24"/>
  <c r="H809" i="24"/>
  <c r="F809" i="24"/>
  <c r="D809" i="24"/>
  <c r="E809" i="24" s="1"/>
  <c r="B809" i="24"/>
  <c r="J808" i="24"/>
  <c r="I808" i="24"/>
  <c r="H808" i="24"/>
  <c r="F808" i="24"/>
  <c r="D808" i="24"/>
  <c r="E808" i="24" s="1"/>
  <c r="B808" i="24"/>
  <c r="J807" i="24"/>
  <c r="I807" i="24"/>
  <c r="H807" i="24"/>
  <c r="F807" i="24"/>
  <c r="D807" i="24"/>
  <c r="E807" i="24" s="1"/>
  <c r="B807" i="24"/>
  <c r="J806" i="24"/>
  <c r="I806" i="24"/>
  <c r="H806" i="24"/>
  <c r="F806" i="24"/>
  <c r="D806" i="24"/>
  <c r="E806" i="24" s="1"/>
  <c r="B806" i="24"/>
  <c r="J805" i="24"/>
  <c r="I805" i="24"/>
  <c r="H805" i="24"/>
  <c r="F805" i="24"/>
  <c r="D805" i="24"/>
  <c r="E805" i="24" s="1"/>
  <c r="B805" i="24"/>
  <c r="J804" i="24"/>
  <c r="I804" i="24"/>
  <c r="H804" i="24"/>
  <c r="F804" i="24"/>
  <c r="D804" i="24"/>
  <c r="E804" i="24" s="1"/>
  <c r="B804" i="24"/>
  <c r="J803" i="24"/>
  <c r="I803" i="24"/>
  <c r="H803" i="24"/>
  <c r="F803" i="24"/>
  <c r="D803" i="24"/>
  <c r="E803" i="24" s="1"/>
  <c r="B803" i="24"/>
  <c r="J802" i="24"/>
  <c r="I802" i="24"/>
  <c r="H802" i="24"/>
  <c r="F802" i="24"/>
  <c r="D802" i="24"/>
  <c r="E802" i="24" s="1"/>
  <c r="B802" i="24"/>
  <c r="J801" i="24"/>
  <c r="I801" i="24"/>
  <c r="H801" i="24"/>
  <c r="F801" i="24"/>
  <c r="D801" i="24"/>
  <c r="E801" i="24" s="1"/>
  <c r="B801" i="24"/>
  <c r="J800" i="24"/>
  <c r="I800" i="24"/>
  <c r="H800" i="24"/>
  <c r="F800" i="24"/>
  <c r="D800" i="24"/>
  <c r="E800" i="24" s="1"/>
  <c r="B800" i="24"/>
  <c r="J799" i="24"/>
  <c r="I799" i="24"/>
  <c r="H799" i="24"/>
  <c r="F799" i="24"/>
  <c r="D799" i="24"/>
  <c r="E799" i="24" s="1"/>
  <c r="B799" i="24"/>
  <c r="J798" i="24"/>
  <c r="I798" i="24"/>
  <c r="H798" i="24"/>
  <c r="F798" i="24"/>
  <c r="D798" i="24"/>
  <c r="E798" i="24" s="1"/>
  <c r="B798" i="24"/>
  <c r="J797" i="24"/>
  <c r="I797" i="24"/>
  <c r="H797" i="24"/>
  <c r="F797" i="24"/>
  <c r="D797" i="24"/>
  <c r="E797" i="24" s="1"/>
  <c r="B797" i="24"/>
  <c r="J796" i="24"/>
  <c r="I796" i="24"/>
  <c r="H796" i="24"/>
  <c r="F796" i="24"/>
  <c r="D796" i="24"/>
  <c r="E796" i="24" s="1"/>
  <c r="B796" i="24"/>
  <c r="J795" i="24"/>
  <c r="I795" i="24"/>
  <c r="H795" i="24"/>
  <c r="F795" i="24"/>
  <c r="D795" i="24"/>
  <c r="E795" i="24" s="1"/>
  <c r="B795" i="24"/>
  <c r="J794" i="24"/>
  <c r="I794" i="24"/>
  <c r="H794" i="24"/>
  <c r="F794" i="24"/>
  <c r="D794" i="24"/>
  <c r="E794" i="24" s="1"/>
  <c r="B794" i="24"/>
  <c r="J793" i="24"/>
  <c r="I793" i="24"/>
  <c r="H793" i="24"/>
  <c r="F793" i="24"/>
  <c r="D793" i="24"/>
  <c r="E793" i="24" s="1"/>
  <c r="B793" i="24"/>
  <c r="J792" i="24"/>
  <c r="I792" i="24"/>
  <c r="H792" i="24"/>
  <c r="F792" i="24"/>
  <c r="D792" i="24"/>
  <c r="E792" i="24" s="1"/>
  <c r="B792" i="24"/>
  <c r="J791" i="24"/>
  <c r="I791" i="24"/>
  <c r="H791" i="24"/>
  <c r="F791" i="24"/>
  <c r="D791" i="24"/>
  <c r="E791" i="24" s="1"/>
  <c r="B791" i="24"/>
  <c r="J790" i="24"/>
  <c r="I790" i="24"/>
  <c r="H790" i="24"/>
  <c r="F790" i="24"/>
  <c r="D790" i="24"/>
  <c r="E790" i="24" s="1"/>
  <c r="B790" i="24"/>
  <c r="J789" i="24"/>
  <c r="I789" i="24"/>
  <c r="H789" i="24"/>
  <c r="F789" i="24"/>
  <c r="D789" i="24"/>
  <c r="E789" i="24" s="1"/>
  <c r="B789" i="24"/>
  <c r="J788" i="24"/>
  <c r="I788" i="24"/>
  <c r="H788" i="24"/>
  <c r="F788" i="24"/>
  <c r="D788" i="24"/>
  <c r="E788" i="24" s="1"/>
  <c r="B788" i="24"/>
  <c r="J787" i="24"/>
  <c r="I787" i="24"/>
  <c r="H787" i="24"/>
  <c r="F787" i="24"/>
  <c r="D787" i="24"/>
  <c r="E787" i="24" s="1"/>
  <c r="B787" i="24"/>
  <c r="J786" i="24"/>
  <c r="I786" i="24"/>
  <c r="H786" i="24"/>
  <c r="F786" i="24"/>
  <c r="D786" i="24"/>
  <c r="E786" i="24" s="1"/>
  <c r="B786" i="24"/>
  <c r="J785" i="24"/>
  <c r="I785" i="24"/>
  <c r="H785" i="24"/>
  <c r="F785" i="24"/>
  <c r="D785" i="24"/>
  <c r="E785" i="24" s="1"/>
  <c r="B785" i="24"/>
  <c r="J784" i="24"/>
  <c r="I784" i="24"/>
  <c r="H784" i="24"/>
  <c r="F784" i="24"/>
  <c r="D784" i="24"/>
  <c r="E784" i="24" s="1"/>
  <c r="B784" i="24"/>
  <c r="J783" i="24"/>
  <c r="I783" i="24"/>
  <c r="H783" i="24"/>
  <c r="F783" i="24"/>
  <c r="D783" i="24"/>
  <c r="E783" i="24" s="1"/>
  <c r="B783" i="24"/>
  <c r="J782" i="24"/>
  <c r="I782" i="24"/>
  <c r="H782" i="24"/>
  <c r="F782" i="24"/>
  <c r="D782" i="24"/>
  <c r="E782" i="24" s="1"/>
  <c r="B782" i="24"/>
  <c r="J781" i="24"/>
  <c r="I781" i="24"/>
  <c r="H781" i="24"/>
  <c r="F781" i="24"/>
  <c r="D781" i="24"/>
  <c r="E781" i="24" s="1"/>
  <c r="B781" i="24"/>
  <c r="J780" i="24"/>
  <c r="I780" i="24"/>
  <c r="H780" i="24"/>
  <c r="F780" i="24"/>
  <c r="D780" i="24"/>
  <c r="E780" i="24" s="1"/>
  <c r="B780" i="24"/>
  <c r="J779" i="24"/>
  <c r="I779" i="24"/>
  <c r="H779" i="24"/>
  <c r="F779" i="24"/>
  <c r="D779" i="24"/>
  <c r="E779" i="24" s="1"/>
  <c r="B779" i="24"/>
  <c r="J778" i="24"/>
  <c r="I778" i="24"/>
  <c r="H778" i="24"/>
  <c r="F778" i="24"/>
  <c r="D778" i="24"/>
  <c r="E778" i="24" s="1"/>
  <c r="B778" i="24"/>
  <c r="J777" i="24"/>
  <c r="I777" i="24"/>
  <c r="H777" i="24"/>
  <c r="F777" i="24"/>
  <c r="D777" i="24"/>
  <c r="E777" i="24" s="1"/>
  <c r="B777" i="24"/>
  <c r="J776" i="24"/>
  <c r="I776" i="24"/>
  <c r="H776" i="24"/>
  <c r="F776" i="24"/>
  <c r="D776" i="24"/>
  <c r="E776" i="24" s="1"/>
  <c r="B776" i="24"/>
  <c r="J775" i="24"/>
  <c r="I775" i="24"/>
  <c r="H775" i="24"/>
  <c r="F775" i="24"/>
  <c r="D775" i="24"/>
  <c r="E775" i="24" s="1"/>
  <c r="B775" i="24"/>
  <c r="J774" i="24"/>
  <c r="I774" i="24"/>
  <c r="H774" i="24"/>
  <c r="F774" i="24"/>
  <c r="D774" i="24"/>
  <c r="E774" i="24" s="1"/>
  <c r="B774" i="24"/>
  <c r="J773" i="24"/>
  <c r="I773" i="24"/>
  <c r="H773" i="24"/>
  <c r="F773" i="24"/>
  <c r="D773" i="24"/>
  <c r="E773" i="24" s="1"/>
  <c r="B773" i="24"/>
  <c r="J772" i="24"/>
  <c r="I772" i="24"/>
  <c r="H772" i="24"/>
  <c r="F772" i="24"/>
  <c r="D772" i="24"/>
  <c r="E772" i="24" s="1"/>
  <c r="B772" i="24"/>
  <c r="J771" i="24"/>
  <c r="I771" i="24"/>
  <c r="H771" i="24"/>
  <c r="F771" i="24"/>
  <c r="D771" i="24"/>
  <c r="E771" i="24" s="1"/>
  <c r="B771" i="24"/>
  <c r="J770" i="24"/>
  <c r="I770" i="24"/>
  <c r="H770" i="24"/>
  <c r="F770" i="24"/>
  <c r="D770" i="24"/>
  <c r="E770" i="24" s="1"/>
  <c r="B770" i="24"/>
  <c r="J769" i="24"/>
  <c r="I769" i="24"/>
  <c r="H769" i="24"/>
  <c r="F769" i="24"/>
  <c r="D769" i="24"/>
  <c r="E769" i="24" s="1"/>
  <c r="B769" i="24"/>
  <c r="J768" i="24"/>
  <c r="I768" i="24"/>
  <c r="H768" i="24"/>
  <c r="F768" i="24"/>
  <c r="D768" i="24"/>
  <c r="E768" i="24" s="1"/>
  <c r="B768" i="24"/>
  <c r="J767" i="24"/>
  <c r="I767" i="24"/>
  <c r="H767" i="24"/>
  <c r="F767" i="24"/>
  <c r="D767" i="24"/>
  <c r="E767" i="24" s="1"/>
  <c r="B767" i="24"/>
  <c r="J766" i="24"/>
  <c r="I766" i="24"/>
  <c r="H766" i="24"/>
  <c r="F766" i="24"/>
  <c r="D766" i="24"/>
  <c r="E766" i="24" s="1"/>
  <c r="B766" i="24"/>
  <c r="J765" i="24"/>
  <c r="I765" i="24"/>
  <c r="H765" i="24"/>
  <c r="F765" i="24"/>
  <c r="D765" i="24"/>
  <c r="E765" i="24" s="1"/>
  <c r="B765" i="24"/>
  <c r="J764" i="24"/>
  <c r="I764" i="24"/>
  <c r="H764" i="24"/>
  <c r="F764" i="24"/>
  <c r="D764" i="24"/>
  <c r="E764" i="24" s="1"/>
  <c r="B764" i="24"/>
  <c r="J763" i="24"/>
  <c r="I763" i="24"/>
  <c r="H763" i="24"/>
  <c r="F763" i="24"/>
  <c r="D763" i="24"/>
  <c r="E763" i="24" s="1"/>
  <c r="B763" i="24"/>
  <c r="J762" i="24"/>
  <c r="I762" i="24"/>
  <c r="H762" i="24"/>
  <c r="F762" i="24"/>
  <c r="D762" i="24"/>
  <c r="E762" i="24" s="1"/>
  <c r="B762" i="24"/>
  <c r="J761" i="24"/>
  <c r="I761" i="24"/>
  <c r="H761" i="24"/>
  <c r="F761" i="24"/>
  <c r="D761" i="24"/>
  <c r="E761" i="24" s="1"/>
  <c r="B761" i="24"/>
  <c r="J760" i="24"/>
  <c r="I760" i="24"/>
  <c r="H760" i="24"/>
  <c r="F760" i="24"/>
  <c r="D760" i="24"/>
  <c r="E760" i="24" s="1"/>
  <c r="B760" i="24"/>
  <c r="J759" i="24"/>
  <c r="I759" i="24"/>
  <c r="H759" i="24"/>
  <c r="F759" i="24"/>
  <c r="D759" i="24"/>
  <c r="E759" i="24" s="1"/>
  <c r="B759" i="24"/>
  <c r="J758" i="24"/>
  <c r="I758" i="24"/>
  <c r="H758" i="24"/>
  <c r="F758" i="24"/>
  <c r="D758" i="24"/>
  <c r="E758" i="24" s="1"/>
  <c r="B758" i="24"/>
  <c r="J757" i="24"/>
  <c r="I757" i="24"/>
  <c r="H757" i="24"/>
  <c r="F757" i="24"/>
  <c r="D757" i="24"/>
  <c r="E757" i="24" s="1"/>
  <c r="B757" i="24"/>
  <c r="J756" i="24"/>
  <c r="I756" i="24"/>
  <c r="H756" i="24"/>
  <c r="F756" i="24"/>
  <c r="D756" i="24"/>
  <c r="E756" i="24" s="1"/>
  <c r="B756" i="24"/>
  <c r="J755" i="24"/>
  <c r="I755" i="24"/>
  <c r="H755" i="24"/>
  <c r="F755" i="24"/>
  <c r="D755" i="24"/>
  <c r="E755" i="24" s="1"/>
  <c r="B755" i="24"/>
  <c r="J754" i="24"/>
  <c r="I754" i="24"/>
  <c r="H754" i="24"/>
  <c r="F754" i="24"/>
  <c r="D754" i="24"/>
  <c r="E754" i="24" s="1"/>
  <c r="B754" i="24"/>
  <c r="J753" i="24"/>
  <c r="I753" i="24"/>
  <c r="H753" i="24"/>
  <c r="F753" i="24"/>
  <c r="D753" i="24"/>
  <c r="E753" i="24" s="1"/>
  <c r="B753" i="24"/>
  <c r="J752" i="24"/>
  <c r="I752" i="24"/>
  <c r="H752" i="24"/>
  <c r="F752" i="24"/>
  <c r="D752" i="24"/>
  <c r="E752" i="24" s="1"/>
  <c r="B752" i="24"/>
  <c r="J751" i="24"/>
  <c r="I751" i="24"/>
  <c r="H751" i="24"/>
  <c r="F751" i="24"/>
  <c r="D751" i="24"/>
  <c r="E751" i="24" s="1"/>
  <c r="B751" i="24"/>
  <c r="J750" i="24"/>
  <c r="I750" i="24"/>
  <c r="H750" i="24"/>
  <c r="F750" i="24"/>
  <c r="D750" i="24"/>
  <c r="E750" i="24" s="1"/>
  <c r="B750" i="24"/>
  <c r="J749" i="24"/>
  <c r="I749" i="24"/>
  <c r="H749" i="24"/>
  <c r="F749" i="24"/>
  <c r="D749" i="24"/>
  <c r="E749" i="24" s="1"/>
  <c r="B749" i="24"/>
  <c r="J748" i="24"/>
  <c r="I748" i="24"/>
  <c r="H748" i="24"/>
  <c r="F748" i="24"/>
  <c r="D748" i="24"/>
  <c r="E748" i="24" s="1"/>
  <c r="B748" i="24"/>
  <c r="J747" i="24"/>
  <c r="I747" i="24"/>
  <c r="H747" i="24"/>
  <c r="F747" i="24"/>
  <c r="D747" i="24"/>
  <c r="E747" i="24" s="1"/>
  <c r="B747" i="24"/>
  <c r="J746" i="24"/>
  <c r="I746" i="24"/>
  <c r="H746" i="24"/>
  <c r="F746" i="24"/>
  <c r="D746" i="24"/>
  <c r="E746" i="24" s="1"/>
  <c r="B746" i="24"/>
  <c r="J745" i="24"/>
  <c r="I745" i="24"/>
  <c r="H745" i="24"/>
  <c r="F745" i="24"/>
  <c r="D745" i="24"/>
  <c r="E745" i="24" s="1"/>
  <c r="B745" i="24"/>
  <c r="J744" i="24"/>
  <c r="I744" i="24"/>
  <c r="H744" i="24"/>
  <c r="F744" i="24"/>
  <c r="D744" i="24"/>
  <c r="E744" i="24" s="1"/>
  <c r="B744" i="24"/>
  <c r="J743" i="24"/>
  <c r="I743" i="24"/>
  <c r="H743" i="24"/>
  <c r="F743" i="24"/>
  <c r="D743" i="24"/>
  <c r="E743" i="24" s="1"/>
  <c r="B743" i="24"/>
  <c r="J742" i="24"/>
  <c r="I742" i="24"/>
  <c r="H742" i="24"/>
  <c r="F742" i="24"/>
  <c r="D742" i="24"/>
  <c r="E742" i="24" s="1"/>
  <c r="B742" i="24"/>
  <c r="J741" i="24"/>
  <c r="I741" i="24"/>
  <c r="H741" i="24"/>
  <c r="F741" i="24"/>
  <c r="D741" i="24"/>
  <c r="E741" i="24" s="1"/>
  <c r="B741" i="24"/>
  <c r="J740" i="24"/>
  <c r="I740" i="24"/>
  <c r="H740" i="24"/>
  <c r="F740" i="24"/>
  <c r="D740" i="24"/>
  <c r="E740" i="24" s="1"/>
  <c r="B740" i="24"/>
  <c r="J739" i="24"/>
  <c r="I739" i="24"/>
  <c r="H739" i="24"/>
  <c r="F739" i="24"/>
  <c r="D739" i="24"/>
  <c r="E739" i="24" s="1"/>
  <c r="B739" i="24"/>
  <c r="J738" i="24"/>
  <c r="I738" i="24"/>
  <c r="H738" i="24"/>
  <c r="F738" i="24"/>
  <c r="D738" i="24"/>
  <c r="E738" i="24" s="1"/>
  <c r="B738" i="24"/>
  <c r="J737" i="24"/>
  <c r="I737" i="24"/>
  <c r="H737" i="24"/>
  <c r="F737" i="24"/>
  <c r="D737" i="24"/>
  <c r="E737" i="24" s="1"/>
  <c r="B737" i="24"/>
  <c r="J736" i="24"/>
  <c r="I736" i="24"/>
  <c r="H736" i="24"/>
  <c r="F736" i="24"/>
  <c r="D736" i="24"/>
  <c r="E736" i="24" s="1"/>
  <c r="B736" i="24"/>
  <c r="J735" i="24"/>
  <c r="I735" i="24"/>
  <c r="H735" i="24"/>
  <c r="F735" i="24"/>
  <c r="D735" i="24"/>
  <c r="E735" i="24" s="1"/>
  <c r="B735" i="24"/>
  <c r="J734" i="24"/>
  <c r="I734" i="24"/>
  <c r="H734" i="24"/>
  <c r="F734" i="24"/>
  <c r="D734" i="24"/>
  <c r="E734" i="24" s="1"/>
  <c r="B734" i="24"/>
  <c r="J733" i="24"/>
  <c r="I733" i="24"/>
  <c r="H733" i="24"/>
  <c r="F733" i="24"/>
  <c r="D733" i="24"/>
  <c r="E733" i="24" s="1"/>
  <c r="B733" i="24"/>
  <c r="J732" i="24"/>
  <c r="I732" i="24"/>
  <c r="H732" i="24"/>
  <c r="F732" i="24"/>
  <c r="D732" i="24"/>
  <c r="E732" i="24" s="1"/>
  <c r="B732" i="24"/>
  <c r="J731" i="24"/>
  <c r="I731" i="24"/>
  <c r="H731" i="24"/>
  <c r="F731" i="24"/>
  <c r="D731" i="24"/>
  <c r="E731" i="24" s="1"/>
  <c r="B731" i="24"/>
  <c r="J730" i="24"/>
  <c r="I730" i="24"/>
  <c r="H730" i="24"/>
  <c r="F730" i="24"/>
  <c r="D730" i="24"/>
  <c r="E730" i="24" s="1"/>
  <c r="B730" i="24"/>
  <c r="J729" i="24"/>
  <c r="I729" i="24"/>
  <c r="H729" i="24"/>
  <c r="F729" i="24"/>
  <c r="D729" i="24"/>
  <c r="E729" i="24" s="1"/>
  <c r="B729" i="24"/>
  <c r="J728" i="24"/>
  <c r="I728" i="24"/>
  <c r="H728" i="24"/>
  <c r="F728" i="24"/>
  <c r="D728" i="24"/>
  <c r="E728" i="24" s="1"/>
  <c r="B728" i="24"/>
  <c r="J727" i="24"/>
  <c r="I727" i="24"/>
  <c r="H727" i="24"/>
  <c r="F727" i="24"/>
  <c r="D727" i="24"/>
  <c r="E727" i="24" s="1"/>
  <c r="B727" i="24"/>
  <c r="J726" i="24"/>
  <c r="I726" i="24"/>
  <c r="H726" i="24"/>
  <c r="F726" i="24"/>
  <c r="D726" i="24"/>
  <c r="E726" i="24" s="1"/>
  <c r="B726" i="24"/>
  <c r="J725" i="24"/>
  <c r="I725" i="24"/>
  <c r="H725" i="24"/>
  <c r="F725" i="24"/>
  <c r="D725" i="24"/>
  <c r="E725" i="24" s="1"/>
  <c r="B725" i="24"/>
  <c r="J724" i="24"/>
  <c r="I724" i="24"/>
  <c r="H724" i="24"/>
  <c r="F724" i="24"/>
  <c r="D724" i="24"/>
  <c r="E724" i="24" s="1"/>
  <c r="B724" i="24"/>
  <c r="J723" i="24"/>
  <c r="I723" i="24"/>
  <c r="H723" i="24"/>
  <c r="F723" i="24"/>
  <c r="D723" i="24"/>
  <c r="E723" i="24" s="1"/>
  <c r="B723" i="24"/>
  <c r="J722" i="24"/>
  <c r="I722" i="24"/>
  <c r="H722" i="24"/>
  <c r="F722" i="24"/>
  <c r="D722" i="24"/>
  <c r="E722" i="24" s="1"/>
  <c r="B722" i="24"/>
  <c r="J721" i="24"/>
  <c r="I721" i="24"/>
  <c r="H721" i="24"/>
  <c r="F721" i="24"/>
  <c r="D721" i="24"/>
  <c r="E721" i="24" s="1"/>
  <c r="B721" i="24"/>
  <c r="J720" i="24"/>
  <c r="I720" i="24"/>
  <c r="H720" i="24"/>
  <c r="F720" i="24"/>
  <c r="D720" i="24"/>
  <c r="E720" i="24" s="1"/>
  <c r="B720" i="24"/>
  <c r="J719" i="24"/>
  <c r="I719" i="24"/>
  <c r="H719" i="24"/>
  <c r="F719" i="24"/>
  <c r="D719" i="24"/>
  <c r="E719" i="24" s="1"/>
  <c r="B719" i="24"/>
  <c r="J718" i="24"/>
  <c r="I718" i="24"/>
  <c r="H718" i="24"/>
  <c r="F718" i="24"/>
  <c r="D718" i="24"/>
  <c r="E718" i="24" s="1"/>
  <c r="B718" i="24"/>
  <c r="J717" i="24"/>
  <c r="I717" i="24"/>
  <c r="H717" i="24"/>
  <c r="F717" i="24"/>
  <c r="D717" i="24"/>
  <c r="E717" i="24" s="1"/>
  <c r="B717" i="24"/>
  <c r="J716" i="24"/>
  <c r="I716" i="24"/>
  <c r="H716" i="24"/>
  <c r="F716" i="24"/>
  <c r="D716" i="24"/>
  <c r="E716" i="24" s="1"/>
  <c r="B716" i="24"/>
  <c r="J715" i="24"/>
  <c r="I715" i="24"/>
  <c r="H715" i="24"/>
  <c r="F715" i="24"/>
  <c r="D715" i="24"/>
  <c r="E715" i="24" s="1"/>
  <c r="B715" i="24"/>
  <c r="J714" i="24"/>
  <c r="I714" i="24"/>
  <c r="H714" i="24"/>
  <c r="F714" i="24"/>
  <c r="D714" i="24"/>
  <c r="E714" i="24" s="1"/>
  <c r="B714" i="24"/>
  <c r="J713" i="24"/>
  <c r="I713" i="24"/>
  <c r="H713" i="24"/>
  <c r="F713" i="24"/>
  <c r="D713" i="24"/>
  <c r="E713" i="24" s="1"/>
  <c r="B713" i="24"/>
  <c r="J712" i="24"/>
  <c r="I712" i="24"/>
  <c r="H712" i="24"/>
  <c r="F712" i="24"/>
  <c r="D712" i="24"/>
  <c r="E712" i="24" s="1"/>
  <c r="B712" i="24"/>
  <c r="J711" i="24"/>
  <c r="I711" i="24"/>
  <c r="H711" i="24"/>
  <c r="F711" i="24"/>
  <c r="D711" i="24"/>
  <c r="E711" i="24" s="1"/>
  <c r="B711" i="24"/>
  <c r="J710" i="24"/>
  <c r="I710" i="24"/>
  <c r="H710" i="24"/>
  <c r="F710" i="24"/>
  <c r="D710" i="24"/>
  <c r="E710" i="24" s="1"/>
  <c r="B710" i="24"/>
  <c r="J709" i="24"/>
  <c r="I709" i="24"/>
  <c r="H709" i="24"/>
  <c r="F709" i="24"/>
  <c r="D709" i="24"/>
  <c r="E709" i="24" s="1"/>
  <c r="B709" i="24"/>
  <c r="J708" i="24"/>
  <c r="I708" i="24"/>
  <c r="H708" i="24"/>
  <c r="F708" i="24"/>
  <c r="D708" i="24"/>
  <c r="E708" i="24" s="1"/>
  <c r="B708" i="24"/>
  <c r="J707" i="24"/>
  <c r="I707" i="24"/>
  <c r="H707" i="24"/>
  <c r="F707" i="24"/>
  <c r="D707" i="24"/>
  <c r="E707" i="24" s="1"/>
  <c r="B707" i="24"/>
  <c r="J706" i="24"/>
  <c r="I706" i="24"/>
  <c r="H706" i="24"/>
  <c r="F706" i="24"/>
  <c r="D706" i="24"/>
  <c r="E706" i="24" s="1"/>
  <c r="B706" i="24"/>
  <c r="J705" i="24"/>
  <c r="I705" i="24"/>
  <c r="H705" i="24"/>
  <c r="F705" i="24"/>
  <c r="D705" i="24"/>
  <c r="E705" i="24" s="1"/>
  <c r="B705" i="24"/>
  <c r="J704" i="24"/>
  <c r="I704" i="24"/>
  <c r="H704" i="24"/>
  <c r="F704" i="24"/>
  <c r="D704" i="24"/>
  <c r="E704" i="24" s="1"/>
  <c r="B704" i="24"/>
  <c r="J703" i="24"/>
  <c r="I703" i="24"/>
  <c r="H703" i="24"/>
  <c r="F703" i="24"/>
  <c r="D703" i="24"/>
  <c r="E703" i="24" s="1"/>
  <c r="B703" i="24"/>
  <c r="J702" i="24"/>
  <c r="I702" i="24"/>
  <c r="H702" i="24"/>
  <c r="F702" i="24"/>
  <c r="D702" i="24"/>
  <c r="E702" i="24" s="1"/>
  <c r="B702" i="24"/>
  <c r="J701" i="24"/>
  <c r="I701" i="24"/>
  <c r="H701" i="24"/>
  <c r="F701" i="24"/>
  <c r="D701" i="24"/>
  <c r="E701" i="24" s="1"/>
  <c r="B701" i="24"/>
  <c r="J700" i="24"/>
  <c r="I700" i="24"/>
  <c r="H700" i="24"/>
  <c r="F700" i="24"/>
  <c r="D700" i="24"/>
  <c r="E700" i="24" s="1"/>
  <c r="B700" i="24"/>
  <c r="J699" i="24"/>
  <c r="I699" i="24"/>
  <c r="H699" i="24"/>
  <c r="F699" i="24"/>
  <c r="D699" i="24"/>
  <c r="E699" i="24" s="1"/>
  <c r="B699" i="24"/>
  <c r="J698" i="24"/>
  <c r="I698" i="24"/>
  <c r="H698" i="24"/>
  <c r="F698" i="24"/>
  <c r="D698" i="24"/>
  <c r="E698" i="24" s="1"/>
  <c r="B698" i="24"/>
  <c r="J697" i="24"/>
  <c r="I697" i="24"/>
  <c r="H697" i="24"/>
  <c r="F697" i="24"/>
  <c r="D697" i="24"/>
  <c r="E697" i="24" s="1"/>
  <c r="B697" i="24"/>
  <c r="J696" i="24"/>
  <c r="I696" i="24"/>
  <c r="H696" i="24"/>
  <c r="F696" i="24"/>
  <c r="D696" i="24"/>
  <c r="E696" i="24" s="1"/>
  <c r="B696" i="24"/>
  <c r="J695" i="24"/>
  <c r="I695" i="24"/>
  <c r="H695" i="24"/>
  <c r="F695" i="24"/>
  <c r="D695" i="24"/>
  <c r="E695" i="24" s="1"/>
  <c r="B695" i="24"/>
  <c r="J694" i="24"/>
  <c r="I694" i="24"/>
  <c r="H694" i="24"/>
  <c r="F694" i="24"/>
  <c r="D694" i="24"/>
  <c r="E694" i="24" s="1"/>
  <c r="B694" i="24"/>
  <c r="J693" i="24"/>
  <c r="I693" i="24"/>
  <c r="H693" i="24"/>
  <c r="F693" i="24"/>
  <c r="D693" i="24"/>
  <c r="E693" i="24" s="1"/>
  <c r="B693" i="24"/>
  <c r="J692" i="24"/>
  <c r="I692" i="24"/>
  <c r="H692" i="24"/>
  <c r="F692" i="24"/>
  <c r="D692" i="24"/>
  <c r="E692" i="24" s="1"/>
  <c r="B692" i="24"/>
  <c r="J691" i="24"/>
  <c r="I691" i="24"/>
  <c r="H691" i="24"/>
  <c r="F691" i="24"/>
  <c r="D691" i="24"/>
  <c r="E691" i="24" s="1"/>
  <c r="B691" i="24"/>
  <c r="J690" i="24"/>
  <c r="I690" i="24"/>
  <c r="H690" i="24"/>
  <c r="F690" i="24"/>
  <c r="D690" i="24"/>
  <c r="E690" i="24" s="1"/>
  <c r="B690" i="24"/>
  <c r="J689" i="24"/>
  <c r="I689" i="24"/>
  <c r="H689" i="24"/>
  <c r="F689" i="24"/>
  <c r="D689" i="24"/>
  <c r="E689" i="24" s="1"/>
  <c r="B689" i="24"/>
  <c r="J688" i="24"/>
  <c r="I688" i="24"/>
  <c r="H688" i="24"/>
  <c r="F688" i="24"/>
  <c r="D688" i="24"/>
  <c r="E688" i="24" s="1"/>
  <c r="B688" i="24"/>
  <c r="J687" i="24"/>
  <c r="I687" i="24"/>
  <c r="H687" i="24"/>
  <c r="F687" i="24"/>
  <c r="D687" i="24"/>
  <c r="E687" i="24" s="1"/>
  <c r="B687" i="24"/>
  <c r="J686" i="24"/>
  <c r="I686" i="24"/>
  <c r="H686" i="24"/>
  <c r="F686" i="24"/>
  <c r="D686" i="24"/>
  <c r="E686" i="24" s="1"/>
  <c r="B686" i="24"/>
  <c r="J685" i="24"/>
  <c r="I685" i="24"/>
  <c r="H685" i="24"/>
  <c r="F685" i="24"/>
  <c r="D685" i="24"/>
  <c r="E685" i="24" s="1"/>
  <c r="B685" i="24"/>
  <c r="J684" i="24"/>
  <c r="I684" i="24"/>
  <c r="H684" i="24"/>
  <c r="F684" i="24"/>
  <c r="D684" i="24"/>
  <c r="E684" i="24" s="1"/>
  <c r="B684" i="24"/>
  <c r="J683" i="24"/>
  <c r="I683" i="24"/>
  <c r="H683" i="24"/>
  <c r="F683" i="24"/>
  <c r="D683" i="24"/>
  <c r="E683" i="24" s="1"/>
  <c r="B683" i="24"/>
  <c r="J682" i="24"/>
  <c r="I682" i="24"/>
  <c r="H682" i="24"/>
  <c r="F682" i="24"/>
  <c r="D682" i="24"/>
  <c r="E682" i="24" s="1"/>
  <c r="B682" i="24"/>
  <c r="J681" i="24"/>
  <c r="I681" i="24"/>
  <c r="H681" i="24"/>
  <c r="F681" i="24"/>
  <c r="D681" i="24"/>
  <c r="E681" i="24" s="1"/>
  <c r="B681" i="24"/>
  <c r="J680" i="24"/>
  <c r="I680" i="24"/>
  <c r="H680" i="24"/>
  <c r="F680" i="24"/>
  <c r="D680" i="24"/>
  <c r="E680" i="24" s="1"/>
  <c r="B680" i="24"/>
  <c r="J679" i="24"/>
  <c r="I679" i="24"/>
  <c r="H679" i="24"/>
  <c r="F679" i="24"/>
  <c r="D679" i="24"/>
  <c r="E679" i="24" s="1"/>
  <c r="B679" i="24"/>
  <c r="J678" i="24"/>
  <c r="I678" i="24"/>
  <c r="H678" i="24"/>
  <c r="F678" i="24"/>
  <c r="D678" i="24"/>
  <c r="E678" i="24" s="1"/>
  <c r="B678" i="24"/>
  <c r="J677" i="24"/>
  <c r="I677" i="24"/>
  <c r="H677" i="24"/>
  <c r="F677" i="24"/>
  <c r="D677" i="24"/>
  <c r="E677" i="24" s="1"/>
  <c r="B677" i="24"/>
  <c r="J676" i="24"/>
  <c r="I676" i="24"/>
  <c r="H676" i="24"/>
  <c r="F676" i="24"/>
  <c r="D676" i="24"/>
  <c r="E676" i="24" s="1"/>
  <c r="B676" i="24"/>
  <c r="J675" i="24"/>
  <c r="I675" i="24"/>
  <c r="H675" i="24"/>
  <c r="F675" i="24"/>
  <c r="D675" i="24"/>
  <c r="E675" i="24" s="1"/>
  <c r="B675" i="24"/>
  <c r="J674" i="24"/>
  <c r="I674" i="24"/>
  <c r="H674" i="24"/>
  <c r="F674" i="24"/>
  <c r="D674" i="24"/>
  <c r="E674" i="24" s="1"/>
  <c r="B674" i="24"/>
  <c r="J673" i="24"/>
  <c r="I673" i="24"/>
  <c r="H673" i="24"/>
  <c r="F673" i="24"/>
  <c r="D673" i="24"/>
  <c r="E673" i="24" s="1"/>
  <c r="B673" i="24"/>
  <c r="J672" i="24"/>
  <c r="I672" i="24"/>
  <c r="H672" i="24"/>
  <c r="F672" i="24"/>
  <c r="D672" i="24"/>
  <c r="E672" i="24" s="1"/>
  <c r="B672" i="24"/>
  <c r="J671" i="24"/>
  <c r="I671" i="24"/>
  <c r="H671" i="24"/>
  <c r="F671" i="24"/>
  <c r="D671" i="24"/>
  <c r="E671" i="24" s="1"/>
  <c r="B671" i="24"/>
  <c r="J670" i="24"/>
  <c r="I670" i="24"/>
  <c r="H670" i="24"/>
  <c r="F670" i="24"/>
  <c r="D670" i="24"/>
  <c r="E670" i="24" s="1"/>
  <c r="B670" i="24"/>
  <c r="J669" i="24"/>
  <c r="I669" i="24"/>
  <c r="H669" i="24"/>
  <c r="F669" i="24"/>
  <c r="D669" i="24"/>
  <c r="E669" i="24" s="1"/>
  <c r="B669" i="24"/>
  <c r="J668" i="24"/>
  <c r="I668" i="24"/>
  <c r="H668" i="24"/>
  <c r="F668" i="24"/>
  <c r="D668" i="24"/>
  <c r="E668" i="24" s="1"/>
  <c r="B668" i="24"/>
  <c r="J667" i="24"/>
  <c r="I667" i="24"/>
  <c r="H667" i="24"/>
  <c r="F667" i="24"/>
  <c r="D667" i="24"/>
  <c r="E667" i="24" s="1"/>
  <c r="B667" i="24"/>
  <c r="J666" i="24"/>
  <c r="I666" i="24"/>
  <c r="H666" i="24"/>
  <c r="F666" i="24"/>
  <c r="D666" i="24"/>
  <c r="E666" i="24" s="1"/>
  <c r="B666" i="24"/>
  <c r="J665" i="24"/>
  <c r="I665" i="24"/>
  <c r="H665" i="24"/>
  <c r="F665" i="24"/>
  <c r="D665" i="24"/>
  <c r="E665" i="24" s="1"/>
  <c r="B665" i="24"/>
  <c r="J664" i="24"/>
  <c r="I664" i="24"/>
  <c r="H664" i="24"/>
  <c r="F664" i="24"/>
  <c r="D664" i="24"/>
  <c r="E664" i="24" s="1"/>
  <c r="B664" i="24"/>
  <c r="J663" i="24"/>
  <c r="I663" i="24"/>
  <c r="H663" i="24"/>
  <c r="F663" i="24"/>
  <c r="D663" i="24"/>
  <c r="E663" i="24" s="1"/>
  <c r="B663" i="24"/>
  <c r="J662" i="24"/>
  <c r="I662" i="24"/>
  <c r="H662" i="24"/>
  <c r="F662" i="24"/>
  <c r="D662" i="24"/>
  <c r="E662" i="24" s="1"/>
  <c r="B662" i="24"/>
  <c r="J661" i="24"/>
  <c r="I661" i="24"/>
  <c r="H661" i="24"/>
  <c r="F661" i="24"/>
  <c r="D661" i="24"/>
  <c r="E661" i="24" s="1"/>
  <c r="B661" i="24"/>
  <c r="J660" i="24"/>
  <c r="I660" i="24"/>
  <c r="H660" i="24"/>
  <c r="F660" i="24"/>
  <c r="D660" i="24"/>
  <c r="E660" i="24" s="1"/>
  <c r="B660" i="24"/>
  <c r="J659" i="24"/>
  <c r="I659" i="24"/>
  <c r="H659" i="24"/>
  <c r="F659" i="24"/>
  <c r="D659" i="24"/>
  <c r="E659" i="24" s="1"/>
  <c r="B659" i="24"/>
  <c r="J658" i="24"/>
  <c r="I658" i="24"/>
  <c r="H658" i="24"/>
  <c r="F658" i="24"/>
  <c r="D658" i="24"/>
  <c r="E658" i="24" s="1"/>
  <c r="B658" i="24"/>
  <c r="J657" i="24"/>
  <c r="I657" i="24"/>
  <c r="H657" i="24"/>
  <c r="F657" i="24"/>
  <c r="D657" i="24"/>
  <c r="E657" i="24" s="1"/>
  <c r="B657" i="24"/>
  <c r="J656" i="24"/>
  <c r="I656" i="24"/>
  <c r="H656" i="24"/>
  <c r="F656" i="24"/>
  <c r="D656" i="24"/>
  <c r="E656" i="24" s="1"/>
  <c r="B656" i="24"/>
  <c r="J655" i="24"/>
  <c r="I655" i="24"/>
  <c r="H655" i="24"/>
  <c r="F655" i="24"/>
  <c r="D655" i="24"/>
  <c r="E655" i="24" s="1"/>
  <c r="B655" i="24"/>
  <c r="J654" i="24"/>
  <c r="I654" i="24"/>
  <c r="H654" i="24"/>
  <c r="F654" i="24"/>
  <c r="D654" i="24"/>
  <c r="E654" i="24" s="1"/>
  <c r="B654" i="24"/>
  <c r="J653" i="24"/>
  <c r="I653" i="24"/>
  <c r="H653" i="24"/>
  <c r="F653" i="24"/>
  <c r="D653" i="24"/>
  <c r="E653" i="24" s="1"/>
  <c r="B653" i="24"/>
  <c r="J652" i="24"/>
  <c r="I652" i="24"/>
  <c r="H652" i="24"/>
  <c r="F652" i="24"/>
  <c r="D652" i="24"/>
  <c r="E652" i="24" s="1"/>
  <c r="B652" i="24"/>
  <c r="J651" i="24"/>
  <c r="I651" i="24"/>
  <c r="H651" i="24"/>
  <c r="F651" i="24"/>
  <c r="D651" i="24"/>
  <c r="E651" i="24" s="1"/>
  <c r="B651" i="24"/>
  <c r="J650" i="24"/>
  <c r="I650" i="24"/>
  <c r="H650" i="24"/>
  <c r="F650" i="24"/>
  <c r="D650" i="24"/>
  <c r="E650" i="24" s="1"/>
  <c r="B650" i="24"/>
  <c r="J649" i="24"/>
  <c r="I649" i="24"/>
  <c r="H649" i="24"/>
  <c r="F649" i="24"/>
  <c r="D649" i="24"/>
  <c r="E649" i="24" s="1"/>
  <c r="B649" i="24"/>
  <c r="J648" i="24"/>
  <c r="I648" i="24"/>
  <c r="H648" i="24"/>
  <c r="F648" i="24"/>
  <c r="D648" i="24"/>
  <c r="E648" i="24" s="1"/>
  <c r="B648" i="24"/>
  <c r="J647" i="24"/>
  <c r="I647" i="24"/>
  <c r="H647" i="24"/>
  <c r="F647" i="24"/>
  <c r="D647" i="24"/>
  <c r="E647" i="24" s="1"/>
  <c r="B647" i="24"/>
  <c r="J646" i="24"/>
  <c r="I646" i="24"/>
  <c r="H646" i="24"/>
  <c r="F646" i="24"/>
  <c r="D646" i="24"/>
  <c r="E646" i="24" s="1"/>
  <c r="B646" i="24"/>
  <c r="J645" i="24"/>
  <c r="I645" i="24"/>
  <c r="H645" i="24"/>
  <c r="F645" i="24"/>
  <c r="D645" i="24"/>
  <c r="E645" i="24" s="1"/>
  <c r="B645" i="24"/>
  <c r="J644" i="24"/>
  <c r="I644" i="24"/>
  <c r="H644" i="24"/>
  <c r="F644" i="24"/>
  <c r="D644" i="24"/>
  <c r="E644" i="24" s="1"/>
  <c r="B644" i="24"/>
  <c r="J643" i="24"/>
  <c r="I643" i="24"/>
  <c r="H643" i="24"/>
  <c r="F643" i="24"/>
  <c r="D643" i="24"/>
  <c r="E643" i="24" s="1"/>
  <c r="B643" i="24"/>
  <c r="J642" i="24"/>
  <c r="I642" i="24"/>
  <c r="H642" i="24"/>
  <c r="F642" i="24"/>
  <c r="D642" i="24"/>
  <c r="E642" i="24" s="1"/>
  <c r="B642" i="24"/>
  <c r="J641" i="24"/>
  <c r="I641" i="24"/>
  <c r="H641" i="24"/>
  <c r="F641" i="24"/>
  <c r="D641" i="24"/>
  <c r="E641" i="24" s="1"/>
  <c r="B641" i="24"/>
  <c r="J640" i="24"/>
  <c r="I640" i="24"/>
  <c r="H640" i="24"/>
  <c r="F640" i="24"/>
  <c r="D640" i="24"/>
  <c r="E640" i="24" s="1"/>
  <c r="B640" i="24"/>
  <c r="J639" i="24"/>
  <c r="I639" i="24"/>
  <c r="H639" i="24"/>
  <c r="F639" i="24"/>
  <c r="D639" i="24"/>
  <c r="E639" i="24" s="1"/>
  <c r="B639" i="24"/>
  <c r="J638" i="24"/>
  <c r="I638" i="24"/>
  <c r="H638" i="24"/>
  <c r="F638" i="24"/>
  <c r="D638" i="24"/>
  <c r="E638" i="24" s="1"/>
  <c r="B638" i="24"/>
  <c r="J637" i="24"/>
  <c r="I637" i="24"/>
  <c r="H637" i="24"/>
  <c r="F637" i="24"/>
  <c r="D637" i="24"/>
  <c r="E637" i="24" s="1"/>
  <c r="B637" i="24"/>
  <c r="J636" i="24"/>
  <c r="I636" i="24"/>
  <c r="H636" i="24"/>
  <c r="F636" i="24"/>
  <c r="D636" i="24"/>
  <c r="E636" i="24" s="1"/>
  <c r="B636" i="24"/>
  <c r="J635" i="24"/>
  <c r="I635" i="24"/>
  <c r="H635" i="24"/>
  <c r="F635" i="24"/>
  <c r="D635" i="24"/>
  <c r="E635" i="24" s="1"/>
  <c r="B635" i="24"/>
  <c r="J634" i="24"/>
  <c r="I634" i="24"/>
  <c r="H634" i="24"/>
  <c r="F634" i="24"/>
  <c r="D634" i="24"/>
  <c r="E634" i="24" s="1"/>
  <c r="B634" i="24"/>
  <c r="J633" i="24"/>
  <c r="I633" i="24"/>
  <c r="H633" i="24"/>
  <c r="F633" i="24"/>
  <c r="D633" i="24"/>
  <c r="E633" i="24" s="1"/>
  <c r="B633" i="24"/>
  <c r="J632" i="24"/>
  <c r="I632" i="24"/>
  <c r="H632" i="24"/>
  <c r="F632" i="24"/>
  <c r="D632" i="24"/>
  <c r="E632" i="24" s="1"/>
  <c r="B632" i="24"/>
  <c r="J631" i="24"/>
  <c r="I631" i="24"/>
  <c r="H631" i="24"/>
  <c r="F631" i="24"/>
  <c r="D631" i="24"/>
  <c r="E631" i="24" s="1"/>
  <c r="B631" i="24"/>
  <c r="J630" i="24"/>
  <c r="I630" i="24"/>
  <c r="H630" i="24"/>
  <c r="F630" i="24"/>
  <c r="D630" i="24"/>
  <c r="E630" i="24" s="1"/>
  <c r="B630" i="24"/>
  <c r="J629" i="24"/>
  <c r="I629" i="24"/>
  <c r="H629" i="24"/>
  <c r="F629" i="24"/>
  <c r="D629" i="24"/>
  <c r="E629" i="24" s="1"/>
  <c r="B629" i="24"/>
  <c r="J628" i="24"/>
  <c r="I628" i="24"/>
  <c r="H628" i="24"/>
  <c r="F628" i="24"/>
  <c r="D628" i="24"/>
  <c r="E628" i="24" s="1"/>
  <c r="B628" i="24"/>
  <c r="J627" i="24"/>
  <c r="I627" i="24"/>
  <c r="H627" i="24"/>
  <c r="F627" i="24"/>
  <c r="D627" i="24"/>
  <c r="E627" i="24" s="1"/>
  <c r="B627" i="24"/>
  <c r="J626" i="24"/>
  <c r="I626" i="24"/>
  <c r="H626" i="24"/>
  <c r="F626" i="24"/>
  <c r="D626" i="24"/>
  <c r="E626" i="24" s="1"/>
  <c r="B626" i="24"/>
  <c r="J625" i="24"/>
  <c r="I625" i="24"/>
  <c r="H625" i="24"/>
  <c r="F625" i="24"/>
  <c r="D625" i="24"/>
  <c r="E625" i="24" s="1"/>
  <c r="B625" i="24"/>
  <c r="J624" i="24"/>
  <c r="I624" i="24"/>
  <c r="H624" i="24"/>
  <c r="F624" i="24"/>
  <c r="D624" i="24"/>
  <c r="E624" i="24" s="1"/>
  <c r="B624" i="24"/>
  <c r="J623" i="24"/>
  <c r="I623" i="24"/>
  <c r="H623" i="24"/>
  <c r="F623" i="24"/>
  <c r="D623" i="24"/>
  <c r="E623" i="24" s="1"/>
  <c r="B623" i="24"/>
  <c r="J622" i="24"/>
  <c r="I622" i="24"/>
  <c r="H622" i="24"/>
  <c r="F622" i="24"/>
  <c r="D622" i="24"/>
  <c r="E622" i="24" s="1"/>
  <c r="B622" i="24"/>
  <c r="J621" i="24"/>
  <c r="I621" i="24"/>
  <c r="H621" i="24"/>
  <c r="F621" i="24"/>
  <c r="D621" i="24"/>
  <c r="E621" i="24" s="1"/>
  <c r="B621" i="24"/>
  <c r="J620" i="24"/>
  <c r="I620" i="24"/>
  <c r="H620" i="24"/>
  <c r="F620" i="24"/>
  <c r="D620" i="24"/>
  <c r="E620" i="24" s="1"/>
  <c r="B620" i="24"/>
  <c r="J619" i="24"/>
  <c r="I619" i="24"/>
  <c r="H619" i="24"/>
  <c r="F619" i="24"/>
  <c r="D619" i="24"/>
  <c r="E619" i="24" s="1"/>
  <c r="B619" i="24"/>
  <c r="J618" i="24"/>
  <c r="I618" i="24"/>
  <c r="H618" i="24"/>
  <c r="F618" i="24"/>
  <c r="D618" i="24"/>
  <c r="E618" i="24" s="1"/>
  <c r="B618" i="24"/>
  <c r="J617" i="24"/>
  <c r="I617" i="24"/>
  <c r="H617" i="24"/>
  <c r="F617" i="24"/>
  <c r="D617" i="24"/>
  <c r="E617" i="24" s="1"/>
  <c r="B617" i="24"/>
  <c r="J616" i="24"/>
  <c r="I616" i="24"/>
  <c r="H616" i="24"/>
  <c r="F616" i="24"/>
  <c r="D616" i="24"/>
  <c r="E616" i="24" s="1"/>
  <c r="B616" i="24"/>
  <c r="J615" i="24"/>
  <c r="I615" i="24"/>
  <c r="H615" i="24"/>
  <c r="F615" i="24"/>
  <c r="D615" i="24"/>
  <c r="E615" i="24" s="1"/>
  <c r="B615" i="24"/>
  <c r="J614" i="24"/>
  <c r="I614" i="24"/>
  <c r="H614" i="24"/>
  <c r="F614" i="24"/>
  <c r="D614" i="24"/>
  <c r="E614" i="24" s="1"/>
  <c r="B614" i="24"/>
  <c r="J613" i="24"/>
  <c r="I613" i="24"/>
  <c r="H613" i="24"/>
  <c r="F613" i="24"/>
  <c r="D613" i="24"/>
  <c r="E613" i="24" s="1"/>
  <c r="B613" i="24"/>
  <c r="J612" i="24"/>
  <c r="I612" i="24"/>
  <c r="H612" i="24"/>
  <c r="F612" i="24"/>
  <c r="D612" i="24"/>
  <c r="E612" i="24" s="1"/>
  <c r="B612" i="24"/>
  <c r="J611" i="24"/>
  <c r="I611" i="24"/>
  <c r="H611" i="24"/>
  <c r="F611" i="24"/>
  <c r="D611" i="24"/>
  <c r="E611" i="24" s="1"/>
  <c r="B611" i="24"/>
  <c r="J610" i="24"/>
  <c r="I610" i="24"/>
  <c r="H610" i="24"/>
  <c r="F610" i="24"/>
  <c r="D610" i="24"/>
  <c r="E610" i="24" s="1"/>
  <c r="B610" i="24"/>
  <c r="J609" i="24"/>
  <c r="I609" i="24"/>
  <c r="H609" i="24"/>
  <c r="F609" i="24"/>
  <c r="D609" i="24"/>
  <c r="E609" i="24" s="1"/>
  <c r="B609" i="24"/>
  <c r="J608" i="24"/>
  <c r="I608" i="24"/>
  <c r="H608" i="24"/>
  <c r="F608" i="24"/>
  <c r="D608" i="24"/>
  <c r="E608" i="24" s="1"/>
  <c r="B608" i="24"/>
  <c r="J607" i="24"/>
  <c r="I607" i="24"/>
  <c r="H607" i="24"/>
  <c r="F607" i="24"/>
  <c r="D607" i="24"/>
  <c r="E607" i="24" s="1"/>
  <c r="B607" i="24"/>
  <c r="J606" i="24"/>
  <c r="I606" i="24"/>
  <c r="H606" i="24"/>
  <c r="F606" i="24"/>
  <c r="D606" i="24"/>
  <c r="E606" i="24" s="1"/>
  <c r="B606" i="24"/>
  <c r="J605" i="24"/>
  <c r="I605" i="24"/>
  <c r="H605" i="24"/>
  <c r="F605" i="24"/>
  <c r="D605" i="24"/>
  <c r="E605" i="24" s="1"/>
  <c r="B605" i="24"/>
  <c r="J604" i="24"/>
  <c r="I604" i="24"/>
  <c r="H604" i="24"/>
  <c r="F604" i="24"/>
  <c r="D604" i="24"/>
  <c r="E604" i="24" s="1"/>
  <c r="B604" i="24"/>
  <c r="J603" i="24"/>
  <c r="I603" i="24"/>
  <c r="H603" i="24"/>
  <c r="F603" i="24"/>
  <c r="D603" i="24"/>
  <c r="E603" i="24" s="1"/>
  <c r="B603" i="24"/>
  <c r="J602" i="24"/>
  <c r="I602" i="24"/>
  <c r="H602" i="24"/>
  <c r="F602" i="24"/>
  <c r="D602" i="24"/>
  <c r="E602" i="24" s="1"/>
  <c r="B602" i="24"/>
  <c r="J601" i="24"/>
  <c r="I601" i="24"/>
  <c r="H601" i="24"/>
  <c r="F601" i="24"/>
  <c r="D601" i="24"/>
  <c r="E601" i="24" s="1"/>
  <c r="B601" i="24"/>
  <c r="J600" i="24"/>
  <c r="I600" i="24"/>
  <c r="H600" i="24"/>
  <c r="F600" i="24"/>
  <c r="D600" i="24"/>
  <c r="E600" i="24" s="1"/>
  <c r="B600" i="24"/>
  <c r="J599" i="24"/>
  <c r="I599" i="24"/>
  <c r="H599" i="24"/>
  <c r="F599" i="24"/>
  <c r="D599" i="24"/>
  <c r="E599" i="24" s="1"/>
  <c r="B599" i="24"/>
  <c r="J598" i="24"/>
  <c r="I598" i="24"/>
  <c r="H598" i="24"/>
  <c r="F598" i="24"/>
  <c r="D598" i="24"/>
  <c r="E598" i="24" s="1"/>
  <c r="B598" i="24"/>
  <c r="J597" i="24"/>
  <c r="I597" i="24"/>
  <c r="H597" i="24"/>
  <c r="F597" i="24"/>
  <c r="D597" i="24"/>
  <c r="E597" i="24" s="1"/>
  <c r="B597" i="24"/>
  <c r="J596" i="24"/>
  <c r="I596" i="24"/>
  <c r="H596" i="24"/>
  <c r="F596" i="24"/>
  <c r="D596" i="24"/>
  <c r="E596" i="24" s="1"/>
  <c r="B596" i="24"/>
  <c r="J595" i="24"/>
  <c r="I595" i="24"/>
  <c r="H595" i="24"/>
  <c r="F595" i="24"/>
  <c r="D595" i="24"/>
  <c r="E595" i="24" s="1"/>
  <c r="B595" i="24"/>
  <c r="J594" i="24"/>
  <c r="I594" i="24"/>
  <c r="H594" i="24"/>
  <c r="F594" i="24"/>
  <c r="D594" i="24"/>
  <c r="E594" i="24" s="1"/>
  <c r="B594" i="24"/>
  <c r="J593" i="24"/>
  <c r="I593" i="24"/>
  <c r="H593" i="24"/>
  <c r="F593" i="24"/>
  <c r="D593" i="24"/>
  <c r="E593" i="24" s="1"/>
  <c r="B593" i="24"/>
  <c r="J592" i="24"/>
  <c r="I592" i="24"/>
  <c r="H592" i="24"/>
  <c r="F592" i="24"/>
  <c r="D592" i="24"/>
  <c r="E592" i="24" s="1"/>
  <c r="B592" i="24"/>
  <c r="J591" i="24"/>
  <c r="I591" i="24"/>
  <c r="H591" i="24"/>
  <c r="F591" i="24"/>
  <c r="D591" i="24"/>
  <c r="E591" i="24" s="1"/>
  <c r="B591" i="24"/>
  <c r="J590" i="24"/>
  <c r="I590" i="24"/>
  <c r="H590" i="24"/>
  <c r="F590" i="24"/>
  <c r="D590" i="24"/>
  <c r="E590" i="24" s="1"/>
  <c r="B590" i="24"/>
  <c r="J589" i="24"/>
  <c r="I589" i="24"/>
  <c r="H589" i="24"/>
  <c r="F589" i="24"/>
  <c r="D589" i="24"/>
  <c r="E589" i="24" s="1"/>
  <c r="B589" i="24"/>
  <c r="J588" i="24"/>
  <c r="I588" i="24"/>
  <c r="H588" i="24"/>
  <c r="F588" i="24"/>
  <c r="D588" i="24"/>
  <c r="E588" i="24" s="1"/>
  <c r="B588" i="24"/>
  <c r="J587" i="24"/>
  <c r="I587" i="24"/>
  <c r="H587" i="24"/>
  <c r="F587" i="24"/>
  <c r="D587" i="24"/>
  <c r="E587" i="24" s="1"/>
  <c r="B587" i="24"/>
  <c r="J586" i="24"/>
  <c r="I586" i="24"/>
  <c r="H586" i="24"/>
  <c r="F586" i="24"/>
  <c r="D586" i="24"/>
  <c r="E586" i="24" s="1"/>
  <c r="B586" i="24"/>
  <c r="J585" i="24"/>
  <c r="I585" i="24"/>
  <c r="H585" i="24"/>
  <c r="F585" i="24"/>
  <c r="D585" i="24"/>
  <c r="E585" i="24" s="1"/>
  <c r="B585" i="24"/>
  <c r="J584" i="24"/>
  <c r="I584" i="24"/>
  <c r="H584" i="24"/>
  <c r="F584" i="24"/>
  <c r="D584" i="24"/>
  <c r="E584" i="24" s="1"/>
  <c r="B584" i="24"/>
  <c r="J583" i="24"/>
  <c r="I583" i="24"/>
  <c r="H583" i="24"/>
  <c r="F583" i="24"/>
  <c r="D583" i="24"/>
  <c r="E583" i="24" s="1"/>
  <c r="B583" i="24"/>
  <c r="J582" i="24"/>
  <c r="I582" i="24"/>
  <c r="H582" i="24"/>
  <c r="F582" i="24"/>
  <c r="D582" i="24"/>
  <c r="E582" i="24" s="1"/>
  <c r="B582" i="24"/>
  <c r="J581" i="24"/>
  <c r="I581" i="24"/>
  <c r="H581" i="24"/>
  <c r="F581" i="24"/>
  <c r="D581" i="24"/>
  <c r="E581" i="24" s="1"/>
  <c r="B581" i="24"/>
  <c r="J580" i="24"/>
  <c r="I580" i="24"/>
  <c r="H580" i="24"/>
  <c r="F580" i="24"/>
  <c r="D580" i="24"/>
  <c r="E580" i="24" s="1"/>
  <c r="B580" i="24"/>
  <c r="J579" i="24"/>
  <c r="I579" i="24"/>
  <c r="H579" i="24"/>
  <c r="F579" i="24"/>
  <c r="D579" i="24"/>
  <c r="E579" i="24" s="1"/>
  <c r="B579" i="24"/>
  <c r="J578" i="24"/>
  <c r="I578" i="24"/>
  <c r="H578" i="24"/>
  <c r="F578" i="24"/>
  <c r="D578" i="24"/>
  <c r="E578" i="24" s="1"/>
  <c r="B578" i="24"/>
  <c r="J577" i="24"/>
  <c r="I577" i="24"/>
  <c r="H577" i="24"/>
  <c r="F577" i="24"/>
  <c r="D577" i="24"/>
  <c r="E577" i="24" s="1"/>
  <c r="B577" i="24"/>
  <c r="J576" i="24"/>
  <c r="I576" i="24"/>
  <c r="H576" i="24"/>
  <c r="F576" i="24"/>
  <c r="D576" i="24"/>
  <c r="E576" i="24" s="1"/>
  <c r="B576" i="24"/>
  <c r="J575" i="24"/>
  <c r="I575" i="24"/>
  <c r="H575" i="24"/>
  <c r="F575" i="24"/>
  <c r="D575" i="24"/>
  <c r="E575" i="24" s="1"/>
  <c r="B575" i="24"/>
  <c r="J574" i="24"/>
  <c r="I574" i="24"/>
  <c r="H574" i="24"/>
  <c r="F574" i="24"/>
  <c r="D574" i="24"/>
  <c r="E574" i="24" s="1"/>
  <c r="B574" i="24"/>
  <c r="J573" i="24"/>
  <c r="I573" i="24"/>
  <c r="H573" i="24"/>
  <c r="F573" i="24"/>
  <c r="D573" i="24"/>
  <c r="E573" i="24" s="1"/>
  <c r="B573" i="24"/>
  <c r="J572" i="24"/>
  <c r="I572" i="24"/>
  <c r="H572" i="24"/>
  <c r="F572" i="24"/>
  <c r="D572" i="24"/>
  <c r="E572" i="24" s="1"/>
  <c r="B572" i="24"/>
  <c r="J571" i="24"/>
  <c r="I571" i="24"/>
  <c r="H571" i="24"/>
  <c r="F571" i="24"/>
  <c r="D571" i="24"/>
  <c r="E571" i="24" s="1"/>
  <c r="B571" i="24"/>
  <c r="J570" i="24"/>
  <c r="I570" i="24"/>
  <c r="H570" i="24"/>
  <c r="F570" i="24"/>
  <c r="D570" i="24"/>
  <c r="E570" i="24" s="1"/>
  <c r="B570" i="24"/>
  <c r="J569" i="24"/>
  <c r="I569" i="24"/>
  <c r="H569" i="24"/>
  <c r="F569" i="24"/>
  <c r="D569" i="24"/>
  <c r="E569" i="24" s="1"/>
  <c r="B569" i="24"/>
  <c r="J568" i="24"/>
  <c r="I568" i="24"/>
  <c r="H568" i="24"/>
  <c r="F568" i="24"/>
  <c r="D568" i="24"/>
  <c r="E568" i="24" s="1"/>
  <c r="B568" i="24"/>
  <c r="J567" i="24"/>
  <c r="I567" i="24"/>
  <c r="H567" i="24"/>
  <c r="F567" i="24"/>
  <c r="D567" i="24"/>
  <c r="E567" i="24" s="1"/>
  <c r="B567" i="24"/>
  <c r="J566" i="24"/>
  <c r="I566" i="24"/>
  <c r="H566" i="24"/>
  <c r="F566" i="24"/>
  <c r="D566" i="24"/>
  <c r="E566" i="24" s="1"/>
  <c r="B566" i="24"/>
  <c r="J565" i="24"/>
  <c r="I565" i="24"/>
  <c r="H565" i="24"/>
  <c r="F565" i="24"/>
  <c r="D565" i="24"/>
  <c r="E565" i="24" s="1"/>
  <c r="B565" i="24"/>
  <c r="J564" i="24"/>
  <c r="I564" i="24"/>
  <c r="H564" i="24"/>
  <c r="F564" i="24"/>
  <c r="D564" i="24"/>
  <c r="E564" i="24" s="1"/>
  <c r="B564" i="24"/>
  <c r="J563" i="24"/>
  <c r="I563" i="24"/>
  <c r="H563" i="24"/>
  <c r="F563" i="24"/>
  <c r="D563" i="24"/>
  <c r="E563" i="24" s="1"/>
  <c r="B563" i="24"/>
  <c r="J562" i="24"/>
  <c r="I562" i="24"/>
  <c r="H562" i="24"/>
  <c r="F562" i="24"/>
  <c r="D562" i="24"/>
  <c r="E562" i="24" s="1"/>
  <c r="B562" i="24"/>
  <c r="J561" i="24"/>
  <c r="I561" i="24"/>
  <c r="H561" i="24"/>
  <c r="F561" i="24"/>
  <c r="D561" i="24"/>
  <c r="E561" i="24" s="1"/>
  <c r="B561" i="24"/>
  <c r="J560" i="24"/>
  <c r="I560" i="24"/>
  <c r="H560" i="24"/>
  <c r="F560" i="24"/>
  <c r="D560" i="24"/>
  <c r="E560" i="24" s="1"/>
  <c r="B560" i="24"/>
  <c r="J559" i="24"/>
  <c r="I559" i="24"/>
  <c r="H559" i="24"/>
  <c r="F559" i="24"/>
  <c r="D559" i="24"/>
  <c r="E559" i="24" s="1"/>
  <c r="B559" i="24"/>
  <c r="J558" i="24"/>
  <c r="I558" i="24"/>
  <c r="H558" i="24"/>
  <c r="F558" i="24"/>
  <c r="D558" i="24"/>
  <c r="E558" i="24" s="1"/>
  <c r="B558" i="24"/>
  <c r="J557" i="24"/>
  <c r="I557" i="24"/>
  <c r="H557" i="24"/>
  <c r="F557" i="24"/>
  <c r="D557" i="24"/>
  <c r="E557" i="24" s="1"/>
  <c r="B557" i="24"/>
  <c r="J556" i="24"/>
  <c r="I556" i="24"/>
  <c r="H556" i="24"/>
  <c r="F556" i="24"/>
  <c r="D556" i="24"/>
  <c r="E556" i="24" s="1"/>
  <c r="B556" i="24"/>
  <c r="J555" i="24"/>
  <c r="I555" i="24"/>
  <c r="H555" i="24"/>
  <c r="F555" i="24"/>
  <c r="D555" i="24"/>
  <c r="E555" i="24" s="1"/>
  <c r="B555" i="24"/>
  <c r="J554" i="24"/>
  <c r="I554" i="24"/>
  <c r="H554" i="24"/>
  <c r="F554" i="24"/>
  <c r="D554" i="24"/>
  <c r="E554" i="24" s="1"/>
  <c r="B554" i="24"/>
  <c r="J553" i="24"/>
  <c r="I553" i="24"/>
  <c r="H553" i="24"/>
  <c r="F553" i="24"/>
  <c r="D553" i="24"/>
  <c r="E553" i="24" s="1"/>
  <c r="B553" i="24"/>
  <c r="J552" i="24"/>
  <c r="I552" i="24"/>
  <c r="H552" i="24"/>
  <c r="F552" i="24"/>
  <c r="D552" i="24"/>
  <c r="E552" i="24" s="1"/>
  <c r="B552" i="24"/>
  <c r="J551" i="24"/>
  <c r="I551" i="24"/>
  <c r="H551" i="24"/>
  <c r="F551" i="24"/>
  <c r="D551" i="24"/>
  <c r="E551" i="24" s="1"/>
  <c r="B551" i="24"/>
  <c r="J550" i="24"/>
  <c r="I550" i="24"/>
  <c r="H550" i="24"/>
  <c r="F550" i="24"/>
  <c r="D550" i="24"/>
  <c r="E550" i="24" s="1"/>
  <c r="B550" i="24"/>
  <c r="J549" i="24"/>
  <c r="I549" i="24"/>
  <c r="H549" i="24"/>
  <c r="F549" i="24"/>
  <c r="D549" i="24"/>
  <c r="E549" i="24" s="1"/>
  <c r="B549" i="24"/>
  <c r="J548" i="24"/>
  <c r="I548" i="24"/>
  <c r="H548" i="24"/>
  <c r="F548" i="24"/>
  <c r="D548" i="24"/>
  <c r="E548" i="24" s="1"/>
  <c r="B548" i="24"/>
  <c r="J547" i="24"/>
  <c r="I547" i="24"/>
  <c r="H547" i="24"/>
  <c r="F547" i="24"/>
  <c r="D547" i="24"/>
  <c r="E547" i="24" s="1"/>
  <c r="B547" i="24"/>
  <c r="J546" i="24"/>
  <c r="I546" i="24"/>
  <c r="H546" i="24"/>
  <c r="F546" i="24"/>
  <c r="D546" i="24"/>
  <c r="E546" i="24" s="1"/>
  <c r="B546" i="24"/>
  <c r="J545" i="24"/>
  <c r="I545" i="24"/>
  <c r="H545" i="24"/>
  <c r="F545" i="24"/>
  <c r="D545" i="24"/>
  <c r="E545" i="24" s="1"/>
  <c r="B545" i="24"/>
  <c r="J544" i="24"/>
  <c r="I544" i="24"/>
  <c r="H544" i="24"/>
  <c r="F544" i="24"/>
  <c r="D544" i="24"/>
  <c r="E544" i="24" s="1"/>
  <c r="B544" i="24"/>
  <c r="J543" i="24"/>
  <c r="I543" i="24"/>
  <c r="H543" i="24"/>
  <c r="F543" i="24"/>
  <c r="D543" i="24"/>
  <c r="E543" i="24" s="1"/>
  <c r="B543" i="24"/>
  <c r="J542" i="24"/>
  <c r="I542" i="24"/>
  <c r="H542" i="24"/>
  <c r="F542" i="24"/>
  <c r="D542" i="24"/>
  <c r="E542" i="24" s="1"/>
  <c r="B542" i="24"/>
  <c r="J541" i="24"/>
  <c r="I541" i="24"/>
  <c r="H541" i="24"/>
  <c r="F541" i="24"/>
  <c r="D541" i="24"/>
  <c r="E541" i="24" s="1"/>
  <c r="B541" i="24"/>
  <c r="J540" i="24"/>
  <c r="I540" i="24"/>
  <c r="H540" i="24"/>
  <c r="F540" i="24"/>
  <c r="D540" i="24"/>
  <c r="E540" i="24" s="1"/>
  <c r="B540" i="24"/>
  <c r="J539" i="24"/>
  <c r="I539" i="24"/>
  <c r="H539" i="24"/>
  <c r="F539" i="24"/>
  <c r="D539" i="24"/>
  <c r="E539" i="24" s="1"/>
  <c r="B539" i="24"/>
  <c r="J538" i="24"/>
  <c r="I538" i="24"/>
  <c r="H538" i="24"/>
  <c r="F538" i="24"/>
  <c r="D538" i="24"/>
  <c r="E538" i="24" s="1"/>
  <c r="B538" i="24"/>
  <c r="J537" i="24"/>
  <c r="I537" i="24"/>
  <c r="H537" i="24"/>
  <c r="F537" i="24"/>
  <c r="D537" i="24"/>
  <c r="E537" i="24" s="1"/>
  <c r="B537" i="24"/>
  <c r="J536" i="24"/>
  <c r="I536" i="24"/>
  <c r="H536" i="24"/>
  <c r="F536" i="24"/>
  <c r="D536" i="24"/>
  <c r="E536" i="24" s="1"/>
  <c r="B536" i="24"/>
  <c r="J535" i="24"/>
  <c r="I535" i="24"/>
  <c r="H535" i="24"/>
  <c r="F535" i="24"/>
  <c r="D535" i="24"/>
  <c r="E535" i="24" s="1"/>
  <c r="B535" i="24"/>
  <c r="J534" i="24"/>
  <c r="I534" i="24"/>
  <c r="H534" i="24"/>
  <c r="F534" i="24"/>
  <c r="D534" i="24"/>
  <c r="E534" i="24" s="1"/>
  <c r="B534" i="24"/>
  <c r="J533" i="24"/>
  <c r="I533" i="24"/>
  <c r="H533" i="24"/>
  <c r="F533" i="24"/>
  <c r="D533" i="24"/>
  <c r="E533" i="24" s="1"/>
  <c r="B533" i="24"/>
  <c r="J532" i="24"/>
  <c r="I532" i="24"/>
  <c r="H532" i="24"/>
  <c r="F532" i="24"/>
  <c r="D532" i="24"/>
  <c r="E532" i="24" s="1"/>
  <c r="B532" i="24"/>
  <c r="J531" i="24"/>
  <c r="I531" i="24"/>
  <c r="H531" i="24"/>
  <c r="F531" i="24"/>
  <c r="D531" i="24"/>
  <c r="E531" i="24" s="1"/>
  <c r="B531" i="24"/>
  <c r="J530" i="24"/>
  <c r="I530" i="24"/>
  <c r="H530" i="24"/>
  <c r="F530" i="24"/>
  <c r="D530" i="24"/>
  <c r="E530" i="24" s="1"/>
  <c r="B530" i="24"/>
  <c r="J529" i="24"/>
  <c r="I529" i="24"/>
  <c r="H529" i="24"/>
  <c r="F529" i="24"/>
  <c r="D529" i="24"/>
  <c r="E529" i="24" s="1"/>
  <c r="B529" i="24"/>
  <c r="J528" i="24"/>
  <c r="I528" i="24"/>
  <c r="H528" i="24"/>
  <c r="F528" i="24"/>
  <c r="D528" i="24"/>
  <c r="E528" i="24" s="1"/>
  <c r="B528" i="24"/>
  <c r="J527" i="24"/>
  <c r="I527" i="24"/>
  <c r="H527" i="24"/>
  <c r="F527" i="24"/>
  <c r="D527" i="24"/>
  <c r="E527" i="24" s="1"/>
  <c r="B527" i="24"/>
  <c r="J526" i="24"/>
  <c r="I526" i="24"/>
  <c r="H526" i="24"/>
  <c r="F526" i="24"/>
  <c r="D526" i="24"/>
  <c r="E526" i="24" s="1"/>
  <c r="B526" i="24"/>
  <c r="J525" i="24"/>
  <c r="I525" i="24"/>
  <c r="H525" i="24"/>
  <c r="F525" i="24"/>
  <c r="D525" i="24"/>
  <c r="E525" i="24" s="1"/>
  <c r="B525" i="24"/>
  <c r="J524" i="24"/>
  <c r="I524" i="24"/>
  <c r="H524" i="24"/>
  <c r="F524" i="24"/>
  <c r="D524" i="24"/>
  <c r="E524" i="24" s="1"/>
  <c r="B524" i="24"/>
  <c r="J523" i="24"/>
  <c r="I523" i="24"/>
  <c r="H523" i="24"/>
  <c r="F523" i="24"/>
  <c r="D523" i="24"/>
  <c r="E523" i="24" s="1"/>
  <c r="B523" i="24"/>
  <c r="J522" i="24"/>
  <c r="I522" i="24"/>
  <c r="H522" i="24"/>
  <c r="F522" i="24"/>
  <c r="D522" i="24"/>
  <c r="E522" i="24" s="1"/>
  <c r="B522" i="24"/>
  <c r="J521" i="24"/>
  <c r="I521" i="24"/>
  <c r="H521" i="24"/>
  <c r="F521" i="24"/>
  <c r="D521" i="24"/>
  <c r="E521" i="24" s="1"/>
  <c r="B521" i="24"/>
  <c r="J520" i="24"/>
  <c r="I520" i="24"/>
  <c r="H520" i="24"/>
  <c r="F520" i="24"/>
  <c r="D520" i="24"/>
  <c r="E520" i="24" s="1"/>
  <c r="B520" i="24"/>
  <c r="J519" i="24"/>
  <c r="I519" i="24"/>
  <c r="H519" i="24"/>
  <c r="F519" i="24"/>
  <c r="D519" i="24"/>
  <c r="E519" i="24" s="1"/>
  <c r="B519" i="24"/>
  <c r="J518" i="24"/>
  <c r="I518" i="24"/>
  <c r="H518" i="24"/>
  <c r="F518" i="24"/>
  <c r="D518" i="24"/>
  <c r="E518" i="24" s="1"/>
  <c r="B518" i="24"/>
  <c r="J517" i="24"/>
  <c r="I517" i="24"/>
  <c r="H517" i="24"/>
  <c r="F517" i="24"/>
  <c r="D517" i="24"/>
  <c r="E517" i="24" s="1"/>
  <c r="B517" i="24"/>
  <c r="J516" i="24"/>
  <c r="I516" i="24"/>
  <c r="H516" i="24"/>
  <c r="F516" i="24"/>
  <c r="D516" i="24"/>
  <c r="E516" i="24" s="1"/>
  <c r="B516" i="24"/>
  <c r="J515" i="24"/>
  <c r="I515" i="24"/>
  <c r="H515" i="24"/>
  <c r="F515" i="24"/>
  <c r="D515" i="24"/>
  <c r="E515" i="24" s="1"/>
  <c r="B515" i="24"/>
  <c r="J514" i="24"/>
  <c r="I514" i="24"/>
  <c r="H514" i="24"/>
  <c r="F514" i="24"/>
  <c r="D514" i="24"/>
  <c r="E514" i="24" s="1"/>
  <c r="B514" i="24"/>
  <c r="J513" i="24"/>
  <c r="I513" i="24"/>
  <c r="H513" i="24"/>
  <c r="F513" i="24"/>
  <c r="D513" i="24"/>
  <c r="E513" i="24" s="1"/>
  <c r="B513" i="24"/>
  <c r="J512" i="24"/>
  <c r="I512" i="24"/>
  <c r="H512" i="24"/>
  <c r="F512" i="24"/>
  <c r="D512" i="24"/>
  <c r="E512" i="24" s="1"/>
  <c r="B512" i="24"/>
  <c r="J511" i="24"/>
  <c r="I511" i="24"/>
  <c r="H511" i="24"/>
  <c r="F511" i="24"/>
  <c r="D511" i="24"/>
  <c r="E511" i="24" s="1"/>
  <c r="B511" i="24"/>
  <c r="J510" i="24"/>
  <c r="I510" i="24"/>
  <c r="H510" i="24"/>
  <c r="F510" i="24"/>
  <c r="D510" i="24"/>
  <c r="E510" i="24" s="1"/>
  <c r="B510" i="24"/>
  <c r="J509" i="24"/>
  <c r="I509" i="24"/>
  <c r="H509" i="24"/>
  <c r="F509" i="24"/>
  <c r="D509" i="24"/>
  <c r="E509" i="24" s="1"/>
  <c r="B509" i="24"/>
  <c r="J508" i="24"/>
  <c r="I508" i="24"/>
  <c r="H508" i="24"/>
  <c r="F508" i="24"/>
  <c r="D508" i="24"/>
  <c r="E508" i="24" s="1"/>
  <c r="B508" i="24"/>
  <c r="J507" i="24"/>
  <c r="I507" i="24"/>
  <c r="H507" i="24"/>
  <c r="F507" i="24"/>
  <c r="D507" i="24"/>
  <c r="E507" i="24" s="1"/>
  <c r="B507" i="24"/>
  <c r="J506" i="24"/>
  <c r="I506" i="24"/>
  <c r="H506" i="24"/>
  <c r="F506" i="24"/>
  <c r="D506" i="24"/>
  <c r="E506" i="24" s="1"/>
  <c r="B506" i="24"/>
  <c r="J505" i="24"/>
  <c r="I505" i="24"/>
  <c r="H505" i="24"/>
  <c r="F505" i="24"/>
  <c r="D505" i="24"/>
  <c r="E505" i="24" s="1"/>
  <c r="B505" i="24"/>
  <c r="J504" i="24"/>
  <c r="I504" i="24"/>
  <c r="H504" i="24"/>
  <c r="F504" i="24"/>
  <c r="D504" i="24"/>
  <c r="E504" i="24" s="1"/>
  <c r="B504" i="24"/>
  <c r="J503" i="24"/>
  <c r="I503" i="24"/>
  <c r="H503" i="24"/>
  <c r="F503" i="24"/>
  <c r="D503" i="24"/>
  <c r="E503" i="24" s="1"/>
  <c r="B503" i="24"/>
  <c r="J502" i="24"/>
  <c r="I502" i="24"/>
  <c r="H502" i="24"/>
  <c r="F502" i="24"/>
  <c r="D502" i="24"/>
  <c r="E502" i="24" s="1"/>
  <c r="B502" i="24"/>
  <c r="J501" i="24"/>
  <c r="I501" i="24"/>
  <c r="H501" i="24"/>
  <c r="F501" i="24"/>
  <c r="D501" i="24"/>
  <c r="E501" i="24" s="1"/>
  <c r="B501" i="24"/>
  <c r="J500" i="24"/>
  <c r="I500" i="24"/>
  <c r="H500" i="24"/>
  <c r="F500" i="24"/>
  <c r="D500" i="24"/>
  <c r="E500" i="24" s="1"/>
  <c r="B500" i="24"/>
  <c r="J499" i="24"/>
  <c r="I499" i="24"/>
  <c r="H499" i="24"/>
  <c r="F499" i="24"/>
  <c r="D499" i="24"/>
  <c r="E499" i="24" s="1"/>
  <c r="B499" i="24"/>
  <c r="J498" i="24"/>
  <c r="I498" i="24"/>
  <c r="H498" i="24"/>
  <c r="F498" i="24"/>
  <c r="D498" i="24"/>
  <c r="E498" i="24" s="1"/>
  <c r="B498" i="24"/>
  <c r="J497" i="24"/>
  <c r="I497" i="24"/>
  <c r="H497" i="24"/>
  <c r="F497" i="24"/>
  <c r="D497" i="24"/>
  <c r="E497" i="24" s="1"/>
  <c r="B497" i="24"/>
  <c r="J496" i="24"/>
  <c r="I496" i="24"/>
  <c r="H496" i="24"/>
  <c r="F496" i="24"/>
  <c r="D496" i="24"/>
  <c r="E496" i="24" s="1"/>
  <c r="B496" i="24"/>
  <c r="J495" i="24"/>
  <c r="I495" i="24"/>
  <c r="H495" i="24"/>
  <c r="F495" i="24"/>
  <c r="D495" i="24"/>
  <c r="E495" i="24" s="1"/>
  <c r="B495" i="24"/>
  <c r="J494" i="24"/>
  <c r="I494" i="24"/>
  <c r="H494" i="24"/>
  <c r="F494" i="24"/>
  <c r="D494" i="24"/>
  <c r="E494" i="24" s="1"/>
  <c r="B494" i="24"/>
  <c r="J493" i="24"/>
  <c r="I493" i="24"/>
  <c r="H493" i="24"/>
  <c r="F493" i="24"/>
  <c r="D493" i="24"/>
  <c r="E493" i="24" s="1"/>
  <c r="B493" i="24"/>
  <c r="J492" i="24"/>
  <c r="I492" i="24"/>
  <c r="H492" i="24"/>
  <c r="F492" i="24"/>
  <c r="D492" i="24"/>
  <c r="E492" i="24" s="1"/>
  <c r="B492" i="24"/>
  <c r="J491" i="24"/>
  <c r="I491" i="24"/>
  <c r="H491" i="24"/>
  <c r="F491" i="24"/>
  <c r="D491" i="24"/>
  <c r="E491" i="24" s="1"/>
  <c r="B491" i="24"/>
  <c r="J490" i="24"/>
  <c r="I490" i="24"/>
  <c r="H490" i="24"/>
  <c r="F490" i="24"/>
  <c r="D490" i="24"/>
  <c r="E490" i="24" s="1"/>
  <c r="B490" i="24"/>
  <c r="J489" i="24"/>
  <c r="I489" i="24"/>
  <c r="H489" i="24"/>
  <c r="F489" i="24"/>
  <c r="D489" i="24"/>
  <c r="E489" i="24" s="1"/>
  <c r="B489" i="24"/>
  <c r="J488" i="24"/>
  <c r="I488" i="24"/>
  <c r="H488" i="24"/>
  <c r="F488" i="24"/>
  <c r="D488" i="24"/>
  <c r="E488" i="24" s="1"/>
  <c r="B488" i="24"/>
  <c r="J487" i="24"/>
  <c r="I487" i="24"/>
  <c r="H487" i="24"/>
  <c r="F487" i="24"/>
  <c r="D487" i="24"/>
  <c r="E487" i="24" s="1"/>
  <c r="B487" i="24"/>
  <c r="J486" i="24"/>
  <c r="I486" i="24"/>
  <c r="H486" i="24"/>
  <c r="F486" i="24"/>
  <c r="D486" i="24"/>
  <c r="E486" i="24" s="1"/>
  <c r="B486" i="24"/>
  <c r="J485" i="24"/>
  <c r="I485" i="24"/>
  <c r="H485" i="24"/>
  <c r="F485" i="24"/>
  <c r="D485" i="24"/>
  <c r="E485" i="24" s="1"/>
  <c r="B485" i="24"/>
  <c r="J484" i="24"/>
  <c r="I484" i="24"/>
  <c r="H484" i="24"/>
  <c r="F484" i="24"/>
  <c r="D484" i="24"/>
  <c r="E484" i="24" s="1"/>
  <c r="B484" i="24"/>
  <c r="J483" i="24"/>
  <c r="I483" i="24"/>
  <c r="H483" i="24"/>
  <c r="F483" i="24"/>
  <c r="D483" i="24"/>
  <c r="E483" i="24" s="1"/>
  <c r="B483" i="24"/>
  <c r="J482" i="24"/>
  <c r="I482" i="24"/>
  <c r="H482" i="24"/>
  <c r="F482" i="24"/>
  <c r="D482" i="24"/>
  <c r="E482" i="24" s="1"/>
  <c r="B482" i="24"/>
  <c r="J481" i="24"/>
  <c r="I481" i="24"/>
  <c r="H481" i="24"/>
  <c r="F481" i="24"/>
  <c r="D481" i="24"/>
  <c r="E481" i="24" s="1"/>
  <c r="B481" i="24"/>
  <c r="J480" i="24"/>
  <c r="I480" i="24"/>
  <c r="H480" i="24"/>
  <c r="F480" i="24"/>
  <c r="D480" i="24"/>
  <c r="E480" i="24" s="1"/>
  <c r="B480" i="24"/>
  <c r="J479" i="24"/>
  <c r="I479" i="24"/>
  <c r="H479" i="24"/>
  <c r="F479" i="24"/>
  <c r="D479" i="24"/>
  <c r="E479" i="24" s="1"/>
  <c r="B479" i="24"/>
  <c r="J478" i="24"/>
  <c r="I478" i="24"/>
  <c r="H478" i="24"/>
  <c r="F478" i="24"/>
  <c r="D478" i="24"/>
  <c r="E478" i="24" s="1"/>
  <c r="B478" i="24"/>
  <c r="J477" i="24"/>
  <c r="I477" i="24"/>
  <c r="H477" i="24"/>
  <c r="F477" i="24"/>
  <c r="D477" i="24"/>
  <c r="E477" i="24" s="1"/>
  <c r="B477" i="24"/>
  <c r="J476" i="24"/>
  <c r="I476" i="24"/>
  <c r="H476" i="24"/>
  <c r="F476" i="24"/>
  <c r="D476" i="24"/>
  <c r="E476" i="24" s="1"/>
  <c r="B476" i="24"/>
  <c r="J475" i="24"/>
  <c r="I475" i="24"/>
  <c r="H475" i="24"/>
  <c r="F475" i="24"/>
  <c r="D475" i="24"/>
  <c r="E475" i="24" s="1"/>
  <c r="B475" i="24"/>
  <c r="J474" i="24"/>
  <c r="I474" i="24"/>
  <c r="H474" i="24"/>
  <c r="F474" i="24"/>
  <c r="D474" i="24"/>
  <c r="E474" i="24" s="1"/>
  <c r="B474" i="24"/>
  <c r="J473" i="24"/>
  <c r="I473" i="24"/>
  <c r="H473" i="24"/>
  <c r="F473" i="24"/>
  <c r="D473" i="24"/>
  <c r="E473" i="24" s="1"/>
  <c r="B473" i="24"/>
  <c r="J472" i="24"/>
  <c r="I472" i="24"/>
  <c r="H472" i="24"/>
  <c r="F472" i="24"/>
  <c r="D472" i="24"/>
  <c r="E472" i="24" s="1"/>
  <c r="B472" i="24"/>
  <c r="J471" i="24"/>
  <c r="I471" i="24"/>
  <c r="H471" i="24"/>
  <c r="F471" i="24"/>
  <c r="D471" i="24"/>
  <c r="E471" i="24" s="1"/>
  <c r="B471" i="24"/>
  <c r="J470" i="24"/>
  <c r="I470" i="24"/>
  <c r="H470" i="24"/>
  <c r="F470" i="24"/>
  <c r="D470" i="24"/>
  <c r="E470" i="24" s="1"/>
  <c r="B470" i="24"/>
  <c r="J469" i="24"/>
  <c r="I469" i="24"/>
  <c r="H469" i="24"/>
  <c r="F469" i="24"/>
  <c r="D469" i="24"/>
  <c r="E469" i="24" s="1"/>
  <c r="B469" i="24"/>
  <c r="J468" i="24"/>
  <c r="I468" i="24"/>
  <c r="H468" i="24"/>
  <c r="F468" i="24"/>
  <c r="D468" i="24"/>
  <c r="E468" i="24" s="1"/>
  <c r="B468" i="24"/>
  <c r="J467" i="24"/>
  <c r="I467" i="24"/>
  <c r="H467" i="24"/>
  <c r="F467" i="24"/>
  <c r="D467" i="24"/>
  <c r="E467" i="24" s="1"/>
  <c r="B467" i="24"/>
  <c r="J466" i="24"/>
  <c r="I466" i="24"/>
  <c r="H466" i="24"/>
  <c r="F466" i="24"/>
  <c r="D466" i="24"/>
  <c r="E466" i="24" s="1"/>
  <c r="B466" i="24"/>
  <c r="J465" i="24"/>
  <c r="I465" i="24"/>
  <c r="H465" i="24"/>
  <c r="F465" i="24"/>
  <c r="D465" i="24"/>
  <c r="E465" i="24" s="1"/>
  <c r="B465" i="24"/>
  <c r="J464" i="24"/>
  <c r="I464" i="24"/>
  <c r="H464" i="24"/>
  <c r="F464" i="24"/>
  <c r="D464" i="24"/>
  <c r="E464" i="24" s="1"/>
  <c r="B464" i="24"/>
  <c r="J463" i="24"/>
  <c r="I463" i="24"/>
  <c r="H463" i="24"/>
  <c r="F463" i="24"/>
  <c r="D463" i="24"/>
  <c r="E463" i="24" s="1"/>
  <c r="B463" i="24"/>
  <c r="J462" i="24"/>
  <c r="I462" i="24"/>
  <c r="H462" i="24"/>
  <c r="F462" i="24"/>
  <c r="D462" i="24"/>
  <c r="E462" i="24" s="1"/>
  <c r="B462" i="24"/>
  <c r="J461" i="24"/>
  <c r="I461" i="24"/>
  <c r="H461" i="24"/>
  <c r="F461" i="24"/>
  <c r="D461" i="24"/>
  <c r="E461" i="24" s="1"/>
  <c r="B461" i="24"/>
  <c r="J460" i="24"/>
  <c r="I460" i="24"/>
  <c r="H460" i="24"/>
  <c r="F460" i="24"/>
  <c r="D460" i="24"/>
  <c r="E460" i="24" s="1"/>
  <c r="B460" i="24"/>
  <c r="J459" i="24"/>
  <c r="I459" i="24"/>
  <c r="H459" i="24"/>
  <c r="F459" i="24"/>
  <c r="D459" i="24"/>
  <c r="E459" i="24" s="1"/>
  <c r="B459" i="24"/>
  <c r="J458" i="24"/>
  <c r="I458" i="24"/>
  <c r="H458" i="24"/>
  <c r="F458" i="24"/>
  <c r="D458" i="24"/>
  <c r="E458" i="24" s="1"/>
  <c r="B458" i="24"/>
  <c r="J457" i="24"/>
  <c r="I457" i="24"/>
  <c r="H457" i="24"/>
  <c r="F457" i="24"/>
  <c r="D457" i="24"/>
  <c r="E457" i="24" s="1"/>
  <c r="B457" i="24"/>
  <c r="J456" i="24"/>
  <c r="I456" i="24"/>
  <c r="H456" i="24"/>
  <c r="F456" i="24"/>
  <c r="D456" i="24"/>
  <c r="E456" i="24" s="1"/>
  <c r="B456" i="24"/>
  <c r="J455" i="24"/>
  <c r="I455" i="24"/>
  <c r="H455" i="24"/>
  <c r="F455" i="24"/>
  <c r="D455" i="24"/>
  <c r="E455" i="24" s="1"/>
  <c r="B455" i="24"/>
  <c r="J454" i="24"/>
  <c r="I454" i="24"/>
  <c r="H454" i="24"/>
  <c r="F454" i="24"/>
  <c r="D454" i="24"/>
  <c r="E454" i="24" s="1"/>
  <c r="B454" i="24"/>
  <c r="J453" i="24"/>
  <c r="I453" i="24"/>
  <c r="H453" i="24"/>
  <c r="F453" i="24"/>
  <c r="D453" i="24"/>
  <c r="E453" i="24" s="1"/>
  <c r="B453" i="24"/>
  <c r="J452" i="24"/>
  <c r="I452" i="24"/>
  <c r="H452" i="24"/>
  <c r="F452" i="24"/>
  <c r="D452" i="24"/>
  <c r="E452" i="24" s="1"/>
  <c r="B452" i="24"/>
  <c r="J451" i="24"/>
  <c r="I451" i="24"/>
  <c r="H451" i="24"/>
  <c r="F451" i="24"/>
  <c r="D451" i="24"/>
  <c r="E451" i="24" s="1"/>
  <c r="B451" i="24"/>
  <c r="J450" i="24"/>
  <c r="I450" i="24"/>
  <c r="H450" i="24"/>
  <c r="F450" i="24"/>
  <c r="D450" i="24"/>
  <c r="E450" i="24" s="1"/>
  <c r="B450" i="24"/>
  <c r="J449" i="24"/>
  <c r="I449" i="24"/>
  <c r="H449" i="24"/>
  <c r="F449" i="24"/>
  <c r="D449" i="24"/>
  <c r="E449" i="24" s="1"/>
  <c r="B449" i="24"/>
  <c r="J448" i="24"/>
  <c r="I448" i="24"/>
  <c r="H448" i="24"/>
  <c r="F448" i="24"/>
  <c r="D448" i="24"/>
  <c r="E448" i="24" s="1"/>
  <c r="B448" i="24"/>
  <c r="J447" i="24"/>
  <c r="I447" i="24"/>
  <c r="H447" i="24"/>
  <c r="F447" i="24"/>
  <c r="D447" i="24"/>
  <c r="E447" i="24" s="1"/>
  <c r="B447" i="24"/>
  <c r="J446" i="24"/>
  <c r="I446" i="24"/>
  <c r="H446" i="24"/>
  <c r="F446" i="24"/>
  <c r="D446" i="24"/>
  <c r="E446" i="24" s="1"/>
  <c r="B446" i="24"/>
  <c r="J445" i="24"/>
  <c r="I445" i="24"/>
  <c r="H445" i="24"/>
  <c r="F445" i="24"/>
  <c r="D445" i="24"/>
  <c r="E445" i="24" s="1"/>
  <c r="B445" i="24"/>
  <c r="J444" i="24"/>
  <c r="I444" i="24"/>
  <c r="H444" i="24"/>
  <c r="F444" i="24"/>
  <c r="D444" i="24"/>
  <c r="E444" i="24" s="1"/>
  <c r="B444" i="24"/>
  <c r="J443" i="24"/>
  <c r="I443" i="24"/>
  <c r="H443" i="24"/>
  <c r="F443" i="24"/>
  <c r="D443" i="24"/>
  <c r="E443" i="24" s="1"/>
  <c r="B443" i="24"/>
  <c r="J442" i="24"/>
  <c r="I442" i="24"/>
  <c r="H442" i="24"/>
  <c r="F442" i="24"/>
  <c r="D442" i="24"/>
  <c r="E442" i="24" s="1"/>
  <c r="B442" i="24"/>
  <c r="J441" i="24"/>
  <c r="I441" i="24"/>
  <c r="H441" i="24"/>
  <c r="F441" i="24"/>
  <c r="D441" i="24"/>
  <c r="E441" i="24" s="1"/>
  <c r="B441" i="24"/>
  <c r="J440" i="24"/>
  <c r="I440" i="24"/>
  <c r="H440" i="24"/>
  <c r="F440" i="24"/>
  <c r="D440" i="24"/>
  <c r="E440" i="24" s="1"/>
  <c r="B440" i="24"/>
  <c r="J439" i="24"/>
  <c r="I439" i="24"/>
  <c r="H439" i="24"/>
  <c r="F439" i="24"/>
  <c r="D439" i="24"/>
  <c r="E439" i="24" s="1"/>
  <c r="B439" i="24"/>
  <c r="J438" i="24"/>
  <c r="I438" i="24"/>
  <c r="H438" i="24"/>
  <c r="F438" i="24"/>
  <c r="D438" i="24"/>
  <c r="E438" i="24" s="1"/>
  <c r="B438" i="24"/>
  <c r="J437" i="24"/>
  <c r="I437" i="24"/>
  <c r="H437" i="24"/>
  <c r="F437" i="24"/>
  <c r="D437" i="24"/>
  <c r="E437" i="24" s="1"/>
  <c r="B437" i="24"/>
  <c r="J436" i="24"/>
  <c r="I436" i="24"/>
  <c r="H436" i="24"/>
  <c r="F436" i="24"/>
  <c r="D436" i="24"/>
  <c r="E436" i="24" s="1"/>
  <c r="B436" i="24"/>
  <c r="J435" i="24"/>
  <c r="I435" i="24"/>
  <c r="H435" i="24"/>
  <c r="F435" i="24"/>
  <c r="D435" i="24"/>
  <c r="E435" i="24" s="1"/>
  <c r="B435" i="24"/>
  <c r="J434" i="24"/>
  <c r="I434" i="24"/>
  <c r="H434" i="24"/>
  <c r="F434" i="24"/>
  <c r="D434" i="24"/>
  <c r="E434" i="24" s="1"/>
  <c r="B434" i="24"/>
  <c r="J433" i="24"/>
  <c r="I433" i="24"/>
  <c r="H433" i="24"/>
  <c r="F433" i="24"/>
  <c r="D433" i="24"/>
  <c r="E433" i="24" s="1"/>
  <c r="B433" i="24"/>
  <c r="J432" i="24"/>
  <c r="I432" i="24"/>
  <c r="H432" i="24"/>
  <c r="F432" i="24"/>
  <c r="D432" i="24"/>
  <c r="E432" i="24" s="1"/>
  <c r="B432" i="24"/>
  <c r="J431" i="24"/>
  <c r="I431" i="24"/>
  <c r="H431" i="24"/>
  <c r="F431" i="24"/>
  <c r="D431" i="24"/>
  <c r="E431" i="24" s="1"/>
  <c r="B431" i="24"/>
  <c r="J430" i="24"/>
  <c r="I430" i="24"/>
  <c r="H430" i="24"/>
  <c r="F430" i="24"/>
  <c r="D430" i="24"/>
  <c r="E430" i="24" s="1"/>
  <c r="B430" i="24"/>
  <c r="J429" i="24"/>
  <c r="I429" i="24"/>
  <c r="H429" i="24"/>
  <c r="F429" i="24"/>
  <c r="D429" i="24"/>
  <c r="E429" i="24" s="1"/>
  <c r="B429" i="24"/>
  <c r="J428" i="24"/>
  <c r="I428" i="24"/>
  <c r="H428" i="24"/>
  <c r="F428" i="24"/>
  <c r="D428" i="24"/>
  <c r="E428" i="24" s="1"/>
  <c r="B428" i="24"/>
  <c r="J427" i="24"/>
  <c r="I427" i="24"/>
  <c r="H427" i="24"/>
  <c r="F427" i="24"/>
  <c r="D427" i="24"/>
  <c r="E427" i="24" s="1"/>
  <c r="B427" i="24"/>
  <c r="J426" i="24"/>
  <c r="I426" i="24"/>
  <c r="H426" i="24"/>
  <c r="F426" i="24"/>
  <c r="D426" i="24"/>
  <c r="E426" i="24" s="1"/>
  <c r="B426" i="24"/>
  <c r="J425" i="24"/>
  <c r="I425" i="24"/>
  <c r="H425" i="24"/>
  <c r="F425" i="24"/>
  <c r="D425" i="24"/>
  <c r="E425" i="24" s="1"/>
  <c r="B425" i="24"/>
  <c r="J424" i="24"/>
  <c r="I424" i="24"/>
  <c r="H424" i="24"/>
  <c r="F424" i="24"/>
  <c r="D424" i="24"/>
  <c r="E424" i="24" s="1"/>
  <c r="B424" i="24"/>
  <c r="J423" i="24"/>
  <c r="I423" i="24"/>
  <c r="H423" i="24"/>
  <c r="F423" i="24"/>
  <c r="D423" i="24"/>
  <c r="E423" i="24" s="1"/>
  <c r="B423" i="24"/>
  <c r="J422" i="24"/>
  <c r="I422" i="24"/>
  <c r="H422" i="24"/>
  <c r="F422" i="24"/>
  <c r="D422" i="24"/>
  <c r="E422" i="24" s="1"/>
  <c r="B422" i="24"/>
  <c r="J421" i="24"/>
  <c r="I421" i="24"/>
  <c r="H421" i="24"/>
  <c r="F421" i="24"/>
  <c r="D421" i="24"/>
  <c r="E421" i="24" s="1"/>
  <c r="B421" i="24"/>
  <c r="J420" i="24"/>
  <c r="I420" i="24"/>
  <c r="H420" i="24"/>
  <c r="F420" i="24"/>
  <c r="D420" i="24"/>
  <c r="E420" i="24" s="1"/>
  <c r="B420" i="24"/>
  <c r="J419" i="24"/>
  <c r="I419" i="24"/>
  <c r="H419" i="24"/>
  <c r="F419" i="24"/>
  <c r="D419" i="24"/>
  <c r="E419" i="24" s="1"/>
  <c r="B419" i="24"/>
  <c r="J418" i="24"/>
  <c r="I418" i="24"/>
  <c r="H418" i="24"/>
  <c r="F418" i="24"/>
  <c r="D418" i="24"/>
  <c r="E418" i="24" s="1"/>
  <c r="B418" i="24"/>
  <c r="J417" i="24"/>
  <c r="I417" i="24"/>
  <c r="H417" i="24"/>
  <c r="F417" i="24"/>
  <c r="D417" i="24"/>
  <c r="E417" i="24" s="1"/>
  <c r="B417" i="24"/>
  <c r="J416" i="24"/>
  <c r="I416" i="24"/>
  <c r="H416" i="24"/>
  <c r="F416" i="24"/>
  <c r="D416" i="24"/>
  <c r="E416" i="24" s="1"/>
  <c r="B416" i="24"/>
  <c r="J415" i="24"/>
  <c r="I415" i="24"/>
  <c r="H415" i="24"/>
  <c r="F415" i="24"/>
  <c r="D415" i="24"/>
  <c r="E415" i="24" s="1"/>
  <c r="B415" i="24"/>
  <c r="J414" i="24"/>
  <c r="I414" i="24"/>
  <c r="H414" i="24"/>
  <c r="F414" i="24"/>
  <c r="D414" i="24"/>
  <c r="E414" i="24" s="1"/>
  <c r="B414" i="24"/>
  <c r="J413" i="24"/>
  <c r="I413" i="24"/>
  <c r="H413" i="24"/>
  <c r="F413" i="24"/>
  <c r="D413" i="24"/>
  <c r="E413" i="24" s="1"/>
  <c r="B413" i="24"/>
  <c r="J412" i="24"/>
  <c r="I412" i="24"/>
  <c r="H412" i="24"/>
  <c r="F412" i="24"/>
  <c r="D412" i="24"/>
  <c r="E412" i="24" s="1"/>
  <c r="B412" i="24"/>
  <c r="J411" i="24"/>
  <c r="I411" i="24"/>
  <c r="H411" i="24"/>
  <c r="F411" i="24"/>
  <c r="D411" i="24"/>
  <c r="E411" i="24" s="1"/>
  <c r="B411" i="24"/>
  <c r="J410" i="24"/>
  <c r="I410" i="24"/>
  <c r="H410" i="24"/>
  <c r="F410" i="24"/>
  <c r="D410" i="24"/>
  <c r="E410" i="24" s="1"/>
  <c r="B410" i="24"/>
  <c r="J409" i="24"/>
  <c r="I409" i="24"/>
  <c r="H409" i="24"/>
  <c r="F409" i="24"/>
  <c r="D409" i="24"/>
  <c r="E409" i="24" s="1"/>
  <c r="B409" i="24"/>
  <c r="J408" i="24"/>
  <c r="I408" i="24"/>
  <c r="H408" i="24"/>
  <c r="F408" i="24"/>
  <c r="D408" i="24"/>
  <c r="E408" i="24" s="1"/>
  <c r="B408" i="24"/>
  <c r="J407" i="24"/>
  <c r="I407" i="24"/>
  <c r="H407" i="24"/>
  <c r="F407" i="24"/>
  <c r="D407" i="24"/>
  <c r="E407" i="24" s="1"/>
  <c r="B407" i="24"/>
  <c r="J406" i="24"/>
  <c r="I406" i="24"/>
  <c r="H406" i="24"/>
  <c r="F406" i="24"/>
  <c r="D406" i="24"/>
  <c r="E406" i="24" s="1"/>
  <c r="B406" i="24"/>
  <c r="J405" i="24"/>
  <c r="I405" i="24"/>
  <c r="H405" i="24"/>
  <c r="F405" i="24"/>
  <c r="D405" i="24"/>
  <c r="E405" i="24" s="1"/>
  <c r="B405" i="24"/>
  <c r="J404" i="24"/>
  <c r="I404" i="24"/>
  <c r="H404" i="24"/>
  <c r="F404" i="24"/>
  <c r="D404" i="24"/>
  <c r="E404" i="24" s="1"/>
  <c r="B404" i="24"/>
  <c r="J403" i="24"/>
  <c r="I403" i="24"/>
  <c r="H403" i="24"/>
  <c r="F403" i="24"/>
  <c r="D403" i="24"/>
  <c r="E403" i="24" s="1"/>
  <c r="B403" i="24"/>
  <c r="J402" i="24"/>
  <c r="I402" i="24"/>
  <c r="H402" i="24"/>
  <c r="F402" i="24"/>
  <c r="D402" i="24"/>
  <c r="E402" i="24" s="1"/>
  <c r="B402" i="24"/>
  <c r="J401" i="24"/>
  <c r="I401" i="24"/>
  <c r="H401" i="24"/>
  <c r="F401" i="24"/>
  <c r="D401" i="24"/>
  <c r="E401" i="24" s="1"/>
  <c r="B401" i="24"/>
  <c r="J400" i="24"/>
  <c r="I400" i="24"/>
  <c r="H400" i="24"/>
  <c r="F400" i="24"/>
  <c r="D400" i="24"/>
  <c r="E400" i="24" s="1"/>
  <c r="B400" i="24"/>
  <c r="J399" i="24"/>
  <c r="I399" i="24"/>
  <c r="H399" i="24"/>
  <c r="F399" i="24"/>
  <c r="D399" i="24"/>
  <c r="E399" i="24" s="1"/>
  <c r="B399" i="24"/>
  <c r="J398" i="24"/>
  <c r="I398" i="24"/>
  <c r="H398" i="24"/>
  <c r="F398" i="24"/>
  <c r="D398" i="24"/>
  <c r="E398" i="24" s="1"/>
  <c r="B398" i="24"/>
  <c r="J397" i="24"/>
  <c r="I397" i="24"/>
  <c r="H397" i="24"/>
  <c r="F397" i="24"/>
  <c r="D397" i="24"/>
  <c r="E397" i="24" s="1"/>
  <c r="B397" i="24"/>
  <c r="J396" i="24"/>
  <c r="I396" i="24"/>
  <c r="H396" i="24"/>
  <c r="F396" i="24"/>
  <c r="D396" i="24"/>
  <c r="E396" i="24" s="1"/>
  <c r="B396" i="24"/>
  <c r="J395" i="24"/>
  <c r="I395" i="24"/>
  <c r="H395" i="24"/>
  <c r="F395" i="24"/>
  <c r="D395" i="24"/>
  <c r="E395" i="24" s="1"/>
  <c r="B395" i="24"/>
  <c r="J394" i="24"/>
  <c r="I394" i="24"/>
  <c r="H394" i="24"/>
  <c r="F394" i="24"/>
  <c r="D394" i="24"/>
  <c r="E394" i="24" s="1"/>
  <c r="B394" i="24"/>
  <c r="J393" i="24"/>
  <c r="I393" i="24"/>
  <c r="H393" i="24"/>
  <c r="F393" i="24"/>
  <c r="D393" i="24"/>
  <c r="E393" i="24" s="1"/>
  <c r="B393" i="24"/>
  <c r="J392" i="24"/>
  <c r="I392" i="24"/>
  <c r="H392" i="24"/>
  <c r="F392" i="24"/>
  <c r="D392" i="24"/>
  <c r="E392" i="24" s="1"/>
  <c r="B392" i="24"/>
  <c r="J391" i="24"/>
  <c r="I391" i="24"/>
  <c r="H391" i="24"/>
  <c r="F391" i="24"/>
  <c r="D391" i="24"/>
  <c r="E391" i="24" s="1"/>
  <c r="B391" i="24"/>
  <c r="J390" i="24"/>
  <c r="I390" i="24"/>
  <c r="H390" i="24"/>
  <c r="F390" i="24"/>
  <c r="D390" i="24"/>
  <c r="E390" i="24" s="1"/>
  <c r="B390" i="24"/>
  <c r="J389" i="24"/>
  <c r="I389" i="24"/>
  <c r="H389" i="24"/>
  <c r="F389" i="24"/>
  <c r="D389" i="24"/>
  <c r="E389" i="24" s="1"/>
  <c r="B389" i="24"/>
  <c r="J388" i="24"/>
  <c r="I388" i="24"/>
  <c r="H388" i="24"/>
  <c r="F388" i="24"/>
  <c r="D388" i="24"/>
  <c r="E388" i="24" s="1"/>
  <c r="B388" i="24"/>
  <c r="J387" i="24"/>
  <c r="I387" i="24"/>
  <c r="H387" i="24"/>
  <c r="F387" i="24"/>
  <c r="D387" i="24"/>
  <c r="E387" i="24" s="1"/>
  <c r="B387" i="24"/>
  <c r="J386" i="24"/>
  <c r="I386" i="24"/>
  <c r="H386" i="24"/>
  <c r="F386" i="24"/>
  <c r="D386" i="24"/>
  <c r="E386" i="24" s="1"/>
  <c r="B386" i="24"/>
  <c r="J385" i="24"/>
  <c r="I385" i="24"/>
  <c r="H385" i="24"/>
  <c r="F385" i="24"/>
  <c r="D385" i="24"/>
  <c r="E385" i="24" s="1"/>
  <c r="B385" i="24"/>
  <c r="J384" i="24"/>
  <c r="I384" i="24"/>
  <c r="H384" i="24"/>
  <c r="F384" i="24"/>
  <c r="D384" i="24"/>
  <c r="E384" i="24" s="1"/>
  <c r="B384" i="24"/>
  <c r="J383" i="24"/>
  <c r="I383" i="24"/>
  <c r="H383" i="24"/>
  <c r="F383" i="24"/>
  <c r="D383" i="24"/>
  <c r="E383" i="24" s="1"/>
  <c r="B383" i="24"/>
  <c r="J382" i="24"/>
  <c r="I382" i="24"/>
  <c r="H382" i="24"/>
  <c r="F382" i="24"/>
  <c r="D382" i="24"/>
  <c r="E382" i="24" s="1"/>
  <c r="B382" i="24"/>
  <c r="J381" i="24"/>
  <c r="I381" i="24"/>
  <c r="H381" i="24"/>
  <c r="F381" i="24"/>
  <c r="D381" i="24"/>
  <c r="E381" i="24" s="1"/>
  <c r="B381" i="24"/>
  <c r="J380" i="24"/>
  <c r="I380" i="24"/>
  <c r="H380" i="24"/>
  <c r="F380" i="24"/>
  <c r="D380" i="24"/>
  <c r="E380" i="24" s="1"/>
  <c r="B380" i="24"/>
  <c r="J379" i="24"/>
  <c r="I379" i="24"/>
  <c r="H379" i="24"/>
  <c r="F379" i="24"/>
  <c r="D379" i="24"/>
  <c r="E379" i="24" s="1"/>
  <c r="B379" i="24"/>
  <c r="J378" i="24"/>
  <c r="I378" i="24"/>
  <c r="H378" i="24"/>
  <c r="F378" i="24"/>
  <c r="D378" i="24"/>
  <c r="E378" i="24" s="1"/>
  <c r="B378" i="24"/>
  <c r="J377" i="24"/>
  <c r="I377" i="24"/>
  <c r="H377" i="24"/>
  <c r="F377" i="24"/>
  <c r="D377" i="24"/>
  <c r="E377" i="24" s="1"/>
  <c r="B377" i="24"/>
  <c r="J376" i="24"/>
  <c r="I376" i="24"/>
  <c r="H376" i="24"/>
  <c r="F376" i="24"/>
  <c r="D376" i="24"/>
  <c r="E376" i="24" s="1"/>
  <c r="B376" i="24"/>
  <c r="J375" i="24"/>
  <c r="I375" i="24"/>
  <c r="H375" i="24"/>
  <c r="F375" i="24"/>
  <c r="D375" i="24"/>
  <c r="E375" i="24" s="1"/>
  <c r="B375" i="24"/>
  <c r="J374" i="24"/>
  <c r="I374" i="24"/>
  <c r="H374" i="24"/>
  <c r="F374" i="24"/>
  <c r="D374" i="24"/>
  <c r="E374" i="24" s="1"/>
  <c r="B374" i="24"/>
  <c r="J373" i="24"/>
  <c r="I373" i="24"/>
  <c r="H373" i="24"/>
  <c r="F373" i="24"/>
  <c r="D373" i="24"/>
  <c r="E373" i="24" s="1"/>
  <c r="B373" i="24"/>
  <c r="J372" i="24"/>
  <c r="I372" i="24"/>
  <c r="H372" i="24"/>
  <c r="F372" i="24"/>
  <c r="D372" i="24"/>
  <c r="E372" i="24" s="1"/>
  <c r="B372" i="24"/>
  <c r="J371" i="24"/>
  <c r="I371" i="24"/>
  <c r="H371" i="24"/>
  <c r="F371" i="24"/>
  <c r="D371" i="24"/>
  <c r="E371" i="24" s="1"/>
  <c r="B371" i="24"/>
  <c r="J370" i="24"/>
  <c r="I370" i="24"/>
  <c r="H370" i="24"/>
  <c r="F370" i="24"/>
  <c r="D370" i="24"/>
  <c r="E370" i="24" s="1"/>
  <c r="B370" i="24"/>
  <c r="J369" i="24"/>
  <c r="I369" i="24"/>
  <c r="H369" i="24"/>
  <c r="F369" i="24"/>
  <c r="D369" i="24"/>
  <c r="E369" i="24" s="1"/>
  <c r="B369" i="24"/>
  <c r="J368" i="24"/>
  <c r="I368" i="24"/>
  <c r="H368" i="24"/>
  <c r="F368" i="24"/>
  <c r="D368" i="24"/>
  <c r="E368" i="24" s="1"/>
  <c r="B368" i="24"/>
  <c r="J367" i="24"/>
  <c r="I367" i="24"/>
  <c r="H367" i="24"/>
  <c r="F367" i="24"/>
  <c r="D367" i="24"/>
  <c r="E367" i="24" s="1"/>
  <c r="B367" i="24"/>
  <c r="J366" i="24"/>
  <c r="I366" i="24"/>
  <c r="H366" i="24"/>
  <c r="F366" i="24"/>
  <c r="D366" i="24"/>
  <c r="E366" i="24" s="1"/>
  <c r="B366" i="24"/>
  <c r="J365" i="24"/>
  <c r="I365" i="24"/>
  <c r="H365" i="24"/>
  <c r="F365" i="24"/>
  <c r="D365" i="24"/>
  <c r="E365" i="24" s="1"/>
  <c r="B365" i="24"/>
  <c r="J364" i="24"/>
  <c r="I364" i="24"/>
  <c r="H364" i="24"/>
  <c r="F364" i="24"/>
  <c r="D364" i="24"/>
  <c r="E364" i="24" s="1"/>
  <c r="B364" i="24"/>
  <c r="J363" i="24"/>
  <c r="I363" i="24"/>
  <c r="H363" i="24"/>
  <c r="F363" i="24"/>
  <c r="D363" i="24"/>
  <c r="E363" i="24" s="1"/>
  <c r="B363" i="24"/>
  <c r="J362" i="24"/>
  <c r="I362" i="24"/>
  <c r="H362" i="24"/>
  <c r="F362" i="24"/>
  <c r="D362" i="24"/>
  <c r="E362" i="24" s="1"/>
  <c r="B362" i="24"/>
  <c r="J361" i="24"/>
  <c r="I361" i="24"/>
  <c r="H361" i="24"/>
  <c r="F361" i="24"/>
  <c r="D361" i="24"/>
  <c r="E361" i="24" s="1"/>
  <c r="B361" i="24"/>
  <c r="J360" i="24"/>
  <c r="I360" i="24"/>
  <c r="H360" i="24"/>
  <c r="F360" i="24"/>
  <c r="D360" i="24"/>
  <c r="E360" i="24" s="1"/>
  <c r="B360" i="24"/>
  <c r="J359" i="24"/>
  <c r="I359" i="24"/>
  <c r="H359" i="24"/>
  <c r="F359" i="24"/>
  <c r="D359" i="24"/>
  <c r="E359" i="24" s="1"/>
  <c r="B359" i="24"/>
  <c r="J358" i="24"/>
  <c r="I358" i="24"/>
  <c r="H358" i="24"/>
  <c r="F358" i="24"/>
  <c r="D358" i="24"/>
  <c r="E358" i="24" s="1"/>
  <c r="B358" i="24"/>
  <c r="J357" i="24"/>
  <c r="I357" i="24"/>
  <c r="H357" i="24"/>
  <c r="F357" i="24"/>
  <c r="D357" i="24"/>
  <c r="E357" i="24" s="1"/>
  <c r="B357" i="24"/>
  <c r="J356" i="24"/>
  <c r="I356" i="24"/>
  <c r="H356" i="24"/>
  <c r="F356" i="24"/>
  <c r="D356" i="24"/>
  <c r="E356" i="24" s="1"/>
  <c r="B356" i="24"/>
  <c r="J355" i="24"/>
  <c r="I355" i="24"/>
  <c r="H355" i="24"/>
  <c r="F355" i="24"/>
  <c r="D355" i="24"/>
  <c r="E355" i="24" s="1"/>
  <c r="B355" i="24"/>
  <c r="J354" i="24"/>
  <c r="I354" i="24"/>
  <c r="H354" i="24"/>
  <c r="F354" i="24"/>
  <c r="D354" i="24"/>
  <c r="E354" i="24" s="1"/>
  <c r="B354" i="24"/>
  <c r="J353" i="24"/>
  <c r="I353" i="24"/>
  <c r="H353" i="24"/>
  <c r="F353" i="24"/>
  <c r="D353" i="24"/>
  <c r="E353" i="24" s="1"/>
  <c r="B353" i="24"/>
  <c r="J352" i="24"/>
  <c r="I352" i="24"/>
  <c r="H352" i="24"/>
  <c r="F352" i="24"/>
  <c r="D352" i="24"/>
  <c r="E352" i="24" s="1"/>
  <c r="B352" i="24"/>
  <c r="J351" i="24"/>
  <c r="I351" i="24"/>
  <c r="H351" i="24"/>
  <c r="F351" i="24"/>
  <c r="D351" i="24"/>
  <c r="E351" i="24" s="1"/>
  <c r="B351" i="24"/>
  <c r="J350" i="24"/>
  <c r="I350" i="24"/>
  <c r="H350" i="24"/>
  <c r="F350" i="24"/>
  <c r="D350" i="24"/>
  <c r="E350" i="24" s="1"/>
  <c r="B350" i="24"/>
  <c r="J349" i="24"/>
  <c r="I349" i="24"/>
  <c r="H349" i="24"/>
  <c r="F349" i="24"/>
  <c r="D349" i="24"/>
  <c r="E349" i="24" s="1"/>
  <c r="B349" i="24"/>
  <c r="J348" i="24"/>
  <c r="I348" i="24"/>
  <c r="H348" i="24"/>
  <c r="F348" i="24"/>
  <c r="D348" i="24"/>
  <c r="E348" i="24" s="1"/>
  <c r="B348" i="24"/>
  <c r="J347" i="24"/>
  <c r="I347" i="24"/>
  <c r="H347" i="24"/>
  <c r="F347" i="24"/>
  <c r="D347" i="24"/>
  <c r="E347" i="24" s="1"/>
  <c r="B347" i="24"/>
  <c r="J346" i="24"/>
  <c r="I346" i="24"/>
  <c r="H346" i="24"/>
  <c r="F346" i="24"/>
  <c r="D346" i="24"/>
  <c r="E346" i="24" s="1"/>
  <c r="B346" i="24"/>
  <c r="J345" i="24"/>
  <c r="I345" i="24"/>
  <c r="H345" i="24"/>
  <c r="F345" i="24"/>
  <c r="D345" i="24"/>
  <c r="E345" i="24" s="1"/>
  <c r="B345" i="24"/>
  <c r="J344" i="24"/>
  <c r="I344" i="24"/>
  <c r="H344" i="24"/>
  <c r="F344" i="24"/>
  <c r="D344" i="24"/>
  <c r="E344" i="24" s="1"/>
  <c r="B344" i="24"/>
  <c r="J343" i="24"/>
  <c r="I343" i="24"/>
  <c r="H343" i="24"/>
  <c r="F343" i="24"/>
  <c r="D343" i="24"/>
  <c r="E343" i="24" s="1"/>
  <c r="B343" i="24"/>
  <c r="J342" i="24"/>
  <c r="I342" i="24"/>
  <c r="H342" i="24"/>
  <c r="F342" i="24"/>
  <c r="D342" i="24"/>
  <c r="E342" i="24" s="1"/>
  <c r="B342" i="24"/>
  <c r="J341" i="24"/>
  <c r="I341" i="24"/>
  <c r="H341" i="24"/>
  <c r="F341" i="24"/>
  <c r="D341" i="24"/>
  <c r="E341" i="24" s="1"/>
  <c r="B341" i="24"/>
  <c r="J340" i="24"/>
  <c r="I340" i="24"/>
  <c r="H340" i="24"/>
  <c r="F340" i="24"/>
  <c r="D340" i="24"/>
  <c r="E340" i="24" s="1"/>
  <c r="B340" i="24"/>
  <c r="J339" i="24"/>
  <c r="I339" i="24"/>
  <c r="H339" i="24"/>
  <c r="F339" i="24"/>
  <c r="D339" i="24"/>
  <c r="E339" i="24" s="1"/>
  <c r="B339" i="24"/>
  <c r="J338" i="24"/>
  <c r="I338" i="24"/>
  <c r="H338" i="24"/>
  <c r="F338" i="24"/>
  <c r="D338" i="24"/>
  <c r="E338" i="24" s="1"/>
  <c r="B338" i="24"/>
  <c r="J337" i="24"/>
  <c r="I337" i="24"/>
  <c r="H337" i="24"/>
  <c r="F337" i="24"/>
  <c r="D337" i="24"/>
  <c r="E337" i="24" s="1"/>
  <c r="B337" i="24"/>
  <c r="J336" i="24"/>
  <c r="I336" i="24"/>
  <c r="H336" i="24"/>
  <c r="F336" i="24"/>
  <c r="D336" i="24"/>
  <c r="E336" i="24" s="1"/>
  <c r="B336" i="24"/>
  <c r="J335" i="24"/>
  <c r="I335" i="24"/>
  <c r="H335" i="24"/>
  <c r="F335" i="24"/>
  <c r="D335" i="24"/>
  <c r="E335" i="24" s="1"/>
  <c r="B335" i="24"/>
  <c r="J334" i="24"/>
  <c r="I334" i="24"/>
  <c r="H334" i="24"/>
  <c r="F334" i="24"/>
  <c r="D334" i="24"/>
  <c r="E334" i="24" s="1"/>
  <c r="B334" i="24"/>
  <c r="J333" i="24"/>
  <c r="I333" i="24"/>
  <c r="H333" i="24"/>
  <c r="F333" i="24"/>
  <c r="D333" i="24"/>
  <c r="E333" i="24" s="1"/>
  <c r="B333" i="24"/>
  <c r="J332" i="24"/>
  <c r="I332" i="24"/>
  <c r="H332" i="24"/>
  <c r="F332" i="24"/>
  <c r="D332" i="24"/>
  <c r="E332" i="24" s="1"/>
  <c r="B332" i="24"/>
  <c r="J331" i="24"/>
  <c r="I331" i="24"/>
  <c r="H331" i="24"/>
  <c r="F331" i="24"/>
  <c r="D331" i="24"/>
  <c r="E331" i="24" s="1"/>
  <c r="B331" i="24"/>
  <c r="J330" i="24"/>
  <c r="I330" i="24"/>
  <c r="H330" i="24"/>
  <c r="F330" i="24"/>
  <c r="D330" i="24"/>
  <c r="E330" i="24" s="1"/>
  <c r="B330" i="24"/>
  <c r="J329" i="24"/>
  <c r="I329" i="24"/>
  <c r="H329" i="24"/>
  <c r="F329" i="24"/>
  <c r="D329" i="24"/>
  <c r="E329" i="24" s="1"/>
  <c r="B329" i="24"/>
  <c r="J328" i="24"/>
  <c r="I328" i="24"/>
  <c r="H328" i="24"/>
  <c r="F328" i="24"/>
  <c r="D328" i="24"/>
  <c r="E328" i="24" s="1"/>
  <c r="B328" i="24"/>
  <c r="J327" i="24"/>
  <c r="I327" i="24"/>
  <c r="H327" i="24"/>
  <c r="F327" i="24"/>
  <c r="D327" i="24"/>
  <c r="E327" i="24" s="1"/>
  <c r="B327" i="24"/>
  <c r="J326" i="24"/>
  <c r="I326" i="24"/>
  <c r="H326" i="24"/>
  <c r="F326" i="24"/>
  <c r="D326" i="24"/>
  <c r="E326" i="24" s="1"/>
  <c r="B326" i="24"/>
  <c r="J325" i="24"/>
  <c r="I325" i="24"/>
  <c r="H325" i="24"/>
  <c r="F325" i="24"/>
  <c r="D325" i="24"/>
  <c r="E325" i="24" s="1"/>
  <c r="B325" i="24"/>
  <c r="J324" i="24"/>
  <c r="I324" i="24"/>
  <c r="H324" i="24"/>
  <c r="F324" i="24"/>
  <c r="D324" i="24"/>
  <c r="E324" i="24" s="1"/>
  <c r="B324" i="24"/>
  <c r="J323" i="24"/>
  <c r="I323" i="24"/>
  <c r="H323" i="24"/>
  <c r="F323" i="24"/>
  <c r="D323" i="24"/>
  <c r="E323" i="24" s="1"/>
  <c r="B323" i="24"/>
  <c r="J322" i="24"/>
  <c r="I322" i="24"/>
  <c r="H322" i="24"/>
  <c r="F322" i="24"/>
  <c r="D322" i="24"/>
  <c r="E322" i="24" s="1"/>
  <c r="B322" i="24"/>
  <c r="J321" i="24"/>
  <c r="I321" i="24"/>
  <c r="H321" i="24"/>
  <c r="F321" i="24"/>
  <c r="D321" i="24"/>
  <c r="E321" i="24" s="1"/>
  <c r="B321" i="24"/>
  <c r="J320" i="24"/>
  <c r="I320" i="24"/>
  <c r="H320" i="24"/>
  <c r="F320" i="24"/>
  <c r="D320" i="24"/>
  <c r="E320" i="24" s="1"/>
  <c r="B320" i="24"/>
  <c r="J319" i="24"/>
  <c r="I319" i="24"/>
  <c r="H319" i="24"/>
  <c r="F319" i="24"/>
  <c r="D319" i="24"/>
  <c r="E319" i="24" s="1"/>
  <c r="B319" i="24"/>
  <c r="J318" i="24"/>
  <c r="I318" i="24"/>
  <c r="H318" i="24"/>
  <c r="F318" i="24"/>
  <c r="D318" i="24"/>
  <c r="E318" i="24" s="1"/>
  <c r="B318" i="24"/>
  <c r="J317" i="24"/>
  <c r="I317" i="24"/>
  <c r="H317" i="24"/>
  <c r="F317" i="24"/>
  <c r="D317" i="24"/>
  <c r="E317" i="24" s="1"/>
  <c r="B317" i="24"/>
  <c r="J316" i="24"/>
  <c r="I316" i="24"/>
  <c r="H316" i="24"/>
  <c r="F316" i="24"/>
  <c r="D316" i="24"/>
  <c r="E316" i="24" s="1"/>
  <c r="B316" i="24"/>
  <c r="J315" i="24"/>
  <c r="I315" i="24"/>
  <c r="H315" i="24"/>
  <c r="F315" i="24"/>
  <c r="D315" i="24"/>
  <c r="E315" i="24" s="1"/>
  <c r="B315" i="24"/>
  <c r="J314" i="24"/>
  <c r="I314" i="24"/>
  <c r="H314" i="24"/>
  <c r="F314" i="24"/>
  <c r="D314" i="24"/>
  <c r="E314" i="24" s="1"/>
  <c r="B314" i="24"/>
  <c r="J313" i="24"/>
  <c r="I313" i="24"/>
  <c r="H313" i="24"/>
  <c r="F313" i="24"/>
  <c r="D313" i="24"/>
  <c r="E313" i="24" s="1"/>
  <c r="B313" i="24"/>
  <c r="J312" i="24"/>
  <c r="I312" i="24"/>
  <c r="H312" i="24"/>
  <c r="F312" i="24"/>
  <c r="D312" i="24"/>
  <c r="E312" i="24" s="1"/>
  <c r="B312" i="24"/>
  <c r="J311" i="24"/>
  <c r="I311" i="24"/>
  <c r="H311" i="24"/>
  <c r="F311" i="24"/>
  <c r="D311" i="24"/>
  <c r="E311" i="24" s="1"/>
  <c r="B311" i="24"/>
  <c r="J310" i="24"/>
  <c r="I310" i="24"/>
  <c r="H310" i="24"/>
  <c r="F310" i="24"/>
  <c r="D310" i="24"/>
  <c r="E310" i="24" s="1"/>
  <c r="B310" i="24"/>
  <c r="J309" i="24"/>
  <c r="I309" i="24"/>
  <c r="H309" i="24"/>
  <c r="F309" i="24"/>
  <c r="D309" i="24"/>
  <c r="E309" i="24" s="1"/>
  <c r="B309" i="24"/>
  <c r="J308" i="24"/>
  <c r="I308" i="24"/>
  <c r="H308" i="24"/>
  <c r="F308" i="24"/>
  <c r="D308" i="24"/>
  <c r="E308" i="24" s="1"/>
  <c r="B308" i="24"/>
  <c r="J307" i="24"/>
  <c r="I307" i="24"/>
  <c r="H307" i="24"/>
  <c r="F307" i="24"/>
  <c r="D307" i="24"/>
  <c r="E307" i="24" s="1"/>
  <c r="B307" i="24"/>
  <c r="J306" i="24"/>
  <c r="I306" i="24"/>
  <c r="H306" i="24"/>
  <c r="F306" i="24"/>
  <c r="D306" i="24"/>
  <c r="E306" i="24" s="1"/>
  <c r="B306" i="24"/>
  <c r="J305" i="24"/>
  <c r="I305" i="24"/>
  <c r="H305" i="24"/>
  <c r="F305" i="24"/>
  <c r="D305" i="24"/>
  <c r="E305" i="24" s="1"/>
  <c r="B305" i="24"/>
  <c r="J304" i="24"/>
  <c r="I304" i="24"/>
  <c r="H304" i="24"/>
  <c r="F304" i="24"/>
  <c r="D304" i="24"/>
  <c r="E304" i="24" s="1"/>
  <c r="B304" i="24"/>
  <c r="J303" i="24"/>
  <c r="I303" i="24"/>
  <c r="H303" i="24"/>
  <c r="F303" i="24"/>
  <c r="D303" i="24"/>
  <c r="E303" i="24" s="1"/>
  <c r="B303" i="24"/>
  <c r="J302" i="24"/>
  <c r="I302" i="24"/>
  <c r="H302" i="24"/>
  <c r="F302" i="24"/>
  <c r="D302" i="24"/>
  <c r="E302" i="24" s="1"/>
  <c r="B302" i="24"/>
  <c r="J301" i="24"/>
  <c r="I301" i="24"/>
  <c r="H301" i="24"/>
  <c r="F301" i="24"/>
  <c r="D301" i="24"/>
  <c r="E301" i="24" s="1"/>
  <c r="B301" i="24"/>
  <c r="J300" i="24"/>
  <c r="I300" i="24"/>
  <c r="H300" i="24"/>
  <c r="F300" i="24"/>
  <c r="D300" i="24"/>
  <c r="E300" i="24" s="1"/>
  <c r="B300" i="24"/>
  <c r="J299" i="24"/>
  <c r="I299" i="24"/>
  <c r="H299" i="24"/>
  <c r="F299" i="24"/>
  <c r="D299" i="24"/>
  <c r="E299" i="24" s="1"/>
  <c r="B299" i="24"/>
  <c r="J298" i="24"/>
  <c r="I298" i="24"/>
  <c r="H298" i="24"/>
  <c r="F298" i="24"/>
  <c r="D298" i="24"/>
  <c r="E298" i="24" s="1"/>
  <c r="B298" i="24"/>
  <c r="J297" i="24"/>
  <c r="I297" i="24"/>
  <c r="H297" i="24"/>
  <c r="F297" i="24"/>
  <c r="D297" i="24"/>
  <c r="E297" i="24" s="1"/>
  <c r="B297" i="24"/>
  <c r="J296" i="24"/>
  <c r="I296" i="24"/>
  <c r="H296" i="24"/>
  <c r="F296" i="24"/>
  <c r="D296" i="24"/>
  <c r="E296" i="24" s="1"/>
  <c r="B296" i="24"/>
  <c r="J295" i="24"/>
  <c r="I295" i="24"/>
  <c r="H295" i="24"/>
  <c r="F295" i="24"/>
  <c r="D295" i="24"/>
  <c r="E295" i="24" s="1"/>
  <c r="B295" i="24"/>
  <c r="J294" i="24"/>
  <c r="I294" i="24"/>
  <c r="H294" i="24"/>
  <c r="F294" i="24"/>
  <c r="D294" i="24"/>
  <c r="E294" i="24" s="1"/>
  <c r="B294" i="24"/>
  <c r="J293" i="24"/>
  <c r="I293" i="24"/>
  <c r="H293" i="24"/>
  <c r="F293" i="24"/>
  <c r="D293" i="24"/>
  <c r="E293" i="24" s="1"/>
  <c r="B293" i="24"/>
  <c r="J292" i="24"/>
  <c r="I292" i="24"/>
  <c r="H292" i="24"/>
  <c r="F292" i="24"/>
  <c r="D292" i="24"/>
  <c r="E292" i="24" s="1"/>
  <c r="B292" i="24"/>
  <c r="J291" i="24"/>
  <c r="I291" i="24"/>
  <c r="H291" i="24"/>
  <c r="F291" i="24"/>
  <c r="D291" i="24"/>
  <c r="E291" i="24" s="1"/>
  <c r="B291" i="24"/>
  <c r="J290" i="24"/>
  <c r="I290" i="24"/>
  <c r="H290" i="24"/>
  <c r="F290" i="24"/>
  <c r="D290" i="24"/>
  <c r="E290" i="24" s="1"/>
  <c r="B290" i="24"/>
  <c r="J289" i="24"/>
  <c r="I289" i="24"/>
  <c r="H289" i="24"/>
  <c r="F289" i="24"/>
  <c r="D289" i="24"/>
  <c r="E289" i="24" s="1"/>
  <c r="B289" i="24"/>
  <c r="J288" i="24"/>
  <c r="I288" i="24"/>
  <c r="H288" i="24"/>
  <c r="F288" i="24"/>
  <c r="D288" i="24"/>
  <c r="E288" i="24" s="1"/>
  <c r="B288" i="24"/>
  <c r="J287" i="24"/>
  <c r="I287" i="24"/>
  <c r="H287" i="24"/>
  <c r="F287" i="24"/>
  <c r="D287" i="24"/>
  <c r="E287" i="24" s="1"/>
  <c r="B287" i="24"/>
  <c r="J286" i="24"/>
  <c r="I286" i="24"/>
  <c r="H286" i="24"/>
  <c r="F286" i="24"/>
  <c r="D286" i="24"/>
  <c r="E286" i="24" s="1"/>
  <c r="B286" i="24"/>
  <c r="J285" i="24"/>
  <c r="I285" i="24"/>
  <c r="H285" i="24"/>
  <c r="F285" i="24"/>
  <c r="D285" i="24"/>
  <c r="E285" i="24" s="1"/>
  <c r="B285" i="24"/>
  <c r="J284" i="24"/>
  <c r="I284" i="24"/>
  <c r="H284" i="24"/>
  <c r="F284" i="24"/>
  <c r="D284" i="24"/>
  <c r="E284" i="24" s="1"/>
  <c r="B284" i="24"/>
  <c r="J283" i="24"/>
  <c r="I283" i="24"/>
  <c r="H283" i="24"/>
  <c r="F283" i="24"/>
  <c r="D283" i="24"/>
  <c r="E283" i="24" s="1"/>
  <c r="B283" i="24"/>
  <c r="J282" i="24"/>
  <c r="I282" i="24"/>
  <c r="H282" i="24"/>
  <c r="F282" i="24"/>
  <c r="D282" i="24"/>
  <c r="E282" i="24" s="1"/>
  <c r="B282" i="24"/>
  <c r="J281" i="24"/>
  <c r="I281" i="24"/>
  <c r="H281" i="24"/>
  <c r="F281" i="24"/>
  <c r="D281" i="24"/>
  <c r="E281" i="24" s="1"/>
  <c r="B281" i="24"/>
  <c r="J280" i="24"/>
  <c r="I280" i="24"/>
  <c r="H280" i="24"/>
  <c r="F280" i="24"/>
  <c r="D280" i="24"/>
  <c r="E280" i="24" s="1"/>
  <c r="B280" i="24"/>
  <c r="J279" i="24"/>
  <c r="I279" i="24"/>
  <c r="H279" i="24"/>
  <c r="F279" i="24"/>
  <c r="D279" i="24"/>
  <c r="E279" i="24" s="1"/>
  <c r="B279" i="24"/>
  <c r="J278" i="24"/>
  <c r="I278" i="24"/>
  <c r="H278" i="24"/>
  <c r="F278" i="24"/>
  <c r="D278" i="24"/>
  <c r="E278" i="24" s="1"/>
  <c r="B278" i="24"/>
  <c r="J277" i="24"/>
  <c r="I277" i="24"/>
  <c r="H277" i="24"/>
  <c r="F277" i="24"/>
  <c r="D277" i="24"/>
  <c r="E277" i="24" s="1"/>
  <c r="B277" i="24"/>
  <c r="J276" i="24"/>
  <c r="I276" i="24"/>
  <c r="H276" i="24"/>
  <c r="F276" i="24"/>
  <c r="D276" i="24"/>
  <c r="E276" i="24" s="1"/>
  <c r="B276" i="24"/>
  <c r="J275" i="24"/>
  <c r="I275" i="24"/>
  <c r="H275" i="24"/>
  <c r="F275" i="24"/>
  <c r="D275" i="24"/>
  <c r="E275" i="24" s="1"/>
  <c r="B275" i="24"/>
  <c r="J274" i="24"/>
  <c r="I274" i="24"/>
  <c r="H274" i="24"/>
  <c r="F274" i="24"/>
  <c r="D274" i="24"/>
  <c r="E274" i="24" s="1"/>
  <c r="B274" i="24"/>
  <c r="J273" i="24"/>
  <c r="I273" i="24"/>
  <c r="H273" i="24"/>
  <c r="F273" i="24"/>
  <c r="D273" i="24"/>
  <c r="E273" i="24" s="1"/>
  <c r="B273" i="24"/>
  <c r="J272" i="24"/>
  <c r="I272" i="24"/>
  <c r="H272" i="24"/>
  <c r="F272" i="24"/>
  <c r="D272" i="24"/>
  <c r="E272" i="24" s="1"/>
  <c r="B272" i="24"/>
  <c r="J271" i="24"/>
  <c r="I271" i="24"/>
  <c r="H271" i="24"/>
  <c r="F271" i="24"/>
  <c r="D271" i="24"/>
  <c r="E271" i="24" s="1"/>
  <c r="B271" i="24"/>
  <c r="J270" i="24"/>
  <c r="I270" i="24"/>
  <c r="H270" i="24"/>
  <c r="F270" i="24"/>
  <c r="D270" i="24"/>
  <c r="E270" i="24" s="1"/>
  <c r="B270" i="24"/>
  <c r="J269" i="24"/>
  <c r="I269" i="24"/>
  <c r="H269" i="24"/>
  <c r="F269" i="24"/>
  <c r="D269" i="24"/>
  <c r="E269" i="24" s="1"/>
  <c r="B269" i="24"/>
  <c r="J268" i="24"/>
  <c r="I268" i="24"/>
  <c r="H268" i="24"/>
  <c r="F268" i="24"/>
  <c r="D268" i="24"/>
  <c r="E268" i="24" s="1"/>
  <c r="B268" i="24"/>
  <c r="J267" i="24"/>
  <c r="I267" i="24"/>
  <c r="H267" i="24"/>
  <c r="F267" i="24"/>
  <c r="D267" i="24"/>
  <c r="E267" i="24" s="1"/>
  <c r="B267" i="24"/>
  <c r="J266" i="24"/>
  <c r="I266" i="24"/>
  <c r="H266" i="24"/>
  <c r="F266" i="24"/>
  <c r="D266" i="24"/>
  <c r="E266" i="24" s="1"/>
  <c r="B266" i="24"/>
  <c r="J265" i="24"/>
  <c r="I265" i="24"/>
  <c r="H265" i="24"/>
  <c r="F265" i="24"/>
  <c r="D265" i="24"/>
  <c r="E265" i="24" s="1"/>
  <c r="B265" i="24"/>
  <c r="J264" i="24"/>
  <c r="I264" i="24"/>
  <c r="H264" i="24"/>
  <c r="F264" i="24"/>
  <c r="D264" i="24"/>
  <c r="E264" i="24" s="1"/>
  <c r="B264" i="24"/>
  <c r="J263" i="24"/>
  <c r="I263" i="24"/>
  <c r="H263" i="24"/>
  <c r="F263" i="24"/>
  <c r="D263" i="24"/>
  <c r="E263" i="24" s="1"/>
  <c r="B263" i="24"/>
  <c r="J262" i="24"/>
  <c r="I262" i="24"/>
  <c r="H262" i="24"/>
  <c r="F262" i="24"/>
  <c r="D262" i="24"/>
  <c r="E262" i="24" s="1"/>
  <c r="B262" i="24"/>
  <c r="J261" i="24"/>
  <c r="I261" i="24"/>
  <c r="H261" i="24"/>
  <c r="F261" i="24"/>
  <c r="D261" i="24"/>
  <c r="E261" i="24" s="1"/>
  <c r="B261" i="24"/>
  <c r="J260" i="24"/>
  <c r="I260" i="24"/>
  <c r="H260" i="24"/>
  <c r="F260" i="24"/>
  <c r="D260" i="24"/>
  <c r="E260" i="24" s="1"/>
  <c r="B260" i="24"/>
  <c r="J259" i="24"/>
  <c r="I259" i="24"/>
  <c r="H259" i="24"/>
  <c r="F259" i="24"/>
  <c r="D259" i="24"/>
  <c r="E259" i="24" s="1"/>
  <c r="B259" i="24"/>
  <c r="J258" i="24"/>
  <c r="I258" i="24"/>
  <c r="H258" i="24"/>
  <c r="F258" i="24"/>
  <c r="D258" i="24"/>
  <c r="E258" i="24" s="1"/>
  <c r="B258" i="24"/>
  <c r="J257" i="24"/>
  <c r="I257" i="24"/>
  <c r="H257" i="24"/>
  <c r="F257" i="24"/>
  <c r="D257" i="24"/>
  <c r="E257" i="24" s="1"/>
  <c r="B257" i="24"/>
  <c r="J256" i="24"/>
  <c r="I256" i="24"/>
  <c r="H256" i="24"/>
  <c r="F256" i="24"/>
  <c r="D256" i="24"/>
  <c r="E256" i="24" s="1"/>
  <c r="B256" i="24"/>
  <c r="J255" i="24"/>
  <c r="I255" i="24"/>
  <c r="H255" i="24"/>
  <c r="F255" i="24"/>
  <c r="D255" i="24"/>
  <c r="E255" i="24" s="1"/>
  <c r="B255" i="24"/>
  <c r="J254" i="24"/>
  <c r="I254" i="24"/>
  <c r="H254" i="24"/>
  <c r="F254" i="24"/>
  <c r="D254" i="24"/>
  <c r="E254" i="24" s="1"/>
  <c r="B254" i="24"/>
  <c r="J253" i="24"/>
  <c r="I253" i="24"/>
  <c r="H253" i="24"/>
  <c r="F253" i="24"/>
  <c r="D253" i="24"/>
  <c r="E253" i="24" s="1"/>
  <c r="B253" i="24"/>
  <c r="J252" i="24"/>
  <c r="I252" i="24"/>
  <c r="H252" i="24"/>
  <c r="F252" i="24"/>
  <c r="D252" i="24"/>
  <c r="E252" i="24" s="1"/>
  <c r="B252" i="24"/>
  <c r="J251" i="24"/>
  <c r="I251" i="24"/>
  <c r="H251" i="24"/>
  <c r="F251" i="24"/>
  <c r="D251" i="24"/>
  <c r="E251" i="24" s="1"/>
  <c r="B251" i="24"/>
  <c r="J250" i="24"/>
  <c r="I250" i="24"/>
  <c r="H250" i="24"/>
  <c r="F250" i="24"/>
  <c r="D250" i="24"/>
  <c r="E250" i="24" s="1"/>
  <c r="B250" i="24"/>
  <c r="J249" i="24"/>
  <c r="I249" i="24"/>
  <c r="H249" i="24"/>
  <c r="F249" i="24"/>
  <c r="D249" i="24"/>
  <c r="E249" i="24" s="1"/>
  <c r="B249" i="24"/>
  <c r="J248" i="24"/>
  <c r="I248" i="24"/>
  <c r="H248" i="24"/>
  <c r="F248" i="24"/>
  <c r="D248" i="24"/>
  <c r="E248" i="24" s="1"/>
  <c r="B248" i="24"/>
  <c r="J247" i="24"/>
  <c r="I247" i="24"/>
  <c r="H247" i="24"/>
  <c r="F247" i="24"/>
  <c r="D247" i="24"/>
  <c r="E247" i="24" s="1"/>
  <c r="B247" i="24"/>
  <c r="J246" i="24"/>
  <c r="I246" i="24"/>
  <c r="H246" i="24"/>
  <c r="F246" i="24"/>
  <c r="D246" i="24"/>
  <c r="E246" i="24" s="1"/>
  <c r="B246" i="24"/>
  <c r="J245" i="24"/>
  <c r="I245" i="24"/>
  <c r="H245" i="24"/>
  <c r="F245" i="24"/>
  <c r="D245" i="24"/>
  <c r="E245" i="24" s="1"/>
  <c r="B245" i="24"/>
  <c r="J244" i="24"/>
  <c r="I244" i="24"/>
  <c r="H244" i="24"/>
  <c r="F244" i="24"/>
  <c r="D244" i="24"/>
  <c r="E244" i="24" s="1"/>
  <c r="B244" i="24"/>
  <c r="J243" i="24"/>
  <c r="I243" i="24"/>
  <c r="H243" i="24"/>
  <c r="F243" i="24"/>
  <c r="D243" i="24"/>
  <c r="E243" i="24" s="1"/>
  <c r="B243" i="24"/>
  <c r="J242" i="24"/>
  <c r="I242" i="24"/>
  <c r="H242" i="24"/>
  <c r="F242" i="24"/>
  <c r="D242" i="24"/>
  <c r="E242" i="24" s="1"/>
  <c r="B242" i="24"/>
  <c r="J241" i="24"/>
  <c r="I241" i="24"/>
  <c r="H241" i="24"/>
  <c r="F241" i="24"/>
  <c r="D241" i="24"/>
  <c r="E241" i="24" s="1"/>
  <c r="B241" i="24"/>
  <c r="J240" i="24"/>
  <c r="I240" i="24"/>
  <c r="H240" i="24"/>
  <c r="F240" i="24"/>
  <c r="D240" i="24"/>
  <c r="E240" i="24" s="1"/>
  <c r="B240" i="24"/>
  <c r="J239" i="24"/>
  <c r="I239" i="24"/>
  <c r="H239" i="24"/>
  <c r="F239" i="24"/>
  <c r="D239" i="24"/>
  <c r="E239" i="24" s="1"/>
  <c r="B239" i="24"/>
  <c r="J238" i="24"/>
  <c r="I238" i="24"/>
  <c r="H238" i="24"/>
  <c r="F238" i="24"/>
  <c r="D238" i="24"/>
  <c r="E238" i="24" s="1"/>
  <c r="B238" i="24"/>
  <c r="J237" i="24"/>
  <c r="I237" i="24"/>
  <c r="H237" i="24"/>
  <c r="F237" i="24"/>
  <c r="D237" i="24"/>
  <c r="E237" i="24" s="1"/>
  <c r="B237" i="24"/>
  <c r="J236" i="24"/>
  <c r="B236" i="24"/>
  <c r="J235" i="24"/>
  <c r="B235" i="24"/>
  <c r="J234" i="24"/>
  <c r="B234" i="24"/>
  <c r="J233" i="24"/>
  <c r="B233" i="24"/>
  <c r="J232" i="24"/>
  <c r="B232" i="24"/>
  <c r="J231" i="24"/>
  <c r="B231" i="24"/>
  <c r="J230" i="24"/>
  <c r="B230" i="24"/>
  <c r="J229" i="24"/>
  <c r="B229" i="24"/>
  <c r="J228" i="24"/>
  <c r="B228" i="24"/>
  <c r="J227" i="24"/>
  <c r="B227" i="24"/>
  <c r="J226" i="24"/>
  <c r="B226" i="24"/>
  <c r="J225" i="24"/>
  <c r="B225" i="24"/>
  <c r="J224" i="24"/>
  <c r="B224" i="24"/>
  <c r="J223" i="24"/>
  <c r="B223" i="24"/>
  <c r="J222" i="24"/>
  <c r="B222" i="24"/>
  <c r="J221" i="24"/>
  <c r="B221" i="24"/>
  <c r="J220" i="24"/>
  <c r="B220" i="24"/>
  <c r="J219" i="24"/>
  <c r="B219" i="24"/>
  <c r="J218" i="24"/>
  <c r="B218" i="24"/>
  <c r="J217" i="24"/>
  <c r="B217" i="24"/>
  <c r="J216" i="24"/>
  <c r="B216" i="24"/>
  <c r="J215" i="24"/>
  <c r="B215" i="24"/>
  <c r="J214" i="24"/>
  <c r="B214" i="24"/>
  <c r="J213" i="24"/>
  <c r="B213" i="24"/>
  <c r="J212" i="24"/>
  <c r="B212" i="24"/>
  <c r="J211" i="24"/>
  <c r="B211" i="24"/>
  <c r="J210" i="24"/>
  <c r="B210" i="24"/>
  <c r="J209" i="24"/>
  <c r="B209" i="24"/>
  <c r="J208" i="24"/>
  <c r="B208" i="24"/>
  <c r="J207" i="24"/>
  <c r="B207" i="24"/>
  <c r="J206" i="24"/>
  <c r="B206" i="24"/>
  <c r="J205" i="24"/>
  <c r="B205" i="24"/>
  <c r="J204" i="24"/>
  <c r="B204" i="24"/>
  <c r="J203" i="24"/>
  <c r="B203" i="24"/>
  <c r="J202" i="24"/>
  <c r="B202" i="24"/>
  <c r="J201" i="24"/>
  <c r="B201" i="24"/>
  <c r="J200" i="24"/>
  <c r="B200" i="24"/>
  <c r="J199" i="24"/>
  <c r="B199" i="24"/>
  <c r="J198" i="24"/>
  <c r="B198" i="24"/>
  <c r="J197" i="24"/>
  <c r="B197" i="24"/>
  <c r="J196" i="24"/>
  <c r="B196" i="24"/>
  <c r="J195" i="24"/>
  <c r="B195" i="24"/>
  <c r="J194" i="24"/>
  <c r="B194" i="24"/>
  <c r="J193" i="24"/>
  <c r="B193" i="24"/>
  <c r="J192" i="24"/>
  <c r="B192" i="24"/>
  <c r="J191" i="24"/>
  <c r="B191" i="24"/>
  <c r="J190" i="24"/>
  <c r="B190" i="24"/>
  <c r="J189" i="24"/>
  <c r="B189" i="24"/>
  <c r="J188" i="24"/>
  <c r="B188" i="24"/>
  <c r="J187" i="24"/>
  <c r="B187" i="24"/>
  <c r="J186" i="24"/>
  <c r="B186" i="24"/>
  <c r="J185" i="24"/>
  <c r="B185" i="24"/>
  <c r="J184" i="24"/>
  <c r="B184" i="24"/>
  <c r="J183" i="24"/>
  <c r="B183" i="24"/>
  <c r="J182" i="24"/>
  <c r="B182" i="24"/>
  <c r="J181" i="24"/>
  <c r="B181" i="24"/>
  <c r="J180" i="24"/>
  <c r="B180" i="24"/>
  <c r="J179" i="24"/>
  <c r="B179" i="24"/>
  <c r="J178" i="24"/>
  <c r="B178" i="24"/>
  <c r="J177" i="24"/>
  <c r="B177" i="24"/>
  <c r="J176" i="24"/>
  <c r="B176" i="24"/>
  <c r="J175" i="24"/>
  <c r="B175" i="24"/>
  <c r="J174" i="24"/>
  <c r="B174" i="24"/>
  <c r="J173" i="24"/>
  <c r="B173" i="24"/>
  <c r="J172" i="24"/>
  <c r="B172" i="24"/>
  <c r="J171" i="24"/>
  <c r="B171" i="24"/>
  <c r="J170" i="24"/>
  <c r="B170" i="24"/>
  <c r="J169" i="24"/>
  <c r="B169" i="24"/>
  <c r="J168" i="24"/>
  <c r="B168" i="24"/>
  <c r="J167" i="24"/>
  <c r="B167" i="24"/>
  <c r="J166" i="24"/>
  <c r="B166" i="24"/>
  <c r="J165" i="24"/>
  <c r="B165" i="24"/>
  <c r="J164" i="24"/>
  <c r="B164" i="24"/>
  <c r="J163" i="24"/>
  <c r="B163" i="24"/>
  <c r="J162" i="24"/>
  <c r="B162" i="24"/>
  <c r="J161" i="24"/>
  <c r="B161" i="24"/>
  <c r="J160" i="24"/>
  <c r="B160" i="24"/>
  <c r="J159" i="24"/>
  <c r="B159" i="24"/>
  <c r="J158" i="24"/>
  <c r="B158" i="24"/>
  <c r="J157" i="24"/>
  <c r="B157" i="24"/>
  <c r="J156" i="24"/>
  <c r="B156" i="24"/>
  <c r="J155" i="24"/>
  <c r="B155" i="24"/>
  <c r="J154" i="24"/>
  <c r="B154" i="24"/>
  <c r="J153" i="24"/>
  <c r="B153" i="24"/>
  <c r="J152" i="24"/>
  <c r="B152" i="24"/>
  <c r="J151" i="24"/>
  <c r="B151" i="24"/>
  <c r="J150" i="24"/>
  <c r="B150" i="24"/>
  <c r="J149" i="24"/>
  <c r="B149" i="24"/>
  <c r="J148" i="24"/>
  <c r="B148" i="24"/>
  <c r="J147" i="24"/>
  <c r="B147" i="24"/>
  <c r="J146" i="24"/>
  <c r="B146" i="24"/>
  <c r="J145" i="24"/>
  <c r="B145" i="24"/>
  <c r="J144" i="24"/>
  <c r="B144" i="24"/>
  <c r="J143" i="24"/>
  <c r="B143" i="24"/>
  <c r="J142" i="24"/>
  <c r="B142" i="24"/>
  <c r="J141" i="24"/>
  <c r="B141" i="24"/>
  <c r="J140" i="24"/>
  <c r="B140" i="24"/>
  <c r="J139" i="24"/>
  <c r="B139" i="24"/>
  <c r="J138" i="24"/>
  <c r="B138" i="24"/>
  <c r="J137" i="24"/>
  <c r="B137" i="24"/>
  <c r="J136" i="24"/>
  <c r="B136" i="24"/>
  <c r="J135" i="24"/>
  <c r="B135" i="24"/>
  <c r="J134" i="24"/>
  <c r="B134" i="24"/>
  <c r="J133" i="24"/>
  <c r="B133" i="24"/>
  <c r="J132" i="24"/>
  <c r="B132" i="24"/>
  <c r="J131" i="24"/>
  <c r="B131" i="24"/>
  <c r="J130" i="24"/>
  <c r="B130" i="24"/>
  <c r="J129" i="24"/>
  <c r="B129" i="24"/>
  <c r="J128" i="24"/>
  <c r="B128" i="24"/>
  <c r="J127" i="24"/>
  <c r="B127" i="24"/>
  <c r="J126" i="24"/>
  <c r="B126" i="24"/>
  <c r="J125" i="24"/>
  <c r="B125" i="24"/>
  <c r="J124" i="24"/>
  <c r="B124" i="24"/>
  <c r="J123" i="24"/>
  <c r="B123" i="24"/>
  <c r="J122" i="24"/>
  <c r="B122" i="24"/>
  <c r="J121" i="24"/>
  <c r="B121" i="24"/>
  <c r="J120" i="24"/>
  <c r="B120" i="24"/>
  <c r="J119" i="24"/>
  <c r="B119" i="24"/>
  <c r="J118" i="24"/>
  <c r="B118" i="24"/>
  <c r="J117" i="24"/>
  <c r="B117" i="24"/>
  <c r="J116" i="24"/>
  <c r="B116" i="24"/>
  <c r="J115" i="24"/>
  <c r="B115" i="24"/>
  <c r="J114" i="24"/>
  <c r="B114" i="24"/>
  <c r="J113" i="24"/>
  <c r="B113" i="24"/>
  <c r="J112" i="24"/>
  <c r="B112" i="24"/>
  <c r="J111" i="24"/>
  <c r="B111" i="24"/>
  <c r="J110" i="24"/>
  <c r="B110" i="24"/>
  <c r="J109" i="24"/>
  <c r="B109" i="24"/>
  <c r="J108" i="24"/>
  <c r="B108" i="24"/>
  <c r="J107" i="24"/>
  <c r="B107" i="24"/>
  <c r="J106" i="24"/>
  <c r="B106" i="24"/>
  <c r="J105" i="24"/>
  <c r="B105" i="24"/>
  <c r="J104" i="24"/>
  <c r="B104" i="24"/>
  <c r="J103" i="24"/>
  <c r="B103" i="24"/>
  <c r="J102" i="24"/>
  <c r="B102" i="24"/>
  <c r="J101" i="24"/>
  <c r="B101" i="24"/>
  <c r="J100" i="24"/>
  <c r="B100" i="24"/>
  <c r="J99" i="24"/>
  <c r="B99" i="24"/>
  <c r="J98" i="24"/>
  <c r="B98" i="24"/>
  <c r="J97" i="24"/>
  <c r="B97" i="24"/>
  <c r="J96" i="24"/>
  <c r="B96" i="24"/>
  <c r="J95" i="24"/>
  <c r="B95" i="24"/>
  <c r="J94" i="24"/>
  <c r="B94" i="24"/>
  <c r="J93" i="24"/>
  <c r="B93" i="24"/>
  <c r="J92" i="24"/>
  <c r="B92" i="24"/>
  <c r="J91" i="24"/>
  <c r="B91" i="24"/>
  <c r="J90" i="24"/>
  <c r="B90" i="24"/>
  <c r="J89" i="24"/>
  <c r="B89" i="24"/>
  <c r="J88" i="24"/>
  <c r="B88" i="24"/>
  <c r="J87" i="24"/>
  <c r="B87" i="24"/>
  <c r="J86" i="24"/>
  <c r="B86" i="24"/>
  <c r="J85" i="24"/>
  <c r="B85" i="24"/>
  <c r="J84" i="24"/>
  <c r="B84" i="24"/>
  <c r="J83" i="24"/>
  <c r="B83" i="24"/>
  <c r="J82" i="24"/>
  <c r="B82" i="24"/>
  <c r="J81" i="24"/>
  <c r="B81" i="24"/>
  <c r="J80" i="24"/>
  <c r="B80" i="24"/>
  <c r="J79" i="24"/>
  <c r="B79" i="24"/>
  <c r="J78" i="24"/>
  <c r="B78" i="24"/>
  <c r="J77" i="24"/>
  <c r="B77" i="24"/>
  <c r="J76" i="24"/>
  <c r="B76" i="24"/>
  <c r="J75" i="24"/>
  <c r="B75" i="24"/>
  <c r="J74" i="24"/>
  <c r="B74" i="24"/>
  <c r="J73" i="24"/>
  <c r="B73" i="24"/>
  <c r="J72" i="24"/>
  <c r="B72" i="24"/>
  <c r="J71" i="24"/>
  <c r="B71" i="24"/>
  <c r="J70" i="24"/>
  <c r="B70" i="24"/>
  <c r="J69" i="24"/>
  <c r="B69" i="24"/>
  <c r="J68" i="24"/>
  <c r="B68" i="24"/>
  <c r="J67" i="24"/>
  <c r="B67" i="24"/>
  <c r="J66" i="24"/>
  <c r="B66" i="24"/>
  <c r="J65" i="24"/>
  <c r="B65" i="24"/>
  <c r="J64" i="24"/>
  <c r="B64" i="24"/>
  <c r="J63" i="24"/>
  <c r="B63" i="24"/>
  <c r="J62" i="24"/>
  <c r="B62" i="24"/>
  <c r="J61" i="24"/>
  <c r="B61" i="24"/>
  <c r="J60" i="24"/>
  <c r="B60" i="24"/>
  <c r="J59" i="24"/>
  <c r="B59" i="24"/>
  <c r="J58" i="24"/>
  <c r="B58" i="24"/>
  <c r="J57" i="24"/>
  <c r="B57" i="24"/>
  <c r="J56" i="24"/>
  <c r="B56" i="24"/>
  <c r="J55" i="24"/>
  <c r="B55" i="24"/>
  <c r="J54" i="24"/>
  <c r="B54" i="24"/>
  <c r="J53" i="24"/>
  <c r="B53" i="24"/>
  <c r="J52" i="24"/>
  <c r="B52" i="24"/>
  <c r="J51" i="24"/>
  <c r="B51" i="24"/>
  <c r="J50" i="24"/>
  <c r="B50" i="24"/>
  <c r="J49" i="24"/>
  <c r="B49" i="24"/>
  <c r="J48" i="24"/>
  <c r="B48" i="24"/>
  <c r="J47" i="24"/>
  <c r="B47" i="24"/>
  <c r="J46" i="24"/>
  <c r="B46" i="24"/>
  <c r="J45" i="24"/>
  <c r="B45" i="24"/>
  <c r="J44" i="24"/>
  <c r="B44" i="24"/>
  <c r="J43" i="24"/>
  <c r="B43" i="24"/>
  <c r="J42" i="24"/>
  <c r="B42" i="24"/>
  <c r="J41" i="24"/>
  <c r="B41" i="24"/>
  <c r="J40" i="24"/>
  <c r="B40" i="24"/>
  <c r="J39" i="24"/>
  <c r="B39" i="24"/>
  <c r="J38" i="24"/>
  <c r="B38" i="24"/>
  <c r="J37" i="24"/>
  <c r="B37" i="24"/>
  <c r="J36" i="24"/>
  <c r="B36" i="24"/>
  <c r="J35" i="24"/>
  <c r="B35" i="24"/>
  <c r="J34" i="24"/>
  <c r="B34" i="24"/>
  <c r="F33" i="24"/>
  <c r="E28" i="24"/>
  <c r="K23" i="24"/>
  <c r="L18" i="24"/>
  <c r="F14" i="24"/>
  <c r="D33" i="30" l="1"/>
  <c r="D34" i="30" s="1"/>
  <c r="D35" i="30" s="1"/>
  <c r="D36" i="30" s="1"/>
  <c r="D37" i="30" s="1"/>
  <c r="D38" i="30" s="1"/>
  <c r="D39" i="30" s="1"/>
  <c r="D40" i="30" s="1"/>
  <c r="D41" i="30" s="1"/>
  <c r="D42" i="30" s="1"/>
  <c r="D43" i="30" s="1"/>
  <c r="D44" i="30" s="1"/>
  <c r="D45" i="30" s="1"/>
  <c r="E21" i="24"/>
  <c r="E25" i="24" s="1"/>
  <c r="J26" i="24"/>
  <c r="F4" i="21"/>
  <c r="G4" i="21" s="1"/>
  <c r="C6" i="4"/>
  <c r="K26" i="24"/>
  <c r="L26" i="24" s="1"/>
  <c r="E29" i="24"/>
  <c r="D46" i="30" l="1"/>
  <c r="D47" i="30" s="1"/>
  <c r="D48" i="30" s="1"/>
  <c r="D49" i="30" s="1"/>
  <c r="D50" i="30" s="1"/>
  <c r="D51" i="30" s="1"/>
  <c r="D52" i="30" s="1"/>
  <c r="D53" i="30" s="1"/>
  <c r="A16" i="4"/>
  <c r="A22" i="4" s="1"/>
  <c r="D34" i="24"/>
  <c r="E34" i="24" s="1"/>
  <c r="F34" i="24" s="1"/>
  <c r="D35" i="24" s="1"/>
  <c r="E35" i="24" s="1"/>
  <c r="F35" i="24" s="1"/>
  <c r="N23" i="24"/>
  <c r="M457" i="15"/>
  <c r="M454" i="15"/>
  <c r="M453" i="15"/>
  <c r="M428" i="15"/>
  <c r="M427" i="15"/>
  <c r="M425" i="15"/>
  <c r="M424" i="15"/>
  <c r="M423" i="15"/>
  <c r="M421" i="15"/>
  <c r="M420" i="15"/>
  <c r="M419" i="15"/>
  <c r="M418" i="15"/>
  <c r="M417" i="15"/>
  <c r="M330" i="15"/>
  <c r="M309" i="15"/>
  <c r="M285" i="15"/>
  <c r="M272" i="15"/>
  <c r="M271" i="15"/>
  <c r="M270" i="15"/>
  <c r="M269" i="15"/>
  <c r="M251" i="15"/>
  <c r="M231" i="15"/>
  <c r="M196" i="15"/>
  <c r="M195" i="15"/>
  <c r="M9" i="15"/>
  <c r="M486" i="15"/>
  <c r="M485" i="15"/>
  <c r="M484" i="15"/>
  <c r="M483" i="15"/>
  <c r="M482" i="15"/>
  <c r="M481" i="15"/>
  <c r="M480" i="15"/>
  <c r="M479" i="15"/>
  <c r="M478" i="15"/>
  <c r="M477" i="15"/>
  <c r="M476" i="15"/>
  <c r="M475" i="15"/>
  <c r="M474" i="15"/>
  <c r="M473" i="15"/>
  <c r="M472" i="15"/>
  <c r="M471" i="15"/>
  <c r="M470" i="15"/>
  <c r="M469" i="15"/>
  <c r="M468" i="15"/>
  <c r="M467" i="15"/>
  <c r="M466" i="15"/>
  <c r="M465" i="15"/>
  <c r="M464" i="15"/>
  <c r="M463" i="15"/>
  <c r="M462" i="15"/>
  <c r="M461" i="15"/>
  <c r="M460" i="15"/>
  <c r="M459" i="15"/>
  <c r="M458" i="15"/>
  <c r="M456" i="15"/>
  <c r="M455" i="15"/>
  <c r="M452" i="15"/>
  <c r="M451" i="15"/>
  <c r="M450" i="15"/>
  <c r="M449" i="15"/>
  <c r="M448" i="15"/>
  <c r="M447" i="15"/>
  <c r="M446" i="15"/>
  <c r="M445" i="15"/>
  <c r="M444" i="15"/>
  <c r="M443" i="15"/>
  <c r="M442" i="15"/>
  <c r="M441" i="15"/>
  <c r="M440" i="15"/>
  <c r="M439" i="15"/>
  <c r="M438" i="15"/>
  <c r="M437" i="15"/>
  <c r="M436" i="15"/>
  <c r="M435" i="15"/>
  <c r="M434" i="15"/>
  <c r="M433" i="15"/>
  <c r="M432" i="15"/>
  <c r="M431" i="15"/>
  <c r="M430" i="15"/>
  <c r="M429" i="15"/>
  <c r="M426" i="15"/>
  <c r="M422" i="15"/>
  <c r="M416" i="15"/>
  <c r="M415" i="15"/>
  <c r="M414" i="15"/>
  <c r="M413" i="15"/>
  <c r="M412" i="15"/>
  <c r="M411" i="15"/>
  <c r="M410" i="15"/>
  <c r="M409" i="15"/>
  <c r="M408" i="15"/>
  <c r="M407" i="15"/>
  <c r="M406" i="15"/>
  <c r="M405" i="15"/>
  <c r="M404" i="15"/>
  <c r="M403" i="15"/>
  <c r="M402" i="15"/>
  <c r="M401" i="15"/>
  <c r="M400" i="15"/>
  <c r="M399" i="15"/>
  <c r="M398" i="15"/>
  <c r="M397" i="15"/>
  <c r="M396" i="15"/>
  <c r="M395" i="15"/>
  <c r="M394" i="15"/>
  <c r="M393" i="15"/>
  <c r="M392" i="15"/>
  <c r="M391" i="15"/>
  <c r="M390" i="15"/>
  <c r="M389" i="15"/>
  <c r="M388" i="15"/>
  <c r="M387" i="15"/>
  <c r="M386" i="15"/>
  <c r="M385" i="15"/>
  <c r="M384" i="15"/>
  <c r="M383" i="15"/>
  <c r="M382" i="15"/>
  <c r="M381" i="15"/>
  <c r="M380" i="15"/>
  <c r="M379" i="15"/>
  <c r="M378" i="15"/>
  <c r="M377" i="15"/>
  <c r="M376" i="15"/>
  <c r="M375" i="15"/>
  <c r="M374" i="15"/>
  <c r="M373" i="15"/>
  <c r="M372" i="15"/>
  <c r="M371" i="15"/>
  <c r="M370" i="15"/>
  <c r="M369" i="15"/>
  <c r="M368" i="15"/>
  <c r="M367" i="15"/>
  <c r="M366" i="15"/>
  <c r="M365" i="15"/>
  <c r="M364" i="15"/>
  <c r="M363" i="15"/>
  <c r="M362" i="15"/>
  <c r="M361" i="15"/>
  <c r="M360" i="15"/>
  <c r="M359" i="15"/>
  <c r="M358" i="15"/>
  <c r="M357" i="15"/>
  <c r="M356" i="15"/>
  <c r="M355" i="15"/>
  <c r="M354" i="15"/>
  <c r="M353" i="15"/>
  <c r="M352" i="15"/>
  <c r="M351" i="15"/>
  <c r="M350" i="15"/>
  <c r="M349" i="15"/>
  <c r="M348" i="15"/>
  <c r="M347" i="15"/>
  <c r="M346" i="15"/>
  <c r="M345" i="15"/>
  <c r="M344" i="15"/>
  <c r="M343" i="15"/>
  <c r="M342" i="15"/>
  <c r="M341" i="15"/>
  <c r="M340" i="15"/>
  <c r="M339" i="15"/>
  <c r="M338" i="15"/>
  <c r="M337" i="15"/>
  <c r="M336" i="15"/>
  <c r="M335" i="15"/>
  <c r="M334" i="15"/>
  <c r="M333" i="15"/>
  <c r="M332" i="15"/>
  <c r="M331" i="15"/>
  <c r="M329" i="15"/>
  <c r="M328" i="15"/>
  <c r="M327" i="15"/>
  <c r="M326" i="15"/>
  <c r="M325" i="15"/>
  <c r="M324" i="15"/>
  <c r="M323" i="15"/>
  <c r="M322" i="15"/>
  <c r="M321" i="15"/>
  <c r="M320" i="15"/>
  <c r="M319" i="15"/>
  <c r="M318" i="15"/>
  <c r="M317" i="15"/>
  <c r="M316" i="15"/>
  <c r="M315" i="15"/>
  <c r="M314" i="15"/>
  <c r="M313" i="15"/>
  <c r="M312" i="15"/>
  <c r="M311" i="15"/>
  <c r="M310" i="15"/>
  <c r="M308" i="15"/>
  <c r="M307" i="15"/>
  <c r="M306" i="15"/>
  <c r="M305" i="15"/>
  <c r="M304" i="15"/>
  <c r="M303" i="15"/>
  <c r="M302" i="15"/>
  <c r="M301" i="15"/>
  <c r="M300" i="15"/>
  <c r="M299" i="15"/>
  <c r="M298" i="15"/>
  <c r="M297" i="15"/>
  <c r="M296" i="15"/>
  <c r="M295" i="15"/>
  <c r="M294" i="15"/>
  <c r="M293" i="15"/>
  <c r="M292" i="15"/>
  <c r="M291" i="15"/>
  <c r="M290" i="15"/>
  <c r="M289" i="15"/>
  <c r="M288" i="15"/>
  <c r="M287" i="15"/>
  <c r="M286" i="15"/>
  <c r="M284" i="15"/>
  <c r="M283" i="15"/>
  <c r="M282" i="15"/>
  <c r="M281" i="15"/>
  <c r="M280" i="15"/>
  <c r="M279" i="15"/>
  <c r="M278" i="15"/>
  <c r="M277" i="15"/>
  <c r="M276" i="15"/>
  <c r="M275" i="15"/>
  <c r="M274" i="15"/>
  <c r="M273" i="15"/>
  <c r="M268" i="15"/>
  <c r="M267" i="15"/>
  <c r="M266" i="15"/>
  <c r="M265" i="15"/>
  <c r="M264" i="15"/>
  <c r="M263" i="15"/>
  <c r="M262" i="15"/>
  <c r="M261" i="15"/>
  <c r="M260" i="15"/>
  <c r="M259" i="15"/>
  <c r="M258" i="15"/>
  <c r="M257" i="15"/>
  <c r="M256" i="15"/>
  <c r="M255" i="15"/>
  <c r="M254" i="15"/>
  <c r="M253" i="15"/>
  <c r="M252" i="15"/>
  <c r="M250" i="15"/>
  <c r="M249" i="15"/>
  <c r="M248" i="15"/>
  <c r="M247" i="15"/>
  <c r="M246" i="15"/>
  <c r="M245" i="15"/>
  <c r="M244" i="15"/>
  <c r="M243" i="15"/>
  <c r="M242" i="15"/>
  <c r="M241" i="15"/>
  <c r="M240" i="15"/>
  <c r="M239" i="15"/>
  <c r="M238" i="15"/>
  <c r="M237" i="15"/>
  <c r="M236" i="15"/>
  <c r="M235" i="15"/>
  <c r="M234" i="15"/>
  <c r="M233" i="15"/>
  <c r="M232" i="15"/>
  <c r="M230" i="15"/>
  <c r="M229" i="15"/>
  <c r="M228" i="15"/>
  <c r="M227" i="15"/>
  <c r="M226" i="15"/>
  <c r="M225" i="15"/>
  <c r="M224" i="15"/>
  <c r="M223" i="15"/>
  <c r="M222" i="15"/>
  <c r="M221" i="15"/>
  <c r="M220" i="15"/>
  <c r="M219" i="15"/>
  <c r="M218" i="15"/>
  <c r="M217" i="15"/>
  <c r="M216" i="15"/>
  <c r="M215" i="15"/>
  <c r="M214" i="15"/>
  <c r="M213" i="15"/>
  <c r="M212" i="15"/>
  <c r="M211" i="15"/>
  <c r="M210" i="15"/>
  <c r="M209" i="15"/>
  <c r="M208" i="15"/>
  <c r="M207" i="15"/>
  <c r="M206" i="15"/>
  <c r="M205" i="15"/>
  <c r="M204" i="15"/>
  <c r="M203" i="15"/>
  <c r="M202" i="15"/>
  <c r="M201" i="15"/>
  <c r="M200" i="15"/>
  <c r="M199" i="15"/>
  <c r="M198" i="15"/>
  <c r="M197" i="15"/>
  <c r="M194" i="15"/>
  <c r="M193" i="15"/>
  <c r="M192" i="15"/>
  <c r="M191" i="15"/>
  <c r="M190" i="15"/>
  <c r="M189" i="15"/>
  <c r="M188" i="15"/>
  <c r="M187" i="15"/>
  <c r="M186" i="15"/>
  <c r="M185" i="15"/>
  <c r="M184" i="15"/>
  <c r="M183" i="15"/>
  <c r="M182" i="15"/>
  <c r="M181" i="15"/>
  <c r="M180" i="15"/>
  <c r="M179" i="15"/>
  <c r="M178" i="15"/>
  <c r="M177" i="15"/>
  <c r="M176" i="15"/>
  <c r="M175" i="15"/>
  <c r="M174" i="15"/>
  <c r="M173" i="15"/>
  <c r="M172" i="15"/>
  <c r="M171" i="15"/>
  <c r="M170" i="15"/>
  <c r="M169" i="15"/>
  <c r="M168" i="15"/>
  <c r="M167" i="15"/>
  <c r="M166" i="15"/>
  <c r="M165" i="15"/>
  <c r="M164" i="15"/>
  <c r="M163" i="15"/>
  <c r="M162" i="15"/>
  <c r="M161" i="15"/>
  <c r="M160" i="15"/>
  <c r="M159" i="15"/>
  <c r="M158" i="15"/>
  <c r="M157" i="15"/>
  <c r="M156" i="15"/>
  <c r="M155" i="15"/>
  <c r="M154" i="15"/>
  <c r="M153" i="15"/>
  <c r="M152" i="15"/>
  <c r="M151" i="15"/>
  <c r="M150" i="15"/>
  <c r="M149" i="15"/>
  <c r="M148" i="15"/>
  <c r="M147" i="15"/>
  <c r="M146" i="15"/>
  <c r="M145" i="15"/>
  <c r="M144" i="15"/>
  <c r="M143" i="15"/>
  <c r="M142" i="15"/>
  <c r="M141" i="15"/>
  <c r="M140" i="15"/>
  <c r="M139" i="15"/>
  <c r="M138" i="15"/>
  <c r="M137" i="15"/>
  <c r="M136" i="15"/>
  <c r="M135" i="15"/>
  <c r="M134" i="15"/>
  <c r="M133" i="15"/>
  <c r="M132" i="15"/>
  <c r="M131" i="15"/>
  <c r="M130" i="15"/>
  <c r="M129" i="15"/>
  <c r="M128" i="15"/>
  <c r="M127" i="15"/>
  <c r="M126" i="15"/>
  <c r="M125" i="15"/>
  <c r="M124" i="15"/>
  <c r="M123" i="15"/>
  <c r="M122" i="15"/>
  <c r="M121" i="15"/>
  <c r="M120" i="15"/>
  <c r="M119" i="15"/>
  <c r="M118" i="15"/>
  <c r="M117" i="15"/>
  <c r="M116" i="15"/>
  <c r="M115" i="15"/>
  <c r="M114" i="15"/>
  <c r="M113" i="15"/>
  <c r="M112" i="15"/>
  <c r="M111" i="15"/>
  <c r="M110" i="15"/>
  <c r="M109" i="15"/>
  <c r="M108" i="15"/>
  <c r="M107" i="15"/>
  <c r="M106" i="15"/>
  <c r="M105" i="15"/>
  <c r="M104" i="15"/>
  <c r="M103" i="15"/>
  <c r="M102" i="15"/>
  <c r="M101" i="15"/>
  <c r="M100" i="15"/>
  <c r="M99" i="15"/>
  <c r="M98" i="15"/>
  <c r="M97" i="15"/>
  <c r="M96" i="15"/>
  <c r="M95" i="15"/>
  <c r="M94" i="15"/>
  <c r="M93" i="15"/>
  <c r="M92" i="15"/>
  <c r="M91" i="15"/>
  <c r="M90" i="15"/>
  <c r="M89" i="15"/>
  <c r="M88" i="15"/>
  <c r="M87" i="15"/>
  <c r="M86" i="15"/>
  <c r="M85" i="15"/>
  <c r="M84" i="15"/>
  <c r="M83" i="15"/>
  <c r="M82" i="15"/>
  <c r="M81" i="15"/>
  <c r="M80" i="15"/>
  <c r="M79" i="15"/>
  <c r="M78" i="15"/>
  <c r="M77" i="15"/>
  <c r="M76" i="15"/>
  <c r="M75" i="15"/>
  <c r="M74" i="15"/>
  <c r="M73" i="15"/>
  <c r="M72" i="15"/>
  <c r="M71" i="15"/>
  <c r="M70" i="15"/>
  <c r="M69" i="15"/>
  <c r="M68" i="15"/>
  <c r="M67" i="15"/>
  <c r="M66" i="15"/>
  <c r="M65" i="15"/>
  <c r="M64" i="15"/>
  <c r="M63" i="15"/>
  <c r="M62" i="15"/>
  <c r="M61" i="15"/>
  <c r="M60" i="15"/>
  <c r="M59" i="15"/>
  <c r="M58" i="15"/>
  <c r="M57" i="15"/>
  <c r="M56" i="15"/>
  <c r="M55" i="15"/>
  <c r="M54" i="15"/>
  <c r="M53" i="15"/>
  <c r="M52" i="15"/>
  <c r="M51" i="15"/>
  <c r="M50" i="15"/>
  <c r="M49" i="15"/>
  <c r="M48" i="15"/>
  <c r="M47" i="15"/>
  <c r="M46" i="15"/>
  <c r="M45" i="15"/>
  <c r="M44" i="15"/>
  <c r="M43" i="15"/>
  <c r="M42" i="15"/>
  <c r="M41" i="15"/>
  <c r="M40" i="15"/>
  <c r="M39" i="15"/>
  <c r="M38" i="15"/>
  <c r="M37" i="15"/>
  <c r="M36" i="15"/>
  <c r="M35" i="15"/>
  <c r="M34" i="15"/>
  <c r="M33" i="15"/>
  <c r="M32" i="15"/>
  <c r="M31" i="15"/>
  <c r="M30" i="15"/>
  <c r="M29" i="15"/>
  <c r="M28" i="15"/>
  <c r="M27" i="15"/>
  <c r="M26" i="15"/>
  <c r="M25" i="15"/>
  <c r="M24" i="15"/>
  <c r="M23" i="15"/>
  <c r="M22" i="15"/>
  <c r="M21" i="15"/>
  <c r="M20" i="15"/>
  <c r="M19" i="15"/>
  <c r="M18" i="15"/>
  <c r="M17" i="15"/>
  <c r="M16" i="15"/>
  <c r="M15" i="15"/>
  <c r="M14" i="15"/>
  <c r="M13" i="15"/>
  <c r="M12" i="15"/>
  <c r="M11" i="15"/>
  <c r="M10" i="15"/>
  <c r="M8" i="15"/>
  <c r="M7" i="15"/>
  <c r="M6" i="15"/>
  <c r="M5" i="15"/>
  <c r="M4" i="15"/>
  <c r="M3" i="15"/>
  <c r="D54" i="30" l="1"/>
  <c r="D55" i="30" s="1"/>
  <c r="D56" i="30" s="1"/>
  <c r="D57" i="30" s="1"/>
  <c r="D58" i="30" s="1"/>
  <c r="D59" i="30" s="1"/>
  <c r="D60" i="30" s="1"/>
  <c r="D61" i="30" s="1"/>
  <c r="D62" i="30" s="1"/>
  <c r="D63" i="30" s="1"/>
  <c r="D64" i="30" s="1"/>
  <c r="D65" i="30" s="1"/>
  <c r="D66" i="30" s="1"/>
  <c r="D67" i="30" s="1"/>
  <c r="D68" i="30" s="1"/>
  <c r="D69" i="30" s="1"/>
  <c r="D70" i="30" s="1"/>
  <c r="D71" i="30" s="1"/>
  <c r="D72" i="30" s="1"/>
  <c r="D73" i="30" s="1"/>
  <c r="D74" i="30" s="1"/>
  <c r="D75" i="30" s="1"/>
  <c r="D76" i="30" s="1"/>
  <c r="D77" i="30" s="1"/>
  <c r="D78" i="30" s="1"/>
  <c r="D79" i="30" s="1"/>
  <c r="D80" i="30" s="1"/>
  <c r="D81" i="30" s="1"/>
  <c r="D82" i="30" s="1"/>
  <c r="D83" i="30" s="1"/>
  <c r="D84" i="30" s="1"/>
  <c r="D85" i="30" s="1"/>
  <c r="D86" i="30" s="1"/>
  <c r="D87" i="30" s="1"/>
  <c r="D88" i="30" s="1"/>
  <c r="D89" i="30" s="1"/>
  <c r="D90" i="30" s="1"/>
  <c r="D91" i="30" s="1"/>
  <c r="D92" i="30" s="1"/>
  <c r="D93" i="30" s="1"/>
  <c r="D94" i="30" s="1"/>
  <c r="D95" i="30" s="1"/>
  <c r="D96" i="30" s="1"/>
  <c r="D97" i="30" s="1"/>
  <c r="D98" i="30" s="1"/>
  <c r="D99" i="30" s="1"/>
  <c r="D100" i="30" s="1"/>
  <c r="D101" i="30" s="1"/>
  <c r="D9" i="23"/>
  <c r="D15" i="22"/>
  <c r="D16" i="22"/>
  <c r="D17" i="22"/>
  <c r="M26" i="24"/>
  <c r="D36" i="24"/>
  <c r="E36" i="24" s="1"/>
  <c r="F36" i="24" s="1"/>
  <c r="G34" i="24"/>
  <c r="A27" i="4"/>
  <c r="D37" i="24" l="1"/>
  <c r="E37" i="24" s="1"/>
  <c r="F37" i="24" s="1"/>
  <c r="H34" i="24"/>
  <c r="I34" i="24" s="1"/>
  <c r="G35" i="24"/>
  <c r="A44" i="4"/>
  <c r="A55" i="4" s="1"/>
  <c r="D38" i="24" l="1"/>
  <c r="E38" i="24" s="1"/>
  <c r="F38" i="24" s="1"/>
  <c r="G36" i="24"/>
  <c r="H35" i="24"/>
  <c r="I35" i="24" s="1"/>
  <c r="D39" i="24" l="1"/>
  <c r="E39" i="24" s="1"/>
  <c r="F39" i="24" s="1"/>
  <c r="G37" i="24"/>
  <c r="G38" i="24" s="1"/>
  <c r="H36" i="24"/>
  <c r="I36" i="24" s="1"/>
  <c r="A66" i="4"/>
  <c r="A85" i="4" s="1"/>
  <c r="D40" i="24" l="1"/>
  <c r="E40" i="24" s="1"/>
  <c r="F40" i="24" s="1"/>
  <c r="G39" i="24"/>
  <c r="H37" i="24"/>
  <c r="I37" i="24" s="1"/>
  <c r="H38" i="24" l="1"/>
  <c r="I38" i="24" s="1"/>
  <c r="G40" i="24"/>
  <c r="G41" i="24" s="1"/>
  <c r="D41" i="24"/>
  <c r="E41" i="24" s="1"/>
  <c r="F41" i="24" s="1"/>
  <c r="A93" i="4"/>
  <c r="A99" i="4" l="1"/>
  <c r="A103" i="4" s="1"/>
  <c r="H39" i="24"/>
  <c r="G42" i="24"/>
  <c r="G43" i="24" s="1"/>
  <c r="D42" i="24"/>
  <c r="E42" i="24" s="1"/>
  <c r="F42" i="24" s="1"/>
  <c r="A107" i="4" l="1"/>
  <c r="A115" i="4" s="1"/>
  <c r="A151" i="4" s="1"/>
  <c r="I39" i="24"/>
  <c r="H40" i="24"/>
  <c r="D43" i="24"/>
  <c r="E43" i="24" s="1"/>
  <c r="F43" i="24" s="1"/>
  <c r="G44" i="24"/>
  <c r="I40" i="24" l="1"/>
  <c r="H41" i="24"/>
  <c r="G45" i="24"/>
  <c r="G46" i="24" s="1"/>
  <c r="G47" i="24" s="1"/>
  <c r="D44" i="24"/>
  <c r="E44" i="24" s="1"/>
  <c r="F44" i="24" s="1"/>
  <c r="I41" i="24" l="1"/>
  <c r="H42" i="24"/>
  <c r="G48" i="24"/>
  <c r="G49" i="24" s="1"/>
  <c r="D45" i="24"/>
  <c r="E45" i="24" s="1"/>
  <c r="F45" i="24" s="1"/>
  <c r="I42" i="24" l="1"/>
  <c r="H43" i="24"/>
  <c r="D46" i="24"/>
  <c r="G50" i="24"/>
  <c r="G51" i="24" s="1"/>
  <c r="I43" i="24" l="1"/>
  <c r="H44" i="24"/>
  <c r="G52" i="24"/>
  <c r="E46" i="24"/>
  <c r="I44" i="24" l="1"/>
  <c r="H45" i="24"/>
  <c r="F46" i="24"/>
  <c r="G53" i="24"/>
  <c r="I45" i="24" l="1"/>
  <c r="H46" i="24"/>
  <c r="D47" i="24"/>
  <c r="G54" i="24"/>
  <c r="I46" i="24" l="1"/>
  <c r="H47" i="24"/>
  <c r="G55" i="24"/>
  <c r="E47" i="24"/>
  <c r="I47" i="24" l="1"/>
  <c r="H48" i="24"/>
  <c r="F47" i="24"/>
  <c r="G56" i="24"/>
  <c r="H49" i="24" l="1"/>
  <c r="I48" i="24"/>
  <c r="G57" i="24"/>
  <c r="D48" i="24"/>
  <c r="I49" i="24" l="1"/>
  <c r="H50" i="24"/>
  <c r="E48" i="24"/>
  <c r="G58" i="24"/>
  <c r="H51" i="24" l="1"/>
  <c r="I50" i="24"/>
  <c r="G59" i="24"/>
  <c r="F48" i="24"/>
  <c r="I51" i="24" l="1"/>
  <c r="H52" i="24"/>
  <c r="D49" i="24"/>
  <c r="G60" i="24"/>
  <c r="I52" i="24" l="1"/>
  <c r="H53" i="24"/>
  <c r="G61" i="24"/>
  <c r="E49" i="24"/>
  <c r="I53" i="24" l="1"/>
  <c r="H54" i="24"/>
  <c r="F49" i="24"/>
  <c r="G62" i="24"/>
  <c r="I54" i="24" l="1"/>
  <c r="H55" i="24"/>
  <c r="G63" i="24"/>
  <c r="D50" i="24"/>
  <c r="I55" i="24" l="1"/>
  <c r="H56" i="24"/>
  <c r="E50" i="24"/>
  <c r="G64" i="24"/>
  <c r="I56" i="24" l="1"/>
  <c r="H57" i="24"/>
  <c r="G65" i="24"/>
  <c r="F50" i="24"/>
  <c r="I57" i="24" l="1"/>
  <c r="H58" i="24"/>
  <c r="D51" i="24"/>
  <c r="E51" i="24" s="1"/>
  <c r="F51" i="24" s="1"/>
  <c r="G66" i="24"/>
  <c r="I58" i="24" l="1"/>
  <c r="H59" i="24"/>
  <c r="G67" i="24"/>
  <c r="D52" i="24"/>
  <c r="E52" i="24" s="1"/>
  <c r="F52" i="24" s="1"/>
  <c r="I59" i="24" l="1"/>
  <c r="H60" i="24"/>
  <c r="D53" i="24"/>
  <c r="E53" i="24" s="1"/>
  <c r="F53" i="24" s="1"/>
  <c r="G68" i="24"/>
  <c r="H61" i="24" l="1"/>
  <c r="I60" i="24"/>
  <c r="G69" i="24"/>
  <c r="D54" i="24"/>
  <c r="E54" i="24" s="1"/>
  <c r="F54" i="24" s="1"/>
  <c r="H62" i="24" l="1"/>
  <c r="I61" i="24"/>
  <c r="D55" i="24"/>
  <c r="E55" i="24" s="1"/>
  <c r="F55" i="24" s="1"/>
  <c r="G70" i="24"/>
  <c r="I62" i="24" l="1"/>
  <c r="H63" i="24"/>
  <c r="D56" i="24"/>
  <c r="E56" i="24" s="1"/>
  <c r="F56" i="24" s="1"/>
  <c r="G71" i="24"/>
  <c r="H64" i="24" l="1"/>
  <c r="I63" i="24"/>
  <c r="D57" i="24"/>
  <c r="G72" i="24"/>
  <c r="H65" i="24" l="1"/>
  <c r="I64" i="24"/>
  <c r="G73" i="24"/>
  <c r="E57" i="24"/>
  <c r="H66" i="24" l="1"/>
  <c r="I65" i="24"/>
  <c r="F57" i="24"/>
  <c r="G74" i="24"/>
  <c r="H67" i="24" l="1"/>
  <c r="I66" i="24"/>
  <c r="G75" i="24"/>
  <c r="D58" i="24"/>
  <c r="I67" i="24" l="1"/>
  <c r="H68" i="24"/>
  <c r="E58" i="24"/>
  <c r="G76" i="24"/>
  <c r="I68" i="24" l="1"/>
  <c r="H69" i="24"/>
  <c r="M23" i="24" s="1"/>
  <c r="G77" i="24"/>
  <c r="F58" i="24"/>
  <c r="I69" i="24" l="1"/>
  <c r="H70" i="24"/>
  <c r="D59" i="24"/>
  <c r="G78" i="24"/>
  <c r="I70" i="24" l="1"/>
  <c r="H71" i="24"/>
  <c r="G79" i="24"/>
  <c r="E59" i="24"/>
  <c r="I71" i="24" l="1"/>
  <c r="H72" i="24"/>
  <c r="F59" i="24"/>
  <c r="G80" i="24"/>
  <c r="H73" i="24" l="1"/>
  <c r="I72" i="24"/>
  <c r="G81" i="24"/>
  <c r="D60" i="24"/>
  <c r="I73" i="24" l="1"/>
  <c r="H74" i="24"/>
  <c r="E60" i="24"/>
  <c r="G82" i="24"/>
  <c r="I74" i="24" l="1"/>
  <c r="H75" i="24"/>
  <c r="G83" i="24"/>
  <c r="F60" i="24"/>
  <c r="H76" i="24" l="1"/>
  <c r="I75" i="24"/>
  <c r="D61" i="24"/>
  <c r="G84" i="24"/>
  <c r="H77" i="24" l="1"/>
  <c r="I76" i="24"/>
  <c r="G85" i="24"/>
  <c r="E61" i="24"/>
  <c r="H78" i="24" l="1"/>
  <c r="I77" i="24"/>
  <c r="F61" i="24"/>
  <c r="G86" i="24"/>
  <c r="H79" i="24" l="1"/>
  <c r="I78" i="24"/>
  <c r="G87" i="24"/>
  <c r="D62" i="24"/>
  <c r="H4" i="21"/>
  <c r="I79" i="24" l="1"/>
  <c r="H80" i="24"/>
  <c r="E62" i="24"/>
  <c r="G88" i="24"/>
  <c r="I4" i="21"/>
  <c r="J4" i="21" s="1"/>
  <c r="K4" i="21" s="1"/>
  <c r="L4" i="21" s="1"/>
  <c r="M4" i="21" s="1"/>
  <c r="N4" i="21" l="1"/>
  <c r="O4" i="21" s="1"/>
  <c r="P4" i="21" s="1"/>
  <c r="Q4" i="21" s="1"/>
  <c r="R4" i="21" s="1"/>
  <c r="I80" i="24"/>
  <c r="H81" i="24"/>
  <c r="G89" i="24"/>
  <c r="F62" i="24"/>
  <c r="H82" i="24" l="1"/>
  <c r="I81" i="24"/>
  <c r="D63" i="24"/>
  <c r="E63" i="24" s="1"/>
  <c r="F63" i="24" s="1"/>
  <c r="G90" i="24"/>
  <c r="I82" i="24" l="1"/>
  <c r="H83" i="24"/>
  <c r="D64" i="24"/>
  <c r="E64" i="24" s="1"/>
  <c r="F64" i="24" s="1"/>
  <c r="G91" i="24"/>
  <c r="I83" i="24" l="1"/>
  <c r="H84" i="24"/>
  <c r="G92" i="24"/>
  <c r="D65" i="24"/>
  <c r="E65" i="24" s="1"/>
  <c r="F65" i="24" s="1"/>
  <c r="I84" i="24" l="1"/>
  <c r="H85" i="24"/>
  <c r="G93" i="24"/>
  <c r="D66" i="24"/>
  <c r="E66" i="24" s="1"/>
  <c r="F66" i="24" s="1"/>
  <c r="I85" i="24" l="1"/>
  <c r="H86" i="24"/>
  <c r="G94" i="24"/>
  <c r="D67" i="24"/>
  <c r="E67" i="24" s="1"/>
  <c r="F67" i="24" s="1"/>
  <c r="H87" i="24" l="1"/>
  <c r="I86" i="24"/>
  <c r="G95" i="24"/>
  <c r="D68" i="24"/>
  <c r="E68" i="24" s="1"/>
  <c r="F68" i="24" s="1"/>
  <c r="I87" i="24" l="1"/>
  <c r="H88" i="24"/>
  <c r="G96" i="24"/>
  <c r="D69" i="24"/>
  <c r="H89" i="24" l="1"/>
  <c r="I88" i="24"/>
  <c r="G97" i="24"/>
  <c r="E69" i="24"/>
  <c r="H90" i="24" l="1"/>
  <c r="I89" i="24"/>
  <c r="G98" i="24"/>
  <c r="F69" i="24"/>
  <c r="L23" i="24" s="1"/>
  <c r="I90" i="24" l="1"/>
  <c r="H91" i="24"/>
  <c r="G99" i="24"/>
  <c r="D70" i="24"/>
  <c r="I91" i="24" l="1"/>
  <c r="H92" i="24"/>
  <c r="G100" i="24"/>
  <c r="E70" i="24"/>
  <c r="H93" i="24" l="1"/>
  <c r="I92" i="24"/>
  <c r="G101" i="24"/>
  <c r="F70" i="24"/>
  <c r="I93" i="24" l="1"/>
  <c r="H94" i="24"/>
  <c r="G102" i="24"/>
  <c r="D71" i="24"/>
  <c r="I94" i="24" l="1"/>
  <c r="H95" i="24"/>
  <c r="G103" i="24"/>
  <c r="E71" i="24"/>
  <c r="I95" i="24" l="1"/>
  <c r="H96" i="24"/>
  <c r="G104" i="24"/>
  <c r="F71" i="24"/>
  <c r="I96" i="24" l="1"/>
  <c r="H97" i="24"/>
  <c r="G105" i="24"/>
  <c r="D72" i="24"/>
  <c r="I97" i="24" l="1"/>
  <c r="H98" i="24"/>
  <c r="G106" i="24"/>
  <c r="E72" i="24"/>
  <c r="I98" i="24" l="1"/>
  <c r="H99" i="24"/>
  <c r="G107" i="24"/>
  <c r="F72" i="24"/>
  <c r="I99" i="24" l="1"/>
  <c r="H100" i="24"/>
  <c r="G108" i="24"/>
  <c r="D73" i="24"/>
  <c r="H101" i="24" l="1"/>
  <c r="I100" i="24"/>
  <c r="G109" i="24"/>
  <c r="E73" i="24"/>
  <c r="H102" i="24" l="1"/>
  <c r="I101" i="24"/>
  <c r="G110" i="24"/>
  <c r="F73" i="24"/>
  <c r="H103" i="24" l="1"/>
  <c r="I102" i="24"/>
  <c r="G111" i="24"/>
  <c r="D74" i="24"/>
  <c r="I103" i="24" l="1"/>
  <c r="H104" i="24"/>
  <c r="G112" i="24"/>
  <c r="E74" i="24"/>
  <c r="H105" i="24" l="1"/>
  <c r="I104" i="24"/>
  <c r="G113" i="24"/>
  <c r="F74" i="24"/>
  <c r="H106" i="24" l="1"/>
  <c r="I105" i="24"/>
  <c r="G114" i="24"/>
  <c r="D75" i="24"/>
  <c r="E75" i="24" s="1"/>
  <c r="F75" i="24" s="1"/>
  <c r="H107" i="24" l="1"/>
  <c r="I106" i="24"/>
  <c r="G115" i="24"/>
  <c r="D76" i="24"/>
  <c r="E76" i="24" s="1"/>
  <c r="F76" i="24" s="1"/>
  <c r="I107" i="24" l="1"/>
  <c r="H108" i="24"/>
  <c r="G116" i="24"/>
  <c r="D77" i="24"/>
  <c r="E77" i="24" s="1"/>
  <c r="F77" i="24" s="1"/>
  <c r="H109" i="24" l="1"/>
  <c r="I108" i="24"/>
  <c r="G117" i="24"/>
  <c r="D78" i="24"/>
  <c r="E78" i="24" s="1"/>
  <c r="F78" i="24" s="1"/>
  <c r="I109" i="24" l="1"/>
  <c r="H110" i="24"/>
  <c r="G118" i="24"/>
  <c r="D79" i="24"/>
  <c r="E79" i="24" s="1"/>
  <c r="F79" i="24" s="1"/>
  <c r="I110" i="24" l="1"/>
  <c r="H111" i="24"/>
  <c r="G119" i="24"/>
  <c r="D80" i="24"/>
  <c r="E80" i="24" s="1"/>
  <c r="F80" i="24" s="1"/>
  <c r="I111" i="24" l="1"/>
  <c r="H112" i="24"/>
  <c r="G120" i="24"/>
  <c r="D81" i="24"/>
  <c r="I112" i="24" l="1"/>
  <c r="H113" i="24"/>
  <c r="G121" i="24"/>
  <c r="E81" i="24"/>
  <c r="I113" i="24" l="1"/>
  <c r="H114" i="24"/>
  <c r="G122" i="24"/>
  <c r="F81" i="24"/>
  <c r="H115" i="24" l="1"/>
  <c r="I114" i="24"/>
  <c r="G123" i="24"/>
  <c r="D82" i="24"/>
  <c r="I115" i="24" l="1"/>
  <c r="H116" i="24"/>
  <c r="G124" i="24"/>
  <c r="E82" i="24"/>
  <c r="I116" i="24" l="1"/>
  <c r="H117" i="24"/>
  <c r="G125" i="24"/>
  <c r="F82" i="24"/>
  <c r="I117" i="24" l="1"/>
  <c r="H118" i="24"/>
  <c r="G126" i="24"/>
  <c r="D83" i="24"/>
  <c r="I118" i="24" l="1"/>
  <c r="H119" i="24"/>
  <c r="G127" i="24"/>
  <c r="E83" i="24"/>
  <c r="I119" i="24" l="1"/>
  <c r="H120" i="24"/>
  <c r="G128" i="24"/>
  <c r="F83" i="24"/>
  <c r="I120" i="24" l="1"/>
  <c r="H121" i="24"/>
  <c r="G129" i="24"/>
  <c r="D84" i="24"/>
  <c r="I121" i="24" l="1"/>
  <c r="H122" i="24"/>
  <c r="G130" i="24"/>
  <c r="E84" i="24"/>
  <c r="G131" i="24" l="1"/>
  <c r="H123" i="24"/>
  <c r="I122" i="24"/>
  <c r="F84" i="24"/>
  <c r="G132" i="24" l="1"/>
  <c r="I123" i="24"/>
  <c r="H124" i="24"/>
  <c r="D85" i="24"/>
  <c r="G133" i="24" l="1"/>
  <c r="I124" i="24"/>
  <c r="H125" i="24"/>
  <c r="E85" i="24"/>
  <c r="G134" i="24" l="1"/>
  <c r="I125" i="24"/>
  <c r="H126" i="24"/>
  <c r="F85" i="24"/>
  <c r="G135" i="24" l="1"/>
  <c r="I126" i="24"/>
  <c r="H127" i="24"/>
  <c r="D86" i="24"/>
  <c r="G136" i="24" l="1"/>
  <c r="I127" i="24"/>
  <c r="H128" i="24"/>
  <c r="E86" i="24"/>
  <c r="G137" i="24" l="1"/>
  <c r="I128" i="24"/>
  <c r="H129" i="24"/>
  <c r="F86" i="24"/>
  <c r="I129" i="24" l="1"/>
  <c r="H130" i="24"/>
  <c r="G138" i="24"/>
  <c r="D87" i="24"/>
  <c r="E87" i="24" s="1"/>
  <c r="F87" i="24" s="1"/>
  <c r="G139" i="24" l="1"/>
  <c r="I130" i="24"/>
  <c r="H131" i="24"/>
  <c r="D88" i="24"/>
  <c r="E88" i="24" s="1"/>
  <c r="F88" i="24" s="1"/>
  <c r="I131" i="24" l="1"/>
  <c r="H132" i="24"/>
  <c r="G140" i="24"/>
  <c r="D89" i="24"/>
  <c r="E89" i="24" s="1"/>
  <c r="F89" i="24" s="1"/>
  <c r="I132" i="24" l="1"/>
  <c r="H133" i="24"/>
  <c r="G141" i="24"/>
  <c r="D90" i="24"/>
  <c r="I133" i="24" l="1"/>
  <c r="H134" i="24"/>
  <c r="G142" i="24"/>
  <c r="E90" i="24"/>
  <c r="G143" i="24" l="1"/>
  <c r="I134" i="24"/>
  <c r="H135" i="24"/>
  <c r="F90" i="24"/>
  <c r="I135" i="24" l="1"/>
  <c r="H136" i="24"/>
  <c r="G144" i="24"/>
  <c r="D91" i="24"/>
  <c r="I136" i="24" l="1"/>
  <c r="H137" i="24"/>
  <c r="G145" i="24"/>
  <c r="E91" i="24"/>
  <c r="I137" i="24" l="1"/>
  <c r="H138" i="24"/>
  <c r="G146" i="24"/>
  <c r="F91" i="24"/>
  <c r="G147" i="24" l="1"/>
  <c r="I138" i="24"/>
  <c r="H139" i="24"/>
  <c r="D92" i="24"/>
  <c r="I139" i="24" l="1"/>
  <c r="H140" i="24"/>
  <c r="G148" i="24"/>
  <c r="E92" i="24"/>
  <c r="G149" i="24" l="1"/>
  <c r="I140" i="24"/>
  <c r="H141" i="24"/>
  <c r="F92" i="24"/>
  <c r="I141" i="24" l="1"/>
  <c r="H142" i="24"/>
  <c r="G150" i="24"/>
  <c r="D93" i="24"/>
  <c r="G151" i="24" l="1"/>
  <c r="I142" i="24"/>
  <c r="H143" i="24"/>
  <c r="E93" i="24"/>
  <c r="I143" i="24" l="1"/>
  <c r="H144" i="24"/>
  <c r="G152" i="24"/>
  <c r="F93" i="24"/>
  <c r="G153" i="24" l="1"/>
  <c r="I144" i="24"/>
  <c r="H145" i="24"/>
  <c r="D94" i="24"/>
  <c r="I145" i="24" l="1"/>
  <c r="H146" i="24"/>
  <c r="G154" i="24"/>
  <c r="E94" i="24"/>
  <c r="G155" i="24" l="1"/>
  <c r="I146" i="24"/>
  <c r="H147" i="24"/>
  <c r="F94" i="24"/>
  <c r="I147" i="24" l="1"/>
  <c r="H148" i="24"/>
  <c r="G156" i="24"/>
  <c r="D95" i="24"/>
  <c r="I148" i="24" l="1"/>
  <c r="H149" i="24"/>
  <c r="G157" i="24"/>
  <c r="E95" i="24"/>
  <c r="I149" i="24" l="1"/>
  <c r="H150" i="24"/>
  <c r="G158" i="24"/>
  <c r="F95" i="24"/>
  <c r="G159" i="24" l="1"/>
  <c r="I150" i="24"/>
  <c r="H151" i="24"/>
  <c r="D96" i="24"/>
  <c r="I151" i="24" l="1"/>
  <c r="H152" i="24"/>
  <c r="G160" i="24"/>
  <c r="E96" i="24"/>
  <c r="G161" i="24" l="1"/>
  <c r="I152" i="24"/>
  <c r="H153" i="24"/>
  <c r="F96" i="24"/>
  <c r="I153" i="24" l="1"/>
  <c r="H154" i="24"/>
  <c r="G162" i="24"/>
  <c r="D97" i="24"/>
  <c r="G163" i="24" l="1"/>
  <c r="I154" i="24"/>
  <c r="H155" i="24"/>
  <c r="E97" i="24"/>
  <c r="I155" i="24" l="1"/>
  <c r="H156" i="24"/>
  <c r="G164" i="24"/>
  <c r="F97" i="24"/>
  <c r="G165" i="24" l="1"/>
  <c r="I156" i="24"/>
  <c r="H157" i="24"/>
  <c r="D98" i="24"/>
  <c r="I157" i="24" l="1"/>
  <c r="H158" i="24"/>
  <c r="G166" i="24"/>
  <c r="E98" i="24"/>
  <c r="G167" i="24" l="1"/>
  <c r="I158" i="24"/>
  <c r="H159" i="24"/>
  <c r="F98" i="24"/>
  <c r="I159" i="24" l="1"/>
  <c r="H160" i="24"/>
  <c r="G168" i="24"/>
  <c r="D99" i="24"/>
  <c r="I160" i="24" l="1"/>
  <c r="H161" i="24"/>
  <c r="G169" i="24"/>
  <c r="E99" i="24"/>
  <c r="I161" i="24" l="1"/>
  <c r="H162" i="24"/>
  <c r="G170" i="24"/>
  <c r="F99" i="24"/>
  <c r="I162" i="24" l="1"/>
  <c r="H163" i="24"/>
  <c r="G171" i="24"/>
  <c r="D100" i="24"/>
  <c r="I163" i="24" l="1"/>
  <c r="H164" i="24"/>
  <c r="G172" i="24"/>
  <c r="E100" i="24"/>
  <c r="G173" i="24" l="1"/>
  <c r="I164" i="24"/>
  <c r="H165" i="24"/>
  <c r="F100" i="24"/>
  <c r="I165" i="24" l="1"/>
  <c r="H166" i="24"/>
  <c r="G174" i="24"/>
  <c r="D101" i="24"/>
  <c r="I166" i="24" l="1"/>
  <c r="H167" i="24"/>
  <c r="G175" i="24"/>
  <c r="E101" i="24"/>
  <c r="I167" i="24" l="1"/>
  <c r="H168" i="24"/>
  <c r="G176" i="24"/>
  <c r="F101" i="24"/>
  <c r="I168" i="24" l="1"/>
  <c r="H169" i="24"/>
  <c r="G177" i="24"/>
  <c r="D102" i="24"/>
  <c r="G178" i="24" l="1"/>
  <c r="I169" i="24"/>
  <c r="H170" i="24"/>
  <c r="E102" i="24"/>
  <c r="I170" i="24" l="1"/>
  <c r="H171" i="24"/>
  <c r="G179" i="24"/>
  <c r="F102" i="24"/>
  <c r="I171" i="24" l="1"/>
  <c r="H172" i="24"/>
  <c r="G180" i="24"/>
  <c r="D103" i="24"/>
  <c r="E103" i="24" s="1"/>
  <c r="F103" i="24" s="1"/>
  <c r="G181" i="24" l="1"/>
  <c r="I172" i="24"/>
  <c r="H173" i="24"/>
  <c r="D104" i="24"/>
  <c r="E104" i="24" s="1"/>
  <c r="F104" i="24" s="1"/>
  <c r="I173" i="24" l="1"/>
  <c r="H174" i="24"/>
  <c r="G182" i="24"/>
  <c r="D105" i="24"/>
  <c r="I174" i="24" l="1"/>
  <c r="H175" i="24"/>
  <c r="G183" i="24"/>
  <c r="E105" i="24"/>
  <c r="G184" i="24" l="1"/>
  <c r="I175" i="24"/>
  <c r="H176" i="24"/>
  <c r="F105" i="24"/>
  <c r="I176" i="24" l="1"/>
  <c r="H177" i="24"/>
  <c r="G185" i="24"/>
  <c r="D106" i="24"/>
  <c r="G186" i="24" l="1"/>
  <c r="I177" i="24"/>
  <c r="H178" i="24"/>
  <c r="E106" i="24"/>
  <c r="I178" i="24" l="1"/>
  <c r="H179" i="24"/>
  <c r="G187" i="24"/>
  <c r="F106" i="24"/>
  <c r="G188" i="24" l="1"/>
  <c r="I179" i="24"/>
  <c r="H180" i="24"/>
  <c r="D107" i="24"/>
  <c r="I180" i="24" l="1"/>
  <c r="H181" i="24"/>
  <c r="G189" i="24"/>
  <c r="E107" i="24"/>
  <c r="I181" i="24" l="1"/>
  <c r="H182" i="24"/>
  <c r="G190" i="24"/>
  <c r="F107" i="24"/>
  <c r="I182" i="24" l="1"/>
  <c r="H183" i="24"/>
  <c r="G191" i="24"/>
  <c r="D108" i="24"/>
  <c r="I183" i="24" l="1"/>
  <c r="H184" i="24"/>
  <c r="G192" i="24"/>
  <c r="E108" i="24"/>
  <c r="G193" i="24" l="1"/>
  <c r="I184" i="24"/>
  <c r="H185" i="24"/>
  <c r="F108" i="24"/>
  <c r="I185" i="24" l="1"/>
  <c r="H186" i="24"/>
  <c r="G194" i="24"/>
  <c r="D109" i="24"/>
  <c r="I186" i="24" l="1"/>
  <c r="H187" i="24"/>
  <c r="G195" i="24"/>
  <c r="E109" i="24"/>
  <c r="G196" i="24" l="1"/>
  <c r="I187" i="24"/>
  <c r="H188" i="24"/>
  <c r="F109" i="24"/>
  <c r="I188" i="24" l="1"/>
  <c r="H189" i="24"/>
  <c r="G197" i="24"/>
  <c r="D110" i="24"/>
  <c r="I189" i="24" l="1"/>
  <c r="H190" i="24"/>
  <c r="G198" i="24"/>
  <c r="E110" i="24"/>
  <c r="G199" i="24" l="1"/>
  <c r="I190" i="24"/>
  <c r="H191" i="24"/>
  <c r="F110" i="24"/>
  <c r="I191" i="24" l="1"/>
  <c r="H192" i="24"/>
  <c r="G200" i="24"/>
  <c r="D111" i="24"/>
  <c r="E111" i="24" s="1"/>
  <c r="F111" i="24" s="1"/>
  <c r="I192" i="24" l="1"/>
  <c r="H193" i="24"/>
  <c r="G201" i="24"/>
  <c r="D112" i="24"/>
  <c r="E112" i="24" s="1"/>
  <c r="F112" i="24" s="1"/>
  <c r="I193" i="24" l="1"/>
  <c r="H194" i="24"/>
  <c r="G202" i="24"/>
  <c r="D113" i="24"/>
  <c r="E113" i="24" s="1"/>
  <c r="F113" i="24" s="1"/>
  <c r="G203" i="24" l="1"/>
  <c r="I194" i="24"/>
  <c r="H195" i="24"/>
  <c r="D114" i="24"/>
  <c r="E114" i="24" s="1"/>
  <c r="F114" i="24" s="1"/>
  <c r="I195" i="24" l="1"/>
  <c r="H196" i="24"/>
  <c r="G204" i="24"/>
  <c r="D115" i="24"/>
  <c r="E115" i="24" s="1"/>
  <c r="F115" i="24" s="1"/>
  <c r="G205" i="24" l="1"/>
  <c r="I196" i="24"/>
  <c r="H197" i="24"/>
  <c r="D116" i="24"/>
  <c r="E116" i="24" s="1"/>
  <c r="F116" i="24" s="1"/>
  <c r="I197" i="24" l="1"/>
  <c r="H198" i="24"/>
  <c r="G206" i="24"/>
  <c r="D117" i="24"/>
  <c r="I198" i="24" l="1"/>
  <c r="H199" i="24"/>
  <c r="G207" i="24"/>
  <c r="E117" i="24"/>
  <c r="G208" i="24" l="1"/>
  <c r="I199" i="24"/>
  <c r="H200" i="24"/>
  <c r="F117" i="24"/>
  <c r="I200" i="24" l="1"/>
  <c r="H201" i="24"/>
  <c r="G209" i="24"/>
  <c r="D118" i="24"/>
  <c r="G210" i="24" l="1"/>
  <c r="I201" i="24"/>
  <c r="H202" i="24"/>
  <c r="E118" i="24"/>
  <c r="I202" i="24" l="1"/>
  <c r="H203" i="24"/>
  <c r="G211" i="24"/>
  <c r="F118" i="24"/>
  <c r="G212" i="24" l="1"/>
  <c r="I203" i="24"/>
  <c r="H204" i="24"/>
  <c r="D119" i="24"/>
  <c r="I204" i="24" l="1"/>
  <c r="H205" i="24"/>
  <c r="G213" i="24"/>
  <c r="E119" i="24"/>
  <c r="I205" i="24" l="1"/>
  <c r="H206" i="24"/>
  <c r="G214" i="24"/>
  <c r="F119" i="24"/>
  <c r="I206" i="24" l="1"/>
  <c r="H207" i="24"/>
  <c r="G215" i="24"/>
  <c r="D120" i="24"/>
  <c r="G216" i="24" l="1"/>
  <c r="I207" i="24"/>
  <c r="H208" i="24"/>
  <c r="E120" i="24"/>
  <c r="G217" i="24" l="1"/>
  <c r="I208" i="24"/>
  <c r="H209" i="24"/>
  <c r="F120" i="24"/>
  <c r="I209" i="24" l="1"/>
  <c r="H210" i="24"/>
  <c r="G218" i="24"/>
  <c r="D121" i="24"/>
  <c r="I210" i="24" l="1"/>
  <c r="H211" i="24"/>
  <c r="G219" i="24"/>
  <c r="E121" i="24"/>
  <c r="G220" i="24" l="1"/>
  <c r="I211" i="24"/>
  <c r="H212" i="24"/>
  <c r="F121" i="24"/>
  <c r="I212" i="24" l="1"/>
  <c r="H213" i="24"/>
  <c r="G221" i="24"/>
  <c r="D122" i="24"/>
  <c r="G222" i="24" l="1"/>
  <c r="I213" i="24"/>
  <c r="H214" i="24"/>
  <c r="E122" i="24"/>
  <c r="I214" i="24" l="1"/>
  <c r="H215" i="24"/>
  <c r="G223" i="24"/>
  <c r="F122" i="24"/>
  <c r="G224" i="24" l="1"/>
  <c r="I215" i="24"/>
  <c r="H216" i="24"/>
  <c r="D123" i="24"/>
  <c r="E123" i="24" s="1"/>
  <c r="F123" i="24" s="1"/>
  <c r="I216" i="24" l="1"/>
  <c r="H217" i="24"/>
  <c r="G225" i="24"/>
  <c r="D124" i="24"/>
  <c r="E124" i="24" s="1"/>
  <c r="F124" i="24" s="1"/>
  <c r="G226" i="24" l="1"/>
  <c r="I217" i="24"/>
  <c r="H218" i="24"/>
  <c r="D125" i="24"/>
  <c r="E125" i="24" s="1"/>
  <c r="F125" i="24" s="1"/>
  <c r="I218" i="24" l="1"/>
  <c r="H219" i="24"/>
  <c r="G227" i="24"/>
  <c r="D126" i="24"/>
  <c r="E126" i="24" s="1"/>
  <c r="F126" i="24" s="1"/>
  <c r="I219" i="24" l="1"/>
  <c r="H220" i="24"/>
  <c r="G228" i="24"/>
  <c r="D127" i="24"/>
  <c r="E127" i="24" s="1"/>
  <c r="F127" i="24" s="1"/>
  <c r="I220" i="24" l="1"/>
  <c r="H221" i="24"/>
  <c r="G229" i="24"/>
  <c r="D128" i="24"/>
  <c r="E128" i="24" s="1"/>
  <c r="F128" i="24" s="1"/>
  <c r="G230" i="24" l="1"/>
  <c r="I221" i="24"/>
  <c r="H222" i="24"/>
  <c r="D129" i="24"/>
  <c r="I222" i="24" l="1"/>
  <c r="H223" i="24"/>
  <c r="G231" i="24"/>
  <c r="E129" i="24"/>
  <c r="I223" i="24" l="1"/>
  <c r="H224" i="24"/>
  <c r="G232" i="24"/>
  <c r="F129" i="24"/>
  <c r="D130" i="24" l="1"/>
  <c r="I224" i="24"/>
  <c r="H225" i="24"/>
  <c r="G233" i="24"/>
  <c r="G234" i="24" l="1"/>
  <c r="I225" i="24"/>
  <c r="H226" i="24"/>
  <c r="E130" i="24"/>
  <c r="F130" i="24" l="1"/>
  <c r="I226" i="24"/>
  <c r="H227" i="24"/>
  <c r="G235" i="24"/>
  <c r="G236" i="24" l="1"/>
  <c r="I227" i="24"/>
  <c r="H228" i="24"/>
  <c r="D131" i="24"/>
  <c r="E131" i="24" l="1"/>
  <c r="I228" i="24"/>
  <c r="H229" i="24"/>
  <c r="G237" i="24"/>
  <c r="G238" i="24" s="1"/>
  <c r="G239" i="24" s="1"/>
  <c r="G240" i="24" s="1"/>
  <c r="G241" i="24" s="1"/>
  <c r="G242" i="24" s="1"/>
  <c r="G243" i="24" s="1"/>
  <c r="G244" i="24" s="1"/>
  <c r="G245" i="24" s="1"/>
  <c r="G246" i="24" s="1"/>
  <c r="G247" i="24" s="1"/>
  <c r="G248" i="24" s="1"/>
  <c r="G249" i="24" s="1"/>
  <c r="G250" i="24" s="1"/>
  <c r="G251" i="24" s="1"/>
  <c r="G252" i="24" s="1"/>
  <c r="G253" i="24" s="1"/>
  <c r="G254" i="24" s="1"/>
  <c r="G255" i="24" s="1"/>
  <c r="G256" i="24" s="1"/>
  <c r="G257" i="24" s="1"/>
  <c r="G258" i="24" s="1"/>
  <c r="G259" i="24" s="1"/>
  <c r="G260" i="24" s="1"/>
  <c r="G261" i="24" s="1"/>
  <c r="G262" i="24" s="1"/>
  <c r="G263" i="24" s="1"/>
  <c r="G264" i="24" s="1"/>
  <c r="G265" i="24" s="1"/>
  <c r="G266" i="24" s="1"/>
  <c r="G267" i="24" s="1"/>
  <c r="G268" i="24" s="1"/>
  <c r="G269" i="24" s="1"/>
  <c r="G270" i="24" s="1"/>
  <c r="G271" i="24" s="1"/>
  <c r="G272" i="24" s="1"/>
  <c r="G273" i="24" s="1"/>
  <c r="G274" i="24" s="1"/>
  <c r="G275" i="24" s="1"/>
  <c r="G276" i="24" s="1"/>
  <c r="G277" i="24" s="1"/>
  <c r="G278" i="24" s="1"/>
  <c r="G279" i="24" s="1"/>
  <c r="G280" i="24" s="1"/>
  <c r="G281" i="24" s="1"/>
  <c r="G282" i="24" s="1"/>
  <c r="G283" i="24" s="1"/>
  <c r="G284" i="24" s="1"/>
  <c r="G285" i="24" s="1"/>
  <c r="G286" i="24" s="1"/>
  <c r="G287" i="24" s="1"/>
  <c r="G288" i="24" s="1"/>
  <c r="G289" i="24" s="1"/>
  <c r="G290" i="24" s="1"/>
  <c r="G291" i="24" s="1"/>
  <c r="G292" i="24" s="1"/>
  <c r="G293" i="24" s="1"/>
  <c r="G294" i="24" s="1"/>
  <c r="G295" i="24" s="1"/>
  <c r="G296" i="24" s="1"/>
  <c r="G297" i="24" s="1"/>
  <c r="G298" i="24" s="1"/>
  <c r="G299" i="24" s="1"/>
  <c r="G300" i="24" s="1"/>
  <c r="G301" i="24" s="1"/>
  <c r="G302" i="24" s="1"/>
  <c r="G303" i="24" s="1"/>
  <c r="G304" i="24" s="1"/>
  <c r="G305" i="24" s="1"/>
  <c r="G306" i="24" s="1"/>
  <c r="G307" i="24" s="1"/>
  <c r="G308" i="24" s="1"/>
  <c r="G309" i="24" s="1"/>
  <c r="G310" i="24" s="1"/>
  <c r="G311" i="24" s="1"/>
  <c r="G312" i="24" s="1"/>
  <c r="G313" i="24" s="1"/>
  <c r="G314" i="24" s="1"/>
  <c r="G315" i="24" s="1"/>
  <c r="G316" i="24" s="1"/>
  <c r="G317" i="24" s="1"/>
  <c r="G318" i="24" s="1"/>
  <c r="G319" i="24" s="1"/>
  <c r="G320" i="24" s="1"/>
  <c r="G321" i="24" s="1"/>
  <c r="G322" i="24" s="1"/>
  <c r="G323" i="24" s="1"/>
  <c r="G324" i="24" s="1"/>
  <c r="G325" i="24" s="1"/>
  <c r="G326" i="24" s="1"/>
  <c r="G327" i="24" s="1"/>
  <c r="G328" i="24" s="1"/>
  <c r="G329" i="24" s="1"/>
  <c r="G330" i="24" s="1"/>
  <c r="G331" i="24" s="1"/>
  <c r="G332" i="24" s="1"/>
  <c r="G333" i="24" s="1"/>
  <c r="G334" i="24" s="1"/>
  <c r="G335" i="24" s="1"/>
  <c r="G336" i="24" s="1"/>
  <c r="G337" i="24" s="1"/>
  <c r="G338" i="24" s="1"/>
  <c r="G339" i="24" s="1"/>
  <c r="G340" i="24" s="1"/>
  <c r="G341" i="24" s="1"/>
  <c r="G342" i="24" s="1"/>
  <c r="G343" i="24" s="1"/>
  <c r="G344" i="24" s="1"/>
  <c r="G345" i="24" s="1"/>
  <c r="G346" i="24" s="1"/>
  <c r="G347" i="24" s="1"/>
  <c r="G348" i="24" s="1"/>
  <c r="G349" i="24" s="1"/>
  <c r="G350" i="24" s="1"/>
  <c r="G351" i="24" s="1"/>
  <c r="G352" i="24" s="1"/>
  <c r="G353" i="24" s="1"/>
  <c r="G354" i="24" s="1"/>
  <c r="G355" i="24" s="1"/>
  <c r="G356" i="24" s="1"/>
  <c r="G357" i="24" s="1"/>
  <c r="G358" i="24" s="1"/>
  <c r="G359" i="24" s="1"/>
  <c r="G360" i="24" s="1"/>
  <c r="G361" i="24" s="1"/>
  <c r="G362" i="24" s="1"/>
  <c r="G363" i="24" s="1"/>
  <c r="G364" i="24" s="1"/>
  <c r="G365" i="24" s="1"/>
  <c r="G366" i="24" s="1"/>
  <c r="G367" i="24" s="1"/>
  <c r="G368" i="24" s="1"/>
  <c r="G369" i="24" s="1"/>
  <c r="G370" i="24" s="1"/>
  <c r="G371" i="24" s="1"/>
  <c r="G372" i="24" s="1"/>
  <c r="G373" i="24" s="1"/>
  <c r="G374" i="24" s="1"/>
  <c r="G375" i="24" s="1"/>
  <c r="G376" i="24" s="1"/>
  <c r="G377" i="24" s="1"/>
  <c r="G378" i="24" s="1"/>
  <c r="G379" i="24" s="1"/>
  <c r="G380" i="24" s="1"/>
  <c r="G381" i="24" s="1"/>
  <c r="G382" i="24" s="1"/>
  <c r="G383" i="24" s="1"/>
  <c r="G384" i="24" s="1"/>
  <c r="G385" i="24" s="1"/>
  <c r="G386" i="24" s="1"/>
  <c r="G387" i="24" s="1"/>
  <c r="G388" i="24" s="1"/>
  <c r="G389" i="24" s="1"/>
  <c r="G390" i="24" s="1"/>
  <c r="G391" i="24" s="1"/>
  <c r="G392" i="24" s="1"/>
  <c r="G393" i="24" s="1"/>
  <c r="G394" i="24" s="1"/>
  <c r="G395" i="24" s="1"/>
  <c r="G396" i="24" s="1"/>
  <c r="G397" i="24" s="1"/>
  <c r="G398" i="24" s="1"/>
  <c r="G399" i="24" s="1"/>
  <c r="G400" i="24" s="1"/>
  <c r="G401" i="24" s="1"/>
  <c r="G402" i="24" s="1"/>
  <c r="G403" i="24" s="1"/>
  <c r="G404" i="24" s="1"/>
  <c r="G405" i="24" s="1"/>
  <c r="G406" i="24" s="1"/>
  <c r="G407" i="24" s="1"/>
  <c r="G408" i="24" s="1"/>
  <c r="G409" i="24" s="1"/>
  <c r="G410" i="24" s="1"/>
  <c r="G411" i="24" s="1"/>
  <c r="G412" i="24" s="1"/>
  <c r="G413" i="24" s="1"/>
  <c r="G414" i="24" s="1"/>
  <c r="G415" i="24" s="1"/>
  <c r="G416" i="24" s="1"/>
  <c r="G417" i="24" s="1"/>
  <c r="G418" i="24" s="1"/>
  <c r="G419" i="24" s="1"/>
  <c r="G420" i="24" s="1"/>
  <c r="G421" i="24" s="1"/>
  <c r="G422" i="24" s="1"/>
  <c r="G423" i="24" s="1"/>
  <c r="G424" i="24" s="1"/>
  <c r="G425" i="24" s="1"/>
  <c r="G426" i="24" s="1"/>
  <c r="G427" i="24" s="1"/>
  <c r="G428" i="24" s="1"/>
  <c r="G429" i="24" s="1"/>
  <c r="G430" i="24" s="1"/>
  <c r="G431" i="24" s="1"/>
  <c r="G432" i="24" s="1"/>
  <c r="G433" i="24" s="1"/>
  <c r="G434" i="24" s="1"/>
  <c r="G435" i="24" s="1"/>
  <c r="G436" i="24" s="1"/>
  <c r="G437" i="24" s="1"/>
  <c r="G438" i="24" s="1"/>
  <c r="G439" i="24" s="1"/>
  <c r="G440" i="24" s="1"/>
  <c r="G441" i="24" s="1"/>
  <c r="G442" i="24" s="1"/>
  <c r="G443" i="24" s="1"/>
  <c r="G444" i="24" s="1"/>
  <c r="G445" i="24" s="1"/>
  <c r="G446" i="24" s="1"/>
  <c r="G447" i="24" s="1"/>
  <c r="G448" i="24" s="1"/>
  <c r="G449" i="24" s="1"/>
  <c r="G450" i="24" s="1"/>
  <c r="G451" i="24" s="1"/>
  <c r="G452" i="24" s="1"/>
  <c r="G453" i="24" s="1"/>
  <c r="G454" i="24" s="1"/>
  <c r="G455" i="24" s="1"/>
  <c r="G456" i="24" s="1"/>
  <c r="G457" i="24" s="1"/>
  <c r="G458" i="24" s="1"/>
  <c r="G459" i="24" s="1"/>
  <c r="G460" i="24" s="1"/>
  <c r="G461" i="24" s="1"/>
  <c r="G462" i="24" s="1"/>
  <c r="G463" i="24" s="1"/>
  <c r="G464" i="24" s="1"/>
  <c r="G465" i="24" s="1"/>
  <c r="G466" i="24" s="1"/>
  <c r="G467" i="24" s="1"/>
  <c r="G468" i="24" s="1"/>
  <c r="G469" i="24" s="1"/>
  <c r="G470" i="24" s="1"/>
  <c r="G471" i="24" s="1"/>
  <c r="G472" i="24" s="1"/>
  <c r="G473" i="24" s="1"/>
  <c r="G474" i="24" s="1"/>
  <c r="G475" i="24" s="1"/>
  <c r="G476" i="24" s="1"/>
  <c r="G477" i="24" s="1"/>
  <c r="G478" i="24" s="1"/>
  <c r="G479" i="24" s="1"/>
  <c r="G480" i="24" s="1"/>
  <c r="G481" i="24" s="1"/>
  <c r="G482" i="24" s="1"/>
  <c r="G483" i="24" s="1"/>
  <c r="G484" i="24" s="1"/>
  <c r="G485" i="24" s="1"/>
  <c r="G486" i="24" s="1"/>
  <c r="G487" i="24" s="1"/>
  <c r="G488" i="24" s="1"/>
  <c r="G489" i="24" s="1"/>
  <c r="G490" i="24" s="1"/>
  <c r="G491" i="24" s="1"/>
  <c r="G492" i="24" s="1"/>
  <c r="G493" i="24" s="1"/>
  <c r="G494" i="24" s="1"/>
  <c r="G495" i="24" s="1"/>
  <c r="G496" i="24" s="1"/>
  <c r="G497" i="24" s="1"/>
  <c r="G498" i="24" s="1"/>
  <c r="G499" i="24" s="1"/>
  <c r="G500" i="24" s="1"/>
  <c r="G501" i="24" s="1"/>
  <c r="G502" i="24" s="1"/>
  <c r="G503" i="24" s="1"/>
  <c r="G504" i="24" s="1"/>
  <c r="G505" i="24" s="1"/>
  <c r="G506" i="24" s="1"/>
  <c r="G507" i="24" s="1"/>
  <c r="G508" i="24" s="1"/>
  <c r="G509" i="24" s="1"/>
  <c r="G510" i="24" s="1"/>
  <c r="G511" i="24" s="1"/>
  <c r="G512" i="24" s="1"/>
  <c r="G513" i="24" s="1"/>
  <c r="G514" i="24" s="1"/>
  <c r="G515" i="24" s="1"/>
  <c r="G516" i="24" s="1"/>
  <c r="G517" i="24" s="1"/>
  <c r="G518" i="24" s="1"/>
  <c r="G519" i="24" s="1"/>
  <c r="G520" i="24" s="1"/>
  <c r="G521" i="24" s="1"/>
  <c r="G522" i="24" s="1"/>
  <c r="G523" i="24" s="1"/>
  <c r="G524" i="24" s="1"/>
  <c r="G525" i="24" s="1"/>
  <c r="G526" i="24" s="1"/>
  <c r="G527" i="24" s="1"/>
  <c r="G528" i="24" s="1"/>
  <c r="G529" i="24" s="1"/>
  <c r="G530" i="24" s="1"/>
  <c r="G531" i="24" s="1"/>
  <c r="G532" i="24" s="1"/>
  <c r="G533" i="24" s="1"/>
  <c r="G534" i="24" s="1"/>
  <c r="G535" i="24" s="1"/>
  <c r="G536" i="24" s="1"/>
  <c r="G537" i="24" s="1"/>
  <c r="G538" i="24" s="1"/>
  <c r="G539" i="24" s="1"/>
  <c r="G540" i="24" s="1"/>
  <c r="G541" i="24" s="1"/>
  <c r="G542" i="24" s="1"/>
  <c r="G543" i="24" s="1"/>
  <c r="G544" i="24" s="1"/>
  <c r="G545" i="24" s="1"/>
  <c r="G546" i="24" s="1"/>
  <c r="G547" i="24" s="1"/>
  <c r="G548" i="24" s="1"/>
  <c r="G549" i="24" s="1"/>
  <c r="G550" i="24" s="1"/>
  <c r="G551" i="24" s="1"/>
  <c r="G552" i="24" s="1"/>
  <c r="G553" i="24" s="1"/>
  <c r="G554" i="24" s="1"/>
  <c r="G555" i="24" s="1"/>
  <c r="G556" i="24" s="1"/>
  <c r="G557" i="24" s="1"/>
  <c r="G558" i="24" s="1"/>
  <c r="G559" i="24" s="1"/>
  <c r="G560" i="24" s="1"/>
  <c r="G561" i="24" s="1"/>
  <c r="G562" i="24" s="1"/>
  <c r="G563" i="24" s="1"/>
  <c r="G564" i="24" s="1"/>
  <c r="G565" i="24" s="1"/>
  <c r="G566" i="24" s="1"/>
  <c r="G567" i="24" s="1"/>
  <c r="G568" i="24" s="1"/>
  <c r="G569" i="24" s="1"/>
  <c r="G570" i="24" s="1"/>
  <c r="G571" i="24" s="1"/>
  <c r="G572" i="24" s="1"/>
  <c r="G573" i="24" s="1"/>
  <c r="G574" i="24" s="1"/>
  <c r="G575" i="24" s="1"/>
  <c r="G576" i="24" s="1"/>
  <c r="G577" i="24" s="1"/>
  <c r="G578" i="24" s="1"/>
  <c r="G579" i="24" s="1"/>
  <c r="G580" i="24" s="1"/>
  <c r="G581" i="24" s="1"/>
  <c r="G582" i="24" s="1"/>
  <c r="G583" i="24" s="1"/>
  <c r="G584" i="24" s="1"/>
  <c r="G585" i="24" s="1"/>
  <c r="G586" i="24" s="1"/>
  <c r="G587" i="24" s="1"/>
  <c r="G588" i="24" s="1"/>
  <c r="G589" i="24" s="1"/>
  <c r="G590" i="24" s="1"/>
  <c r="G591" i="24" s="1"/>
  <c r="G592" i="24" s="1"/>
  <c r="G593" i="24" s="1"/>
  <c r="G594" i="24" s="1"/>
  <c r="G595" i="24" s="1"/>
  <c r="G596" i="24" s="1"/>
  <c r="G597" i="24" s="1"/>
  <c r="G598" i="24" s="1"/>
  <c r="G599" i="24" s="1"/>
  <c r="G600" i="24" s="1"/>
  <c r="G601" i="24" s="1"/>
  <c r="G602" i="24" s="1"/>
  <c r="G603" i="24" s="1"/>
  <c r="G604" i="24" s="1"/>
  <c r="G605" i="24" s="1"/>
  <c r="G606" i="24" s="1"/>
  <c r="G607" i="24" s="1"/>
  <c r="G608" i="24" s="1"/>
  <c r="G609" i="24" s="1"/>
  <c r="G610" i="24" s="1"/>
  <c r="G611" i="24" s="1"/>
  <c r="G612" i="24" s="1"/>
  <c r="G613" i="24" s="1"/>
  <c r="G614" i="24" s="1"/>
  <c r="G615" i="24" s="1"/>
  <c r="G616" i="24" s="1"/>
  <c r="G617" i="24" s="1"/>
  <c r="G618" i="24" s="1"/>
  <c r="G619" i="24" s="1"/>
  <c r="G620" i="24" s="1"/>
  <c r="G621" i="24" s="1"/>
  <c r="G622" i="24" s="1"/>
  <c r="G623" i="24" s="1"/>
  <c r="G624" i="24" s="1"/>
  <c r="G625" i="24" s="1"/>
  <c r="G626" i="24" s="1"/>
  <c r="G627" i="24" s="1"/>
  <c r="G628" i="24" s="1"/>
  <c r="G629" i="24" s="1"/>
  <c r="G630" i="24" s="1"/>
  <c r="G631" i="24" s="1"/>
  <c r="G632" i="24" s="1"/>
  <c r="G633" i="24" s="1"/>
  <c r="G634" i="24" s="1"/>
  <c r="G635" i="24" s="1"/>
  <c r="G636" i="24" s="1"/>
  <c r="G637" i="24" s="1"/>
  <c r="G638" i="24" s="1"/>
  <c r="G639" i="24" s="1"/>
  <c r="G640" i="24" s="1"/>
  <c r="G641" i="24" s="1"/>
  <c r="G642" i="24" s="1"/>
  <c r="G643" i="24" s="1"/>
  <c r="G644" i="24" s="1"/>
  <c r="G645" i="24" s="1"/>
  <c r="G646" i="24" s="1"/>
  <c r="G647" i="24" s="1"/>
  <c r="G648" i="24" s="1"/>
  <c r="G649" i="24" s="1"/>
  <c r="G650" i="24" s="1"/>
  <c r="G651" i="24" s="1"/>
  <c r="G652" i="24" s="1"/>
  <c r="G653" i="24" s="1"/>
  <c r="G654" i="24" s="1"/>
  <c r="G655" i="24" s="1"/>
  <c r="G656" i="24" s="1"/>
  <c r="G657" i="24" s="1"/>
  <c r="G658" i="24" s="1"/>
  <c r="G659" i="24" s="1"/>
  <c r="G660" i="24" s="1"/>
  <c r="G661" i="24" s="1"/>
  <c r="G662" i="24" s="1"/>
  <c r="G663" i="24" s="1"/>
  <c r="G664" i="24" s="1"/>
  <c r="G665" i="24" s="1"/>
  <c r="G666" i="24" s="1"/>
  <c r="G667" i="24" s="1"/>
  <c r="G668" i="24" s="1"/>
  <c r="G669" i="24" s="1"/>
  <c r="G670" i="24" s="1"/>
  <c r="G671" i="24" s="1"/>
  <c r="G672" i="24" s="1"/>
  <c r="G673" i="24" s="1"/>
  <c r="G674" i="24" s="1"/>
  <c r="G675" i="24" s="1"/>
  <c r="G676" i="24" s="1"/>
  <c r="G677" i="24" s="1"/>
  <c r="G678" i="24" s="1"/>
  <c r="G679" i="24" s="1"/>
  <c r="G680" i="24" s="1"/>
  <c r="G681" i="24" s="1"/>
  <c r="G682" i="24" s="1"/>
  <c r="G683" i="24" s="1"/>
  <c r="G684" i="24" s="1"/>
  <c r="G685" i="24" s="1"/>
  <c r="G686" i="24" s="1"/>
  <c r="G687" i="24" s="1"/>
  <c r="G688" i="24" s="1"/>
  <c r="G689" i="24" s="1"/>
  <c r="G690" i="24" s="1"/>
  <c r="G691" i="24" s="1"/>
  <c r="G692" i="24" s="1"/>
  <c r="G693" i="24" s="1"/>
  <c r="G694" i="24" s="1"/>
  <c r="G695" i="24" s="1"/>
  <c r="G696" i="24" s="1"/>
  <c r="G697" i="24" s="1"/>
  <c r="G698" i="24" s="1"/>
  <c r="G699" i="24" s="1"/>
  <c r="G700" i="24" s="1"/>
  <c r="G701" i="24" s="1"/>
  <c r="G702" i="24" s="1"/>
  <c r="G703" i="24" s="1"/>
  <c r="G704" i="24" s="1"/>
  <c r="G705" i="24" s="1"/>
  <c r="G706" i="24" s="1"/>
  <c r="G707" i="24" s="1"/>
  <c r="G708" i="24" s="1"/>
  <c r="G709" i="24" s="1"/>
  <c r="G710" i="24" s="1"/>
  <c r="G711" i="24" s="1"/>
  <c r="G712" i="24" s="1"/>
  <c r="G713" i="24" s="1"/>
  <c r="G714" i="24" s="1"/>
  <c r="G715" i="24" s="1"/>
  <c r="G716" i="24" s="1"/>
  <c r="G717" i="24" s="1"/>
  <c r="G718" i="24" s="1"/>
  <c r="G719" i="24" s="1"/>
  <c r="G720" i="24" s="1"/>
  <c r="G721" i="24" s="1"/>
  <c r="G722" i="24" s="1"/>
  <c r="G723" i="24" s="1"/>
  <c r="G724" i="24" s="1"/>
  <c r="G725" i="24" s="1"/>
  <c r="G726" i="24" s="1"/>
  <c r="G727" i="24" s="1"/>
  <c r="G728" i="24" s="1"/>
  <c r="G729" i="24" s="1"/>
  <c r="G730" i="24" s="1"/>
  <c r="G731" i="24" s="1"/>
  <c r="G732" i="24" s="1"/>
  <c r="G733" i="24" s="1"/>
  <c r="G734" i="24" s="1"/>
  <c r="G735" i="24" s="1"/>
  <c r="G736" i="24" s="1"/>
  <c r="G737" i="24" s="1"/>
  <c r="G738" i="24" s="1"/>
  <c r="G739" i="24" s="1"/>
  <c r="G740" i="24" s="1"/>
  <c r="G741" i="24" s="1"/>
  <c r="G742" i="24" s="1"/>
  <c r="G743" i="24" s="1"/>
  <c r="G744" i="24" s="1"/>
  <c r="G745" i="24" s="1"/>
  <c r="G746" i="24" s="1"/>
  <c r="G747" i="24" s="1"/>
  <c r="G748" i="24" s="1"/>
  <c r="G749" i="24" s="1"/>
  <c r="G750" i="24" s="1"/>
  <c r="G751" i="24" s="1"/>
  <c r="G752" i="24" s="1"/>
  <c r="G753" i="24" s="1"/>
  <c r="G754" i="24" s="1"/>
  <c r="G755" i="24" s="1"/>
  <c r="G756" i="24" s="1"/>
  <c r="G757" i="24" s="1"/>
  <c r="G758" i="24" s="1"/>
  <c r="G759" i="24" s="1"/>
  <c r="G760" i="24" s="1"/>
  <c r="G761" i="24" s="1"/>
  <c r="G762" i="24" s="1"/>
  <c r="G763" i="24" s="1"/>
  <c r="G764" i="24" s="1"/>
  <c r="G765" i="24" s="1"/>
  <c r="G766" i="24" s="1"/>
  <c r="G767" i="24" s="1"/>
  <c r="G768" i="24" s="1"/>
  <c r="G769" i="24" s="1"/>
  <c r="G770" i="24" s="1"/>
  <c r="G771" i="24" s="1"/>
  <c r="G772" i="24" s="1"/>
  <c r="G773" i="24" s="1"/>
  <c r="G774" i="24" s="1"/>
  <c r="G775" i="24" s="1"/>
  <c r="G776" i="24" s="1"/>
  <c r="G777" i="24" s="1"/>
  <c r="G778" i="24" s="1"/>
  <c r="G779" i="24" s="1"/>
  <c r="G780" i="24" s="1"/>
  <c r="G781" i="24" s="1"/>
  <c r="G782" i="24" s="1"/>
  <c r="G783" i="24" s="1"/>
  <c r="G784" i="24" s="1"/>
  <c r="G785" i="24" s="1"/>
  <c r="G786" i="24" s="1"/>
  <c r="G787" i="24" s="1"/>
  <c r="G788" i="24" s="1"/>
  <c r="G789" i="24" s="1"/>
  <c r="G790" i="24" s="1"/>
  <c r="G791" i="24" s="1"/>
  <c r="G792" i="24" s="1"/>
  <c r="G793" i="24" s="1"/>
  <c r="G794" i="24" s="1"/>
  <c r="G795" i="24" s="1"/>
  <c r="G796" i="24" s="1"/>
  <c r="G797" i="24" s="1"/>
  <c r="G798" i="24" s="1"/>
  <c r="G799" i="24" s="1"/>
  <c r="G800" i="24" s="1"/>
  <c r="G801" i="24" s="1"/>
  <c r="G802" i="24" s="1"/>
  <c r="G803" i="24" s="1"/>
  <c r="G804" i="24" s="1"/>
  <c r="G805" i="24" s="1"/>
  <c r="G806" i="24" s="1"/>
  <c r="G807" i="24" s="1"/>
  <c r="G808" i="24" s="1"/>
  <c r="G809" i="24" s="1"/>
  <c r="G810" i="24" s="1"/>
  <c r="G811" i="24" s="1"/>
  <c r="G812" i="24" s="1"/>
  <c r="G813" i="24" s="1"/>
  <c r="G814" i="24" s="1"/>
  <c r="G815" i="24" s="1"/>
  <c r="G816" i="24" s="1"/>
  <c r="G817" i="24" s="1"/>
  <c r="G818" i="24" s="1"/>
  <c r="G819" i="24" s="1"/>
  <c r="G820" i="24" s="1"/>
  <c r="G821" i="24" s="1"/>
  <c r="G822" i="24" s="1"/>
  <c r="G823" i="24" s="1"/>
  <c r="G824" i="24" s="1"/>
  <c r="G825" i="24" s="1"/>
  <c r="G826" i="24" s="1"/>
  <c r="G827" i="24" s="1"/>
  <c r="G828" i="24" s="1"/>
  <c r="G829" i="24" s="1"/>
  <c r="G830" i="24" s="1"/>
  <c r="G831" i="24" s="1"/>
  <c r="G832" i="24" s="1"/>
  <c r="G833" i="24" s="1"/>
  <c r="G834" i="24" s="1"/>
  <c r="G835" i="24" s="1"/>
  <c r="G836" i="24" s="1"/>
  <c r="G837" i="24" s="1"/>
  <c r="G838" i="24" s="1"/>
  <c r="G839" i="24" s="1"/>
  <c r="G840" i="24" s="1"/>
  <c r="G841" i="24" s="1"/>
  <c r="G842" i="24" s="1"/>
  <c r="G843" i="24" s="1"/>
  <c r="G844" i="24" s="1"/>
  <c r="G845" i="24" s="1"/>
  <c r="G846" i="24" s="1"/>
  <c r="G847" i="24" s="1"/>
  <c r="G848" i="24" s="1"/>
  <c r="G849" i="24" s="1"/>
  <c r="G850" i="24" s="1"/>
  <c r="G851" i="24" s="1"/>
  <c r="G852" i="24" s="1"/>
  <c r="G853" i="24" s="1"/>
  <c r="G854" i="24" s="1"/>
  <c r="G855" i="24" s="1"/>
  <c r="G856" i="24" s="1"/>
  <c r="G857" i="24" s="1"/>
  <c r="G858" i="24" s="1"/>
  <c r="G859" i="24" s="1"/>
  <c r="G860" i="24" s="1"/>
  <c r="G861" i="24" s="1"/>
  <c r="G862" i="24" s="1"/>
  <c r="G863" i="24" s="1"/>
  <c r="G864" i="24" s="1"/>
  <c r="G865" i="24" s="1"/>
  <c r="G866" i="24" s="1"/>
  <c r="G867" i="24" s="1"/>
  <c r="G868" i="24" s="1"/>
  <c r="G869" i="24" s="1"/>
  <c r="G870" i="24" s="1"/>
  <c r="G871" i="24" s="1"/>
  <c r="G872" i="24" s="1"/>
  <c r="G873" i="24" s="1"/>
  <c r="G874" i="24" s="1"/>
  <c r="G875" i="24" s="1"/>
  <c r="G876" i="24" s="1"/>
  <c r="G877" i="24" s="1"/>
  <c r="G878" i="24" s="1"/>
  <c r="G879" i="24" s="1"/>
  <c r="G880" i="24" s="1"/>
  <c r="G881" i="24" s="1"/>
  <c r="G882" i="24" s="1"/>
  <c r="G883" i="24" s="1"/>
  <c r="G884" i="24" s="1"/>
  <c r="G885" i="24" s="1"/>
  <c r="G886" i="24" s="1"/>
  <c r="G887" i="24" s="1"/>
  <c r="G888" i="24" s="1"/>
  <c r="G889" i="24" s="1"/>
  <c r="G890" i="24" s="1"/>
  <c r="G891" i="24" s="1"/>
  <c r="G892" i="24" s="1"/>
  <c r="G893" i="24" s="1"/>
  <c r="G894" i="24" s="1"/>
  <c r="G895" i="24" s="1"/>
  <c r="G896" i="24" s="1"/>
  <c r="G897" i="24" s="1"/>
  <c r="G898" i="24" s="1"/>
  <c r="G899" i="24" s="1"/>
  <c r="G900" i="24" s="1"/>
  <c r="G901" i="24" s="1"/>
  <c r="G902" i="24" s="1"/>
  <c r="G903" i="24" s="1"/>
  <c r="G904" i="24" s="1"/>
  <c r="G905" i="24" s="1"/>
  <c r="G906" i="24" s="1"/>
  <c r="G907" i="24" s="1"/>
  <c r="G908" i="24" s="1"/>
  <c r="G909" i="24" s="1"/>
  <c r="G910" i="24" s="1"/>
  <c r="G911" i="24" s="1"/>
  <c r="G912" i="24" s="1"/>
  <c r="G913" i="24" s="1"/>
  <c r="G914" i="24" s="1"/>
  <c r="G915" i="24" s="1"/>
  <c r="G916" i="24" s="1"/>
  <c r="G917" i="24" s="1"/>
  <c r="G918" i="24" s="1"/>
  <c r="G919" i="24" s="1"/>
  <c r="G920" i="24" s="1"/>
  <c r="G921" i="24" s="1"/>
  <c r="G922" i="24" s="1"/>
  <c r="G923" i="24" s="1"/>
  <c r="G924" i="24" s="1"/>
  <c r="G925" i="24" s="1"/>
  <c r="G926" i="24" s="1"/>
  <c r="G927" i="24" s="1"/>
  <c r="G928" i="24" s="1"/>
  <c r="G929" i="24" s="1"/>
  <c r="G930" i="24" s="1"/>
  <c r="G931" i="24" s="1"/>
  <c r="G932" i="24" s="1"/>
  <c r="G933" i="24" s="1"/>
  <c r="G934" i="24" s="1"/>
  <c r="G935" i="24" s="1"/>
  <c r="G936" i="24" s="1"/>
  <c r="G937" i="24" s="1"/>
  <c r="G938" i="24" s="1"/>
  <c r="G939" i="24" s="1"/>
  <c r="G940" i="24" s="1"/>
  <c r="G941" i="24" s="1"/>
  <c r="G942" i="24" s="1"/>
  <c r="G943" i="24" s="1"/>
  <c r="G944" i="24" s="1"/>
  <c r="G945" i="24" s="1"/>
  <c r="G946" i="24" s="1"/>
  <c r="G947" i="24" s="1"/>
  <c r="G948" i="24" s="1"/>
  <c r="G949" i="24" s="1"/>
  <c r="G950" i="24" s="1"/>
  <c r="G951" i="24" s="1"/>
  <c r="G952" i="24" s="1"/>
  <c r="G953" i="24" s="1"/>
  <c r="G954" i="24" s="1"/>
  <c r="G955" i="24" s="1"/>
  <c r="G956" i="24" s="1"/>
  <c r="G957" i="24" s="1"/>
  <c r="G958" i="24" s="1"/>
  <c r="G959" i="24" s="1"/>
  <c r="G960" i="24" s="1"/>
  <c r="G961" i="24" s="1"/>
  <c r="G962" i="24" s="1"/>
  <c r="G963" i="24" s="1"/>
  <c r="G964" i="24" s="1"/>
  <c r="G965" i="24" s="1"/>
  <c r="G966" i="24" s="1"/>
  <c r="G967" i="24" s="1"/>
  <c r="G968" i="24" s="1"/>
  <c r="G969" i="24" s="1"/>
  <c r="G970" i="24" s="1"/>
  <c r="G971" i="24" s="1"/>
  <c r="G972" i="24" s="1"/>
  <c r="G973" i="24" s="1"/>
  <c r="G974" i="24" s="1"/>
  <c r="G975" i="24" s="1"/>
  <c r="G976" i="24" s="1"/>
  <c r="G977" i="24" s="1"/>
  <c r="G978" i="24" s="1"/>
  <c r="G979" i="24" s="1"/>
  <c r="G980" i="24" s="1"/>
  <c r="G981" i="24" s="1"/>
  <c r="G982" i="24" s="1"/>
  <c r="G983" i="24" s="1"/>
  <c r="G984" i="24" s="1"/>
  <c r="G985" i="24" s="1"/>
  <c r="G986" i="24" s="1"/>
  <c r="G987" i="24" s="1"/>
  <c r="G988" i="24" s="1"/>
  <c r="G989" i="24" s="1"/>
  <c r="G990" i="24" s="1"/>
  <c r="G991" i="24" s="1"/>
  <c r="G992" i="24" s="1"/>
  <c r="G993" i="24" s="1"/>
  <c r="G994" i="24" s="1"/>
  <c r="G995" i="24" s="1"/>
  <c r="G996" i="24" s="1"/>
  <c r="G997" i="24" s="1"/>
  <c r="G998" i="24" s="1"/>
  <c r="G999" i="24" s="1"/>
  <c r="G1000" i="24" s="1"/>
  <c r="G1001" i="24" s="1"/>
  <c r="G1002" i="24" s="1"/>
  <c r="G1003" i="24" s="1"/>
  <c r="G1004" i="24" s="1"/>
  <c r="G1005" i="24" s="1"/>
  <c r="G1006" i="24" s="1"/>
  <c r="G1007" i="24" s="1"/>
  <c r="G1008" i="24" s="1"/>
  <c r="G1009" i="24" s="1"/>
  <c r="G1010" i="24" s="1"/>
  <c r="G1011" i="24" s="1"/>
  <c r="G1012" i="24" s="1"/>
  <c r="G1013" i="24" s="1"/>
  <c r="G1014" i="24" s="1"/>
  <c r="G1015" i="24" s="1"/>
  <c r="G1016" i="24" s="1"/>
  <c r="G1017" i="24" s="1"/>
  <c r="G1018" i="24" s="1"/>
  <c r="G1019" i="24" s="1"/>
  <c r="G1020" i="24" s="1"/>
  <c r="G1021" i="24" s="1"/>
  <c r="G1022" i="24" s="1"/>
  <c r="G1023" i="24" s="1"/>
  <c r="G1024" i="24" s="1"/>
  <c r="G1025" i="24" s="1"/>
  <c r="G1026" i="24" s="1"/>
  <c r="G1027" i="24" s="1"/>
  <c r="G1028" i="24" s="1"/>
  <c r="G1029" i="24" s="1"/>
  <c r="G1030" i="24" s="1"/>
  <c r="G1031" i="24" s="1"/>
  <c r="G1032" i="24" s="1"/>
  <c r="G1033" i="24" s="1"/>
  <c r="G1034" i="24" s="1"/>
  <c r="G1035" i="24" s="1"/>
  <c r="G1036" i="24" s="1"/>
  <c r="G1037" i="24" s="1"/>
  <c r="G1038" i="24" s="1"/>
  <c r="G1039" i="24" s="1"/>
  <c r="G1040" i="24" s="1"/>
  <c r="G1041" i="24" s="1"/>
  <c r="G1042" i="24" s="1"/>
  <c r="G1043" i="24" s="1"/>
  <c r="G1044" i="24" s="1"/>
  <c r="G1045" i="24" s="1"/>
  <c r="G1046" i="24" s="1"/>
  <c r="G1047" i="24" s="1"/>
  <c r="G1048" i="24" s="1"/>
  <c r="G1049" i="24" s="1"/>
  <c r="G1050" i="24" s="1"/>
  <c r="G1051" i="24" s="1"/>
  <c r="G1052" i="24" s="1"/>
  <c r="G1053" i="24" s="1"/>
  <c r="G1054" i="24" s="1"/>
  <c r="G1055" i="24" s="1"/>
  <c r="G1056" i="24" s="1"/>
  <c r="G1057" i="24" s="1"/>
  <c r="G1058" i="24" s="1"/>
  <c r="G1059" i="24" s="1"/>
  <c r="G1060" i="24" s="1"/>
  <c r="G1061" i="24" s="1"/>
  <c r="G1062" i="24" s="1"/>
  <c r="G1063" i="24" s="1"/>
  <c r="G1064" i="24" s="1"/>
  <c r="G1065" i="24" s="1"/>
  <c r="G1066" i="24" s="1"/>
  <c r="G1067" i="24" s="1"/>
  <c r="G1068" i="24" s="1"/>
  <c r="G1069" i="24" s="1"/>
  <c r="G1070" i="24" s="1"/>
  <c r="G1071" i="24" s="1"/>
  <c r="G1072" i="24" s="1"/>
  <c r="G1073" i="24" s="1"/>
  <c r="G1074" i="24" s="1"/>
  <c r="G1075" i="24" s="1"/>
  <c r="G1076" i="24" s="1"/>
  <c r="G1077" i="24" s="1"/>
  <c r="G1078" i="24" s="1"/>
  <c r="G1079" i="24" s="1"/>
  <c r="G1080" i="24" s="1"/>
  <c r="G1081" i="24" s="1"/>
  <c r="G1082" i="24" s="1"/>
  <c r="G1083" i="24" s="1"/>
  <c r="G1084" i="24" s="1"/>
  <c r="G1085" i="24" s="1"/>
  <c r="G1086" i="24" s="1"/>
  <c r="G1087" i="24" s="1"/>
  <c r="G1088" i="24" s="1"/>
  <c r="G1089" i="24" s="1"/>
  <c r="G1090" i="24" s="1"/>
  <c r="G1091" i="24" s="1"/>
  <c r="G1092" i="24" s="1"/>
  <c r="G1093" i="24" s="1"/>
  <c r="G1094" i="24" s="1"/>
  <c r="G1095" i="24" s="1"/>
  <c r="G1096" i="24" s="1"/>
  <c r="G1097" i="24" s="1"/>
  <c r="G1098" i="24" s="1"/>
  <c r="G1099" i="24" s="1"/>
  <c r="G1100" i="24" s="1"/>
  <c r="G1101" i="24" s="1"/>
  <c r="G1102" i="24" s="1"/>
  <c r="G1103" i="24" s="1"/>
  <c r="G1104" i="24" s="1"/>
  <c r="G1105" i="24" s="1"/>
  <c r="G1106" i="24" s="1"/>
  <c r="G1107" i="24" s="1"/>
  <c r="G1108" i="24" s="1"/>
  <c r="G1109" i="24" s="1"/>
  <c r="G1110" i="24" s="1"/>
  <c r="G1111" i="24" s="1"/>
  <c r="G1112" i="24" s="1"/>
  <c r="G1113" i="24" s="1"/>
  <c r="G1114" i="24" s="1"/>
  <c r="G1115" i="24" s="1"/>
  <c r="G1116" i="24" s="1"/>
  <c r="G1117" i="24" s="1"/>
  <c r="G1118" i="24" s="1"/>
  <c r="G1119" i="24" s="1"/>
  <c r="G1120" i="24" s="1"/>
  <c r="G1121" i="24" s="1"/>
  <c r="G1122" i="24" s="1"/>
  <c r="G1123" i="24" s="1"/>
  <c r="G1124" i="24" s="1"/>
  <c r="G1125" i="24" s="1"/>
  <c r="G1126" i="24" s="1"/>
  <c r="G1127" i="24" s="1"/>
  <c r="G1128" i="24" s="1"/>
  <c r="G1129" i="24" s="1"/>
  <c r="G1130" i="24" s="1"/>
  <c r="G1131" i="24" s="1"/>
  <c r="G1132" i="24" s="1"/>
  <c r="G1133" i="24" s="1"/>
  <c r="G1134" i="24" s="1"/>
  <c r="G1135" i="24" s="1"/>
  <c r="G1136" i="24" s="1"/>
  <c r="G1137" i="24" s="1"/>
  <c r="G1138" i="24" s="1"/>
  <c r="G1139" i="24" s="1"/>
  <c r="G1140" i="24" s="1"/>
  <c r="G1141" i="24" s="1"/>
  <c r="G1142" i="24" s="1"/>
  <c r="G1143" i="24" s="1"/>
  <c r="G1144" i="24" s="1"/>
  <c r="G1145" i="24" s="1"/>
  <c r="G1146" i="24" s="1"/>
  <c r="G1147" i="24" s="1"/>
  <c r="G1148" i="24" s="1"/>
  <c r="G1149" i="24" s="1"/>
  <c r="G1150" i="24" s="1"/>
  <c r="G1151" i="24" s="1"/>
  <c r="G1152" i="24" s="1"/>
  <c r="G1153" i="24" s="1"/>
  <c r="G1154" i="24" s="1"/>
  <c r="G1155" i="24" s="1"/>
  <c r="G1156" i="24" s="1"/>
  <c r="G1157" i="24" s="1"/>
  <c r="G1158" i="24" s="1"/>
  <c r="G1159" i="24" s="1"/>
  <c r="G1160" i="24" s="1"/>
  <c r="G1161" i="24" s="1"/>
  <c r="G1162" i="24" s="1"/>
  <c r="G1163" i="24" s="1"/>
  <c r="G1164" i="24" s="1"/>
  <c r="G1165" i="24" s="1"/>
  <c r="G1166" i="24" s="1"/>
  <c r="G1167" i="24" s="1"/>
  <c r="G1168" i="24" s="1"/>
  <c r="G1169" i="24" s="1"/>
  <c r="G1170" i="24" s="1"/>
  <c r="G1171" i="24" s="1"/>
  <c r="G1172" i="24" s="1"/>
  <c r="G1173" i="24" s="1"/>
  <c r="G1174" i="24" s="1"/>
  <c r="G1175" i="24" s="1"/>
  <c r="G1176" i="24" s="1"/>
  <c r="G1177" i="24" s="1"/>
  <c r="G1178" i="24" s="1"/>
  <c r="G1179" i="24" s="1"/>
  <c r="G1180" i="24" s="1"/>
  <c r="G1181" i="24" s="1"/>
  <c r="G1182" i="24" s="1"/>
  <c r="G1183" i="24" s="1"/>
  <c r="G1184" i="24" s="1"/>
  <c r="G1185" i="24" s="1"/>
  <c r="G1186" i="24" s="1"/>
  <c r="G1187" i="24" s="1"/>
  <c r="G1188" i="24" s="1"/>
  <c r="G1189" i="24" s="1"/>
  <c r="G1190" i="24" s="1"/>
  <c r="G1191" i="24" s="1"/>
  <c r="G1192" i="24" s="1"/>
  <c r="G1193" i="24" s="1"/>
  <c r="G1194" i="24" s="1"/>
  <c r="G1195" i="24" s="1"/>
  <c r="G1196" i="24" s="1"/>
  <c r="G1197" i="24" s="1"/>
  <c r="G1198" i="24" s="1"/>
  <c r="G1199" i="24" s="1"/>
  <c r="G1200" i="24" s="1"/>
  <c r="G1201" i="24" s="1"/>
  <c r="G1202" i="24" s="1"/>
  <c r="G1203" i="24" s="1"/>
  <c r="G1204" i="24" s="1"/>
  <c r="G1205" i="24" s="1"/>
  <c r="G1206" i="24" s="1"/>
  <c r="G1207" i="24" s="1"/>
  <c r="G1208" i="24" s="1"/>
  <c r="G1209" i="24" s="1"/>
  <c r="G1210" i="24" s="1"/>
  <c r="G1211" i="24" s="1"/>
  <c r="G1212" i="24" s="1"/>
  <c r="G1213" i="24" s="1"/>
  <c r="G1214" i="24" s="1"/>
  <c r="G1215" i="24" s="1"/>
  <c r="G1216" i="24" s="1"/>
  <c r="G1217" i="24" s="1"/>
  <c r="G1218" i="24" s="1"/>
  <c r="G1219" i="24" s="1"/>
  <c r="G1220" i="24" s="1"/>
  <c r="G1221" i="24" s="1"/>
  <c r="G1222" i="24" s="1"/>
  <c r="G1223" i="24" s="1"/>
  <c r="G1224" i="24" s="1"/>
  <c r="G1225" i="24" s="1"/>
  <c r="G1226" i="24" s="1"/>
  <c r="G1227" i="24" s="1"/>
  <c r="G1228" i="24" s="1"/>
  <c r="G1229" i="24" s="1"/>
  <c r="G1230" i="24" s="1"/>
  <c r="G1231" i="24" s="1"/>
  <c r="G1232" i="24" s="1"/>
  <c r="G1233" i="24" s="1"/>
  <c r="G1234" i="24" s="1"/>
  <c r="G1235" i="24" s="1"/>
  <c r="G1236" i="24" s="1"/>
  <c r="G1237" i="24" s="1"/>
  <c r="G1238" i="24" s="1"/>
  <c r="G1239" i="24" s="1"/>
  <c r="G1240" i="24" s="1"/>
  <c r="G1241" i="24" s="1"/>
  <c r="G1242" i="24" s="1"/>
  <c r="G1243" i="24" s="1"/>
  <c r="G1244" i="24" s="1"/>
  <c r="G1245" i="24" s="1"/>
  <c r="I229" i="24" l="1"/>
  <c r="H230" i="24"/>
  <c r="F131" i="24"/>
  <c r="D132" i="24" l="1"/>
  <c r="I230" i="24"/>
  <c r="H231" i="24"/>
  <c r="I231" i="24" l="1"/>
  <c r="H232" i="24"/>
  <c r="E132" i="24"/>
  <c r="F132" i="24" l="1"/>
  <c r="I232" i="24"/>
  <c r="H233" i="24"/>
  <c r="I233" i="24" l="1"/>
  <c r="H234" i="24"/>
  <c r="D133" i="24"/>
  <c r="E133" i="24" l="1"/>
  <c r="I234" i="24"/>
  <c r="H235" i="24"/>
  <c r="I235" i="24" l="1"/>
  <c r="H236" i="24"/>
  <c r="I236" i="24" s="1"/>
  <c r="F133" i="24"/>
  <c r="D134" i="24" l="1"/>
  <c r="E134" i="24" l="1"/>
  <c r="F134" i="24" l="1"/>
  <c r="D135" i="24" l="1"/>
  <c r="E135" i="24" s="1"/>
  <c r="F135" i="24" s="1"/>
  <c r="D136" i="24" l="1"/>
  <c r="E136" i="24" s="1"/>
  <c r="F136" i="24" s="1"/>
  <c r="D137" i="24" l="1"/>
  <c r="E137" i="24" s="1"/>
  <c r="F137" i="24" s="1"/>
  <c r="D138" i="24" l="1"/>
  <c r="E138" i="24" s="1"/>
  <c r="F138" i="24" s="1"/>
  <c r="D139" i="24" l="1"/>
  <c r="E139" i="24" s="1"/>
  <c r="F139" i="24" s="1"/>
  <c r="D140" i="24" l="1"/>
  <c r="E140" i="24" s="1"/>
  <c r="F140" i="24" s="1"/>
  <c r="D141" i="24" l="1"/>
  <c r="E141" i="24" s="1"/>
  <c r="F141" i="24" s="1"/>
  <c r="D142" i="24" l="1"/>
  <c r="E142" i="24" s="1"/>
  <c r="F142" i="24" s="1"/>
  <c r="D143" i="24" l="1"/>
  <c r="E143" i="24" s="1"/>
  <c r="F143" i="24" s="1"/>
  <c r="D144" i="24" l="1"/>
  <c r="E144" i="24" s="1"/>
  <c r="F144" i="24" s="1"/>
  <c r="D145" i="24" l="1"/>
  <c r="E145" i="24" s="1"/>
  <c r="F145" i="24" s="1"/>
  <c r="D146" i="24" l="1"/>
  <c r="E146" i="24" s="1"/>
  <c r="F146" i="24" s="1"/>
  <c r="D147" i="24" l="1"/>
  <c r="E147" i="24" s="1"/>
  <c r="F147" i="24" s="1"/>
  <c r="D148" i="24" l="1"/>
  <c r="E148" i="24" s="1"/>
  <c r="F148" i="24" s="1"/>
  <c r="D149" i="24" l="1"/>
  <c r="E149" i="24" s="1"/>
  <c r="F149" i="24" s="1"/>
  <c r="D150" i="24" l="1"/>
  <c r="E150" i="24" s="1"/>
  <c r="F150" i="24" s="1"/>
  <c r="D151" i="24" l="1"/>
  <c r="E151" i="24" s="1"/>
  <c r="F151" i="24" s="1"/>
  <c r="D152" i="24" l="1"/>
  <c r="E152" i="24" s="1"/>
  <c r="F152" i="24" s="1"/>
  <c r="D153" i="24" l="1"/>
  <c r="E153" i="24" s="1"/>
  <c r="F153" i="24" s="1"/>
  <c r="D154" i="24" l="1"/>
  <c r="E154" i="24" s="1"/>
  <c r="F154" i="24" s="1"/>
  <c r="D155" i="24" l="1"/>
  <c r="E155" i="24" s="1"/>
  <c r="F155" i="24" s="1"/>
  <c r="D156" i="24" l="1"/>
  <c r="E156" i="24" s="1"/>
  <c r="F156" i="24" s="1"/>
  <c r="D157" i="24" l="1"/>
  <c r="E157" i="24" s="1"/>
  <c r="F157" i="24" s="1"/>
  <c r="D158" i="24" l="1"/>
  <c r="E158" i="24" s="1"/>
  <c r="F158" i="24" s="1"/>
  <c r="D159" i="24" l="1"/>
  <c r="E159" i="24" s="1"/>
  <c r="F159" i="24" s="1"/>
  <c r="D160" i="24" l="1"/>
  <c r="E160" i="24" s="1"/>
  <c r="F160" i="24" s="1"/>
  <c r="D161" i="24" l="1"/>
  <c r="E161" i="24" s="1"/>
  <c r="F161" i="24" s="1"/>
  <c r="D162" i="24" l="1"/>
  <c r="E162" i="24" s="1"/>
  <c r="F162" i="24" s="1"/>
  <c r="D163" i="24" l="1"/>
  <c r="E163" i="24" s="1"/>
  <c r="F163" i="24" s="1"/>
  <c r="D164" i="24" l="1"/>
  <c r="E164" i="24" s="1"/>
  <c r="F164" i="24" s="1"/>
  <c r="D165" i="24" l="1"/>
  <c r="E165" i="24" s="1"/>
  <c r="F165" i="24" s="1"/>
  <c r="D166" i="24" l="1"/>
  <c r="E166" i="24" s="1"/>
  <c r="F166" i="24" s="1"/>
  <c r="D167" i="24" l="1"/>
  <c r="E167" i="24" s="1"/>
  <c r="F167" i="24" s="1"/>
  <c r="D168" i="24" l="1"/>
  <c r="E168" i="24" s="1"/>
  <c r="F168" i="24" s="1"/>
  <c r="D169" i="24" l="1"/>
  <c r="E169" i="24" s="1"/>
  <c r="F169" i="24" s="1"/>
  <c r="D170" i="24" l="1"/>
  <c r="E170" i="24" s="1"/>
  <c r="F170" i="24" s="1"/>
  <c r="D171" i="24" l="1"/>
  <c r="E171" i="24" s="1"/>
  <c r="F171" i="24" s="1"/>
  <c r="D172" i="24" l="1"/>
  <c r="E172" i="24" s="1"/>
  <c r="F172" i="24" s="1"/>
  <c r="D173" i="24" l="1"/>
  <c r="E173" i="24" s="1"/>
  <c r="F173" i="24" s="1"/>
  <c r="D174" i="24" l="1"/>
  <c r="E174" i="24" s="1"/>
  <c r="F174" i="24" s="1"/>
  <c r="D175" i="24" l="1"/>
  <c r="E175" i="24" s="1"/>
  <c r="F175" i="24" s="1"/>
  <c r="D176" i="24" l="1"/>
  <c r="E176" i="24" s="1"/>
  <c r="F176" i="24" s="1"/>
  <c r="D177" i="24" l="1"/>
  <c r="E177" i="24" s="1"/>
  <c r="F177" i="24" s="1"/>
  <c r="D178" i="24" l="1"/>
  <c r="E178" i="24" s="1"/>
  <c r="F178" i="24" s="1"/>
  <c r="D179" i="24" l="1"/>
  <c r="E179" i="24" s="1"/>
  <c r="F179" i="24" s="1"/>
  <c r="D180" i="24" l="1"/>
  <c r="E180" i="24" s="1"/>
  <c r="F180" i="24" s="1"/>
  <c r="D181" i="24" l="1"/>
  <c r="E181" i="24" s="1"/>
  <c r="F181" i="24" s="1"/>
  <c r="D182" i="24" l="1"/>
  <c r="E182" i="24" s="1"/>
  <c r="F182" i="24" s="1"/>
  <c r="D183" i="24" l="1"/>
  <c r="E183" i="24" s="1"/>
  <c r="F183" i="24" s="1"/>
  <c r="D184" i="24" l="1"/>
  <c r="E184" i="24" s="1"/>
  <c r="F184" i="24" s="1"/>
  <c r="D185" i="24" l="1"/>
  <c r="E185" i="24" s="1"/>
  <c r="F185" i="24" s="1"/>
  <c r="D186" i="24" l="1"/>
  <c r="E186" i="24" s="1"/>
  <c r="F186" i="24" s="1"/>
  <c r="D187" i="24" l="1"/>
  <c r="E187" i="24" s="1"/>
  <c r="F187" i="24" s="1"/>
  <c r="D188" i="24" l="1"/>
  <c r="E188" i="24" s="1"/>
  <c r="F188" i="24" s="1"/>
  <c r="D189" i="24" l="1"/>
  <c r="E189" i="24" l="1"/>
  <c r="F189" i="24" l="1"/>
  <c r="D190" i="24" l="1"/>
  <c r="E190" i="24" l="1"/>
  <c r="F190" i="24" l="1"/>
  <c r="D191" i="24" l="1"/>
  <c r="E191" i="24" l="1"/>
  <c r="F191" i="24" l="1"/>
  <c r="D192" i="24" l="1"/>
  <c r="E192" i="24" l="1"/>
  <c r="F192" i="24" l="1"/>
  <c r="D193" i="24" l="1"/>
  <c r="E193" i="24" l="1"/>
  <c r="F193" i="24" l="1"/>
  <c r="D194" i="24" l="1"/>
  <c r="E194" i="24" l="1"/>
  <c r="F194" i="24" l="1"/>
  <c r="D195" i="24" l="1"/>
  <c r="E195" i="24" s="1"/>
  <c r="F195" i="24" s="1"/>
  <c r="D196" i="24" l="1"/>
  <c r="E196" i="24" s="1"/>
  <c r="F196" i="24" s="1"/>
  <c r="D197" i="24" l="1"/>
  <c r="E197" i="24" s="1"/>
  <c r="F197" i="24" s="1"/>
  <c r="D198" i="24" l="1"/>
  <c r="E198" i="24" s="1"/>
  <c r="F198" i="24" s="1"/>
  <c r="D199" i="24" l="1"/>
  <c r="E199" i="24" s="1"/>
  <c r="F199" i="24" s="1"/>
  <c r="D200" i="24" l="1"/>
  <c r="E200" i="24" s="1"/>
  <c r="F200" i="24" s="1"/>
  <c r="D201" i="24" l="1"/>
  <c r="E201" i="24" s="1"/>
  <c r="F201" i="24" s="1"/>
  <c r="D202" i="24" l="1"/>
  <c r="E202" i="24" s="1"/>
  <c r="F202" i="24" s="1"/>
  <c r="D203" i="24" l="1"/>
  <c r="E203" i="24" s="1"/>
  <c r="F203" i="24" s="1"/>
  <c r="D204" i="24" l="1"/>
  <c r="E204" i="24" s="1"/>
  <c r="F204" i="24" s="1"/>
  <c r="D205" i="24" l="1"/>
  <c r="E205" i="24" s="1"/>
  <c r="F205" i="24" s="1"/>
  <c r="D206" i="24" l="1"/>
  <c r="E206" i="24" s="1"/>
  <c r="F206" i="24" s="1"/>
  <c r="D207" i="24" l="1"/>
  <c r="E207" i="24" s="1"/>
  <c r="F207" i="24" s="1"/>
  <c r="D208" i="24" l="1"/>
  <c r="E208" i="24" s="1"/>
  <c r="F208" i="24" s="1"/>
  <c r="D209" i="24" l="1"/>
  <c r="E209" i="24" s="1"/>
  <c r="F209" i="24" s="1"/>
  <c r="D210" i="24" l="1"/>
  <c r="E210" i="24" s="1"/>
  <c r="F210" i="24" s="1"/>
  <c r="D211" i="24" l="1"/>
  <c r="E211" i="24" s="1"/>
  <c r="F211" i="24" s="1"/>
  <c r="D212" i="24" l="1"/>
  <c r="E212" i="24" s="1"/>
  <c r="F212" i="24" s="1"/>
  <c r="D213" i="24" l="1"/>
  <c r="E213" i="24" s="1"/>
  <c r="F213" i="24" s="1"/>
  <c r="D214" i="24" l="1"/>
  <c r="E214" i="24" s="1"/>
  <c r="F214" i="24" s="1"/>
  <c r="D215" i="24" l="1"/>
  <c r="E215" i="24" s="1"/>
  <c r="F215" i="24" s="1"/>
  <c r="D216" i="24" l="1"/>
  <c r="E216" i="24" s="1"/>
  <c r="F216" i="24" s="1"/>
  <c r="D217" i="24" l="1"/>
  <c r="E217" i="24" s="1"/>
  <c r="F217" i="24" s="1"/>
  <c r="D218" i="24" l="1"/>
  <c r="E218" i="24" s="1"/>
  <c r="F218" i="24" s="1"/>
  <c r="D219" i="24" l="1"/>
  <c r="E219" i="24" s="1"/>
  <c r="F219" i="24" s="1"/>
  <c r="D220" i="24" l="1"/>
  <c r="E220" i="24" s="1"/>
  <c r="F220" i="24" s="1"/>
  <c r="D221" i="24" l="1"/>
  <c r="E221" i="24" s="1"/>
  <c r="F221" i="24" s="1"/>
  <c r="D222" i="24" l="1"/>
  <c r="E222" i="24" s="1"/>
  <c r="F222" i="24" s="1"/>
  <c r="D223" i="24" l="1"/>
  <c r="E223" i="24" s="1"/>
  <c r="F223" i="24" s="1"/>
  <c r="D224" i="24" l="1"/>
  <c r="E224" i="24" s="1"/>
  <c r="F224" i="24" s="1"/>
  <c r="D225" i="24" l="1"/>
  <c r="E225" i="24" s="1"/>
  <c r="F225" i="24" s="1"/>
  <c r="D226" i="24" l="1"/>
  <c r="E226" i="24" s="1"/>
  <c r="F226" i="24" s="1"/>
  <c r="D227" i="24" l="1"/>
  <c r="E227" i="24" s="1"/>
  <c r="F227" i="24" s="1"/>
  <c r="D228" i="24" l="1"/>
  <c r="E228" i="24" s="1"/>
  <c r="F228" i="24" s="1"/>
  <c r="D229" i="24" l="1"/>
  <c r="E229" i="24" s="1"/>
  <c r="F229" i="24" s="1"/>
  <c r="D230" i="24" l="1"/>
  <c r="E230" i="24" s="1"/>
  <c r="F230" i="24" s="1"/>
  <c r="D231" i="24" l="1"/>
  <c r="E231" i="24" s="1"/>
  <c r="F231" i="24" s="1"/>
  <c r="D232" i="24" l="1"/>
  <c r="E232" i="24" s="1"/>
  <c r="F232" i="24" s="1"/>
  <c r="D233" i="24" l="1"/>
  <c r="E233" i="24" s="1"/>
  <c r="F233" i="24" s="1"/>
  <c r="D234" i="24" l="1"/>
  <c r="E234" i="24" s="1"/>
  <c r="F234" i="24" s="1"/>
  <c r="D235" i="24" l="1"/>
  <c r="E235" i="24" s="1"/>
  <c r="F235" i="24" s="1"/>
  <c r="D236" i="24" l="1"/>
  <c r="E236" i="24" l="1"/>
  <c r="F236" i="24" l="1"/>
  <c r="S4" i="21" l="1"/>
  <c r="T4" i="21" s="1"/>
  <c r="U4" i="21" s="1"/>
  <c r="V4" i="21" l="1"/>
  <c r="W4" i="21" s="1"/>
  <c r="X4" i="21" s="1"/>
  <c r="Y4" i="21" s="1"/>
  <c r="Z4" i="21" s="1"/>
  <c r="AA4" i="21" s="1"/>
  <c r="AB4" i="21" s="1"/>
  <c r="AC4" i="21" s="1"/>
  <c r="AD4" i="21" s="1"/>
  <c r="AE4" i="21" s="1"/>
  <c r="AF4" i="21" s="1"/>
  <c r="AG4" i="21" s="1"/>
  <c r="AH4" i="21" s="1"/>
  <c r="AI4" i="21" s="1"/>
  <c r="AJ4" i="21" s="1"/>
  <c r="AK4" i="21" s="1"/>
  <c r="AL4" i="21" s="1"/>
  <c r="AM4" i="21" s="1"/>
  <c r="AN4" i="21" s="1"/>
  <c r="AO4" i="21" s="1"/>
  <c r="AP4" i="21" s="1"/>
  <c r="C12" i="4"/>
  <c r="C22" i="4"/>
  <c r="C16" i="4"/>
  <c r="C44" i="4"/>
  <c r="C27" i="4"/>
  <c r="C55" i="4"/>
  <c r="C66" i="4"/>
  <c r="C85" i="4"/>
  <c r="C93" i="4"/>
  <c r="C99" i="4"/>
  <c r="C107" i="4" l="1"/>
  <c r="C103" i="4"/>
  <c r="A159" i="4"/>
  <c r="C151" i="4"/>
  <c r="C159" i="4" l="1"/>
  <c r="A164" i="4"/>
  <c r="C164" i="4" l="1"/>
  <c r="A169" i="4"/>
  <c r="C169" i="4" l="1"/>
  <c r="A181" i="4"/>
  <c r="A198" i="4" s="1"/>
  <c r="A209" i="4" l="1"/>
  <c r="A218" i="4" s="1"/>
  <c r="C198" i="4"/>
  <c r="C181" i="4"/>
  <c r="C209" i="4" l="1"/>
  <c r="A221" i="4"/>
  <c r="A224" i="4" s="1"/>
  <c r="A228" i="4" s="1"/>
  <c r="C218" i="4"/>
  <c r="C221" i="4" l="1"/>
  <c r="C224" i="4"/>
  <c r="A232" i="4" l="1"/>
  <c r="A236" i="4" s="1"/>
  <c r="A246" i="4" s="1"/>
  <c r="C227" i="4"/>
  <c r="A264" i="4" l="1"/>
  <c r="C246" i="4"/>
  <c r="C264" i="4" l="1"/>
  <c r="A268" i="4"/>
  <c r="C268" i="4" l="1"/>
  <c r="A273" i="4"/>
  <c r="A276" i="4" s="1"/>
  <c r="C273" i="4" l="1"/>
  <c r="C9" i="4" l="1"/>
  <c r="C276" i="4" l="1"/>
  <c r="A279" i="4"/>
  <c r="C279" i="4" l="1"/>
  <c r="A284" i="4"/>
  <c r="A287" i="4" l="1"/>
  <c r="C284" i="4"/>
  <c r="A291" i="4" l="1"/>
  <c r="A296" i="4" s="1"/>
  <c r="C287" i="4"/>
  <c r="C291" i="4" l="1"/>
  <c r="C296" i="4" l="1"/>
  <c r="A300" i="4"/>
  <c r="A308" i="4" s="1"/>
  <c r="C300" i="4" l="1"/>
  <c r="C30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<sst xmlns="http://schemas.openxmlformats.org/spreadsheetml/2006/main" count="6057" uniqueCount="1285">
  <si>
    <t>Yes</t>
  </si>
  <si>
    <t>No</t>
  </si>
  <si>
    <t>Beginning</t>
  </si>
  <si>
    <t>End</t>
  </si>
  <si>
    <t>Payment at beginning or end of month</t>
  </si>
  <si>
    <t>Multiple Components</t>
  </si>
  <si>
    <t>Single Component</t>
  </si>
  <si>
    <t>A single component contract contains subscription component only.</t>
  </si>
  <si>
    <t>•</t>
  </si>
  <si>
    <t>Maximum possible term</t>
  </si>
  <si>
    <t>Subscription Term</t>
  </si>
  <si>
    <t>A multiple component contract contains both subscription component (e.g., leased software) and nonsubscription component (e.g., IT support services).</t>
  </si>
  <si>
    <t>Single or multiple components</t>
  </si>
  <si>
    <t>Question #</t>
  </si>
  <si>
    <t xml:space="preserve">GASB Statement No. 96 Subscription-Based Information Technology Arrangements </t>
  </si>
  <si>
    <t>Fund Type</t>
  </si>
  <si>
    <t>Governmental Fund</t>
  </si>
  <si>
    <t>Proprietary - Internal Service Fund</t>
  </si>
  <si>
    <t>Proprietary - Enterprise Fund</t>
  </si>
  <si>
    <t>Variable Payment Type</t>
  </si>
  <si>
    <t>Variable Payments/Contingency Payments</t>
  </si>
  <si>
    <t>Termination Penalties</t>
  </si>
  <si>
    <t>N/A</t>
  </si>
  <si>
    <t>What Object and SubObject is used to record the subscription expenditure?</t>
  </si>
  <si>
    <t>Agency Number</t>
  </si>
  <si>
    <t>Agency Name</t>
  </si>
  <si>
    <t xml:space="preserve">GASB 96 Calculation Tools </t>
  </si>
  <si>
    <t>Explanation/Notes</t>
  </si>
  <si>
    <t>Incentives/Penalties</t>
  </si>
  <si>
    <t>Are there vendor incentives (rebates or discounts) or termination penalties?</t>
  </si>
  <si>
    <t>Vendor incentives are the equivalent to a rebate or discount and includes an agreement to pay a government’s preexisting subscription obligations to a third party, other reimbursements of end user costs, free subscription periods, and reductions of interest or principal charges by the SBITA vendor.  Incentives offset the SBITA liability.</t>
  </si>
  <si>
    <t>Termination penalties are typically costs to terminate the contract early.  If the subscription term reflects the government early terminating, then the termination costs are to be included in the SBITA liability.</t>
  </si>
  <si>
    <t>Changed fund from 000 to X, since the formulas read it as blank.  This made all blanks show as fund class A01.  Also changed the format to general, with custom 000.</t>
  </si>
  <si>
    <t>Fiscal
Year</t>
  </si>
  <si>
    <t>Fund</t>
  </si>
  <si>
    <t>Fund Name</t>
  </si>
  <si>
    <t>Fund
Category</t>
  </si>
  <si>
    <t>Fund Category
Name</t>
  </si>
  <si>
    <t>Fund Class</t>
  </si>
  <si>
    <t>Fund Class
Name</t>
  </si>
  <si>
    <t>Fund Group</t>
  </si>
  <si>
    <t>Fund Group
Name</t>
  </si>
  <si>
    <t>Fund Type
Name</t>
  </si>
  <si>
    <t>CAFR Fund Group</t>
  </si>
  <si>
    <t>CAFR Fund Type</t>
  </si>
  <si>
    <t>Fund
Active</t>
  </si>
  <si>
    <t>X</t>
  </si>
  <si>
    <t>Warrant Clearing Fund</t>
  </si>
  <si>
    <t>A0</t>
  </si>
  <si>
    <t>Agency Fund Category</t>
  </si>
  <si>
    <t>A01</t>
  </si>
  <si>
    <t>F</t>
  </si>
  <si>
    <t>Fiduciary</t>
  </si>
  <si>
    <t>A</t>
  </si>
  <si>
    <t>Agency Fund</t>
  </si>
  <si>
    <t>General Fund</t>
  </si>
  <si>
    <t>G0</t>
  </si>
  <si>
    <t>Governmental Fund Category</t>
  </si>
  <si>
    <t>G01</t>
  </si>
  <si>
    <t>G</t>
  </si>
  <si>
    <t>Governmental</t>
  </si>
  <si>
    <t>Budget Reserve Account</t>
  </si>
  <si>
    <t>Capitol Bldg Rehab &amp; Restoration Account</t>
  </si>
  <si>
    <t>C0</t>
  </si>
  <si>
    <t>Capital Projects Fund Category</t>
  </si>
  <si>
    <t>C04</t>
  </si>
  <si>
    <t>Capital Projects Fund</t>
  </si>
  <si>
    <t>C</t>
  </si>
  <si>
    <t>Capital Project Fund</t>
  </si>
  <si>
    <t>Legislative Stabilization Rese</t>
  </si>
  <si>
    <t>Public TV Matching Fund</t>
  </si>
  <si>
    <t>N0</t>
  </si>
  <si>
    <t>Non Expendable Category</t>
  </si>
  <si>
    <t>N10</t>
  </si>
  <si>
    <t>Sundry Trust Funds</t>
  </si>
  <si>
    <t>N</t>
  </si>
  <si>
    <t>Non Expendable Trust</t>
  </si>
  <si>
    <t>State Self Insurance</t>
  </si>
  <si>
    <t>I0</t>
  </si>
  <si>
    <t>Internal Fund Category</t>
  </si>
  <si>
    <t>I10</t>
  </si>
  <si>
    <t>State Self Insurance Fund</t>
  </si>
  <si>
    <t>P</t>
  </si>
  <si>
    <t>Proprietary</t>
  </si>
  <si>
    <t>I</t>
  </si>
  <si>
    <t>Internal Fund</t>
  </si>
  <si>
    <t>Wildlife/Livestock Disease</t>
  </si>
  <si>
    <t>Foundation Program</t>
  </si>
  <si>
    <t>R0</t>
  </si>
  <si>
    <t>Special Revenue Category</t>
  </si>
  <si>
    <t>R47</t>
  </si>
  <si>
    <t>Foundation Program Fund</t>
  </si>
  <si>
    <t>R</t>
  </si>
  <si>
    <t>Special Revenue Fund</t>
  </si>
  <si>
    <t>Wheat Marketing Commission</t>
  </si>
  <si>
    <t>R03</t>
  </si>
  <si>
    <t>Board &amp; Regulatory Fund</t>
  </si>
  <si>
    <t>WICHE Program Repayment Fund</t>
  </si>
  <si>
    <t>R60</t>
  </si>
  <si>
    <t>University of Wyoming Fund</t>
  </si>
  <si>
    <t>Sales &amp; Use Taxpayers Acct</t>
  </si>
  <si>
    <t>A20</t>
  </si>
  <si>
    <t>Department Of Revenue Fund</t>
  </si>
  <si>
    <t>Landfill Remediation Account</t>
  </si>
  <si>
    <t>Gillette Madison Project Fund</t>
  </si>
  <si>
    <t>Leaf Cutter Bee</t>
  </si>
  <si>
    <t>Architect Board Admin</t>
  </si>
  <si>
    <t>Wy Cultural Trust-Income Fund</t>
  </si>
  <si>
    <t>R30</t>
  </si>
  <si>
    <t>Special Projects Fund-Committed</t>
  </si>
  <si>
    <t>Wyoming Combat Sports Commission Account</t>
  </si>
  <si>
    <t>Glendo Reservoir Account</t>
  </si>
  <si>
    <t>R53</t>
  </si>
  <si>
    <t>Water Fund</t>
  </si>
  <si>
    <t>Psc Universal Service Fund</t>
  </si>
  <si>
    <t>Crime Victims Comp Surcharge</t>
  </si>
  <si>
    <t>Barber Examiners Admin</t>
  </si>
  <si>
    <t>Radiologic Tech. Admin</t>
  </si>
  <si>
    <t>Real Estate Board Admin</t>
  </si>
  <si>
    <t>Real Estate Board Recovery</t>
  </si>
  <si>
    <t>Real Estate Board Education</t>
  </si>
  <si>
    <t>Real Estate Appr.</t>
  </si>
  <si>
    <t>Corrective Action Account</t>
  </si>
  <si>
    <t>R02</t>
  </si>
  <si>
    <t>Environmental Quality Fund-Committed</t>
  </si>
  <si>
    <t>Fin. Resp. Acct.</t>
  </si>
  <si>
    <t>Collection Board</t>
  </si>
  <si>
    <t>Public Service Comm.</t>
  </si>
  <si>
    <t>Employment Support Fund</t>
  </si>
  <si>
    <t>R31</t>
  </si>
  <si>
    <t>Special Projects Fund-Restricted</t>
  </si>
  <si>
    <t>Federal Natural Resources</t>
  </si>
  <si>
    <t>Snowmobile Gas Tax</t>
  </si>
  <si>
    <t>Air Quality New Source Review</t>
  </si>
  <si>
    <t>One Percent Severance Tax</t>
  </si>
  <si>
    <t>Revolving Investment Fund Acct</t>
  </si>
  <si>
    <t>B01</t>
  </si>
  <si>
    <t>Wyoming Business Council</t>
  </si>
  <si>
    <t>Podiatry Board Admin</t>
  </si>
  <si>
    <t>Water Development Acct I</t>
  </si>
  <si>
    <t>Water Development Acct II</t>
  </si>
  <si>
    <t>Chiropractic Board Admin</t>
  </si>
  <si>
    <t>Cosmetology Board Admin</t>
  </si>
  <si>
    <t>Embalmers Board Admin</t>
  </si>
  <si>
    <t>Animal Damage Management</t>
  </si>
  <si>
    <t>Examining Engineer Board</t>
  </si>
  <si>
    <t>Pari Mutuel Admin</t>
  </si>
  <si>
    <t>Insurance Agent Licensing</t>
  </si>
  <si>
    <t>Veterinary Medicine</t>
  </si>
  <si>
    <t>Livestock Inspection</t>
  </si>
  <si>
    <t>Nursing Board Admin.</t>
  </si>
  <si>
    <t>Mortgage Settlement Fund</t>
  </si>
  <si>
    <t>Oil &amp; Gas Admin.</t>
  </si>
  <si>
    <t>Optometry</t>
  </si>
  <si>
    <t>Comm. College Contingency Res.</t>
  </si>
  <si>
    <t>R32</t>
  </si>
  <si>
    <t>Community College Grants Fund</t>
  </si>
  <si>
    <t>Audio Speech Board Admin</t>
  </si>
  <si>
    <t>Pharmacy Board Admin</t>
  </si>
  <si>
    <t>Wyoming Tobacco Settlement</t>
  </si>
  <si>
    <t>N07</t>
  </si>
  <si>
    <t>Wyoming Tobacco Settlement Fund</t>
  </si>
  <si>
    <t>Local Gov Mineral Royalty</t>
  </si>
  <si>
    <t>R67</t>
  </si>
  <si>
    <t>Government Royalty Distributions Fund</t>
  </si>
  <si>
    <t>School Cap Con Account</t>
  </si>
  <si>
    <t>R66</t>
  </si>
  <si>
    <t>Mineral Royalties Fund</t>
  </si>
  <si>
    <t>Wy. Board Of Cpa Admin</t>
  </si>
  <si>
    <t>Physical Therapy Board Admin</t>
  </si>
  <si>
    <t>Hearing Aid Board Admin</t>
  </si>
  <si>
    <t>Psychologist Board Admin</t>
  </si>
  <si>
    <t>Transportation</t>
  </si>
  <si>
    <t>Home Health Nursing</t>
  </si>
  <si>
    <t>Abandoned Mine Balancing Fund</t>
  </si>
  <si>
    <t>Pro Counselors Lic Board Admin</t>
  </si>
  <si>
    <t>Board Of Nursing Home Admin</t>
  </si>
  <si>
    <t>Board Of Law Examiners</t>
  </si>
  <si>
    <t>Transportation Trust</t>
  </si>
  <si>
    <t>Wyoming Tobacco Settlement-Int</t>
  </si>
  <si>
    <t>Fire Academy and Conferences</t>
  </si>
  <si>
    <t>Predatory Animal Control</t>
  </si>
  <si>
    <t>A06</t>
  </si>
  <si>
    <t>County Predatory Control Fund</t>
  </si>
  <si>
    <t>Audit-Banking</t>
  </si>
  <si>
    <t>Motor Boat Gas Tax--Dept Comm</t>
  </si>
  <si>
    <t>Fl Bonds-89-Float Fund</t>
  </si>
  <si>
    <t>N03</t>
  </si>
  <si>
    <t>Common School Land Fund</t>
  </si>
  <si>
    <t>Fl Bonds-90-Float Fund</t>
  </si>
  <si>
    <t>Acupuncture Board</t>
  </si>
  <si>
    <t>Fl Bonds-91FLOAT Fund</t>
  </si>
  <si>
    <t>Consumer Settlement</t>
  </si>
  <si>
    <t>Radiologic Waste Pilot Project</t>
  </si>
  <si>
    <t>Electrical Fees        D</t>
  </si>
  <si>
    <t>Economic Development Enterprise</t>
  </si>
  <si>
    <t>ARRA Revolving Loan Fund</t>
  </si>
  <si>
    <t>Large Projects Fund -Economic Development</t>
  </si>
  <si>
    <t>Uw Mineral Royalty Fund</t>
  </si>
  <si>
    <t>Occupational Therapy Board</t>
  </si>
  <si>
    <t>Bd Of Professional Geologists</t>
  </si>
  <si>
    <t>Telecomm. For The Impaired</t>
  </si>
  <si>
    <t>VSS - NAPHSIS</t>
  </si>
  <si>
    <t>Snow Mobile Bond Pool</t>
  </si>
  <si>
    <t>Brownsfield Revolving Loan Fund</t>
  </si>
  <si>
    <t>Animal Reimbursement</t>
  </si>
  <si>
    <t>Search And Rescue</t>
  </si>
  <si>
    <t>Securities Ed/Compliance</t>
  </si>
  <si>
    <t>Wyo Childrens Trust Fund</t>
  </si>
  <si>
    <t>Miscellaneous Water Fund</t>
  </si>
  <si>
    <t>Insurance Regulatory Fund</t>
  </si>
  <si>
    <t>School Foundation Program Reserve Account</t>
  </si>
  <si>
    <t>AML Funds Reserve Account</t>
  </si>
  <si>
    <t>Special Projects Restricted</t>
  </si>
  <si>
    <t>R01</t>
  </si>
  <si>
    <t>Environmental Quality Fund-Restricted</t>
  </si>
  <si>
    <t>Grain Warehouse Program</t>
  </si>
  <si>
    <t>Child Abuse Registry Fund</t>
  </si>
  <si>
    <t>Air Quality OPP Fees</t>
  </si>
  <si>
    <t>Teaching Standards Board Fund</t>
  </si>
  <si>
    <t>Weed And Pest Control</t>
  </si>
  <si>
    <t>State Fair Activities</t>
  </si>
  <si>
    <t>Registration Surcharge Revenue</t>
  </si>
  <si>
    <t>R62</t>
  </si>
  <si>
    <t>Department Of Transportation Fund</t>
  </si>
  <si>
    <t>Seo Agency Fund</t>
  </si>
  <si>
    <t>Vrp Fees</t>
  </si>
  <si>
    <t>Motorcycle Saftey Program Fund</t>
  </si>
  <si>
    <t>Water Well Contractors</t>
  </si>
  <si>
    <t>Muni SW Landfill Premiums</t>
  </si>
  <si>
    <t>Haz Waste Fees</t>
  </si>
  <si>
    <t>94 Bond Float Fund</t>
  </si>
  <si>
    <t>State Parks Account</t>
  </si>
  <si>
    <t>Strategic Investments and Projects Fund</t>
  </si>
  <si>
    <t>Bucking Horse &amp; Rider</t>
  </si>
  <si>
    <t>Government Efficiency Initiatives</t>
  </si>
  <si>
    <t>Wyoming State Penitentiary Capital Construction</t>
  </si>
  <si>
    <t>Volkswagon Diesel Emissions</t>
  </si>
  <si>
    <t>Orphan Site Remediation</t>
  </si>
  <si>
    <t>Special Natural Resource</t>
  </si>
  <si>
    <t>Wyoming's Tomorrow Scholarship Expenditure Account</t>
  </si>
  <si>
    <t>T0</t>
  </si>
  <si>
    <t>Expendable Fund Category</t>
  </si>
  <si>
    <t>T05</t>
  </si>
  <si>
    <t>Endowment Fund</t>
  </si>
  <si>
    <t>T</t>
  </si>
  <si>
    <t>Expendable Trust</t>
  </si>
  <si>
    <t>Water Development Acct III</t>
  </si>
  <si>
    <t>Emergency Water Projects Account</t>
  </si>
  <si>
    <t>Voluntary Pool Program Account</t>
  </si>
  <si>
    <t>Financial Technology Innovation Account</t>
  </si>
  <si>
    <t>Wyoming Coal Marketing Program Account</t>
  </si>
  <si>
    <t>Air Ambulance Coverage Account</t>
  </si>
  <si>
    <t>Military Department Range Management and Grazing Account</t>
  </si>
  <si>
    <t>WY Cowboy Challenge Academy Endowment Account</t>
  </si>
  <si>
    <t>N15</t>
  </si>
  <si>
    <t>Wyoming Cowboy Challenge Academy Endowment</t>
  </si>
  <si>
    <t>Geologic Sequestration Special Revenue Account</t>
  </si>
  <si>
    <t>State Shooting Complex Account</t>
  </si>
  <si>
    <t>State Savings and Efficiency Initiatives Account</t>
  </si>
  <si>
    <t>Wyo Childrens Trust Income Account</t>
  </si>
  <si>
    <t>Wyoming Stable Token Trust Account</t>
  </si>
  <si>
    <t>Wyoming Stable Token Administration Account</t>
  </si>
  <si>
    <t>State Fair Endowment Account</t>
  </si>
  <si>
    <t>Segregated Pass-through Funds/General Fund</t>
  </si>
  <si>
    <t>School Major Maintenance Subaccount</t>
  </si>
  <si>
    <t>Governors Prayer Breakfast</t>
  </si>
  <si>
    <t>Military Assistance Trust Fund</t>
  </si>
  <si>
    <t>N08</t>
  </si>
  <si>
    <t>Wyoming Military Assistance Trust Fund</t>
  </si>
  <si>
    <t>Clean Coal Technology</t>
  </si>
  <si>
    <t>Exxon</t>
  </si>
  <si>
    <t>T08</t>
  </si>
  <si>
    <t>Oil Surcharge Conservation Fund</t>
  </si>
  <si>
    <t>Diamond Shamrock</t>
  </si>
  <si>
    <t>Stripper Wells</t>
  </si>
  <si>
    <t>Wy Military Assistance-Interes</t>
  </si>
  <si>
    <t>Higher Education Income</t>
  </si>
  <si>
    <t>State Hospital</t>
  </si>
  <si>
    <t>Division Of Aging</t>
  </si>
  <si>
    <t>T03</t>
  </si>
  <si>
    <t>Donations &amp; Bequests Fund</t>
  </si>
  <si>
    <t>Wsts Daycare</t>
  </si>
  <si>
    <t>Preventive Health</t>
  </si>
  <si>
    <t>Family Health Services</t>
  </si>
  <si>
    <t>Hathaway Reserve</t>
  </si>
  <si>
    <t>Payroll Clearing Fund</t>
  </si>
  <si>
    <t>RAC Payments</t>
  </si>
  <si>
    <t>A11</t>
  </si>
  <si>
    <t>Sundry Agency Funds</t>
  </si>
  <si>
    <t>Cruelty to Pet Animals Protection Account</t>
  </si>
  <si>
    <t>Dpass Overpayments And Recover</t>
  </si>
  <si>
    <t>Retirement Center</t>
  </si>
  <si>
    <t>Escheated Mineral Royalities</t>
  </si>
  <si>
    <t>T12</t>
  </si>
  <si>
    <t>Unclaimed Property Fund</t>
  </si>
  <si>
    <t>NOT AVAILABLE</t>
  </si>
  <si>
    <t>NA</t>
  </si>
  <si>
    <t>Wyo-Star</t>
  </si>
  <si>
    <t>Higher Education Reserve</t>
  </si>
  <si>
    <t>Judicial Systems Automation</t>
  </si>
  <si>
    <t>University Endowment Fund</t>
  </si>
  <si>
    <t>Investment Managers</t>
  </si>
  <si>
    <t>Unclaimed Property</t>
  </si>
  <si>
    <t>Government Royalties</t>
  </si>
  <si>
    <t>A15</t>
  </si>
  <si>
    <t>Treasurer's Agency Fund</t>
  </si>
  <si>
    <t>Car Company Tax</t>
  </si>
  <si>
    <t>Hathaway Expenditure</t>
  </si>
  <si>
    <t>Taylor Grazing Act</t>
  </si>
  <si>
    <t>United States Forest Reserve</t>
  </si>
  <si>
    <t>Perm Wyo Min Trst Reserve Acct</t>
  </si>
  <si>
    <t>Comm Schl Perm Fnd Reserve Acc</t>
  </si>
  <si>
    <t>2% Mineral Severance Tax</t>
  </si>
  <si>
    <t>Sales &amp; Use Tax Impact Asst</t>
  </si>
  <si>
    <t>College Savings Program</t>
  </si>
  <si>
    <t>Non Resident Employer Bonds</t>
  </si>
  <si>
    <t>CMS Civil Penalties-Nursing Facilities</t>
  </si>
  <si>
    <t>Education Workshop</t>
  </si>
  <si>
    <t>Wyoming Tourism Account</t>
  </si>
  <si>
    <t>State Facilities Construction Account</t>
  </si>
  <si>
    <t>Douvas Scholarship</t>
  </si>
  <si>
    <t>Casper State Facilities Construction Acc</t>
  </si>
  <si>
    <t>Veterans Skilled Nursing Facility Account</t>
  </si>
  <si>
    <t>Wyoming Tourism Reserve and Projects Account</t>
  </si>
  <si>
    <t>UW Student Housing Acct</t>
  </si>
  <si>
    <t>Computer Tech Depr</t>
  </si>
  <si>
    <t>I01</t>
  </si>
  <si>
    <t>Computer Technology Fund</t>
  </si>
  <si>
    <t>Motor Vehicle Dep</t>
  </si>
  <si>
    <t>I02</t>
  </si>
  <si>
    <t>Motor Vehicle Fund</t>
  </si>
  <si>
    <t>Trust Company Resolution Fund</t>
  </si>
  <si>
    <t>Hava Match</t>
  </si>
  <si>
    <t>Board of Athletic Training</t>
  </si>
  <si>
    <t>Adjutant General</t>
  </si>
  <si>
    <t>A03</t>
  </si>
  <si>
    <t>Adjutant General Fund</t>
  </si>
  <si>
    <t>Health Care Innovation Account</t>
  </si>
  <si>
    <t>Nonfair Activities</t>
  </si>
  <si>
    <t>Pioneer Museum</t>
  </si>
  <si>
    <t>Wyoming State Hospital Demolition Account</t>
  </si>
  <si>
    <t>University of Wyoming 2023 Capital Projects Account</t>
  </si>
  <si>
    <t>Special Fuel Bond Fund</t>
  </si>
  <si>
    <t>Wind Energy Tax Fund</t>
  </si>
  <si>
    <t>Special Fuel Sys</t>
  </si>
  <si>
    <t>Food License Fees</t>
  </si>
  <si>
    <t>Lodging Tax</t>
  </si>
  <si>
    <t>Chancery Court Account</t>
  </si>
  <si>
    <t>Cigarette Tax City/Municipal</t>
  </si>
  <si>
    <t>Old Mineral Severon Protest</t>
  </si>
  <si>
    <t>Wlf &amp; Nr Escrow Acct</t>
  </si>
  <si>
    <t>A05</t>
  </si>
  <si>
    <t>Environmental Cash Bond Fund</t>
  </si>
  <si>
    <t>One Cent Gas Tax</t>
  </si>
  <si>
    <t>E911 Prepaid Wireless Tax</t>
  </si>
  <si>
    <t>CTC Balancing Fund</t>
  </si>
  <si>
    <t>Sales Tax-City/Municipal</t>
  </si>
  <si>
    <t>Motor Vehicle Prorate Reg</t>
  </si>
  <si>
    <t>Deposit Mineral Sev Tax</t>
  </si>
  <si>
    <t>Deposits-Sales Tax Protests</t>
  </si>
  <si>
    <t>Motor Vehicle Reg-Other Jur</t>
  </si>
  <si>
    <t>Billeting with Interest</t>
  </si>
  <si>
    <t>Supplemental Environmental Projects</t>
  </si>
  <si>
    <t>Npdes Fees</t>
  </si>
  <si>
    <t>Deq Penalties Fund</t>
  </si>
  <si>
    <t>HAVA-Title 1</t>
  </si>
  <si>
    <t>Hava-Keep Interest</t>
  </si>
  <si>
    <t>Abandoned Mine Recl</t>
  </si>
  <si>
    <t>Election Readiness Account</t>
  </si>
  <si>
    <t>Mine Subsidence Premium</t>
  </si>
  <si>
    <t>E0</t>
  </si>
  <si>
    <t>Enterprise Fund Category</t>
  </si>
  <si>
    <t>E03</t>
  </si>
  <si>
    <t>Subsidence Insurance Fund</t>
  </si>
  <si>
    <t>E</t>
  </si>
  <si>
    <t>Enterprise Fund</t>
  </si>
  <si>
    <t>AML Set Aside</t>
  </si>
  <si>
    <t>Coal Only-Aml Set Aside</t>
  </si>
  <si>
    <t>Environmental Cash Bonds</t>
  </si>
  <si>
    <t>Muni SW Landfill Trus</t>
  </si>
  <si>
    <t>Lso Laptop Computers</t>
  </si>
  <si>
    <t>SPHS ATM Donations</t>
  </si>
  <si>
    <t>Wyoming Works Program Account</t>
  </si>
  <si>
    <t>Board Interest</t>
  </si>
  <si>
    <t>Doc Special Projects</t>
  </si>
  <si>
    <t>Wyoming Works Student Grant Account</t>
  </si>
  <si>
    <t>Literature Bequest</t>
  </si>
  <si>
    <t>LX Bar Ranch</t>
  </si>
  <si>
    <t>Governors Art Award</t>
  </si>
  <si>
    <t>Pool/Spa Licenses</t>
  </si>
  <si>
    <t>Rural Rehabilitation</t>
  </si>
  <si>
    <t>Board Of Respiratory Care</t>
  </si>
  <si>
    <t>Employment Sec. Revenue</t>
  </si>
  <si>
    <t>Dry Bean Commission Fund</t>
  </si>
  <si>
    <t>UW Pesticide Education</t>
  </si>
  <si>
    <t>Workers Compensation</t>
  </si>
  <si>
    <t>E08</t>
  </si>
  <si>
    <t>Wyoming Worker's Compensation Fund</t>
  </si>
  <si>
    <t>Livestock Law Enforcement Account</t>
  </si>
  <si>
    <t>Incremental Bond Fund</t>
  </si>
  <si>
    <t>Mining Exam Fees</t>
  </si>
  <si>
    <t>Operation &amp; Maintenance-Font</t>
  </si>
  <si>
    <t>High Savery Debt Service Acct</t>
  </si>
  <si>
    <t>Sex Offender Registration Account</t>
  </si>
  <si>
    <t>North Platte Endangered Specie</t>
  </si>
  <si>
    <t>Lake DeSmet Reservoir</t>
  </si>
  <si>
    <t>Middle Piney Reservoir Account</t>
  </si>
  <si>
    <t>Pari Mutuel City/County Fund</t>
  </si>
  <si>
    <t>Pari Mutuel Breeder Fund</t>
  </si>
  <si>
    <t>Oper. &amp; Maint Buffalo Bill Dam</t>
  </si>
  <si>
    <t>Wildlife Trust Income Acct</t>
  </si>
  <si>
    <t>Wildlife Trust Challenge Account</t>
  </si>
  <si>
    <t>Pathfinder Debt Service</t>
  </si>
  <si>
    <t>Publication Sales</t>
  </si>
  <si>
    <t>Business Ready Communities</t>
  </si>
  <si>
    <t>Administration</t>
  </si>
  <si>
    <t>I06</t>
  </si>
  <si>
    <t>Group Insurance Fund</t>
  </si>
  <si>
    <t>Employee Life Insurance</t>
  </si>
  <si>
    <t>Employee Health Insurance</t>
  </si>
  <si>
    <t>Insurance Contribution</t>
  </si>
  <si>
    <t>Rocky Mountain Power Project Account</t>
  </si>
  <si>
    <t>Unemployment Insurance Trust</t>
  </si>
  <si>
    <t>T25</t>
  </si>
  <si>
    <t>Unemployment Insurance Fund</t>
  </si>
  <si>
    <t>Workforce</t>
  </si>
  <si>
    <t>R61</t>
  </si>
  <si>
    <t>Workforce Development Fund</t>
  </si>
  <si>
    <t>Wildlife Trust Fund</t>
  </si>
  <si>
    <t>Supreme Court-Civil Legal Services</t>
  </si>
  <si>
    <t>Forestry Performance Account</t>
  </si>
  <si>
    <t>A21</t>
  </si>
  <si>
    <t>Public Lands Fund</t>
  </si>
  <si>
    <t>Emergency Fire Suppression-For</t>
  </si>
  <si>
    <t>State Land Office Deposits</t>
  </si>
  <si>
    <t>Farm Loan Payment Deposits</t>
  </si>
  <si>
    <t>Jaibg</t>
  </si>
  <si>
    <t>Ranch A</t>
  </si>
  <si>
    <t>County Fire Asst Pay-Forestry</t>
  </si>
  <si>
    <t>Small Employer Health Ins Pool</t>
  </si>
  <si>
    <t>E07</t>
  </si>
  <si>
    <t>Wyoming Health Insurance Fund</t>
  </si>
  <si>
    <t>State Land Preservation &amp; Enha</t>
  </si>
  <si>
    <t>Farm Loan Loss Res</t>
  </si>
  <si>
    <t>R70</t>
  </si>
  <si>
    <t>Farm Loan Loss Reserve Fund</t>
  </si>
  <si>
    <t>Services Reimbursed</t>
  </si>
  <si>
    <t>Jpa - Loss Reserve Fund</t>
  </si>
  <si>
    <t>Voluntary Insurance Products</t>
  </si>
  <si>
    <t>Uw Payroll Accrual</t>
  </si>
  <si>
    <t>Child Support</t>
  </si>
  <si>
    <t>Retirement-Law Enforcement</t>
  </si>
  <si>
    <t>P0</t>
  </si>
  <si>
    <t>Proprietary Fund Category</t>
  </si>
  <si>
    <t>P01</t>
  </si>
  <si>
    <t>Public Employees Pension Plan</t>
  </si>
  <si>
    <t>Pension Fund</t>
  </si>
  <si>
    <t>Wy Highway Patrol/Warden Pensi</t>
  </si>
  <si>
    <t>P02</t>
  </si>
  <si>
    <t>Patrol, G&amp;F Warden, Criminal Invesigator Retirement Plan</t>
  </si>
  <si>
    <t>Economic Diversification Account</t>
  </si>
  <si>
    <t>Off Road Recreational Vehicle</t>
  </si>
  <si>
    <t>Board Of Outfitters Admin</t>
  </si>
  <si>
    <t>CSPLF Holding Acct</t>
  </si>
  <si>
    <t>Muni Solid Waste Cease &amp; Transfer Grant</t>
  </si>
  <si>
    <t>Muni Solid Waste Cease &amp; Transfer Loan</t>
  </si>
  <si>
    <t>Deferred Comp Administration</t>
  </si>
  <si>
    <t>P06</t>
  </si>
  <si>
    <t>Wyoming Deferred Contribution 457 Plan</t>
  </si>
  <si>
    <t>Correctional Industries Acct</t>
  </si>
  <si>
    <t>Drug Court Program</t>
  </si>
  <si>
    <t>Girls School/Gifts-Donations</t>
  </si>
  <si>
    <t>Bereavement Counseling</t>
  </si>
  <si>
    <t>Retirees Prefunded Health Insurance Trust</t>
  </si>
  <si>
    <t>T06</t>
  </si>
  <si>
    <t>Retirees Prefunded Health Insurance Fund</t>
  </si>
  <si>
    <t>Palisades Reservior--Water Dev</t>
  </si>
  <si>
    <t>Kieffer Orchard</t>
  </si>
  <si>
    <t>Emp. Group Insurance-Dental</t>
  </si>
  <si>
    <t>Janney Memorial</t>
  </si>
  <si>
    <t>Oda Mae Davis Rigurt</t>
  </si>
  <si>
    <t>Montgomery Home For Blind-Pion</t>
  </si>
  <si>
    <t>Trust And Agency Funds</t>
  </si>
  <si>
    <t>Emer Med Serv Sustain Trust Income Account</t>
  </si>
  <si>
    <t>WLRC Special Services</t>
  </si>
  <si>
    <t>WLRC Anna Maria Weston Fund</t>
  </si>
  <si>
    <t>WLRC Chapel</t>
  </si>
  <si>
    <t>WLRC Edna Jones</t>
  </si>
  <si>
    <t>Donations To Veterans Home</t>
  </si>
  <si>
    <t>Emer Med Serv Sustainability Trust Account</t>
  </si>
  <si>
    <t>Montgomery Home For Blind-Vet</t>
  </si>
  <si>
    <t>Donations-Residents Use</t>
  </si>
  <si>
    <t>Emp. Group Insurnace-Flex Ben</t>
  </si>
  <si>
    <t>Montgomery Home For Blind-Ret</t>
  </si>
  <si>
    <t>Inmate Benefit &amp; Welfare</t>
  </si>
  <si>
    <t>Mitigation Settlement</t>
  </si>
  <si>
    <t>Veterans Home Chapel</t>
  </si>
  <si>
    <t>Wyo Veteran Affairs Commission</t>
  </si>
  <si>
    <t>Wyoming Outdoor Recreation and Tourism Trust Fund Account</t>
  </si>
  <si>
    <t>Wyo. Health Insurance Pool</t>
  </si>
  <si>
    <t>Volunteer Fireman and EMT Fund</t>
  </si>
  <si>
    <t>P04</t>
  </si>
  <si>
    <t>Volunteer Fireman's Pension Plan</t>
  </si>
  <si>
    <t>Wyoming Retirement Fund</t>
  </si>
  <si>
    <t>Judicial Retirement</t>
  </si>
  <si>
    <t>P05</t>
  </si>
  <si>
    <t>Wyoming Judicial Pension Plan</t>
  </si>
  <si>
    <t>Paid Firemen Fund-Plan A</t>
  </si>
  <si>
    <t>P03</t>
  </si>
  <si>
    <t>Paid Fireman's Pension Plans</t>
  </si>
  <si>
    <t>Air Guard Fire Fighters Pension</t>
  </si>
  <si>
    <t>Trust And Agency Agriculture</t>
  </si>
  <si>
    <t>Equitable Sharing, USDOJ</t>
  </si>
  <si>
    <t>Equitable Sharing, US Treasury</t>
  </si>
  <si>
    <t>Hathaway Scholarship Endowment</t>
  </si>
  <si>
    <t>N11</t>
  </si>
  <si>
    <t>Wyoming Excellence In Higher Education Endowment Funds</t>
  </si>
  <si>
    <t>Higher Education Endowment</t>
  </si>
  <si>
    <t>State Revolving Fund Public Ld</t>
  </si>
  <si>
    <t>R72</t>
  </si>
  <si>
    <t>State Revolving Fund</t>
  </si>
  <si>
    <t>Wy Cultural Trust Fund-Corpus</t>
  </si>
  <si>
    <t>N09</t>
  </si>
  <si>
    <t>Wyoming Cultural Trust Fund</t>
  </si>
  <si>
    <t>State Drinking Water Revolving</t>
  </si>
  <si>
    <t>Fee Collect From Drink Wtr Loa</t>
  </si>
  <si>
    <t>Midwifery Board</t>
  </si>
  <si>
    <t>Undistributed Atty General</t>
  </si>
  <si>
    <t>Wbc Self Insurance</t>
  </si>
  <si>
    <t>Community Facilities Program</t>
  </si>
  <si>
    <t>Dietetics Licensing Bd</t>
  </si>
  <si>
    <t>Undistributed Gas Tax Deposits</t>
  </si>
  <si>
    <t>Innovative Education</t>
  </si>
  <si>
    <t>Montgomery Trust Fund Principa</t>
  </si>
  <si>
    <t>N06</t>
  </si>
  <si>
    <t>Montgomery Home for  the Blind Fund</t>
  </si>
  <si>
    <t>Montgomery Operating Fund</t>
  </si>
  <si>
    <t>Fl Bonds-89 Rebate Of Interest</t>
  </si>
  <si>
    <t>D0</t>
  </si>
  <si>
    <t>Debt Service Category</t>
  </si>
  <si>
    <t>D01</t>
  </si>
  <si>
    <t>Debt Service Fund</t>
  </si>
  <si>
    <t>D</t>
  </si>
  <si>
    <t>Fl Bonds-90 Rebate Of Interest</t>
  </si>
  <si>
    <t>Professional Licensing Bd Admi</t>
  </si>
  <si>
    <t>Fines &amp; Penalties</t>
  </si>
  <si>
    <t>Financial Responsiblity Bonds</t>
  </si>
  <si>
    <t>Unclaimed Property Income Fund</t>
  </si>
  <si>
    <t>Centennial Project Maintenance</t>
  </si>
  <si>
    <t>Central Mail/Pitney Bowes</t>
  </si>
  <si>
    <t>Fl Bonds-94 Rebate Of Interest</t>
  </si>
  <si>
    <t>Fostercare Trust</t>
  </si>
  <si>
    <t>Build WY Loan Loss Reserve</t>
  </si>
  <si>
    <t>Indigent Persons Burial Account</t>
  </si>
  <si>
    <t>24/7 Sobriety Program</t>
  </si>
  <si>
    <t>Wyoming's Tomorrow Scholarship Endowment Fund</t>
  </si>
  <si>
    <t>Dormitory Loan Loss Reserve</t>
  </si>
  <si>
    <t>Institutional Land Rev-Health</t>
  </si>
  <si>
    <t>Institutional Land Rev-DFS</t>
  </si>
  <si>
    <t>Nuclear Regulatory Commision</t>
  </si>
  <si>
    <t>Institutional Land Rev-Corrections</t>
  </si>
  <si>
    <t>Wy State Forestry Good Neighbor Authority Revolving Account</t>
  </si>
  <si>
    <t>Sage Grouse Mitigation Credits</t>
  </si>
  <si>
    <t>Paid Firemen Fund-Plan B</t>
  </si>
  <si>
    <t>Commission Gaming Account</t>
  </si>
  <si>
    <t>Sports Wagering Account</t>
  </si>
  <si>
    <t>Fire A Legislative Reserve Account</t>
  </si>
  <si>
    <t>Wyoming Lottery</t>
  </si>
  <si>
    <t>Broadband Development -ENDOW</t>
  </si>
  <si>
    <t>Wyoming Research &amp; Innovation-ENDOW</t>
  </si>
  <si>
    <t>The startup Wyoming-ENDOW</t>
  </si>
  <si>
    <t>Agriculture Marketing-ENDOW</t>
  </si>
  <si>
    <t>Common School Perm Land Fund</t>
  </si>
  <si>
    <t>V0</t>
  </si>
  <si>
    <t>Investment Pool Category</t>
  </si>
  <si>
    <t>Z15</t>
  </si>
  <si>
    <t>Default Investment Pool Funds</t>
  </si>
  <si>
    <t>Account Group</t>
  </si>
  <si>
    <t>V</t>
  </si>
  <si>
    <t>Investment Pool</t>
  </si>
  <si>
    <t>School Lands Mineral Royalties Account</t>
  </si>
  <si>
    <t>Education Trust Fund Pool</t>
  </si>
  <si>
    <t>Water Development Pool</t>
  </si>
  <si>
    <t>Mineral Trust Fund</t>
  </si>
  <si>
    <t>Mineral Trust Fund-2</t>
  </si>
  <si>
    <t>988 System Trust Fund Reserve Account</t>
  </si>
  <si>
    <t>988 System Trust Fund</t>
  </si>
  <si>
    <t>Cash Investment Pool</t>
  </si>
  <si>
    <t>ARP</t>
  </si>
  <si>
    <t>American Rescue Plan Fund</t>
  </si>
  <si>
    <t>R89</t>
  </si>
  <si>
    <t>COVID 19</t>
  </si>
  <si>
    <t>BIL</t>
  </si>
  <si>
    <t>Bipartisan Infrastructure Law Fund</t>
  </si>
  <si>
    <t>C01</t>
  </si>
  <si>
    <t>Bonded Capital Construction Fd</t>
  </si>
  <si>
    <t>C02</t>
  </si>
  <si>
    <t>Other Capital Construction Fnd</t>
  </si>
  <si>
    <t>C03</t>
  </si>
  <si>
    <t>Capitol Square Preservation Account</t>
  </si>
  <si>
    <t>Employment Capital Constructio</t>
  </si>
  <si>
    <t>C05</t>
  </si>
  <si>
    <t>State Hospital Cap Constructio</t>
  </si>
  <si>
    <t>C07</t>
  </si>
  <si>
    <t>Omnibus Capital Construction</t>
  </si>
  <si>
    <t>C08</t>
  </si>
  <si>
    <t>Major Maintenance</t>
  </si>
  <si>
    <t>C09</t>
  </si>
  <si>
    <t>Legislative Capital Facility</t>
  </si>
  <si>
    <t>C10</t>
  </si>
  <si>
    <t>Budget Reserve Construction</t>
  </si>
  <si>
    <t>C11</t>
  </si>
  <si>
    <t>Public Building Construction</t>
  </si>
  <si>
    <t>C12</t>
  </si>
  <si>
    <t>Training School Contruction</t>
  </si>
  <si>
    <t>COV</t>
  </si>
  <si>
    <t>COVID 19 - CARES ACT</t>
  </si>
  <si>
    <t>CPF</t>
  </si>
  <si>
    <t>CRA</t>
  </si>
  <si>
    <t>COVID Rental Assistance Fund</t>
  </si>
  <si>
    <t>92 Refunding Series</t>
  </si>
  <si>
    <t>D02</t>
  </si>
  <si>
    <t>94 Series Bonds</t>
  </si>
  <si>
    <t>D04</t>
  </si>
  <si>
    <t>93 Refunding Series</t>
  </si>
  <si>
    <t>D05</t>
  </si>
  <si>
    <t>05 Refunding Series</t>
  </si>
  <si>
    <t>D08</t>
  </si>
  <si>
    <t>Fl Bonds 91 Payable</t>
  </si>
  <si>
    <t>D12</t>
  </si>
  <si>
    <t>2012 Refunding Series</t>
  </si>
  <si>
    <t>E01</t>
  </si>
  <si>
    <t>Enterprise Account</t>
  </si>
  <si>
    <t>E02</t>
  </si>
  <si>
    <t>Canteen Funds</t>
  </si>
  <si>
    <t>Liquor Sales And Repurchase</t>
  </si>
  <si>
    <t>Liquor Commission Fund</t>
  </si>
  <si>
    <t>E05</t>
  </si>
  <si>
    <t>Wwc Canteen</t>
  </si>
  <si>
    <t>Girl'S School Canteen</t>
  </si>
  <si>
    <t>Boy'S School Canteen</t>
  </si>
  <si>
    <t>E09</t>
  </si>
  <si>
    <t>E10</t>
  </si>
  <si>
    <t>Wsts Canteen</t>
  </si>
  <si>
    <t>E11</t>
  </si>
  <si>
    <t>Veteran'S Home Canteen</t>
  </si>
  <si>
    <t>E14</t>
  </si>
  <si>
    <t>Doc Enterprise Fund</t>
  </si>
  <si>
    <t>E15</t>
  </si>
  <si>
    <t>Attorney General</t>
  </si>
  <si>
    <t>E16</t>
  </si>
  <si>
    <t>SPCR Adminstration Enterprise Fund</t>
  </si>
  <si>
    <t>E18</t>
  </si>
  <si>
    <t>SPHS Enterprise Fund</t>
  </si>
  <si>
    <t>F01</t>
  </si>
  <si>
    <t>Game &amp; Fish Operating Fund</t>
  </si>
  <si>
    <t>R10</t>
  </si>
  <si>
    <t>Game and Fish Fund</t>
  </si>
  <si>
    <t>F02</t>
  </si>
  <si>
    <t>100 % Reimbusable Projects</t>
  </si>
  <si>
    <t>F03</t>
  </si>
  <si>
    <t>WY Governor's Big Game License Coaltion</t>
  </si>
  <si>
    <t>F04</t>
  </si>
  <si>
    <t>Aquatic Invasive Species</t>
  </si>
  <si>
    <t>F06</t>
  </si>
  <si>
    <t>G&amp;F Access Easement Fund</t>
  </si>
  <si>
    <t>F07</t>
  </si>
  <si>
    <t>Game &amp; Fish Conservation</t>
  </si>
  <si>
    <t>T04</t>
  </si>
  <si>
    <t>Wyoming Wildlife Fund</t>
  </si>
  <si>
    <t>F08</t>
  </si>
  <si>
    <t>Game &amp; Fish Trust Fund</t>
  </si>
  <si>
    <t>N04</t>
  </si>
  <si>
    <t>F10</t>
  </si>
  <si>
    <t>Game &amp; Fish Product Sales</t>
  </si>
  <si>
    <t>F11</t>
  </si>
  <si>
    <t>Public Access &amp; Wildlife Conservation</t>
  </si>
  <si>
    <t>FED</t>
  </si>
  <si>
    <t>Federal Fund</t>
  </si>
  <si>
    <t>FPA</t>
  </si>
  <si>
    <t>WGFC Pool A Investments</t>
  </si>
  <si>
    <t>H01</t>
  </si>
  <si>
    <t>State Highway Fund</t>
  </si>
  <si>
    <t>H02</t>
  </si>
  <si>
    <t>10 Cent Motor Fuels Tax</t>
  </si>
  <si>
    <t>H03</t>
  </si>
  <si>
    <t>Wildlife Conservation</t>
  </si>
  <si>
    <t>H04</t>
  </si>
  <si>
    <t>Hd-Umta</t>
  </si>
  <si>
    <t>H05</t>
  </si>
  <si>
    <t>H06</t>
  </si>
  <si>
    <t>H07</t>
  </si>
  <si>
    <t>State Infrastructure</t>
  </si>
  <si>
    <t>H08</t>
  </si>
  <si>
    <t>Transportation Information System</t>
  </si>
  <si>
    <t>H09</t>
  </si>
  <si>
    <t>Radioactive Waste Transport Fees</t>
  </si>
  <si>
    <t>H10</t>
  </si>
  <si>
    <t>Ignition Interlock Device Fund</t>
  </si>
  <si>
    <t>H11</t>
  </si>
  <si>
    <t>Air Service Enhancement Fund</t>
  </si>
  <si>
    <t>H12</t>
  </si>
  <si>
    <t>Commercial Air Service Improvement</t>
  </si>
  <si>
    <t>HAF</t>
  </si>
  <si>
    <t>Homeowner Assistance Fund</t>
  </si>
  <si>
    <t>Computer Technology</t>
  </si>
  <si>
    <t>Motor Pool</t>
  </si>
  <si>
    <t>I04</t>
  </si>
  <si>
    <t>Aeronautics Operational Svc</t>
  </si>
  <si>
    <t>I07</t>
  </si>
  <si>
    <t>Honor Farm Ag Sales</t>
  </si>
  <si>
    <t>Honor Farm Agricultural Sales Fund</t>
  </si>
  <si>
    <t>I08</t>
  </si>
  <si>
    <t>DOT-Salecs</t>
  </si>
  <si>
    <t>L01</t>
  </si>
  <si>
    <t>Miners Hospital Perm Land Fund</t>
  </si>
  <si>
    <t>T01</t>
  </si>
  <si>
    <t>Miner's Hospital Land Fund</t>
  </si>
  <si>
    <t>L02</t>
  </si>
  <si>
    <t>Public Bldgs Perm Land Fund</t>
  </si>
  <si>
    <t>T14</t>
  </si>
  <si>
    <t>State Land Fund</t>
  </si>
  <si>
    <t>L03</t>
  </si>
  <si>
    <t>Fish Hatchery Perm Land Fund</t>
  </si>
  <si>
    <t>L04</t>
  </si>
  <si>
    <t>L05</t>
  </si>
  <si>
    <t>Dd&amp;B Asylum Perm Land Fund</t>
  </si>
  <si>
    <t>L06</t>
  </si>
  <si>
    <t>Carey Act Permanent Land Fund</t>
  </si>
  <si>
    <t>L07</t>
  </si>
  <si>
    <t>Omnibus Permanent Land Fund</t>
  </si>
  <si>
    <t>T02</t>
  </si>
  <si>
    <t>Ominbus Land Fund</t>
  </si>
  <si>
    <t>L08</t>
  </si>
  <si>
    <t>State Hospital Perm Land Fund</t>
  </si>
  <si>
    <t>L09</t>
  </si>
  <si>
    <t>WLRC Perm Land Fund</t>
  </si>
  <si>
    <t>L10</t>
  </si>
  <si>
    <t>Penitentiary Perm Land Fund</t>
  </si>
  <si>
    <t>L11</t>
  </si>
  <si>
    <t>Agric. College Perm Land Fund</t>
  </si>
  <si>
    <t>N02</t>
  </si>
  <si>
    <t>Agricultural College Land Fund</t>
  </si>
  <si>
    <t>L12</t>
  </si>
  <si>
    <t>University Perm Land Fund</t>
  </si>
  <si>
    <t>N01</t>
  </si>
  <si>
    <t>University Land Fund</t>
  </si>
  <si>
    <t>L14</t>
  </si>
  <si>
    <t>Education Trust Fund</t>
  </si>
  <si>
    <t>L15</t>
  </si>
  <si>
    <t>M01</t>
  </si>
  <si>
    <t>Wyoming Permanent Mineral Fund</t>
  </si>
  <si>
    <t>N05</t>
  </si>
  <si>
    <t>Permanent Mineral Fund</t>
  </si>
  <si>
    <t>M02</t>
  </si>
  <si>
    <t>Wyoming Perm Mineral Fund-2</t>
  </si>
  <si>
    <t>Income Miner'S Hospital</t>
  </si>
  <si>
    <t>Common School Land Income</t>
  </si>
  <si>
    <t>Ag College Land Income Fund</t>
  </si>
  <si>
    <t>University Perm Land Inc Fund</t>
  </si>
  <si>
    <t>Omnibus Land Income Fund</t>
  </si>
  <si>
    <t>PRJ</t>
  </si>
  <si>
    <t>Project Conversion</t>
  </si>
  <si>
    <t>XX</t>
  </si>
  <si>
    <t>XXX</t>
  </si>
  <si>
    <t>REV</t>
  </si>
  <si>
    <t>Segregated Special Revenue General Funds</t>
  </si>
  <si>
    <t>SBC</t>
  </si>
  <si>
    <t>State Small Business Credit Initiative Fund</t>
  </si>
  <si>
    <t>U01</t>
  </si>
  <si>
    <t>University Income Fund</t>
  </si>
  <si>
    <t>U02</t>
  </si>
  <si>
    <t>Federal Mineral Royalty</t>
  </si>
  <si>
    <t>U03</t>
  </si>
  <si>
    <t>University Reimbursement Fund</t>
  </si>
  <si>
    <t>U04</t>
  </si>
  <si>
    <t>UW Bond Coverage Deposit Fund</t>
  </si>
  <si>
    <t>ACFR Workpapers</t>
  </si>
  <si>
    <t>GASB Statement No. 96, Subscription-Based Information Technology Arrangements</t>
  </si>
  <si>
    <t>GASB Statement No. 87, Leases</t>
  </si>
  <si>
    <t>GASB Statement No. 51, Accounting and Financial Reporting for Intangible Assets</t>
  </si>
  <si>
    <t>GASB Statement No. 99, Omnibus 2022</t>
  </si>
  <si>
    <t>GASB Implementation Guide No. 2019-3, Leases</t>
  </si>
  <si>
    <t>GASB Implementation Guide No. 2020-1, Implementation Guidance Update—2020</t>
  </si>
  <si>
    <t>GASB Implementation Guide No. 2021-1, Implementation Guidance Update—2021</t>
  </si>
  <si>
    <t>GASB Implementation Guide No. 2023-1, Implementation Guidance Update—2023</t>
  </si>
  <si>
    <t>Detail the Capitalizable Expenses</t>
  </si>
  <si>
    <t xml:space="preserve">Is the contract commenced on or after </t>
  </si>
  <si>
    <t>Establish Beginning Balance Entries:</t>
  </si>
  <si>
    <t>PY Ending Balances</t>
  </si>
  <si>
    <t>Ending Oblig. Bal.</t>
  </si>
  <si>
    <t>Ending Acc. Amort Bal.</t>
  </si>
  <si>
    <t>ROU Asset</t>
  </si>
  <si>
    <t>Convert to FY for 1st mo. of contract</t>
  </si>
  <si>
    <t>Calculate the term ended</t>
  </si>
  <si>
    <t xml:space="preserve">convert to FY for contract ended </t>
  </si>
  <si>
    <t>Asset Amount, when expired</t>
  </si>
  <si>
    <t>Asset class</t>
  </si>
  <si>
    <t>Asset useful life (in months)</t>
  </si>
  <si>
    <t>Liability</t>
  </si>
  <si>
    <t>Asset</t>
  </si>
  <si>
    <t>Month of Payment</t>
  </si>
  <si>
    <t xml:space="preserve">Payment </t>
  </si>
  <si>
    <t>Interest</t>
  </si>
  <si>
    <t>Principal</t>
  </si>
  <si>
    <t>Right to Use Asset Monthly Amortization</t>
  </si>
  <si>
    <t>Accumulated Amortization</t>
  </si>
  <si>
    <t>Right to Use Asset, Carrying Value at the end of the Month</t>
  </si>
  <si>
    <t>Fiscal Reporting Year</t>
  </si>
  <si>
    <t>2022–2023</t>
  </si>
  <si>
    <t>BP</t>
  </si>
  <si>
    <t>Dr: Acct BP EXPENSE (GAAP ADJ)</t>
  </si>
  <si>
    <t>EE</t>
  </si>
  <si>
    <t>Dr: Acct EE EXPENSE (GAAP ADJ)</t>
  </si>
  <si>
    <t>GG</t>
  </si>
  <si>
    <t>Dr: Acct GG EXPENSE (GAAP ADJ)</t>
  </si>
  <si>
    <t>HS</t>
  </si>
  <si>
    <t>Dr: Acct HS EXPENSE (GAAP ADJ)</t>
  </si>
  <si>
    <t>JP</t>
  </si>
  <si>
    <t>Dr: Acct JP EXPENSE (GAAP ADJ)</t>
  </si>
  <si>
    <t>MT</t>
  </si>
  <si>
    <t>Dr: Acct MT EXPENSE (GAAP ADJ)</t>
  </si>
  <si>
    <t>RR</t>
  </si>
  <si>
    <t>Dr: Acct RR EXPENSE (GAAP ADJ)</t>
  </si>
  <si>
    <t>SS</t>
  </si>
  <si>
    <t>Dr: Acct SS EXPENSE (GAAP ADJ)</t>
  </si>
  <si>
    <t>TT</t>
  </si>
  <si>
    <t>Dr: Acct TT EXPENSE (GAAP ADJ)</t>
  </si>
  <si>
    <t>Cr: Acct BP EXPENSE (GAAP ADJ)</t>
  </si>
  <si>
    <t>Cr: Acct EE EXPENSE (GAAP ADJ)</t>
  </si>
  <si>
    <t>Cr: Acct GG EXPENSE (GAAP ADJ)</t>
  </si>
  <si>
    <t>Cr: Acct HS EXPENSE (GAAP ADJ)</t>
  </si>
  <si>
    <t>Cr: Acct JP EXPENSE (GAAP ADJ)</t>
  </si>
  <si>
    <t>Cr: Acct MT EXPENSE (GAAP ADJ)</t>
  </si>
  <si>
    <t>Cr: Acct RR EXPENSE (GAAP ADJ)</t>
  </si>
  <si>
    <t>Cr: Acct SS EXPENSE (GAAP ADJ)</t>
  </si>
  <si>
    <t>Cr: Acct TT EXPENSE (GAAP ADJ)</t>
  </si>
  <si>
    <t>Dr: Acct 005 - RENTAL SUPPLIES &amp; SERVICES</t>
  </si>
  <si>
    <t>Cr: Acct 005 - RENTAL SUPPLIES &amp; SERVICES</t>
  </si>
  <si>
    <t>Years of amortization</t>
  </si>
  <si>
    <t>SBITA Modification</t>
  </si>
  <si>
    <t>Dr: Acct BP EXPENSE</t>
  </si>
  <si>
    <t>Cr: Acct BP EXPENSE</t>
  </si>
  <si>
    <t>Q1</t>
  </si>
  <si>
    <t>SBITA Termination</t>
  </si>
  <si>
    <t>Dr: Acct EE EXPENSE</t>
  </si>
  <si>
    <t>Cr: Acct EE EXPENSE</t>
  </si>
  <si>
    <t>Q2</t>
  </si>
  <si>
    <t>Dr: Acct GG EXPENSE</t>
  </si>
  <si>
    <t>Cr: Acct GG EXPENSE</t>
  </si>
  <si>
    <t>Q3</t>
  </si>
  <si>
    <t>Dr: Acct HS EXPENSE</t>
  </si>
  <si>
    <t>Cr: Acct HS EXPENSE</t>
  </si>
  <si>
    <t>Q4-Final</t>
  </si>
  <si>
    <t>Dr: Acct JP EXPENSE</t>
  </si>
  <si>
    <t>Cr: Acct JP EXPENSE</t>
  </si>
  <si>
    <t>Dr: Acct MT EXPENSE</t>
  </si>
  <si>
    <t>Cr: Acct MT EXPENSE</t>
  </si>
  <si>
    <t>Dr: Acct RR EXPENSE</t>
  </si>
  <si>
    <t>Cr: Acct RR EXPENSE</t>
  </si>
  <si>
    <t>Dr: Acct SS EXPENSE</t>
  </si>
  <si>
    <t>Cr: Acct SS EXPENSE</t>
  </si>
  <si>
    <t>Dr: Acct TT EXPENSE</t>
  </si>
  <si>
    <t>Cr: Acct TT EXPENSE</t>
  </si>
  <si>
    <t>Proprietary Fund</t>
  </si>
  <si>
    <t>Business Regulation</t>
  </si>
  <si>
    <t>Education</t>
  </si>
  <si>
    <t>General Government</t>
  </si>
  <si>
    <t>Health Services</t>
  </si>
  <si>
    <t>Law, Justice and Safety</t>
  </si>
  <si>
    <t>Employment</t>
  </si>
  <si>
    <t>Recreation and Resource Development</t>
  </si>
  <si>
    <t>Social Services</t>
  </si>
  <si>
    <t>Transportation Services</t>
  </si>
  <si>
    <t>Agency #</t>
  </si>
  <si>
    <t>Typical Expense Group</t>
  </si>
  <si>
    <t>001 GOV</t>
  </si>
  <si>
    <t>001 HLS</t>
  </si>
  <si>
    <t>GG or EE</t>
  </si>
  <si>
    <t>Variable Payments Log</t>
  </si>
  <si>
    <t>Only include payments made between 7/1/2024-6/30/2025</t>
  </si>
  <si>
    <t>Subscription term begins when the initial implementation stage ends.</t>
  </si>
  <si>
    <t xml:space="preserve">The initial implementation stage ends when the State obtains control of the SBITA.  </t>
  </si>
  <si>
    <t>Prepayments Log</t>
  </si>
  <si>
    <t>Capitalizable expenses include configuration, coding, testing, data conversions necessary to place the asset in service, etc.  It does not include training costs.</t>
  </si>
  <si>
    <t>#</t>
  </si>
  <si>
    <t>Name</t>
  </si>
  <si>
    <t>Phone Number</t>
  </si>
  <si>
    <t>Email Address</t>
  </si>
  <si>
    <t>Title</t>
  </si>
  <si>
    <t>Checklist</t>
  </si>
  <si>
    <t>GASB 96 Reporting - Subscription-Based Information Technology Arrangements (SBITAs)</t>
  </si>
  <si>
    <t>Quarter</t>
  </si>
  <si>
    <t>Purpose</t>
  </si>
  <si>
    <t>Certification</t>
  </si>
  <si>
    <t>Preparer's Electronic Signature</t>
  </si>
  <si>
    <t>Date</t>
  </si>
  <si>
    <t>Submission</t>
  </si>
  <si>
    <t>Fiscal Year Ending June 30, 2025 (July 1, 2024 - June 30, 2025)</t>
  </si>
  <si>
    <t>The GASB 96 Checklist helps promote accuracy, accountability, and compliance of GASB 96 information to the State Auditor's Office.  The Checklist must be certified by the preparer and submitted to the SAO Accounting Division.  The submission requirement is not met until the SAO Accounting Division has received this information.</t>
  </si>
  <si>
    <t>Preparer's Title</t>
  </si>
  <si>
    <t>Preparer's Phone Number</t>
  </si>
  <si>
    <t>Reviewer's Electronic Signature</t>
  </si>
  <si>
    <t>Reviewer's Title</t>
  </si>
  <si>
    <t>Reviewer's Phone Number</t>
  </si>
  <si>
    <t>SAO Contact List for GASB 96 SBITA Reporting</t>
  </si>
  <si>
    <t>Use this tab for any arrangement that would otherwise qualify as a capitalizable SBITA, but only has variable payments.</t>
  </si>
  <si>
    <r>
      <t xml:space="preserve">Preparer's Electronic Signature </t>
    </r>
    <r>
      <rPr>
        <sz val="13"/>
        <rFont val="Calibri"/>
        <family val="2"/>
        <scheme val="minor"/>
      </rPr>
      <t>(Note: The individual can just type his/her name.)</t>
    </r>
  </si>
  <si>
    <r>
      <t xml:space="preserve">Reviewer's Electronic Signature </t>
    </r>
    <r>
      <rPr>
        <sz val="13"/>
        <rFont val="Calibri"/>
        <family val="2"/>
        <scheme val="minor"/>
      </rPr>
      <t>(Note: The individual can just type his/her name.)</t>
    </r>
  </si>
  <si>
    <r>
      <t xml:space="preserve">Email the completed workbook in </t>
    </r>
    <r>
      <rPr>
        <u/>
        <sz val="13"/>
        <rFont val="Calibri"/>
        <family val="2"/>
        <scheme val="minor"/>
      </rPr>
      <t>excel format</t>
    </r>
    <r>
      <rPr>
        <sz val="13"/>
        <rFont val="Calibri"/>
        <family val="2"/>
        <scheme val="minor"/>
      </rPr>
      <t xml:space="preserve"> to the SAO Accounting Division at saoaccounting@wyo.gov. </t>
    </r>
  </si>
  <si>
    <t>Vendor Name</t>
  </si>
  <si>
    <r>
      <t xml:space="preserve">Is this </t>
    </r>
    <r>
      <rPr>
        <b/>
        <u/>
        <sz val="10"/>
        <color theme="1"/>
        <rFont val="Calibri"/>
        <family val="2"/>
        <scheme val="minor"/>
      </rPr>
      <t>only</t>
    </r>
    <r>
      <rPr>
        <sz val="10"/>
        <color theme="1"/>
        <rFont val="Calibri"/>
        <family val="2"/>
        <scheme val="minor"/>
      </rPr>
      <t xml:space="preserve"> for maintenance or IT support?</t>
    </r>
  </si>
  <si>
    <t>Is this purchased from an external vendor or component unit?</t>
  </si>
  <si>
    <t>Name of vendor used to procure the IT software</t>
  </si>
  <si>
    <r>
      <rPr>
        <b/>
        <sz val="11"/>
        <rFont val="Calibri"/>
        <family val="2"/>
        <scheme val="minor"/>
      </rPr>
      <t>Component Units:</t>
    </r>
    <r>
      <rPr>
        <sz val="11"/>
        <rFont val="Calibri"/>
        <family val="2"/>
        <scheme val="minor"/>
      </rPr>
      <t xml:space="preserve">  Wyoming Department of Transportation (045), University of Wyoming (067, 069, 070, 167), Wyoming Retirement System (072), Wyoming Business Council (085), Wyoming Energy Authority (090), Wyoming Stable Token Commission (091), Wyoming Community Development Authority, Wyoming Lottery Corporation</t>
    </r>
  </si>
  <si>
    <t>External Vendor or CU</t>
  </si>
  <si>
    <t>Control</t>
  </si>
  <si>
    <t>Own</t>
  </si>
  <si>
    <t>Maintenance or Support Only</t>
  </si>
  <si>
    <t>Exchange Transaction</t>
  </si>
  <si>
    <t>Is this arrangement for IT software?</t>
  </si>
  <si>
    <t>IT Software</t>
  </si>
  <si>
    <t>Does the State have to pay to use the IT software?</t>
  </si>
  <si>
    <t>Detail the name of the IT software (e.g., WOLFS, Workiva, IDEA, Adobe, etc.)</t>
  </si>
  <si>
    <t>Software can be alone or in combination with tangible capital assets</t>
  </si>
  <si>
    <t xml:space="preserve">Software as a Service (SaaS), such as Zoom, Salesforce, and Microsoft 365; 
Infrastructure as a Service (IaaS), such as IBM, Oracle, Cisco, and Citrix; 
Platform as a Service (PaaS), such as Windows Azure, Android, and Apple; and 
Cloud-based ERP systems. </t>
  </si>
  <si>
    <t>Examples of IT software include:</t>
  </si>
  <si>
    <t>Any arrangements between State agencies will not qualify as a SBITA.  It is still recommended to be reported on the Review Log, as evidence the arrangement was evaluated by the agency.</t>
  </si>
  <si>
    <t>To meet the GASB definition of "control" an agency must have both:</t>
  </si>
  <si>
    <t>(1) Control of how the asset is used (i.e., the right to determine the nature and manner of how the IT software will be used)
(2) The ability to use the asset to satisfy business needs</t>
  </si>
  <si>
    <t>Does the agency own the IT software?</t>
  </si>
  <si>
    <t>SBITAs must be for a period of time.  Ownership of the SBITA is never expected to transfer at the end of an agreement</t>
  </si>
  <si>
    <t>The two parties in the SBITA agreement must give (or receive) nearly equal value in the transaction.</t>
  </si>
  <si>
    <t>Free IT software are not exchange transactions and does not qualify as a SBITA.</t>
  </si>
  <si>
    <t>Type of Payments</t>
  </si>
  <si>
    <r>
      <t xml:space="preserve">Does the arrangement include a </t>
    </r>
    <r>
      <rPr>
        <b/>
        <sz val="10"/>
        <color theme="1"/>
        <rFont val="Calibri"/>
        <family val="2"/>
        <scheme val="minor"/>
      </rPr>
      <t>fixed payment type</t>
    </r>
    <r>
      <rPr>
        <sz val="10"/>
        <color theme="1"/>
        <rFont val="Calibri"/>
        <family val="2"/>
        <scheme val="minor"/>
      </rPr>
      <t>?</t>
    </r>
  </si>
  <si>
    <r>
      <t xml:space="preserve">Does the arrangement include a </t>
    </r>
    <r>
      <rPr>
        <b/>
        <sz val="10"/>
        <color theme="1"/>
        <rFont val="Calibri"/>
        <family val="2"/>
        <scheme val="minor"/>
      </rPr>
      <t>fixed in-substance payment type</t>
    </r>
    <r>
      <rPr>
        <sz val="10"/>
        <color theme="1"/>
        <rFont val="Calibri"/>
        <family val="2"/>
        <scheme val="minor"/>
      </rPr>
      <t>?</t>
    </r>
  </si>
  <si>
    <r>
      <t xml:space="preserve">Does the arrangement include a </t>
    </r>
    <r>
      <rPr>
        <b/>
        <sz val="10"/>
        <color theme="1"/>
        <rFont val="Calibri"/>
        <family val="2"/>
        <scheme val="minor"/>
      </rPr>
      <t>variable payment type?</t>
    </r>
  </si>
  <si>
    <t>Include upfront, past, and future payments</t>
  </si>
  <si>
    <r>
      <t xml:space="preserve">What is the total amount the State will have paid for the </t>
    </r>
    <r>
      <rPr>
        <u/>
        <sz val="11"/>
        <color theme="1"/>
        <rFont val="Calibri"/>
        <family val="2"/>
        <scheme val="minor"/>
      </rPr>
      <t>right-to-use asset</t>
    </r>
    <r>
      <rPr>
        <sz val="11"/>
        <color theme="1"/>
        <rFont val="Calibri"/>
        <family val="2"/>
        <scheme val="minor"/>
      </rPr>
      <t>?</t>
    </r>
  </si>
  <si>
    <t>Arrangements</t>
  </si>
  <si>
    <t>Purchase Order</t>
  </si>
  <si>
    <t xml:space="preserve">User Agreement </t>
  </si>
  <si>
    <t>Invoice</t>
  </si>
  <si>
    <r>
      <rPr>
        <u/>
        <sz val="11"/>
        <color theme="1"/>
        <rFont val="Calibri"/>
        <family val="2"/>
        <scheme val="minor"/>
      </rPr>
      <t>Formal Contract</t>
    </r>
    <r>
      <rPr>
        <sz val="11"/>
        <color theme="1"/>
        <rFont val="Calibri"/>
        <family val="2"/>
        <scheme val="minor"/>
      </rPr>
      <t xml:space="preserve"> - where the agency and vendor signs</t>
    </r>
  </si>
  <si>
    <r>
      <rPr>
        <u/>
        <sz val="11"/>
        <color theme="1"/>
        <rFont val="Calibri"/>
        <family val="2"/>
        <scheme val="minor"/>
      </rPr>
      <t>Umbrella Contract/Master Agreements</t>
    </r>
    <r>
      <rPr>
        <sz val="11"/>
        <color theme="1"/>
        <rFont val="Calibri"/>
        <family val="2"/>
        <scheme val="minor"/>
      </rPr>
      <t xml:space="preserve"> - where the agency is utilizing a contract previously negotiated by another agency, State, etc. An example of this is a NASPO agreement.</t>
    </r>
  </si>
  <si>
    <t>Fund(s) paying arrangement</t>
  </si>
  <si>
    <t>If more than one fund pays for the arrangement, detail the percentage of each fund (e.g., 001 50%, FED 50%)</t>
  </si>
  <si>
    <t>Description/Name of IT software</t>
  </si>
  <si>
    <t>Agreements between a State agency and a component unit should still be evaluated as a possible SBITA.  Component units are legally separate entities from the State of Wyoming.</t>
  </si>
  <si>
    <r>
      <t xml:space="preserve">Include </t>
    </r>
    <r>
      <rPr>
        <u/>
        <sz val="11"/>
        <color theme="1"/>
        <rFont val="Calibri"/>
        <family val="2"/>
        <scheme val="minor"/>
      </rPr>
      <t>capitalizable initial implementation</t>
    </r>
    <r>
      <rPr>
        <sz val="11"/>
        <color theme="1"/>
        <rFont val="Calibri"/>
        <family val="2"/>
        <scheme val="minor"/>
      </rPr>
      <t xml:space="preserve"> costs </t>
    </r>
  </si>
  <si>
    <t>The SBITA vendor must be outside of the State reporting entity (i.e., external vendor or component unit).</t>
  </si>
  <si>
    <t>Will the State pay $100,000 or more with the payment type of fixed or fixed in-substance for the right-to-use the asset over the entire subscription term?</t>
  </si>
  <si>
    <r>
      <t xml:space="preserve">Include the cost over the </t>
    </r>
    <r>
      <rPr>
        <u/>
        <sz val="11"/>
        <color theme="1"/>
        <rFont val="Calibri"/>
        <family val="2"/>
        <scheme val="minor"/>
      </rPr>
      <t>entire</t>
    </r>
    <r>
      <rPr>
        <sz val="11"/>
        <color theme="1"/>
        <rFont val="Calibri"/>
        <family val="2"/>
        <scheme val="minor"/>
      </rPr>
      <t xml:space="preserve"> subscription term (this is not just for one fiscal year)</t>
    </r>
  </si>
  <si>
    <t>Will the State pay $100,000 or more in variable payments only in the reporting fiscal year?</t>
  </si>
  <si>
    <t>Variable Payment Threshold</t>
  </si>
  <si>
    <t>For expenditures paid on this arrangement, which object and subobject codes were used?</t>
  </si>
  <si>
    <t>For expenditures paid on this arrangement, which fund(s) were used?</t>
  </si>
  <si>
    <t>FY2024 GASB 96 Contract Review Log's SBITA_DATA tab, column A</t>
  </si>
  <si>
    <t>If this arrangement was reported on FY2024's Log, enter the associated "Contract No." from FY24's Contract Review Log.</t>
  </si>
  <si>
    <t>PY Log Number</t>
  </si>
  <si>
    <t>Changes</t>
  </si>
  <si>
    <t>Percentage of Funds</t>
  </si>
  <si>
    <t>Expenditure Codes</t>
  </si>
  <si>
    <t>Type of arrangement? (Refer to instructions and list all that apply.)</t>
  </si>
  <si>
    <t>Not yet, but will after go-live</t>
  </si>
  <si>
    <t>Include the paid during the fiscal year only (this is not for the entire subscription term)</t>
  </si>
  <si>
    <r>
      <t xml:space="preserve">Include only payment types of </t>
    </r>
    <r>
      <rPr>
        <u/>
        <sz val="11"/>
        <color theme="1"/>
        <rFont val="Calibri"/>
        <family val="2"/>
        <scheme val="minor"/>
      </rPr>
      <t>variable</t>
    </r>
  </si>
  <si>
    <r>
      <t xml:space="preserve">Include only payment types of </t>
    </r>
    <r>
      <rPr>
        <u/>
        <sz val="11"/>
        <color theme="1"/>
        <rFont val="Calibri"/>
        <family val="2"/>
        <scheme val="minor"/>
      </rPr>
      <t>fixed or fixed in-substance</t>
    </r>
    <r>
      <rPr>
        <sz val="11"/>
        <color theme="1"/>
        <rFont val="Calibri"/>
        <family val="2"/>
        <scheme val="minor"/>
      </rPr>
      <t xml:space="preserve"> </t>
    </r>
  </si>
  <si>
    <t>Was this arrangement capitalized in a prior year?</t>
  </si>
  <si>
    <t>New</t>
  </si>
  <si>
    <r>
      <rPr>
        <b/>
        <sz val="11"/>
        <color theme="1"/>
        <rFont val="Calibri"/>
        <family val="2"/>
        <scheme val="minor"/>
      </rPr>
      <t xml:space="preserve">Fixed In-substance Payment Type </t>
    </r>
    <r>
      <rPr>
        <sz val="11"/>
        <color theme="1"/>
        <rFont val="Calibri"/>
        <family val="2"/>
        <scheme val="minor"/>
      </rPr>
      <t xml:space="preserve">is where a vendor may have a required minimum amount.  </t>
    </r>
    <r>
      <rPr>
        <u/>
        <sz val="11"/>
        <color theme="1"/>
        <rFont val="Calibri"/>
        <family val="2"/>
        <scheme val="minor"/>
      </rPr>
      <t>For example</t>
    </r>
    <r>
      <rPr>
        <sz val="11"/>
        <color theme="1"/>
        <rFont val="Calibri"/>
        <family val="2"/>
        <scheme val="minor"/>
      </rPr>
      <t xml:space="preserve">, the State must pay $10,000 for 100 licenses regardless of how many of those licenses are used.  The $10,000 is a fixed in-substance payment.  In this example, say each additional license over the initial 100 licenses are $50 each.  The $50 for each additional license is a variable payment.
</t>
    </r>
  </si>
  <si>
    <r>
      <rPr>
        <b/>
        <sz val="11"/>
        <color theme="1"/>
        <rFont val="Calibri"/>
        <family val="2"/>
        <scheme val="minor"/>
      </rPr>
      <t xml:space="preserve">Fixed Payment Type </t>
    </r>
    <r>
      <rPr>
        <sz val="11"/>
        <color theme="1"/>
        <rFont val="Calibri"/>
        <family val="2"/>
        <scheme val="minor"/>
      </rPr>
      <t xml:space="preserve">is where the total obligated amount is determined.  </t>
    </r>
    <r>
      <rPr>
        <u/>
        <sz val="11"/>
        <color theme="1"/>
        <rFont val="Calibri"/>
        <family val="2"/>
        <scheme val="minor"/>
      </rPr>
      <t>Examples</t>
    </r>
    <r>
      <rPr>
        <sz val="11"/>
        <color theme="1"/>
        <rFont val="Calibri"/>
        <family val="2"/>
        <scheme val="minor"/>
      </rPr>
      <t xml:space="preserve">: $5,000 per month for 60 months due the 9th of each month or $300,000 total with unique payment amounts per an arrangement/agreement/contract.  For fixed payments, the State knows the total amount that will be paid to the vendor, so the amount to capitalize is known.  </t>
    </r>
  </si>
  <si>
    <r>
      <rPr>
        <b/>
        <sz val="11"/>
        <color theme="1"/>
        <rFont val="Calibri"/>
        <family val="2"/>
        <scheme val="minor"/>
      </rPr>
      <t>Variable Payment Type</t>
    </r>
    <r>
      <rPr>
        <sz val="11"/>
        <color theme="1"/>
        <rFont val="Calibri"/>
        <family val="2"/>
        <scheme val="minor"/>
      </rPr>
      <t xml:space="preserve"> is where the payment amount is driven by the number of licenses or unit hours and the number of licenses/units is not determined or can vary from one period to the next.  </t>
    </r>
    <r>
      <rPr>
        <u/>
        <sz val="11"/>
        <color theme="1"/>
        <rFont val="Calibri"/>
        <family val="2"/>
        <scheme val="minor"/>
      </rPr>
      <t>For example</t>
    </r>
    <r>
      <rPr>
        <sz val="11"/>
        <color theme="1"/>
        <rFont val="Calibri"/>
        <family val="2"/>
        <scheme val="minor"/>
      </rPr>
      <t xml:space="preserve">, say an arrangement states the State will pay $100 per license.  The arrangement estimates the number of licenses to be 100, but the actual amount the State has to pay will be dependent on the invoice provided by the vendor.  The invoice will include the actual number of licenses used by the State.  This is considered a variable payment.  The State does not know exactly how much it will pay, so the amount to capitalize is unknown.  However, if an arrangement is for $100 per license and the State purchases 10 licenses for a three-year term, this is not a variable payment.  It is a fixed payment type.  The State will pay $1,000 per year and $3,000 total over the three-year team.  </t>
    </r>
  </si>
  <si>
    <t>Does the agency pay the vendor ONLY for maintenance or IT support?</t>
  </si>
  <si>
    <t>When an agency owns an IT software (i.e., has a perpetual license), the State may make payments to the vendor for continued maintenance and IT support.  Maintenance and IT support does not qualify as a SBITA, as the State is not paying for the right to use the asset.  It is paying for services.</t>
  </si>
  <si>
    <t>If the agency owns the IT software, it means the agency has a perpetual license.  Perpetual licenses do not qualify as a SBITA.</t>
  </si>
  <si>
    <t xml:space="preserve">Is this a single or multiple component arrangement?  </t>
  </si>
  <si>
    <t xml:space="preserve">Examples of nonsubscription components include a separate perpetual licensing arrangement, maintenance, IT support, training, etc. </t>
  </si>
  <si>
    <r>
      <t>If multiple component, what</t>
    </r>
    <r>
      <rPr>
        <b/>
        <sz val="10"/>
        <color theme="1"/>
        <rFont val="Calibri"/>
        <family val="2"/>
        <scheme val="minor"/>
      </rPr>
      <t xml:space="preserve"> non-subscription components</t>
    </r>
    <r>
      <rPr>
        <sz val="10"/>
        <color theme="1"/>
        <rFont val="Calibri"/>
        <family val="2"/>
        <scheme val="minor"/>
      </rPr>
      <t xml:space="preserve"> does this arrangement have?</t>
    </r>
  </si>
  <si>
    <t>Vendor</t>
  </si>
  <si>
    <t>Info pulls from Review Log</t>
  </si>
  <si>
    <t xml:space="preserve">Arrangement Number </t>
  </si>
  <si>
    <t>Corresponds with Review Log column A</t>
  </si>
  <si>
    <t>Formula Driven based on fund</t>
  </si>
  <si>
    <t>DO NOT report any variable payments on this tab for capitalizable SBITAs.  Variable payments on capitalizable SBITAs are reported on the Amortization Schedules as Note Disclosures</t>
  </si>
  <si>
    <t>Expected Subscription Start Date</t>
  </si>
  <si>
    <t>Report capitalizable expenses paid from 7/1/22-6/30/23 (FY23)</t>
  </si>
  <si>
    <t>Report capitalizable expenses paid from 7/1/23-6/30/24 (FY24)</t>
  </si>
  <si>
    <t>Report capitalizable expenses paid from 7/1/24-6/30/25 (FY25)</t>
  </si>
  <si>
    <t>Control means the SBITA is configured, tested, made compatible with any existing IT, and, therefore, has been placed into service and can be used as expected.</t>
  </si>
  <si>
    <t>Asset Name/Description of IT Software</t>
  </si>
  <si>
    <t>Annual Interest Rate (Based on arrangement effective date)</t>
  </si>
  <si>
    <t>Is the payment at the beginning or the end of the payment period?</t>
  </si>
  <si>
    <t>Payment Timing</t>
  </si>
  <si>
    <t>Select "beginning" for payments made in the first half of the month/period or "end" for payments made in the latter half of the month/period</t>
  </si>
  <si>
    <t>No, but should have been</t>
  </si>
  <si>
    <t>1a. If yes, record the dollar amount of variable payments made during the fiscal year.</t>
  </si>
  <si>
    <t>2a. If yes, record the dollar amount of these payments made during the fiscal year.</t>
  </si>
  <si>
    <t>2.  Did this SBITA have other payments, such as termination penalties, not previously recorded in the payment schedule (column C)?</t>
  </si>
  <si>
    <t>3. Did the State receive any SBITA incentives from the SBITA vendor that were not already included in the SBITA measurement?</t>
  </si>
  <si>
    <t>3a. If yes, record the dollar amount of the payments made during the fiscal year.</t>
  </si>
  <si>
    <r>
      <rPr>
        <b/>
        <sz val="14"/>
        <color theme="1"/>
        <rFont val="Calibri"/>
        <family val="2"/>
        <scheme val="minor"/>
      </rPr>
      <t>Fiscal Years</t>
    </r>
    <r>
      <rPr>
        <sz val="14"/>
        <color theme="1"/>
        <rFont val="Calibri"/>
        <family val="2"/>
        <scheme val="minor"/>
      </rPr>
      <t xml:space="preserve">
(To calculate Principal/Interest &amp; Amortization in the output Tab.)</t>
    </r>
  </si>
  <si>
    <t>SBITA</t>
  </si>
  <si>
    <t>Enter applicable information only in the yellow cells.</t>
  </si>
  <si>
    <t>NOTE DISCLOSURES:</t>
  </si>
  <si>
    <t>Amortization of GASB 96 SBITA Payments</t>
  </si>
  <si>
    <t>Arrangement Information</t>
  </si>
  <si>
    <t>Payments before or at commencement of the subscription term</t>
  </si>
  <si>
    <t>Capitalizable initial implementation costs</t>
  </si>
  <si>
    <t xml:space="preserve">(A) Pulls from Review Log
(B) Pulls from Checklist
</t>
  </si>
  <si>
    <t>(C) Determined based on inputs on this tab</t>
  </si>
  <si>
    <t>PY Column B</t>
  </si>
  <si>
    <t>PY Column C</t>
  </si>
  <si>
    <t>PY Column D</t>
  </si>
  <si>
    <t>PY Column L</t>
  </si>
  <si>
    <t>PY Column M</t>
  </si>
  <si>
    <t>PY Column U</t>
  </si>
  <si>
    <t>PY Column E</t>
  </si>
  <si>
    <t>PY Column F</t>
  </si>
  <si>
    <t>PY Column G</t>
  </si>
  <si>
    <t>PY Column H</t>
  </si>
  <si>
    <t>PY Column I</t>
  </si>
  <si>
    <t>PY Column K</t>
  </si>
  <si>
    <t>PY Column R</t>
  </si>
  <si>
    <t>PY Column P</t>
  </si>
  <si>
    <t>PY Column S</t>
  </si>
  <si>
    <t>PY Column T</t>
  </si>
  <si>
    <t>PY Column Y</t>
  </si>
  <si>
    <t>PY Column Z</t>
  </si>
  <si>
    <t>Overview</t>
  </si>
  <si>
    <t>Structure</t>
  </si>
  <si>
    <t>The GASB 96 SBITA Agency Workbook includes:</t>
  </si>
  <si>
    <t>Review Log</t>
  </si>
  <si>
    <t>Contact Info</t>
  </si>
  <si>
    <t>Reporting Dates</t>
  </si>
  <si>
    <t>Due Date</t>
  </si>
  <si>
    <t>July 1-Sept 30</t>
  </si>
  <si>
    <t>10/31</t>
  </si>
  <si>
    <t>July 1-Dec 31</t>
  </si>
  <si>
    <t>1/31</t>
  </si>
  <si>
    <t>July 1-Mar 31</t>
  </si>
  <si>
    <t>4/30</t>
  </si>
  <si>
    <t>July 1-June 30</t>
  </si>
  <si>
    <t>7/15</t>
  </si>
  <si>
    <t>Every State agency must complete all applicable tabs in the GASB 96 SBITA Agency Workbook on a quarterly basis, including the Checklist.</t>
  </si>
  <si>
    <t>Purpose of GASB 96 Agency Reporting</t>
  </si>
  <si>
    <t>Agency Deliverables</t>
  </si>
  <si>
    <t>GASB 96 Agency Reporting is necessary to help ensure the State of Wyoming properly records Subscription-Based Information Technology Arrangements (SBITAs), as required by the Governmental Accounting Standards Board (GASB).  This reporting affects every agency, as IT software is not centralized in the State.  Quarterly reporting is required to help ensure constant monitoring and evaluation occurs on IT arrangements.  This reporting is significant to the State's Annual Comprehensive Financial Report (ACFR) and therefore agency reporting has significant impacts on the State's ACFR.</t>
  </si>
  <si>
    <t>Responsibility and Checklist</t>
  </si>
  <si>
    <t>Supporting Documentation</t>
  </si>
  <si>
    <t>As the State operates as a decentralized accounting state, each agency is responsible for reporting accurate and complete information to the SAO and external auditors.  The SAO Accounting Division compiles agency information and enters adjusting entries to capitalize the SBITAs in the ACFR, as SBITAs are not capitalized within WOLFS.  However, it is the agency's responsibility to certify the accuracy of the reported information.  To meet the submission requirements each quarter, the certified checklist must be submitted, along with any updated Review Log, Variable Payments Log, Prepayments Log, and Capitalized SBITA Input tab(s).</t>
  </si>
  <si>
    <t>Agencies are required to retain readily available supporting documentation for all arrangements reviewed as possible SBITAs.  This includes, but is not limited to formal contracts, user agreements, cooperative purchasing agreements, invoices, etc.  This supporting documentation must be made available to the SAO Accounting Division and external auditors upon request.</t>
  </si>
  <si>
    <t>Purpose of Agency Deliverables by Tab</t>
  </si>
  <si>
    <t xml:space="preserve">Checklist </t>
  </si>
  <si>
    <t>The first section is to identify the SAO contact for SBITAs.  The second section is a tool available for an agency with multiple possible SBITAs with more than one agency contact with in-depth understanding of the arrangement.</t>
  </si>
  <si>
    <t>This is to report variable payments for any arrangement that would otherwise qualify as a capitalizable SBITA, but only has variable payments.</t>
  </si>
  <si>
    <r>
      <t>GASB 96 Summary</t>
    </r>
    <r>
      <rPr>
        <sz val="12"/>
        <rFont val="Calibri"/>
        <family val="2"/>
        <scheme val="minor"/>
      </rPr>
      <t xml:space="preserve"> - provides a high-level overview of GASB 96</t>
    </r>
  </si>
  <si>
    <r>
      <t>GASB 96 PowerPoint Training</t>
    </r>
    <r>
      <rPr>
        <sz val="12"/>
        <rFont val="Calibri"/>
        <family val="2"/>
        <scheme val="minor"/>
      </rPr>
      <t xml:space="preserve"> - provides details on GASB 96</t>
    </r>
  </si>
  <si>
    <r>
      <t>GASB 96 List of Possible SBITAs</t>
    </r>
    <r>
      <rPr>
        <sz val="12"/>
        <rFont val="Calibri"/>
        <family val="2"/>
        <scheme val="minor"/>
      </rPr>
      <t xml:space="preserve"> - identify possible SBITAs in the agency</t>
    </r>
  </si>
  <si>
    <r>
      <t>GASB 96 Decision Tree</t>
    </r>
    <r>
      <rPr>
        <sz val="12"/>
        <rFont val="Calibri"/>
        <family val="2"/>
        <scheme val="minor"/>
      </rPr>
      <t xml:space="preserve"> - to help determine the correct treatment for each IT software arrangement</t>
    </r>
  </si>
  <si>
    <t>- Subscription Term Calculation - to help determine the subscription term for SBITAs</t>
  </si>
  <si>
    <t>- Subscription Liability Calculation - to help determine what type of payments should be included in the measurement of SBITA liability</t>
  </si>
  <si>
    <t>- Subscription Asset Calculation - to help determine what type of costs should be capitalized in the SBITA asset</t>
  </si>
  <si>
    <t>- Stages of Implementation - to further help determine what costs should be capitalized in the SBITA asset</t>
  </si>
  <si>
    <r>
      <t xml:space="preserve">GASB 96 Remeasurement and Modification Checklist </t>
    </r>
    <r>
      <rPr>
        <sz val="12"/>
        <rFont val="Calibri"/>
        <family val="2"/>
        <scheme val="minor"/>
      </rPr>
      <t>- to help identify how to account for SBITAs with changes in future years</t>
    </r>
  </si>
  <si>
    <t>Contact and Website</t>
  </si>
  <si>
    <t>SAO Accounting Division</t>
  </si>
  <si>
    <t>saoaccounting@wyo.gov</t>
  </si>
  <si>
    <t>307-777-2460</t>
  </si>
  <si>
    <t>Quarterly Reporting</t>
  </si>
  <si>
    <t>Year-end Reporting</t>
  </si>
  <si>
    <r>
      <t>State of Wyoming Resources</t>
    </r>
    <r>
      <rPr>
        <sz val="12"/>
        <color theme="1"/>
        <rFont val="Calibri"/>
        <family val="2"/>
        <scheme val="minor"/>
      </rPr>
      <t xml:space="preserve"> (available on SAO's Website)</t>
    </r>
  </si>
  <si>
    <r>
      <t xml:space="preserve">GASB Literature and Resources </t>
    </r>
    <r>
      <rPr>
        <sz val="12"/>
        <color theme="1"/>
        <rFont val="Calibri"/>
        <family val="2"/>
        <scheme val="minor"/>
      </rPr>
      <t>(available on SAO's Website)</t>
    </r>
  </si>
  <si>
    <t>If a contract states that both parties have the right to cancel at any point, further assess if the vendor will refund payments made if the State exercises that option.</t>
  </si>
  <si>
    <t>If any changes have occurred to this arrangement, state yes.  Changes could include, changes to the payment amounts, changes to the terms, changes to the conditions, etc.  Refer to the modification instructions, as this SBITA may need to be modified.</t>
  </si>
  <si>
    <t>Detail the type of arrangement.</t>
  </si>
  <si>
    <t>If the agency were to stop making payments to the vendor, and still have access to use the IT software indefinitely, then the State owns the software and it is not a SBITA.</t>
  </si>
  <si>
    <t>The subscription term does not begin until the State takes control of the asset.  Refer to "Control" Instructions.</t>
  </si>
  <si>
    <t xml:space="preserve">What is the total amount of fixed and fixed in-substance payments the State will have paid for the right-to-use asset over the entire subscription term? </t>
  </si>
  <si>
    <r>
      <t>Start of Subscription Term</t>
    </r>
    <r>
      <rPr>
        <sz val="10"/>
        <color theme="1"/>
        <rFont val="Calibri"/>
        <family val="2"/>
        <scheme val="minor"/>
      </rPr>
      <t xml:space="preserve"> (per GASB)</t>
    </r>
  </si>
  <si>
    <r>
      <rPr>
        <b/>
        <sz val="10"/>
        <color theme="1"/>
        <rFont val="Calibri"/>
        <family val="2"/>
        <scheme val="minor"/>
      </rPr>
      <t>End of Subscription Term</t>
    </r>
    <r>
      <rPr>
        <sz val="10"/>
        <color theme="1"/>
        <rFont val="Calibri"/>
        <family val="2"/>
        <scheme val="minor"/>
      </rPr>
      <t xml:space="preserve"> (per GASB)</t>
    </r>
  </si>
  <si>
    <r>
      <t xml:space="preserve">Does the State have </t>
    </r>
    <r>
      <rPr>
        <b/>
        <sz val="10"/>
        <color theme="1"/>
        <rFont val="Calibri"/>
        <family val="2"/>
        <scheme val="minor"/>
      </rPr>
      <t>control of the right to use</t>
    </r>
    <r>
      <rPr>
        <sz val="10"/>
        <color theme="1"/>
        <rFont val="Calibri"/>
        <family val="2"/>
        <scheme val="minor"/>
      </rPr>
      <t xml:space="preserve"> the IT software?</t>
    </r>
  </si>
  <si>
    <t>1. Did this SBITA have any variable payments? (Do not include any variable payments in column C.)</t>
  </si>
  <si>
    <r>
      <t xml:space="preserve">Arrangement Number from Review Log </t>
    </r>
    <r>
      <rPr>
        <b/>
        <sz val="14"/>
        <color rgb="FFFF0000"/>
        <rFont val="Calibri"/>
        <family val="2"/>
        <scheme val="minor"/>
      </rPr>
      <t>(Select corresponding # from Review Log column A)</t>
    </r>
  </si>
  <si>
    <r>
      <t xml:space="preserve">Contract Monthly Payment Information 
</t>
    </r>
    <r>
      <rPr>
        <sz val="14"/>
        <color theme="1"/>
        <rFont val="Calibri"/>
        <family val="2"/>
        <scheme val="minor"/>
      </rPr>
      <t xml:space="preserve">      Leave cells </t>
    </r>
    <r>
      <rPr>
        <b/>
        <sz val="14"/>
        <color theme="1"/>
        <rFont val="Calibri"/>
        <family val="2"/>
        <scheme val="minor"/>
      </rPr>
      <t>blank</t>
    </r>
    <r>
      <rPr>
        <sz val="14"/>
        <color theme="1"/>
        <rFont val="Calibri"/>
        <family val="2"/>
        <scheme val="minor"/>
      </rPr>
      <t xml:space="preserve"> for periods before the </t>
    </r>
    <r>
      <rPr>
        <b/>
        <sz val="14"/>
        <color theme="1"/>
        <rFont val="Calibri"/>
        <family val="2"/>
        <scheme val="minor"/>
      </rPr>
      <t>subscription term</t>
    </r>
    <r>
      <rPr>
        <sz val="14"/>
        <color theme="1"/>
        <rFont val="Calibri"/>
        <family val="2"/>
        <scheme val="minor"/>
      </rPr>
      <t xml:space="preserve"> starts and after it ends.
      For payments made on other than monthly basis (e.g. quarterly, semi-annually, annually), enter $0 for the months during the SBITA term when no payments are made.</t>
    </r>
  </si>
  <si>
    <t>Fixed or Fixed In-Substance Threshold</t>
  </si>
  <si>
    <t>Arrangement No.</t>
  </si>
  <si>
    <r>
      <t xml:space="preserve">Is this </t>
    </r>
    <r>
      <rPr>
        <b/>
        <sz val="10"/>
        <color theme="1"/>
        <rFont val="Calibri"/>
        <family val="2"/>
        <scheme val="minor"/>
      </rPr>
      <t>subscription term</t>
    </r>
    <r>
      <rPr>
        <sz val="10"/>
        <color theme="1"/>
        <rFont val="Calibri"/>
        <family val="2"/>
        <scheme val="minor"/>
      </rPr>
      <t xml:space="preserve"> greater than 12 months?</t>
    </r>
  </si>
  <si>
    <r>
      <rPr>
        <b/>
        <u/>
        <sz val="11"/>
        <color theme="1"/>
        <rFont val="Calibri"/>
        <family val="2"/>
        <scheme val="minor"/>
      </rPr>
      <t>EXCEPTION!</t>
    </r>
    <r>
      <rPr>
        <sz val="11"/>
        <color theme="1"/>
        <rFont val="Calibri"/>
        <family val="2"/>
        <scheme val="minor"/>
      </rPr>
      <t xml:space="preserve">  Not all IT subscriptions grant control to the State.  Subscriptions where the State pays to access information from databases, journals, or news sources, are not giving control to the State.  The underlying agreement is essentially for the data and not the software.  A few examples of these subscriptions are </t>
    </r>
    <r>
      <rPr>
        <b/>
        <sz val="11"/>
        <color theme="1"/>
        <rFont val="Calibri"/>
        <family val="2"/>
        <scheme val="minor"/>
      </rPr>
      <t>Westlaw, LexisNexis, and Adobe Stock</t>
    </r>
    <r>
      <rPr>
        <sz val="11"/>
        <color theme="1"/>
        <rFont val="Calibri"/>
        <family val="2"/>
        <scheme val="minor"/>
      </rPr>
      <t>.  These do no grant control to the State and therefore do not qualify as a SBITA.  If you have one of these items, it is recommended the subscription is added to the Review Log and then additional notes added in the explanation/notes column.</t>
    </r>
  </si>
  <si>
    <r>
      <t xml:space="preserve">Answer yes to this question </t>
    </r>
    <r>
      <rPr>
        <b/>
        <u/>
        <sz val="11"/>
        <color theme="1"/>
        <rFont val="Calibri"/>
        <family val="2"/>
        <scheme val="minor"/>
      </rPr>
      <t>only</t>
    </r>
    <r>
      <rPr>
        <sz val="11"/>
        <color theme="1"/>
        <rFont val="Calibri"/>
        <family val="2"/>
        <scheme val="minor"/>
      </rPr>
      <t xml:space="preserve"> if all answers to the following two questions are yes.</t>
    </r>
  </si>
  <si>
    <t>Below are a few scenarios to help with this analysis:</t>
  </si>
  <si>
    <t>Arrangement Effective Date is the date the State entered into an arrangement with the vendor or component unit.</t>
  </si>
  <si>
    <t>The term begins when the initial implementation stage is complete (e.g., the SBITA is configured, tested, and made compatible with a government's existing IT), at which time the government has obtained control of the right to use the underlying IT assets, and, therefore, the subscription asset is placed into service.</t>
  </si>
  <si>
    <r>
      <t xml:space="preserve">If a SBITA's subscription term </t>
    </r>
    <r>
      <rPr>
        <u/>
        <sz val="11"/>
        <rFont val="Calibri"/>
        <family val="2"/>
        <scheme val="minor"/>
      </rPr>
      <t>started before the GASB 96 implementation date of July 1, 2022</t>
    </r>
    <r>
      <rPr>
        <sz val="11"/>
        <rFont val="Calibri"/>
        <family val="2"/>
        <scheme val="minor"/>
      </rPr>
      <t xml:space="preserve">, use July 1, 2022, as the start of the subscription term. </t>
    </r>
  </si>
  <si>
    <t>Is the maximum possible term greater than 12 months?</t>
  </si>
  <si>
    <t>If any and all options to extend the arrangement are exercised, enter the date when both parties need to agree to extend the arrangement.  Only leave blank if the State can extend indefinitely.</t>
  </si>
  <si>
    <t>If the State can extend indefinitely, enter the date it reasonably believes it will no longer continue use of the IT software.</t>
  </si>
  <si>
    <r>
      <rPr>
        <b/>
        <u/>
        <sz val="11"/>
        <color theme="1"/>
        <rFont val="Calibri"/>
        <family val="2"/>
        <scheme val="minor"/>
      </rPr>
      <t>Considerations:</t>
    </r>
    <r>
      <rPr>
        <sz val="11"/>
        <color theme="1"/>
        <rFont val="Calibri"/>
        <family val="2"/>
        <scheme val="minor"/>
      </rPr>
      <t xml:space="preserve"> Per GASB 96, an arrangement must be legally enforceable, but is not required to be written.  There has to be the understanding of terms and conditions, and right and obligations, but it does not need to be written or in contract form.</t>
    </r>
  </si>
  <si>
    <r>
      <rPr>
        <b/>
        <u/>
        <sz val="11"/>
        <color theme="1"/>
        <rFont val="Calibri"/>
        <family val="2"/>
        <scheme val="minor"/>
      </rPr>
      <t>EXCEPTION!</t>
    </r>
    <r>
      <rPr>
        <sz val="11"/>
        <color theme="1"/>
        <rFont val="Calibri"/>
        <family val="2"/>
        <scheme val="minor"/>
      </rPr>
      <t xml:space="preserve"> Arrangements that include a hardware component, where the software component is insignificant, are NOT SBITAs (e.g., a computer with operating software or a smart copier connected to an IT system).</t>
    </r>
  </si>
  <si>
    <t>If an agency does not meet the definition of "control," but will eventually meet the definition, then the agency must answer, "Not yet, but will after go-live."  
If the agency has not yet placed the asset in service (e.g., has not gone live), but will meet the control definition after go-live, and the asset meets the other qualifications to be a SBITA, then the capitalizable expenses made prior to go-live will need to be recorded as a prepaid asset.  Record any of these expenses on the Prepayments Log.</t>
  </si>
  <si>
    <r>
      <rPr>
        <b/>
        <sz val="10"/>
        <color theme="1"/>
        <rFont val="Calibri"/>
        <family val="2"/>
        <scheme val="minor"/>
      </rPr>
      <t>If yes was answered on the  previous two questions</t>
    </r>
    <r>
      <rPr>
        <sz val="10"/>
        <color theme="1"/>
        <rFont val="Calibri"/>
        <family val="2"/>
        <scheme val="minor"/>
      </rPr>
      <t>, enter the date when both parties can cancel without permission from the other party; otherwise, leave blank.</t>
    </r>
  </si>
  <si>
    <t>Do both parties have the right to cancel at anytime, or after notice, for any reason, without permission from the other party?</t>
  </si>
  <si>
    <t xml:space="preserve">(1) Does the State have the right to cancel the arrangement without cause at anytime, or after notice, without permission from the vendor? </t>
  </si>
  <si>
    <t>(2) Does the vendor have the right to cancel the arrangement without cause at anytime, or after notice, without permission from the State?</t>
  </si>
  <si>
    <t xml:space="preserve">If both parties have the right to cancel at anytime without cause, if the State cancels, will it receive a refund of any unearned payments?  </t>
  </si>
  <si>
    <t xml:space="preserve">Enter the date when the arrangement can be cancelled without cause and without permission from the vendor.  </t>
  </si>
  <si>
    <t>Leave blank if the previous two questions are not both "Yes."</t>
  </si>
  <si>
    <t>Questions #17-21 help determine if the arrangement's maximum possible term is greater than 12 months.
Questions #21-23 help determine if the subscription term is greater than 12 months.</t>
  </si>
  <si>
    <t>Purpose: The Review Log is a tool to document the agency's process in evaluating arrangements that may meet the definition of a SBITA and to determine the reporting requirements under GASB 96.</t>
  </si>
  <si>
    <t>PY Capitalized</t>
  </si>
  <si>
    <t>Arrangement Classification</t>
  </si>
  <si>
    <t>Classification</t>
  </si>
  <si>
    <t>Arrangement Effective</t>
  </si>
  <si>
    <t>Subscription Start</t>
  </si>
  <si>
    <t>Arrangement Provisions</t>
  </si>
  <si>
    <t>Information Necessary for Maximum Possible Term</t>
  </si>
  <si>
    <t>Subscription End</t>
  </si>
  <si>
    <t>Total fixed or fixed in-substance payments</t>
  </si>
  <si>
    <t>Total variable payments</t>
  </si>
  <si>
    <t>Additional Information</t>
  </si>
  <si>
    <t>If the State does not have the option to extend, enter the date when both parties need to agree to extend the arrangement.</t>
  </si>
  <si>
    <t>If this arrangement was previously capitalized, but was audited by the external auditors and deemed not a SBITA, please provide this information in the Explanations column.</t>
  </si>
  <si>
    <t xml:space="preserve">An option to extend is not when the State must amend the arrangement and receive approval from the vendor.  
</t>
  </si>
  <si>
    <t>For example, if an arrangement's current end date is 06/30/2026, but the State may extend the arrangement for another five years, enter 06/30/2031.  Enter 06/30/2031, even if the State does not plan to extend until 06/30/2031.  If the State does not have an option to extend without permission, enter 06/30/2026.</t>
  </si>
  <si>
    <t>The GASB wants the State to determine the length of time the State reasonably believes it will continue to use the asset.  For the purposes of this GASB, SAO defines reasonably certain as more than probable (&gt;75%).</t>
  </si>
  <si>
    <r>
      <rPr>
        <b/>
        <sz val="11"/>
        <color theme="1"/>
        <rFont val="Calibri"/>
        <family val="2"/>
        <scheme val="minor"/>
      </rPr>
      <t>Funding Considerations:</t>
    </r>
    <r>
      <rPr>
        <sz val="11"/>
        <color theme="1"/>
        <rFont val="Calibri"/>
        <family val="2"/>
        <scheme val="minor"/>
      </rPr>
      <t xml:space="preserve">  Typically agencies receive on-going funding for subscriptions in their standard budget, since the assumption is that most subscriptions will be renewed on an on-going basis.  If an agency received one-time funding for a certain software, then it may be reasonable to determine the subscription term based on funding.  The GASB has specifically addressed funding in 96's paragraph 10 that states, "A fiscal funding or cancellation clause allows a government to cancel a SBITA, typically on an annual basis, if the government does not appropriate funds for the subscription payments. That type of clause should affect the subscription term only if it is reasonably certain that the clause will be exercised." Therefore, if an agency is reasonably certain that it will not be able to pay a vendor based on fiscal funding, then it is appropriate to adjust the subscription term; otherwise, it is not taken into consideration. </t>
    </r>
  </si>
  <si>
    <r>
      <rPr>
        <b/>
        <sz val="11"/>
        <color theme="1"/>
        <rFont val="Calibri"/>
        <family val="2"/>
        <scheme val="minor"/>
      </rPr>
      <t>Length Considerations</t>
    </r>
    <r>
      <rPr>
        <sz val="11"/>
        <color theme="1"/>
        <rFont val="Calibri"/>
        <family val="2"/>
        <scheme val="minor"/>
      </rPr>
      <t xml:space="preserve">: (1) How many years can the agency reasonably estimate that it'll use a product, knowing that technology changes quickly and it may become obsolete in X number of years.  (2) Will the agency's focus shift, so that it may not need to use a certain software? </t>
    </r>
  </si>
  <si>
    <r>
      <t xml:space="preserve">Enter the date when both parties </t>
    </r>
    <r>
      <rPr>
        <u/>
        <sz val="11"/>
        <rFont val="Calibri"/>
        <family val="2"/>
        <scheme val="minor"/>
      </rPr>
      <t>must</t>
    </r>
    <r>
      <rPr>
        <sz val="11"/>
        <rFont val="Calibri"/>
        <family val="2"/>
        <scheme val="minor"/>
      </rPr>
      <t xml:space="preserve"> agree to extend the arrangement.  Ensure to include any options to extend the arrangement without vendor approval.</t>
    </r>
  </si>
  <si>
    <t>Information Necessary for Subscription Term - Enter Date in only ONE column</t>
  </si>
  <si>
    <t>An option to extend is when the State may continue to use the asset for a period of time without getting further approval from the vendor.</t>
  </si>
  <si>
    <t>Refer to the Length and Funding Considerations in the previous question to help determine a reasonable date to this question.</t>
  </si>
  <si>
    <t xml:space="preserve">If the State has the option to extend, enter the date when it reasonably believes the arrangement will be ended or amended.  (This cannot be later than the date entered in column U/question 20.) </t>
  </si>
  <si>
    <r>
      <t xml:space="preserve">Only enter a date in this field if the State has an </t>
    </r>
    <r>
      <rPr>
        <u/>
        <sz val="11"/>
        <color theme="1"/>
        <rFont val="Calibri"/>
        <family val="2"/>
        <scheme val="minor"/>
      </rPr>
      <t>option to extend</t>
    </r>
    <r>
      <rPr>
        <sz val="11"/>
        <color theme="1"/>
        <rFont val="Calibri"/>
        <family val="2"/>
        <scheme val="minor"/>
      </rPr>
      <t xml:space="preserve">. </t>
    </r>
  </si>
  <si>
    <r>
      <t xml:space="preserve">An </t>
    </r>
    <r>
      <rPr>
        <u/>
        <sz val="11"/>
        <rFont val="Calibri"/>
        <family val="2"/>
        <scheme val="minor"/>
      </rPr>
      <t>option to extend</t>
    </r>
    <r>
      <rPr>
        <sz val="11"/>
        <rFont val="Calibri"/>
        <family val="2"/>
        <scheme val="minor"/>
      </rPr>
      <t xml:space="preserve"> is when the State may continue to use the asset for a period of time without getting further approval from the vendor.  An option to extend is not when the State must amend the arrangement and receive approval from the vendor.  </t>
    </r>
  </si>
  <si>
    <t xml:space="preserve">For example, if an arrangement's current end date is 06/30/2026, but the State has an option to extend for another five years, enter a date between 06/30/2026 and 06/30/2031.  </t>
  </si>
  <si>
    <t>If the State does not have the ability to extend the arrangement indefinitely and does not have an option to extend, enter the date when both parties need to need agree to allow the State to continue using the asset.</t>
  </si>
  <si>
    <t>For example, the State entered into an arrangement effective from 07/01/2024-06/30/2027.  In order to continue using the asset past 06/30/2027, the State must either amend the current arrangement or enter into a new arrangement.  Both actions require approval from both the State and the vendor.  The agency would enter 06/30/2027 in this field.</t>
  </si>
  <si>
    <t>This will auto-generate based on column inputs.</t>
  </si>
  <si>
    <t>PY Column N</t>
  </si>
  <si>
    <t>If more than one fund was used to pay for expenditures made on this arrangement, provide the percentage breakdown of how much each fund paid.  For example, if the general fund and FED fund paid for an arrangement, include the percentage of each fund (e.g., 001 50% and FED 50%)</t>
  </si>
  <si>
    <r>
      <rPr>
        <b/>
        <sz val="11"/>
        <color theme="1"/>
        <rFont val="Calibri"/>
        <family val="2"/>
        <scheme val="minor"/>
      </rPr>
      <t>Capitalizable initial implementation costs:</t>
    </r>
    <r>
      <rPr>
        <sz val="11"/>
        <color theme="1"/>
        <rFont val="Calibri"/>
        <family val="2"/>
        <scheme val="minor"/>
      </rPr>
      <t xml:space="preserve">  Configuration, coding, testing, initial data conversation.  
</t>
    </r>
    <r>
      <rPr>
        <u/>
        <sz val="11"/>
        <color theme="1"/>
        <rFont val="Calibri"/>
        <family val="2"/>
        <scheme val="minor"/>
      </rPr>
      <t>NOTE 1</t>
    </r>
    <r>
      <rPr>
        <sz val="11"/>
        <color theme="1"/>
        <rFont val="Calibri"/>
        <family val="2"/>
        <scheme val="minor"/>
      </rPr>
      <t xml:space="preserve">: The cost of data conversion is only capitalizable to the extent it was necessary to place the subscription asset into service.
</t>
    </r>
    <r>
      <rPr>
        <u/>
        <sz val="11"/>
        <color theme="1"/>
        <rFont val="Calibri"/>
        <family val="2"/>
        <scheme val="minor"/>
      </rPr>
      <t>Note 2</t>
    </r>
    <r>
      <rPr>
        <sz val="11"/>
        <color theme="1"/>
        <rFont val="Calibri"/>
        <family val="2"/>
        <scheme val="minor"/>
      </rPr>
      <t>: Training costs are never to be capitalized.</t>
    </r>
  </si>
  <si>
    <r>
      <rPr>
        <b/>
        <sz val="11"/>
        <color theme="1"/>
        <rFont val="Calibri"/>
        <family val="2"/>
        <scheme val="minor"/>
      </rPr>
      <t>Multiple Component Arrangements:</t>
    </r>
    <r>
      <rPr>
        <sz val="11"/>
        <color theme="1"/>
        <rFont val="Calibri"/>
        <family val="2"/>
        <scheme val="minor"/>
      </rPr>
      <t xml:space="preserve"> The right-to-use asset is the cost to access the subscription.  If an arrangement has both subscription and non-subscription components, only include the cost for the subscription.  (Non-subscription components, such as maintenance or IT support, should be excluded from the cost.  If the arrangement does not itemize the cost of each component, then entire amount is considered capitalizable cost.</t>
    </r>
  </si>
  <si>
    <t>Use this cell to report any additional useful information on the arrangement.</t>
  </si>
  <si>
    <t>Question #:</t>
  </si>
  <si>
    <t xml:space="preserve"> </t>
  </si>
  <si>
    <t>Internal Agency Contact List - this is not for SAO's use, but may be helpful for agencies with multiple agency personnel responsible for IT software</t>
  </si>
  <si>
    <t>(A)</t>
  </si>
  <si>
    <t>(B)</t>
  </si>
  <si>
    <t>(C)</t>
  </si>
  <si>
    <t>Start of Subscription Term (per GASB)</t>
  </si>
  <si>
    <t>Arrangement Effective Date</t>
  </si>
  <si>
    <t>Is this a proprietary fund?</t>
  </si>
  <si>
    <t>Month the Subscription Term Began</t>
  </si>
  <si>
    <t>Initial obligation amount</t>
  </si>
  <si>
    <t>Right to use asset amount</t>
  </si>
  <si>
    <t>Subscription Term (in months)</t>
  </si>
  <si>
    <t>Amortization months</t>
  </si>
  <si>
    <t>If an agency must go out for quotes and get approval from the Purchasing Office and/or ETS to continue using the software, after the original agreed upon period has ended, enter Must Agree to Proceed</t>
  </si>
  <si>
    <t>If an agency has entered into an arrangement with a vendor using a cooperative purchasing agreement, typically, the State can continue to use that agreement with the same terms for the length of that cooperative purchasing agreement.  Therefore, both parties would not need to agree to extend, until the end of the cooperative purchasing agreement.  Enter Option to Extend</t>
  </si>
  <si>
    <t>If an agency has a formal contract that requires an amendment to be signed by both the vendor and the agency in order to continuing using the software past the original end-date, then enter Must Agree to Proceed</t>
  </si>
  <si>
    <t>If an agency has an arrangement that allows the agency to extend the use of the software by five-two year terms, without the approval of the vendor, then enter Option to Extend</t>
  </si>
  <si>
    <r>
      <rPr>
        <b/>
        <sz val="11"/>
        <color theme="1"/>
        <rFont val="Calibri"/>
        <family val="2"/>
        <scheme val="minor"/>
      </rPr>
      <t xml:space="preserve">SAO Note: </t>
    </r>
    <r>
      <rPr>
        <sz val="11"/>
        <color theme="1"/>
        <rFont val="Calibri"/>
        <family val="2"/>
        <scheme val="minor"/>
      </rPr>
      <t xml:space="preserve"> Determining what type of provisions applies to an arrangement is not always simple.  Please work with the SAO with any questions.  The SAO continues to learn more about this GASB and how it is to be applied with each year.  </t>
    </r>
  </si>
  <si>
    <t>Select the applicable arrangement provision.</t>
  </si>
  <si>
    <t>Extend Indefinitely</t>
  </si>
  <si>
    <t>Option to Extend</t>
  </si>
  <si>
    <t>Must Agree to Proceed</t>
  </si>
  <si>
    <t>Source</t>
  </si>
  <si>
    <t>Source Key:</t>
  </si>
  <si>
    <t>FY2025</t>
  </si>
  <si>
    <t>A tool to document the agency's process in evaluating arrangements that may meet the definition of a SBITA and to determine the reporting requirements under GASB 96.</t>
  </si>
  <si>
    <t>This is to report all capitalizable expenses incurred for any arrangement that will be capitalizable as a SBITA, but does not qualify in the reporting fiscal year as the subscription term had not yet begun.</t>
  </si>
  <si>
    <t>Reported on Review Log in a prior year, but not capitalized</t>
  </si>
  <si>
    <t>Continue to report on the Review Log.  Update any applicable fields.</t>
  </si>
  <si>
    <t>Enter on the Review Log.  
(1) If it does not qualify as a capitalizable SBITA, continue to report it on the Review Log, but no additional deliverables are required.  Keep supporting documentation in case it is selected for audit.  
(2) If it qualifies as a capitalizable SBITA and is over the $100,000 threshold over the subscription term, complete the Input tab.  
(3) If it would qualify as a capitalizable SBITA, but only has variable payments, report on the Variable Payments Log, if the variable payments made in the current reporting year are $100,000 or more.  
(4) If it would qualify as a capitalizable SBITA, but the State has not yet obtained control, as defined by GASB (e.g., it hasn't gone live), then report any capitalizable expenses on the Prepayments Log.</t>
  </si>
  <si>
    <t xml:space="preserve">Continue to report on the Review Log.  </t>
  </si>
  <si>
    <t>Determine if any changes have occurred to the capitalized arrangement that would require the capitalized asset to be modified.</t>
  </si>
  <si>
    <t>Reported on Review Log in a prior year and Capitalized in FY2024</t>
  </si>
  <si>
    <t>Reported on Review Log in a prior year and Capitalized in FY2023</t>
  </si>
  <si>
    <t>Reported on Review Log and on the Prepayment Log in a prior year</t>
  </si>
  <si>
    <t>Reported on Review Log and on the Variable Payments Log in a prior year</t>
  </si>
  <si>
    <t>Information and Instructions</t>
  </si>
  <si>
    <t>Guide</t>
  </si>
  <si>
    <t>Answer:</t>
  </si>
  <si>
    <r>
      <t xml:space="preserve">A </t>
    </r>
    <r>
      <rPr>
        <u/>
        <sz val="11"/>
        <rFont val="Calibri"/>
        <family val="2"/>
        <scheme val="minor"/>
      </rPr>
      <t>variable payment is</t>
    </r>
    <r>
      <rPr>
        <sz val="11"/>
        <rFont val="Calibri"/>
        <family val="2"/>
        <scheme val="minor"/>
      </rPr>
      <t xml:space="preserve"> where the payment amount is driven by the number of licenses or unit hours and the number of units is not determined or can vary from one period to the next.  For example, say an arrangement states the State will pay $100 per license.  The arrangement estimates the number of licenses to be 100, but the actual amount the State has to pay will be dependent on the invoice provided by the vendor.  The invoice will include the actual number of licenses used by the State.  This is considered a variable payment.  The State does not know exactly how much it will pay, so the amount to capitalize is unknown.  However, if an arrangement is for $100 per license and the State purchases 10 licenses for a three-year term, this is not a variable payment.  It is a fixed payment type.  The State will pay $1,000 per year and $3,000 total over the three-year team.  
A </t>
    </r>
    <r>
      <rPr>
        <u/>
        <sz val="11"/>
        <rFont val="Calibri"/>
        <family val="2"/>
        <scheme val="minor"/>
      </rPr>
      <t>variable payment is not</t>
    </r>
    <r>
      <rPr>
        <sz val="11"/>
        <rFont val="Calibri"/>
        <family val="2"/>
        <scheme val="minor"/>
      </rPr>
      <t xml:space="preserve"> where the total payment is a determined amount, but the actual payments made are not always for the same amount.  The State knows the total amount that will be paid to the vendor, so the amount to capitalize is known.  This is considered a fixed payment.  
A </t>
    </r>
    <r>
      <rPr>
        <u/>
        <sz val="11"/>
        <rFont val="Calibri"/>
        <family val="2"/>
        <scheme val="minor"/>
      </rPr>
      <t>variable payment is not</t>
    </r>
    <r>
      <rPr>
        <sz val="11"/>
        <rFont val="Calibri"/>
        <family val="2"/>
        <scheme val="minor"/>
      </rPr>
      <t xml:space="preserve"> a fixed in-substance payment.  This is where a vendor may have a required minimum amount.  For example, the State must pay $10,000 for 100 licenses regardless of how many of those licenses are used.  The $10,000 is a fixed in-substance payment.  In this example, say each additional license over the initial 100 licenses are $50 each.  The $50 for each additional license is a variable payment.</t>
    </r>
  </si>
  <si>
    <r>
      <t xml:space="preserve">Arrangement Number </t>
    </r>
    <r>
      <rPr>
        <b/>
        <sz val="11"/>
        <color rgb="FFFF0000"/>
        <rFont val="Calibri"/>
        <family val="2"/>
        <scheme val="minor"/>
      </rPr>
      <t>(Select corresponding # from Review Log column A)</t>
    </r>
  </si>
  <si>
    <r>
      <t>GASB 96 Monthly Borrowing Rates</t>
    </r>
    <r>
      <rPr>
        <sz val="12"/>
        <rFont val="Calibri"/>
        <family val="2"/>
        <scheme val="minor"/>
      </rPr>
      <t xml:space="preserve"> - includes the SAO determined monthly borrowing rates for capitalizable SBITAs</t>
    </r>
  </si>
  <si>
    <t>Input Template</t>
  </si>
  <si>
    <t>General Rules</t>
  </si>
  <si>
    <t>Review Log Instructions - Use these instructions to help complete the Review Log.</t>
  </si>
  <si>
    <r>
      <t xml:space="preserve">The State obtains control of the SBITA when it has </t>
    </r>
    <r>
      <rPr>
        <b/>
        <u/>
        <sz val="11"/>
        <color theme="1"/>
        <rFont val="Calibri"/>
        <family val="2"/>
        <scheme val="minor"/>
      </rPr>
      <t>both</t>
    </r>
    <r>
      <rPr>
        <sz val="11"/>
        <color theme="1"/>
        <rFont val="Calibri"/>
        <family val="2"/>
        <scheme val="minor"/>
      </rPr>
      <t xml:space="preserve"> (1) control of how the asset is used as specified in the contract and (2) the ability to use the asset to satisfy business needs.</t>
    </r>
  </si>
  <si>
    <t>Enter applicable information only in the yellow cells</t>
  </si>
  <si>
    <t>In cell I1, enter or select the number that corresponds to the arrangement number listed on the Review Log (e.g., 1-400)</t>
  </si>
  <si>
    <t>In cell I2, select the current reporting fiscal year. Enter the current fiscal reporting year.  For example, 2024-2025 is FY2025, which is July 1, 2024 through June 30, 2025</t>
  </si>
  <si>
    <t xml:space="preserve">The gray information is generated based on inputs from (A) the Review Log, (B) the Checklist, (C) information entered into the Inputs tab.  </t>
  </si>
  <si>
    <t>Payments recorded as a prepaid asset in a prior fiscal year</t>
  </si>
  <si>
    <t>Leave cells blank for periods before the subscription term starts and after it ends.</t>
  </si>
  <si>
    <t>For payments made on other than monthly basis (e.g. quarterly, semi-annually, annually), enter $0 for the months during the SBITA term when no payments are made.</t>
  </si>
  <si>
    <t>For example: If the subscription term is from 07/01/2024-06/30/2030, a $0.00 or a payment amount needs to be entered into every cell in column C from July-2024 through June-2030.</t>
  </si>
  <si>
    <t>Instructions</t>
  </si>
  <si>
    <t>Note Disclosures (Column H)</t>
  </si>
  <si>
    <t>If the agency needs more than three Input tabs, follow these steps:</t>
  </si>
  <si>
    <t>Additional Input Tabs</t>
  </si>
  <si>
    <t xml:space="preserve">Select the FY25 Input Template tab.  Right click on the mouse and select Move or Copy from the context menu. This will open the Move or Copy dialog box. Keep the copy in the same workbook. Put a checkmark in the Create a copy box and click OK. </t>
  </si>
  <si>
    <t>Input Tab Instructions</t>
  </si>
  <si>
    <t>Input Instructions</t>
  </si>
  <si>
    <t>1. I certify that I have reviewed all arrangements and my agency has no information to report.  In other words, my agency has no possible arrangements that could remotely qualify as a SBITA.</t>
  </si>
  <si>
    <t>2. I certify that I have reviewed and entered all arrangements that could possibly qualify as a SBITA on the Review Log.</t>
  </si>
  <si>
    <t>Use the Review Log Instructions to help complete the Review Log.</t>
  </si>
  <si>
    <r>
      <rPr>
        <sz val="14"/>
        <rFont val="Calibri"/>
        <family val="2"/>
        <scheme val="minor"/>
      </rPr>
      <t>INSTRUCTIONS:  (1) This worksheet is used only for new SBITAs or existing SBITAs that do not have any modifications. See a separate template workbook for existing SBITAs with modifications. (2) Use the Input Instructions tab and the resources available at sao.wyo.gov</t>
    </r>
    <r>
      <rPr>
        <sz val="14"/>
        <color rgb="FFFF0000"/>
        <rFont val="Calibri"/>
        <family val="2"/>
        <scheme val="minor"/>
      </rPr>
      <t xml:space="preserve"> </t>
    </r>
    <r>
      <rPr>
        <sz val="14"/>
        <rFont val="Calibri"/>
        <family val="2"/>
        <scheme val="minor"/>
      </rPr>
      <t>to help complete this Input tab.</t>
    </r>
    <r>
      <rPr>
        <sz val="14"/>
        <color rgb="FFFF0000"/>
        <rFont val="Calibri"/>
        <family val="2"/>
        <scheme val="minor"/>
      </rPr>
      <t xml:space="preserve"> </t>
    </r>
  </si>
  <si>
    <r>
      <rPr>
        <b/>
        <sz val="13"/>
        <color theme="1"/>
        <rFont val="Calibri"/>
        <family val="2"/>
        <scheme val="minor"/>
      </rPr>
      <t>Capitalizable Threshold</t>
    </r>
    <r>
      <rPr>
        <sz val="13"/>
        <color theme="1"/>
        <rFont val="Calibri"/>
        <family val="2"/>
        <scheme val="minor"/>
      </rPr>
      <t xml:space="preserve"> - $100,000 or more over the subscription term</t>
    </r>
  </si>
  <si>
    <r>
      <rPr>
        <b/>
        <sz val="13"/>
        <color theme="1"/>
        <rFont val="Calibri"/>
        <family val="2"/>
        <scheme val="minor"/>
      </rPr>
      <t>Note disclosure threshold</t>
    </r>
    <r>
      <rPr>
        <sz val="13"/>
        <color theme="1"/>
        <rFont val="Calibri"/>
        <family val="2"/>
        <scheme val="minor"/>
      </rPr>
      <t xml:space="preserve"> - $100,000 or more in the current reporting year</t>
    </r>
  </si>
  <si>
    <r>
      <rPr>
        <b/>
        <sz val="13"/>
        <color theme="1"/>
        <rFont val="Calibri"/>
        <family val="2"/>
        <scheme val="minor"/>
      </rPr>
      <t>Example</t>
    </r>
    <r>
      <rPr>
        <sz val="13"/>
        <color theme="1"/>
        <rFont val="Calibri"/>
        <family val="2"/>
        <scheme val="minor"/>
      </rPr>
      <t>:  An asset was reported on the FY24's Review Log.  The agency purchased the asset for one year on 07/01/2023, but could continue to use it indefinitely, without needing to receive vendor approval, as long as the agency continued paying for the asset.  In FY24, the agency reasonably believed it would use the asset for five years, therefore estimating a subscription end date of 06/30/2028, at $100 per year.  The agency estimated the total cost of the asset over the subscription term was $500.  For FY2025's Review Log, the agency will need to reassess the length of time it estimates to use it.  Therefore, if the agency reasonably believes it will use it for another five years, the expected subscription end date would now be 06/30/2029.  If Zoom updated their cost to $110 per year, the new estimated total cost of the asset over the subscription term would be $550.</t>
    </r>
  </si>
  <si>
    <r>
      <t xml:space="preserve">Continue to report on the Review Log.  Update any applicable fields.  
(1) If the asset now qualifies to be capitalized, complete the Input tab.  The amount reported on the prior year's Prepayment Log will be reported on the Input tab's "Payments recorded as a prepaid asset in a prior fiscal year."  
</t>
    </r>
    <r>
      <rPr>
        <i/>
        <sz val="13"/>
        <color theme="1"/>
        <rFont val="Calibri"/>
        <family val="2"/>
        <scheme val="minor"/>
      </rPr>
      <t xml:space="preserve">It is recommended for the agency to contact SAO to confirm the amount recorded as a prepaid asset in the prior year's ACFR.
</t>
    </r>
    <r>
      <rPr>
        <sz val="13"/>
        <color theme="1"/>
        <rFont val="Calibri"/>
        <family val="2"/>
        <scheme val="minor"/>
      </rPr>
      <t xml:space="preserve">(2) If the asset still does not qualify as a capitalizable SBITA because it has not yet gone live, continue to capitalizable expenses on the Prepayments Log. </t>
    </r>
  </si>
  <si>
    <r>
      <rPr>
        <b/>
        <sz val="13"/>
        <color theme="1"/>
        <rFont val="Calibri"/>
        <family val="2"/>
        <scheme val="minor"/>
      </rPr>
      <t>Review Column E</t>
    </r>
    <r>
      <rPr>
        <sz val="13"/>
        <color theme="1"/>
        <rFont val="Calibri"/>
        <family val="2"/>
        <scheme val="minor"/>
      </rPr>
      <t xml:space="preserve"> - Enter the applicable information in the yellow highlighted cells.  </t>
    </r>
  </si>
  <si>
    <r>
      <rPr>
        <b/>
        <sz val="13"/>
        <color theme="1"/>
        <rFont val="Calibri"/>
        <family val="2"/>
        <scheme val="minor"/>
      </rPr>
      <t>Annual Interest Rate</t>
    </r>
    <r>
      <rPr>
        <sz val="13"/>
        <color theme="1"/>
        <rFont val="Calibri"/>
        <family val="2"/>
        <scheme val="minor"/>
      </rPr>
      <t xml:space="preserve"> - found on SAO's website.  The rate is used is based on the month the arrangement went effective.</t>
    </r>
  </si>
  <si>
    <r>
      <rPr>
        <b/>
        <sz val="13"/>
        <color theme="1"/>
        <rFont val="Calibri"/>
        <family val="2"/>
        <scheme val="minor"/>
      </rPr>
      <t>Payments recorded as a prepaid asset in a prior fiscal year</t>
    </r>
    <r>
      <rPr>
        <sz val="13"/>
        <color theme="1"/>
        <rFont val="Calibri"/>
        <family val="2"/>
        <scheme val="minor"/>
      </rPr>
      <t xml:space="preserve"> - this would what was reported on the Prepayments Log in a prior fiscal year.  It is best to contact SAO to confirm what amount was recorded as a prepaid asset in the prior year ACFR.</t>
    </r>
  </si>
  <si>
    <r>
      <rPr>
        <b/>
        <sz val="13"/>
        <color theme="1"/>
        <rFont val="Calibri"/>
        <family val="2"/>
        <scheme val="minor"/>
      </rPr>
      <t>Payments before or at commencement of the subscription term</t>
    </r>
    <r>
      <rPr>
        <sz val="13"/>
        <color theme="1"/>
        <rFont val="Calibri"/>
        <family val="2"/>
        <scheme val="minor"/>
      </rPr>
      <t xml:space="preserve"> - record any amounts paid for the right to use the asset before or at the start of the subscription term</t>
    </r>
  </si>
  <si>
    <r>
      <rPr>
        <b/>
        <sz val="13"/>
        <color theme="1"/>
        <rFont val="Calibri"/>
        <family val="2"/>
        <scheme val="minor"/>
      </rPr>
      <t>Capitalizable initial implementation costs</t>
    </r>
    <r>
      <rPr>
        <sz val="13"/>
        <color theme="1"/>
        <rFont val="Calibri"/>
        <family val="2"/>
        <scheme val="minor"/>
      </rPr>
      <t xml:space="preserve"> - record any amounts not recorded as a prepaid in a previous year that related to initial implementation cost</t>
    </r>
  </si>
  <si>
    <r>
      <rPr>
        <b/>
        <sz val="13"/>
        <color theme="1"/>
        <rFont val="Calibri"/>
        <family val="2"/>
        <scheme val="minor"/>
      </rPr>
      <t>Review Column C</t>
    </r>
    <r>
      <rPr>
        <sz val="13"/>
        <color theme="1"/>
        <rFont val="Calibri"/>
        <family val="2"/>
        <scheme val="minor"/>
      </rPr>
      <t xml:space="preserve"> - Enter the applicable information in the yellow highlighted cells.  </t>
    </r>
  </si>
  <si>
    <t>Review Log Instructions</t>
  </si>
  <si>
    <r>
      <rPr>
        <b/>
        <sz val="11"/>
        <rFont val="Calibri"/>
        <family val="2"/>
        <scheme val="minor"/>
      </rPr>
      <t>Extend Indefinitely</t>
    </r>
    <r>
      <rPr>
        <sz val="11"/>
        <rFont val="Calibri"/>
        <family val="2"/>
        <scheme val="minor"/>
      </rPr>
      <t xml:space="preserve"> - select this option if the State can continue to use the software after the initial term, without receiving additional approval from the vendor
</t>
    </r>
    <r>
      <rPr>
        <b/>
        <sz val="11"/>
        <rFont val="Calibri"/>
        <family val="2"/>
        <scheme val="minor"/>
      </rPr>
      <t>Option to Extend</t>
    </r>
    <r>
      <rPr>
        <sz val="11"/>
        <rFont val="Calibri"/>
        <family val="2"/>
        <scheme val="minor"/>
      </rPr>
      <t xml:space="preserve"> - select this option if the arrangement provisions allows for the State to extend a certain number of times past the initial term, without receiving additional approval from the vendor
</t>
    </r>
    <r>
      <rPr>
        <b/>
        <sz val="11"/>
        <rFont val="Calibri"/>
        <family val="2"/>
        <scheme val="minor"/>
      </rPr>
      <t>Must Agree to Proceed</t>
    </r>
    <r>
      <rPr>
        <sz val="11"/>
        <rFont val="Calibri"/>
        <family val="2"/>
        <scheme val="minor"/>
      </rPr>
      <t xml:space="preserve"> - select this option if the State and the vendor must agree to extend the arrangement past the initial term. This may be extended as an amendment to the original arrangement or a whole new arrangement.  Also select this option if the agency must receive approval from either the A&amp;I Purchasing Division or ETS in order to proceed.</t>
    </r>
  </si>
  <si>
    <t>If an agency has purchased software online with a one-year term, and the agency can continue to use that software for another year as long as it pays the next invoice, this is NOT a situation where both parties need to agree to extend.  Enter Extend Indefinitely</t>
  </si>
  <si>
    <t>3. I certify that I have completed an Input tab for each new or unmodified arrangement that qualifies as a capitalizable SBITA.</t>
  </si>
  <si>
    <r>
      <t xml:space="preserve">5. I certify that I have reported all applicable Variable Payments made during the fiscal year.  </t>
    </r>
    <r>
      <rPr>
        <i/>
        <sz val="13"/>
        <color theme="1"/>
        <rFont val="Calibri"/>
        <family val="2"/>
        <scheme val="minor"/>
      </rPr>
      <t>If the variable payments are related to a capitalizable SBITA, any variable payments were reported on the Input tab.  If the arrangement would be a SBITA, but is disqualified because the payments are solely variable in nature, then the variable payments are reported on the Variable Payments Log tab if $100,000.</t>
    </r>
  </si>
  <si>
    <t xml:space="preserve">Read each question and answer the question accordingly for the reporting fiscal year.  If an answer is yes, enter the related dollar amount.  </t>
  </si>
  <si>
    <r>
      <t xml:space="preserve">6. I certify that I have reported all capitalizable expenses incurred in the fiscal year for arrangements that will be capitalized as a SBITA in future fiscal years, but is not recognized as a SBITA in the current fiscal year, as the subscription term has not yet started.  </t>
    </r>
    <r>
      <rPr>
        <i/>
        <sz val="13"/>
        <color theme="1"/>
        <rFont val="Calibri"/>
        <family val="2"/>
        <scheme val="minor"/>
      </rPr>
      <t>These costs were reported on the Prepayments Log tab.</t>
    </r>
  </si>
  <si>
    <t>Input tab(s)</t>
  </si>
  <si>
    <t>Website: sao.wyo.gov</t>
  </si>
  <si>
    <t>New Arrangement</t>
  </si>
  <si>
    <t>Prior Year Column from Contract Review Log SBITA_DATA tab</t>
  </si>
  <si>
    <t xml:space="preserve">A capitalized SBITA is one where the Input, Output, and Note Disclosure tabs were completed in the agency's final SBITA Template in FY24 or was capitalized in FY23 by the SAO.  </t>
  </si>
  <si>
    <t>Info pulls from Checklist</t>
  </si>
  <si>
    <t>If previously capitalized, have any changes occurred to this arrangement in the current reporting year?</t>
  </si>
  <si>
    <t>Arrangements should be evaluated based on the substance of the arrangement rather than the label on the contract/agreement.  An arrangement may be called a lease, but if the underlying asset is primarily IT software, then the asset needs to be evaluated as a SBITA.  An arrangement may not use the term subscription, but if the asset meets the SBITA definition, it would be evaluated as a SBITA.</t>
  </si>
  <si>
    <t>Tab naming convention: [Fiscal Year] Input [Arrangement # on the Review Log]  For example: In FY25, an agency needs to capitalize arrangement #15.  The related Input tab will be named: FY25 Input #15</t>
  </si>
  <si>
    <r>
      <rPr>
        <b/>
        <sz val="13"/>
        <color theme="1"/>
        <rFont val="Calibri"/>
        <family val="2"/>
        <scheme val="minor"/>
      </rPr>
      <t xml:space="preserve">Purpose: </t>
    </r>
    <r>
      <rPr>
        <sz val="13"/>
        <color theme="1"/>
        <rFont val="Calibri"/>
        <family val="2"/>
        <scheme val="minor"/>
      </rPr>
      <t>Use to determine how to report GASB 96 information.</t>
    </r>
  </si>
  <si>
    <t>Other - if other detail the type of arrangement</t>
  </si>
  <si>
    <t>Enter corresponding lease arrangement information in yellow highlighted cells. Do not change gray cells, as the entry in those fields are automatically generated based on inputs to yellow cells.</t>
  </si>
  <si>
    <t>Amortization of GASB 96 Arrangement Modification Payments</t>
  </si>
  <si>
    <t>Arrangement Information:</t>
  </si>
  <si>
    <t>Annual Interest Rate (see instructions)</t>
  </si>
  <si>
    <t>Fund Paying Arrangement</t>
  </si>
  <si>
    <t>First month of arrangement</t>
  </si>
  <si>
    <t>Is the payment at beginning or end of the month?</t>
  </si>
  <si>
    <t>Is this an early termination?</t>
  </si>
  <si>
    <t>If yes, select reporting fiscal year. If no, leave the second cell blank.</t>
  </si>
  <si>
    <t>CY Interest Total</t>
  </si>
  <si>
    <t>CY Principal Total</t>
  </si>
  <si>
    <t>CY RTU Asset Amort. Total</t>
  </si>
  <si>
    <t>Amended Obligation Amount</t>
  </si>
  <si>
    <t>Amended Obligation Net Change</t>
  </si>
  <si>
    <t xml:space="preserve">These formulas/information remain in this worksheet, hidden, to calculate the amendments present in the output worksheet. </t>
  </si>
  <si>
    <t>Adjusted Balance of SBITA Asset</t>
  </si>
  <si>
    <t>Amended Right to Use Asset Amount</t>
  </si>
  <si>
    <t>Asset Class</t>
  </si>
  <si>
    <t>Subscription-Based Information Technology Arrangements</t>
  </si>
  <si>
    <t>Asset Useful Life (in months)</t>
  </si>
  <si>
    <t>Amended Arrangement Length (in months)</t>
  </si>
  <si>
    <t>ROU Asset/Liab Adj. due to modif.</t>
  </si>
  <si>
    <t>Amortization Months</t>
  </si>
  <si>
    <r>
      <rPr>
        <b/>
        <sz val="16"/>
        <color theme="1"/>
        <rFont val="arial"/>
        <family val="2"/>
      </rPr>
      <t xml:space="preserve">Arrangement Modification Monthly Payment Information </t>
    </r>
    <r>
      <rPr>
        <b/>
        <sz val="12"/>
        <color theme="1"/>
        <rFont val="arial"/>
        <family val="2"/>
      </rPr>
      <t xml:space="preserve">
</t>
    </r>
    <r>
      <rPr>
        <sz val="12"/>
        <color theme="1"/>
        <rFont val="Arial"/>
        <family val="2"/>
      </rPr>
      <t xml:space="preserve">      Leave cells </t>
    </r>
    <r>
      <rPr>
        <b/>
        <sz val="12"/>
        <color theme="1"/>
        <rFont val="arial"/>
        <family val="2"/>
      </rPr>
      <t>blank</t>
    </r>
    <r>
      <rPr>
        <sz val="12"/>
        <color theme="1"/>
        <rFont val="Arial"/>
        <family val="2"/>
      </rPr>
      <t xml:space="preserve"> for periods before the arrangement starts and after it ends.
      For payments made on other than monthly basis (e.g. quarterly, semi-annually, annually), enter $0 for the months during the SBITA arrangement when no payments are made.</t>
    </r>
  </si>
  <si>
    <t xml:space="preserve"> Next FY based on the Reporting FY selected in the Output tab</t>
  </si>
  <si>
    <r>
      <rPr>
        <b/>
        <sz val="9"/>
        <color theme="1"/>
        <rFont val="arial"/>
        <family val="2"/>
      </rPr>
      <t>Fiscal Years</t>
    </r>
    <r>
      <rPr>
        <sz val="9"/>
        <color theme="1"/>
        <rFont val="arial"/>
        <family val="2"/>
      </rPr>
      <t xml:space="preserve">
(To calculate Principal/Interest &amp; Amortization in the output Tab.)</t>
    </r>
  </si>
  <si>
    <r>
      <t xml:space="preserve">Arrangement Monthly Payment Information 
</t>
    </r>
    <r>
      <rPr>
        <sz val="14"/>
        <color theme="1"/>
        <rFont val="Calibri"/>
        <family val="2"/>
        <scheme val="minor"/>
      </rPr>
      <t xml:space="preserve">      Leave cells </t>
    </r>
    <r>
      <rPr>
        <b/>
        <sz val="14"/>
        <color theme="1"/>
        <rFont val="Calibri"/>
        <family val="2"/>
        <scheme val="minor"/>
      </rPr>
      <t>blank</t>
    </r>
    <r>
      <rPr>
        <sz val="14"/>
        <color theme="1"/>
        <rFont val="Calibri"/>
        <family val="2"/>
        <scheme val="minor"/>
      </rPr>
      <t xml:space="preserve"> for periods before the </t>
    </r>
    <r>
      <rPr>
        <b/>
        <sz val="14"/>
        <color theme="1"/>
        <rFont val="Calibri"/>
        <family val="2"/>
        <scheme val="minor"/>
      </rPr>
      <t>subscription term</t>
    </r>
    <r>
      <rPr>
        <sz val="14"/>
        <color theme="1"/>
        <rFont val="Calibri"/>
        <family val="2"/>
        <scheme val="minor"/>
      </rPr>
      <t xml:space="preserve"> starts and after it ends.
      For payments made on other than monthly basis (e.g. quarterly, semi-annually, annually), enter $0 for the months during the SBITA term when no payments are made.</t>
    </r>
  </si>
  <si>
    <t>Modification Input Template</t>
  </si>
  <si>
    <t>Modification Input tab(s)</t>
  </si>
  <si>
    <t>Input</t>
  </si>
  <si>
    <t>Modification Input</t>
  </si>
  <si>
    <t>This is to report any modified capitalizable SBITA.  Create a copy of the tab.</t>
  </si>
  <si>
    <t>This is to report any new or unmodified capitalizable SBITA.  Create a copy of the tab.</t>
  </si>
  <si>
    <t>Refer to Responsibility and Checklist section below.</t>
  </si>
  <si>
    <t>(2) Changes requiring modification - Follow the Modification Instructions and complete the Modification Input tab.</t>
  </si>
  <si>
    <t>Based on updated fields, reassess to determine if additional deliverables are required.
(1) If it does not qualify as a capitalizable SBITA, continue to report it on the Review Log, but no additional deliverables are required.  Keep supporting documentation in case it is selected for audit.  
(2) If it qualifies as a capitalizable SBITA and is over the $100,000 threshold, complete the Input tab.  
(3) If it would qualify as a capitalizable SBITA, but only has variable payments, report on the Variable Payments Log.  (Only if the variable payments made in the current reporting year are $100,000 or more.)  
(4) If it would qualify as a capitalizable SBITA, but the State has not yet obtained control, as defined by GASB (e.g., it hasn't gone live), then report any capitalizable expenses on the Prepayments Log.</t>
  </si>
  <si>
    <r>
      <t xml:space="preserve">INSTRUCTIONS: </t>
    </r>
    <r>
      <rPr>
        <sz val="14"/>
        <color theme="1"/>
        <rFont val="arial"/>
        <family val="2"/>
      </rPr>
      <t>This worksheet is used only for SBITA arrangement modifications, and the original arrangement was entered in the GASB 96 SBITA template. Before completing this, please read the "</t>
    </r>
    <r>
      <rPr>
        <b/>
        <i/>
        <sz val="14"/>
        <color theme="1"/>
        <rFont val="arial"/>
        <family val="2"/>
      </rPr>
      <t>Instructions GASB 96 SBITA Modification Input tab</t>
    </r>
    <r>
      <rPr>
        <sz val="14"/>
        <color theme="1"/>
        <rFont val="arial"/>
        <family val="2"/>
      </rPr>
      <t>" and review the "</t>
    </r>
    <r>
      <rPr>
        <b/>
        <sz val="14"/>
        <color theme="1"/>
        <rFont val="arial"/>
        <family val="2"/>
      </rPr>
      <t>GASB 96 SBITA Remeasurement and Modification Guidance</t>
    </r>
    <r>
      <rPr>
        <sz val="14"/>
        <color theme="1"/>
        <rFont val="arial"/>
        <family val="2"/>
      </rPr>
      <t xml:space="preserve">" on the SAO website to determine whether it is appropriate to modify the SBITA arrangement. </t>
    </r>
  </si>
  <si>
    <t>Instructions GASB 96 SBITA Modification Input Tab</t>
  </si>
  <si>
    <t>Determine when the arrangement is set to expire:</t>
  </si>
  <si>
    <t>(1) If the arrangement is set to expire on or before 06/30/2025, do not complete the Input tab.  Only complete the Review Log.</t>
  </si>
  <si>
    <t>(1) No changes or no changes requiring modification - The input log should remain the same as the year capitalized.  Complete the Note Disclosure section on the Input tab.</t>
  </si>
  <si>
    <t xml:space="preserve">4. I certify that I have completed a Modified Input tab for each modified SBITA previously capitalized in a prior fiscal year. </t>
  </si>
  <si>
    <t>Modified Input Instructions</t>
  </si>
  <si>
    <r>
      <t xml:space="preserve">GASB 96 SBITA Agency Workbook </t>
    </r>
    <r>
      <rPr>
        <sz val="12"/>
        <rFont val="Calibri"/>
        <family val="2"/>
        <scheme val="minor"/>
      </rPr>
      <t>- includes quarterly deliverables such as Checklist, Variable Payment Log, Prepayments Log, Input tab(s), Modification Input tab(s)</t>
    </r>
  </si>
  <si>
    <t>(2) If the arrangement is NOT set to expire on or before 06/30/2025, complete the Review Log and related Input tab.  When completing the Input tab, complete as of 07/01/2022 and forward.  If any modifications have occurred, ensure to include the modified arrangement in the input tab.  If this arrangement had implementation costs incurred prior to 07/01/2022, DO NOT included them on  the Input tab.  If the arrangement was modified, update the annual interest rate to agree to the rate for the month the modification went effective.</t>
  </si>
  <si>
    <t>Rename the copied tab with the naming convention listed above.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</si>
</sst>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0000"/>
    <numFmt numFmtId="165" formatCode="000"/>
    <numFmt numFmtId="166" formatCode="_(&quot;$&quot;* #,##0_);_(&quot;$&quot;* \(#,##0\);_(&quot;$&quot;* &quot;-&quot;??_);_(@_)"/>
    <numFmt numFmtId="167" formatCode="0000"/>
    <numFmt numFmtId="168" formatCode="[$-409]mmmm\-yyyy;@"/>
    <numFmt numFmtId="169" formatCode="_(* #,##0_);_(* \(#,##0\);_(* &quot;-&quot;??_);_(@_)"/>
    <numFmt numFmtId="170" formatCode="[&lt;=9999999]###\-####;\(###\)\ ###\-####"/>
    <numFmt numFmtId="171" formatCode="m/d/yyyy;@"/>
    <numFmt numFmtId="172" formatCode="&quot;$&quot;#,##0.00"/>
  </numFmts>
  <fonts count="98" x14ac:knownFonts="1">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arial"/>
      <family val="2"/>
    </font>
    <font>
      <sz val="12"/>
      <color theme="1"/>
      <name val="Calibri"/>
      <family val="2"/>
      <scheme val="minor"/>
    </font>
    <font>
      <u/>
      <sz val="12"/>
      <color theme="10"/>
      <name val="Arial"/>
      <family val="2"/>
    </font>
    <font>
      <b/>
      <sz val="11"/>
      <color theme="1"/>
      <name val="Calibri"/>
      <family val="2"/>
      <scheme val="minor"/>
    </font>
    <font>
      <b/>
      <u/>
      <sz val="11"/>
      <color theme="1"/>
      <name val="Calibri"/>
      <family val="2"/>
      <scheme val="minor"/>
    </font>
    <font>
      <sz val="11"/>
      <name val="Calibri"/>
      <family val="2"/>
      <scheme val="minor"/>
    </font>
    <font>
      <u/>
      <sz val="11"/>
      <color theme="10"/>
      <name val="Calibri"/>
      <family val="2"/>
      <scheme val="minor"/>
    </font>
    <font>
      <sz val="12"/>
      <name val="Calibri"/>
      <family val="2"/>
      <scheme val="minor"/>
    </font>
    <font>
      <b/>
      <sz val="10"/>
      <name val="Calibri"/>
      <family val="2"/>
      <scheme val="minor"/>
    </font>
    <font>
      <sz val="10"/>
      <name val="Calibri"/>
      <family val="2"/>
      <scheme val="minor"/>
    </font>
    <font>
      <b/>
      <sz val="11"/>
      <name val="Calibri"/>
      <family val="2"/>
      <scheme val="minor"/>
    </font>
    <font>
      <u/>
      <sz val="11"/>
      <color theme="1"/>
      <name val="Calibri"/>
      <family val="2"/>
      <scheme val="minor"/>
    </font>
    <font>
      <b/>
      <sz val="12"/>
      <color theme="1"/>
      <name val="Calibri"/>
      <family val="2"/>
      <scheme val="minor"/>
    </font>
    <font>
      <sz val="10"/>
      <color theme="1"/>
      <name val="Calibri"/>
      <family val="2"/>
      <scheme val="minor"/>
    </font>
    <font>
      <b/>
      <sz val="10"/>
      <color theme="1"/>
      <name val="Calibri"/>
      <family val="2"/>
      <scheme val="minor"/>
    </font>
    <font>
      <u/>
      <sz val="11"/>
      <name val="Calibri"/>
      <family val="2"/>
      <scheme val="minor"/>
    </font>
    <font>
      <i/>
      <sz val="11"/>
      <name val="Calibri"/>
      <family val="2"/>
      <scheme val="minor"/>
    </font>
    <font>
      <b/>
      <sz val="11"/>
      <color rgb="FFFF0000"/>
      <name val="Calibri"/>
      <family val="2"/>
      <scheme val="minor"/>
    </font>
    <font>
      <b/>
      <sz val="14"/>
      <color theme="1"/>
      <name val="Calibri"/>
      <family val="2"/>
      <scheme val="minor"/>
    </font>
    <font>
      <b/>
      <sz val="12"/>
      <name val="Calibri"/>
      <family val="2"/>
      <scheme val="minor"/>
    </font>
    <font>
      <sz val="10"/>
      <color rgb="FF000000"/>
      <name val="Arial"/>
      <family val="2"/>
    </font>
    <font>
      <sz val="6"/>
      <color rgb="FF000000"/>
      <name val="Arial"/>
      <family val="2"/>
    </font>
    <font>
      <b/>
      <sz val="9"/>
      <color rgb="FF000000"/>
      <name val="Arial"/>
      <family val="2"/>
    </font>
    <font>
      <sz val="9"/>
      <color rgb="FF000000"/>
      <name val="Arial"/>
      <family val="2"/>
    </font>
    <font>
      <sz val="11"/>
      <color theme="0"/>
      <name val="Calibri"/>
      <family val="2"/>
      <scheme val="minor"/>
    </font>
    <font>
      <sz val="10"/>
      <color theme="1"/>
      <name val="Arial"/>
      <family val="2"/>
    </font>
    <font>
      <b/>
      <sz val="10"/>
      <color theme="1"/>
      <name val="Arial"/>
      <family val="2"/>
    </font>
    <font>
      <sz val="13"/>
      <color theme="1"/>
      <name val="Calibri"/>
      <family val="2"/>
      <scheme val="minor"/>
    </font>
    <font>
      <b/>
      <sz val="13"/>
      <color theme="1"/>
      <name val="Calibri"/>
      <family val="2"/>
      <scheme val="minor"/>
    </font>
    <font>
      <sz val="13"/>
      <name val="Calibri"/>
      <family val="2"/>
      <scheme val="minor"/>
    </font>
    <font>
      <b/>
      <sz val="13"/>
      <name val="Calibri"/>
      <family val="2"/>
      <scheme val="minor"/>
    </font>
    <font>
      <sz val="13"/>
      <color rgb="FFFF0000"/>
      <name val="Calibri"/>
      <family val="2"/>
      <scheme val="minor"/>
    </font>
    <font>
      <u/>
      <sz val="13"/>
      <name val="Calibri"/>
      <family val="2"/>
      <scheme val="minor"/>
    </font>
    <font>
      <i/>
      <sz val="13"/>
      <color theme="1"/>
      <name val="Calibri"/>
      <family val="2"/>
      <scheme val="minor"/>
    </font>
    <font>
      <sz val="11"/>
      <color rgb="FFFF0000"/>
      <name val="Calibri"/>
      <family val="2"/>
      <scheme val="minor"/>
    </font>
    <font>
      <b/>
      <u/>
      <sz val="10"/>
      <color theme="1"/>
      <name val="Calibri"/>
      <family val="2"/>
      <scheme val="minor"/>
    </font>
    <font>
      <b/>
      <i/>
      <sz val="11"/>
      <color rgb="FFFF0000"/>
      <name val="Calibri"/>
      <family val="2"/>
      <scheme val="minor"/>
    </font>
    <font>
      <b/>
      <u/>
      <sz val="11"/>
      <color rgb="FFFF0000"/>
      <name val="Calibri"/>
      <family val="2"/>
      <scheme val="minor"/>
    </font>
    <font>
      <b/>
      <i/>
      <sz val="10"/>
      <color theme="4" tint="-0.499984740745262"/>
      <name val="Calibri"/>
      <family val="2"/>
      <scheme val="minor"/>
    </font>
    <font>
      <sz val="14"/>
      <color theme="1"/>
      <name val="Calibri"/>
      <family val="2"/>
      <scheme val="minor"/>
    </font>
    <font>
      <u/>
      <sz val="14"/>
      <color theme="10"/>
      <name val="Calibri"/>
      <family val="2"/>
      <scheme val="minor"/>
    </font>
    <font>
      <sz val="14"/>
      <name val="Calibri"/>
      <family val="2"/>
      <scheme val="minor"/>
    </font>
    <font>
      <sz val="14"/>
      <color rgb="FFFF0000"/>
      <name val="Calibri"/>
      <family val="2"/>
      <scheme val="minor"/>
    </font>
    <font>
      <i/>
      <sz val="14"/>
      <color rgb="FFFF0000"/>
      <name val="Calibri"/>
      <family val="2"/>
      <scheme val="minor"/>
    </font>
    <font>
      <b/>
      <sz val="14"/>
      <color rgb="FFFF0000"/>
      <name val="Calibri"/>
      <family val="2"/>
      <scheme val="minor"/>
    </font>
    <font>
      <b/>
      <sz val="14"/>
      <name val="Calibri"/>
      <family val="2"/>
      <scheme val="minor"/>
    </font>
    <font>
      <sz val="14"/>
      <color rgb="FF00B0F0"/>
      <name val="Calibri"/>
      <family val="2"/>
      <scheme val="minor"/>
    </font>
    <font>
      <b/>
      <sz val="14"/>
      <color theme="8" tint="-0.249977111117893"/>
      <name val="Calibri"/>
      <family val="2"/>
      <scheme val="minor"/>
    </font>
    <font>
      <sz val="14"/>
      <color theme="8" tint="-0.249977111117893"/>
      <name val="Calibri"/>
      <family val="2"/>
      <scheme val="minor"/>
    </font>
    <font>
      <b/>
      <sz val="14"/>
      <color theme="4"/>
      <name val="Calibri"/>
      <family val="2"/>
      <scheme val="minor"/>
    </font>
    <font>
      <sz val="14"/>
      <color theme="0"/>
      <name val="Calibri"/>
      <family val="2"/>
      <scheme val="minor"/>
    </font>
    <font>
      <u/>
      <sz val="12"/>
      <color theme="10"/>
      <name val="Calibri"/>
      <family val="2"/>
      <scheme val="minor"/>
    </font>
    <font>
      <sz val="10"/>
      <color theme="4" tint="-0.499984740745262"/>
      <name val="Calibri"/>
      <family val="2"/>
      <scheme val="minor"/>
    </font>
    <font>
      <sz val="11"/>
      <color theme="4" tint="-0.499984740745262"/>
      <name val="Calibri"/>
      <family val="2"/>
      <scheme val="minor"/>
    </font>
    <font>
      <i/>
      <sz val="11"/>
      <color theme="4" tint="-0.499984740745262"/>
      <name val="Calibri"/>
      <family val="2"/>
      <scheme val="minor"/>
    </font>
    <font>
      <b/>
      <sz val="11"/>
      <color theme="4" tint="-0.499984740745262"/>
      <name val="Calibri"/>
      <family val="2"/>
      <scheme val="minor"/>
    </font>
    <font>
      <b/>
      <i/>
      <sz val="11"/>
      <color theme="4" tint="-0.499984740745262"/>
      <name val="Calibri"/>
      <family val="2"/>
      <scheme val="minor"/>
    </font>
    <font>
      <sz val="14"/>
      <color theme="10"/>
      <name val="Calibri"/>
      <family val="2"/>
      <scheme val="minor"/>
    </font>
    <font>
      <u/>
      <sz val="13"/>
      <color theme="1"/>
      <name val="Calibri"/>
      <family val="2"/>
      <scheme val="minor"/>
    </font>
    <font>
      <b/>
      <sz val="14"/>
      <color theme="1"/>
      <name val="arial"/>
      <family val="2"/>
    </font>
    <font>
      <sz val="14"/>
      <color theme="1"/>
      <name val="arial"/>
      <family val="2"/>
    </font>
    <font>
      <b/>
      <i/>
      <sz val="14"/>
      <color theme="1"/>
      <name val="arial"/>
      <family val="2"/>
    </font>
    <font>
      <sz val="9"/>
      <color theme="1"/>
      <name val="arial"/>
      <family val="2"/>
    </font>
    <font>
      <i/>
      <sz val="14"/>
      <color rgb="FFFF0000"/>
      <name val="arial"/>
      <family val="2"/>
    </font>
    <font>
      <b/>
      <sz val="9"/>
      <color theme="1"/>
      <name val="arial"/>
      <family val="2"/>
    </font>
    <font>
      <b/>
      <sz val="12"/>
      <color theme="1"/>
      <name val="arial"/>
      <family val="2"/>
    </font>
    <font>
      <b/>
      <sz val="12"/>
      <color rgb="FFFF0000"/>
      <name val="Arial"/>
      <family val="2"/>
    </font>
    <font>
      <sz val="12"/>
      <color rgb="FFFF0000"/>
      <name val="arial"/>
      <family val="2"/>
    </font>
    <font>
      <sz val="9"/>
      <color rgb="FF00B0F0"/>
      <name val="arial"/>
      <family val="2"/>
    </font>
    <font>
      <sz val="12"/>
      <color rgb="FF00B0F0"/>
      <name val="Arial"/>
      <family val="2"/>
    </font>
    <font>
      <b/>
      <sz val="9"/>
      <color rgb="FFFF0000"/>
      <name val="arial"/>
      <family val="2"/>
    </font>
    <font>
      <sz val="12"/>
      <name val="Arial"/>
      <family val="2"/>
    </font>
    <font>
      <i/>
      <sz val="12"/>
      <color rgb="FFFF0000"/>
      <name val="arial"/>
      <family val="2"/>
    </font>
    <font>
      <b/>
      <sz val="11"/>
      <color rgb="FFFF0000"/>
      <name val="Arial"/>
      <family val="2"/>
    </font>
    <font>
      <b/>
      <sz val="9"/>
      <color theme="8" tint="-0.249977111117893"/>
      <name val="arial"/>
      <family val="2"/>
    </font>
    <font>
      <b/>
      <sz val="12"/>
      <color theme="4"/>
      <name val="Arial"/>
      <family val="2"/>
    </font>
    <font>
      <sz val="9"/>
      <color theme="8" tint="-0.249977111117893"/>
      <name val="arial"/>
      <family val="2"/>
    </font>
    <font>
      <sz val="12"/>
      <color theme="0"/>
      <name val="Arial"/>
      <family val="2"/>
    </font>
    <font>
      <b/>
      <sz val="16"/>
      <color theme="1"/>
      <name val="arial"/>
      <family val="2"/>
    </font>
    <font>
      <sz val="9"/>
      <color theme="8" tint="-0.499984740745262"/>
      <name val="arial"/>
      <family val="2"/>
    </font>
  </fonts>
  <fills count="18">
    <fill>
      <patternFill patternType="none"/>
    </fill>
    <fill>
      <patternFill patternType="gray125"/>
    </fill>
    <fill>
      <patternFill patternType="solid">
        <fgColor theme="0" tint="-4.9989318521683403E-2"/>
        <bgColor indexed="64"/>
      </patternFill>
    </fill>
    <fill>
      <patternFill patternType="solid">
        <fgColor theme="2"/>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FFFFFF"/>
      </patternFill>
    </fill>
    <fill>
      <patternFill patternType="solid">
        <fgColor rgb="FFFFC000"/>
        <bgColor rgb="FFFFFFFF"/>
      </patternFill>
    </fill>
    <fill>
      <patternFill patternType="solid">
        <fgColor theme="7" tint="0.79998168889431442"/>
        <bgColor rgb="FFFFFFFF"/>
      </patternFill>
    </fill>
    <fill>
      <patternFill patternType="solid">
        <fgColor theme="5" tint="0.59999389629810485"/>
        <bgColor rgb="FFFFFFFF"/>
      </patternFill>
    </fill>
    <fill>
      <patternFill patternType="solid">
        <fgColor theme="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rgb="FF57FF57"/>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rgb="FF000000"/>
      </top>
      <bottom style="thin">
        <color rgb="FF000000"/>
      </bottom>
      <diagonal/>
    </border>
    <border>
      <left/>
      <right/>
      <top/>
      <bottom style="thin">
        <color rgb="FFCCCCCC"/>
      </bottom>
      <diagonal/>
    </border>
    <border>
      <left/>
      <right/>
      <top/>
      <bottom style="thin">
        <color rgb="FF000000"/>
      </bottom>
      <diagonal/>
    </border>
    <border>
      <left style="thin">
        <color indexed="64"/>
      </left>
      <right/>
      <top/>
      <bottom style="thin">
        <color indexed="64"/>
      </bottom>
      <diagonal/>
    </border>
    <border>
      <left style="thin">
        <color indexed="64"/>
      </left>
      <right/>
      <top/>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auto="1"/>
      </left>
      <right style="thin">
        <color indexed="64"/>
      </right>
      <top style="thin">
        <color indexed="64"/>
      </top>
      <bottom style="thin">
        <color auto="1"/>
      </bottom>
      <diagonal/>
    </border>
    <border>
      <left style="thin">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left style="thin">
        <color auto="1"/>
      </left>
      <right style="thin">
        <color indexed="64"/>
      </right>
      <top style="thin">
        <color auto="1"/>
      </top>
      <bottom style="thin">
        <color indexed="64"/>
      </bottom>
      <diagonal/>
    </border>
    <border>
      <left style="thin">
        <color indexed="64"/>
      </left>
      <right style="thin">
        <color auto="1"/>
      </right>
      <top style="thin">
        <color indexed="64"/>
      </top>
      <bottom style="thin">
        <color auto="1"/>
      </bottom>
      <diagonal/>
    </border>
    <border>
      <left style="thin">
        <color auto="1"/>
      </left>
      <right style="thin">
        <color auto="1"/>
      </right>
      <top style="thin">
        <color indexed="64"/>
      </top>
      <bottom style="thin">
        <color auto="1"/>
      </bottom>
      <diagonal/>
    </border>
    <border>
      <left style="thin">
        <color indexed="64"/>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style="thin">
        <color auto="1"/>
      </right>
      <top style="thin">
        <color indexed="64"/>
      </top>
      <bottom style="thin">
        <color indexed="64"/>
      </bottom>
      <diagonal/>
    </border>
    <border>
      <left style="thin">
        <color auto="1"/>
      </left>
      <right style="thin">
        <color auto="1"/>
      </right>
      <top/>
      <bottom style="thin">
        <color indexed="64"/>
      </bottom>
      <diagonal/>
    </border>
    <border>
      <left style="thin">
        <color auto="1"/>
      </left>
      <right style="thin">
        <color indexed="64"/>
      </right>
      <top style="thin">
        <color indexed="64"/>
      </top>
      <bottom style="thin">
        <color indexed="64"/>
      </bottom>
      <diagonal/>
    </border>
    <border>
      <left style="thin">
        <color indexed="64"/>
      </left>
      <right style="thin">
        <color auto="1"/>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1">
    <xf numFmtId="0" fontId="0" fillId="0" borderId="0"/>
    <xf numFmtId="43" fontId="18" fillId="0" borderId="0" applyFont="0" applyFill="0" applyBorder="0" applyAlignment="0" applyProtection="0"/>
    <xf numFmtId="44" fontId="18" fillId="0" borderId="0" applyFont="0" applyFill="0" applyBorder="0" applyAlignment="0" applyProtection="0"/>
    <xf numFmtId="0" fontId="20" fillId="0" borderId="0" applyNumberFormat="0" applyFill="0" applyBorder="0" applyAlignment="0" applyProtection="0"/>
    <xf numFmtId="0" fontId="17" fillId="0" borderId="0"/>
    <xf numFmtId="0" fontId="24" fillId="0" borderId="0" applyNumberFormat="0" applyFill="0" applyBorder="0" applyAlignment="0" applyProtection="0"/>
    <xf numFmtId="0" fontId="16" fillId="0" borderId="0"/>
    <xf numFmtId="0" fontId="38" fillId="0" borderId="0"/>
    <xf numFmtId="0" fontId="42" fillId="12" borderId="0" applyNumberFormat="0" applyBorder="0" applyAlignment="0" applyProtection="0"/>
    <xf numFmtId="44" fontId="15"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0" fontId="15" fillId="0" borderId="0"/>
    <xf numFmtId="0" fontId="10" fillId="0" borderId="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cellStyleXfs>
  <cellXfs count="668">
    <xf numFmtId="0" fontId="0" fillId="0" borderId="0" xfId="0"/>
    <xf numFmtId="0" fontId="19" fillId="0" borderId="0" xfId="4" applyFont="1"/>
    <xf numFmtId="0" fontId="21" fillId="5" borderId="0" xfId="4" applyFont="1" applyFill="1" applyAlignment="1">
      <alignment horizontal="left" vertical="top"/>
    </xf>
    <xf numFmtId="0" fontId="39" fillId="8" borderId="0" xfId="7" applyFont="1" applyFill="1" applyAlignment="1">
      <alignment horizontal="left"/>
    </xf>
    <xf numFmtId="0" fontId="40" fillId="8" borderId="13" xfId="7" applyFont="1" applyFill="1" applyBorder="1" applyAlignment="1">
      <alignment horizontal="center" wrapText="1"/>
    </xf>
    <xf numFmtId="0" fontId="40" fillId="10" borderId="13" xfId="7" applyFont="1" applyFill="1" applyBorder="1" applyAlignment="1">
      <alignment horizontal="center"/>
    </xf>
    <xf numFmtId="0" fontId="40" fillId="8" borderId="13" xfId="7" applyFont="1" applyFill="1" applyBorder="1" applyAlignment="1">
      <alignment horizontal="center"/>
    </xf>
    <xf numFmtId="0" fontId="40" fillId="10" borderId="13" xfId="7" applyFont="1" applyFill="1" applyBorder="1" applyAlignment="1">
      <alignment horizontal="center" wrapText="1"/>
    </xf>
    <xf numFmtId="0" fontId="41" fillId="8" borderId="14" xfId="7" applyFont="1" applyFill="1" applyBorder="1" applyAlignment="1">
      <alignment horizontal="center" vertical="center"/>
    </xf>
    <xf numFmtId="165" fontId="41" fillId="9" borderId="14" xfId="7" applyNumberFormat="1" applyFont="1" applyFill="1" applyBorder="1" applyAlignment="1">
      <alignment horizontal="center" vertical="center"/>
    </xf>
    <xf numFmtId="0" fontId="41" fillId="8" borderId="14" xfId="7" applyFont="1" applyFill="1" applyBorder="1" applyAlignment="1">
      <alignment horizontal="left" vertical="center"/>
    </xf>
    <xf numFmtId="165" fontId="41" fillId="8" borderId="14" xfId="7" applyNumberFormat="1" applyFont="1" applyFill="1" applyBorder="1" applyAlignment="1">
      <alignment horizontal="center" vertical="center"/>
    </xf>
    <xf numFmtId="0" fontId="41" fillId="8" borderId="15" xfId="7" applyFont="1" applyFill="1" applyBorder="1" applyAlignment="1">
      <alignment horizontal="center" vertical="center"/>
    </xf>
    <xf numFmtId="165" fontId="41" fillId="8" borderId="15" xfId="7" applyNumberFormat="1" applyFont="1" applyFill="1" applyBorder="1" applyAlignment="1">
      <alignment horizontal="center" vertical="center"/>
    </xf>
    <xf numFmtId="0" fontId="41" fillId="8" borderId="15" xfId="7" applyFont="1" applyFill="1" applyBorder="1" applyAlignment="1">
      <alignment horizontal="left" vertical="center"/>
    </xf>
    <xf numFmtId="0" fontId="38" fillId="0" borderId="0" xfId="7"/>
    <xf numFmtId="0" fontId="40" fillId="11" borderId="13" xfId="7" applyFont="1" applyFill="1" applyBorder="1" applyAlignment="1">
      <alignment horizontal="center" wrapText="1"/>
    </xf>
    <xf numFmtId="165" fontId="27" fillId="0" borderId="1" xfId="1" applyNumberFormat="1" applyFont="1" applyFill="1" applyBorder="1" applyAlignment="1" applyProtection="1">
      <alignment horizontal="center" vertical="center"/>
      <protection locked="0"/>
    </xf>
    <xf numFmtId="0" fontId="27" fillId="0" borderId="1" xfId="0" applyFont="1" applyFill="1" applyBorder="1" applyAlignment="1" applyProtection="1">
      <alignment horizontal="left" vertical="center" wrapText="1"/>
      <protection locked="0"/>
    </xf>
    <xf numFmtId="0" fontId="31" fillId="0" borderId="1" xfId="0" applyFont="1" applyBorder="1" applyAlignment="1" applyProtection="1">
      <alignment horizontal="left" vertical="center" wrapText="1"/>
      <protection locked="0"/>
    </xf>
    <xf numFmtId="0" fontId="31" fillId="0" borderId="0" xfId="0" applyFont="1" applyProtection="1">
      <protection locked="0"/>
    </xf>
    <xf numFmtId="0" fontId="31" fillId="0" borderId="0" xfId="0" applyFont="1" applyAlignment="1" applyProtection="1">
      <alignment horizontal="left" vertical="center" wrapText="1"/>
      <protection locked="0"/>
    </xf>
    <xf numFmtId="0" fontId="43" fillId="0" borderId="0" xfId="11" applyNumberFormat="1" applyFont="1" applyFill="1" applyBorder="1"/>
    <xf numFmtId="0" fontId="0" fillId="0" borderId="0" xfId="13" applyFont="1"/>
    <xf numFmtId="0" fontId="43" fillId="0" borderId="0" xfId="11" applyNumberFormat="1" applyFont="1" applyFill="1" applyBorder="1" applyAlignment="1">
      <alignment wrapText="1"/>
    </xf>
    <xf numFmtId="0" fontId="21" fillId="0" borderId="0" xfId="10" applyFont="1" applyAlignment="1">
      <alignment horizontal="center"/>
    </xf>
    <xf numFmtId="0" fontId="15" fillId="0" borderId="0" xfId="13"/>
    <xf numFmtId="0" fontId="44" fillId="0" borderId="0" xfId="13" applyFont="1" applyAlignment="1">
      <alignment horizontal="center" wrapText="1"/>
    </xf>
    <xf numFmtId="0" fontId="44" fillId="0" borderId="0" xfId="11" applyNumberFormat="1" applyFont="1" applyFill="1" applyBorder="1" applyAlignment="1">
      <alignment horizontal="left" wrapText="1"/>
    </xf>
    <xf numFmtId="165" fontId="43" fillId="0" borderId="0" xfId="13" applyNumberFormat="1" applyFont="1" applyAlignment="1">
      <alignment horizontal="right" wrapText="1"/>
    </xf>
    <xf numFmtId="165" fontId="38" fillId="0" borderId="0" xfId="13" applyNumberFormat="1" applyFont="1"/>
    <xf numFmtId="165" fontId="43" fillId="0" borderId="0" xfId="13" applyNumberFormat="1" applyFont="1"/>
    <xf numFmtId="0" fontId="43" fillId="7" borderId="0" xfId="11" applyNumberFormat="1" applyFont="1" applyFill="1" applyBorder="1" applyAlignment="1">
      <alignment wrapText="1"/>
    </xf>
    <xf numFmtId="0" fontId="45" fillId="0" borderId="0" xfId="0" applyFont="1" applyAlignment="1" applyProtection="1">
      <alignment horizontal="left"/>
      <protection locked="0"/>
    </xf>
    <xf numFmtId="0" fontId="45" fillId="0" borderId="0" xfId="0" applyFont="1" applyProtection="1">
      <protection locked="0"/>
    </xf>
    <xf numFmtId="0" fontId="45" fillId="0" borderId="0" xfId="0" applyFont="1" applyAlignment="1" applyProtection="1">
      <alignment wrapText="1"/>
      <protection locked="0"/>
    </xf>
    <xf numFmtId="0" fontId="45" fillId="0" borderId="0" xfId="0" applyFont="1" applyAlignment="1" applyProtection="1">
      <alignment vertical="center" wrapText="1"/>
      <protection locked="0"/>
    </xf>
    <xf numFmtId="0" fontId="14" fillId="5" borderId="0" xfId="4" applyFont="1" applyFill="1" applyAlignment="1">
      <alignment horizontal="left" vertical="top" wrapText="1"/>
    </xf>
    <xf numFmtId="0" fontId="14" fillId="0" borderId="0" xfId="4" applyFont="1"/>
    <xf numFmtId="0" fontId="21" fillId="2" borderId="0" xfId="4" applyFont="1" applyFill="1" applyAlignment="1">
      <alignment horizontal="left" vertical="top"/>
    </xf>
    <xf numFmtId="0" fontId="14" fillId="2" borderId="0" xfId="4" applyFont="1" applyFill="1" applyAlignment="1">
      <alignment horizontal="left" vertical="top" wrapText="1"/>
    </xf>
    <xf numFmtId="0" fontId="14" fillId="2" borderId="0" xfId="4" applyFont="1" applyFill="1"/>
    <xf numFmtId="0" fontId="14" fillId="0" borderId="0" xfId="4" applyFont="1" applyAlignment="1">
      <alignment horizontal="left" vertical="top" wrapText="1"/>
    </xf>
    <xf numFmtId="0" fontId="27" fillId="0" borderId="1" xfId="0" applyFont="1" applyBorder="1" applyAlignment="1" applyProtection="1">
      <alignment vertical="center" wrapText="1"/>
      <protection locked="0"/>
    </xf>
    <xf numFmtId="0" fontId="27" fillId="0" borderId="1" xfId="0" applyFont="1" applyFill="1" applyBorder="1" applyAlignment="1" applyProtection="1">
      <alignment vertical="center" wrapText="1"/>
      <protection locked="0"/>
    </xf>
    <xf numFmtId="0" fontId="31" fillId="0" borderId="1" xfId="0" applyFont="1" applyBorder="1" applyAlignment="1" applyProtection="1">
      <alignment vertical="center" wrapText="1"/>
      <protection locked="0"/>
    </xf>
    <xf numFmtId="0" fontId="31" fillId="0" borderId="0" xfId="0" applyFont="1" applyAlignment="1" applyProtection="1">
      <protection locked="0"/>
    </xf>
    <xf numFmtId="0" fontId="32" fillId="4" borderId="0" xfId="0" applyFont="1" applyFill="1" applyAlignment="1" applyProtection="1">
      <alignment wrapText="1"/>
    </xf>
    <xf numFmtId="0" fontId="32" fillId="4" borderId="0" xfId="0" applyFont="1" applyFill="1" applyAlignment="1" applyProtection="1">
      <alignment wrapText="1"/>
      <protection locked="0"/>
    </xf>
    <xf numFmtId="0" fontId="31" fillId="4" borderId="0" xfId="0" applyFont="1" applyFill="1" applyProtection="1">
      <protection locked="0"/>
    </xf>
    <xf numFmtId="0" fontId="31" fillId="0" borderId="0" xfId="0" applyFont="1" applyAlignment="1" applyProtection="1">
      <alignment wrapText="1"/>
      <protection locked="0"/>
    </xf>
    <xf numFmtId="0" fontId="56" fillId="0" borderId="0" xfId="0" applyFont="1" applyBorder="1" applyAlignment="1" applyProtection="1">
      <alignment vertical="center"/>
    </xf>
    <xf numFmtId="0" fontId="56" fillId="0" borderId="0" xfId="0" applyFont="1" applyAlignment="1" applyProtection="1">
      <alignment vertical="center"/>
      <protection locked="0"/>
    </xf>
    <xf numFmtId="0" fontId="31" fillId="0" borderId="0" xfId="0" applyFont="1" applyAlignment="1" applyProtection="1">
      <alignment horizontal="center"/>
      <protection locked="0"/>
    </xf>
    <xf numFmtId="44" fontId="27" fillId="0" borderId="1" xfId="2" applyFont="1" applyFill="1" applyBorder="1" applyAlignment="1" applyProtection="1">
      <alignment vertical="center"/>
      <protection locked="0"/>
    </xf>
    <xf numFmtId="0" fontId="32" fillId="0" borderId="0" xfId="0" applyFont="1" applyFill="1" applyAlignment="1" applyProtection="1">
      <alignment horizontal="left" vertical="center"/>
      <protection locked="0"/>
    </xf>
    <xf numFmtId="0" fontId="31" fillId="0" borderId="0" xfId="0" applyFont="1" applyAlignment="1" applyProtection="1">
      <alignment horizontal="center" vertical="center"/>
      <protection locked="0"/>
    </xf>
    <xf numFmtId="0" fontId="31" fillId="0" borderId="0" xfId="0" applyFont="1" applyAlignment="1" applyProtection="1">
      <alignment horizontal="center" vertical="center" wrapText="1"/>
      <protection locked="0"/>
    </xf>
    <xf numFmtId="0" fontId="32" fillId="0" borderId="0" xfId="0" applyFont="1" applyAlignment="1" applyProtection="1">
      <alignment horizontal="left" vertical="center"/>
      <protection locked="0"/>
    </xf>
    <xf numFmtId="14" fontId="27" fillId="0" borderId="1" xfId="2" applyNumberFormat="1" applyFont="1" applyFill="1" applyBorder="1" applyAlignment="1" applyProtection="1">
      <alignment vertical="center"/>
      <protection locked="0"/>
    </xf>
    <xf numFmtId="0" fontId="14" fillId="0" borderId="0" xfId="4" applyFont="1" applyAlignment="1">
      <alignment horizontal="left" vertical="top" wrapText="1"/>
    </xf>
    <xf numFmtId="0" fontId="45" fillId="6" borderId="1" xfId="0" applyFont="1" applyFill="1" applyBorder="1" applyAlignment="1" applyProtection="1">
      <alignment horizontal="left" vertical="center" wrapText="1"/>
    </xf>
    <xf numFmtId="0" fontId="12" fillId="0" borderId="0" xfId="4" applyFont="1" applyAlignment="1">
      <alignment horizontal="left" vertical="top" wrapText="1"/>
    </xf>
    <xf numFmtId="0" fontId="45" fillId="7" borderId="1" xfId="0" applyFont="1" applyFill="1" applyBorder="1" applyProtection="1">
      <protection locked="0"/>
    </xf>
    <xf numFmtId="0" fontId="45" fillId="7" borderId="1" xfId="0" applyFont="1" applyFill="1" applyBorder="1" applyAlignment="1" applyProtection="1">
      <alignment wrapText="1"/>
      <protection locked="0"/>
    </xf>
    <xf numFmtId="170" fontId="45" fillId="7" borderId="1" xfId="0" applyNumberFormat="1" applyFont="1" applyFill="1" applyBorder="1" applyProtection="1">
      <protection locked="0"/>
    </xf>
    <xf numFmtId="0" fontId="11" fillId="0" borderId="0" xfId="13" applyFont="1"/>
    <xf numFmtId="43" fontId="57" fillId="0" borderId="0" xfId="11" applyFont="1" applyProtection="1">
      <protection locked="0"/>
    </xf>
    <xf numFmtId="0" fontId="57" fillId="0" borderId="0" xfId="10" applyFont="1" applyProtection="1">
      <protection locked="0"/>
    </xf>
    <xf numFmtId="43" fontId="57" fillId="0" borderId="0" xfId="11" applyFont="1" applyProtection="1"/>
    <xf numFmtId="44" fontId="57" fillId="0" borderId="0" xfId="9" applyFont="1" applyProtection="1"/>
    <xf numFmtId="0" fontId="36" fillId="0" borderId="0" xfId="10" applyFont="1" applyProtection="1">
      <protection locked="0"/>
    </xf>
    <xf numFmtId="10" fontId="60" fillId="0" borderId="0" xfId="12" applyNumberFormat="1" applyFont="1" applyFill="1" applyBorder="1" applyAlignment="1" applyProtection="1">
      <alignment horizontal="right"/>
      <protection locked="0"/>
    </xf>
    <xf numFmtId="10" fontId="60" fillId="0" borderId="0" xfId="12" applyNumberFormat="1" applyFont="1" applyFill="1" applyBorder="1" applyAlignment="1" applyProtection="1">
      <alignment horizontal="left"/>
      <protection locked="0"/>
    </xf>
    <xf numFmtId="167" fontId="60" fillId="0" borderId="0" xfId="11" applyNumberFormat="1" applyFont="1" applyFill="1" applyBorder="1" applyAlignment="1" applyProtection="1">
      <alignment horizontal="right"/>
      <protection locked="0"/>
    </xf>
    <xf numFmtId="10" fontId="60" fillId="0" borderId="17" xfId="12" applyNumberFormat="1" applyFont="1" applyFill="1" applyBorder="1" applyAlignment="1" applyProtection="1">
      <alignment vertical="center"/>
      <protection locked="0"/>
    </xf>
    <xf numFmtId="0" fontId="57" fillId="0" borderId="0" xfId="10" applyFont="1" applyFill="1" applyProtection="1">
      <protection locked="0"/>
    </xf>
    <xf numFmtId="10" fontId="61" fillId="0" borderId="17" xfId="12" applyNumberFormat="1" applyFont="1" applyFill="1" applyBorder="1" applyAlignment="1" applyProtection="1">
      <protection locked="0"/>
    </xf>
    <xf numFmtId="10" fontId="60" fillId="0" borderId="0" xfId="12" applyNumberFormat="1" applyFont="1" applyFill="1" applyBorder="1" applyAlignment="1" applyProtection="1">
      <alignment vertical="center"/>
      <protection locked="0"/>
    </xf>
    <xf numFmtId="10" fontId="61" fillId="0" borderId="0" xfId="12" applyNumberFormat="1" applyFont="1" applyFill="1" applyBorder="1" applyAlignment="1" applyProtection="1">
      <protection locked="0"/>
    </xf>
    <xf numFmtId="44" fontId="59" fillId="0" borderId="0" xfId="9" applyFont="1" applyFill="1" applyBorder="1" applyAlignment="1" applyProtection="1">
      <alignment horizontal="left"/>
      <protection locked="0"/>
    </xf>
    <xf numFmtId="44" fontId="60" fillId="0" borderId="0" xfId="9" applyFont="1" applyFill="1" applyBorder="1" applyAlignment="1" applyProtection="1">
      <alignment horizontal="right"/>
      <protection locked="0"/>
    </xf>
    <xf numFmtId="5" fontId="57" fillId="0" borderId="0" xfId="9" applyNumberFormat="1" applyFont="1" applyFill="1" applyBorder="1" applyAlignment="1" applyProtection="1">
      <alignment horizontal="right" vertical="top"/>
      <protection locked="0"/>
    </xf>
    <xf numFmtId="43" fontId="65" fillId="0" borderId="18" xfId="11" applyFont="1" applyBorder="1" applyProtection="1"/>
    <xf numFmtId="8" fontId="67" fillId="0" borderId="0" xfId="11" applyNumberFormat="1" applyFont="1" applyFill="1" applyBorder="1" applyAlignment="1" applyProtection="1">
      <alignment horizontal="left"/>
      <protection locked="0"/>
    </xf>
    <xf numFmtId="8" fontId="60" fillId="0" borderId="0" xfId="11" applyNumberFormat="1" applyFont="1" applyFill="1" applyBorder="1" applyAlignment="1" applyProtection="1">
      <alignment horizontal="right"/>
      <protection locked="0"/>
    </xf>
    <xf numFmtId="169" fontId="57" fillId="0" borderId="0" xfId="11" applyNumberFormat="1" applyFont="1" applyFill="1" applyBorder="1" applyAlignment="1" applyProtection="1">
      <alignment horizontal="right"/>
      <protection locked="0"/>
    </xf>
    <xf numFmtId="169" fontId="36" fillId="0" borderId="0" xfId="11" applyNumberFormat="1" applyFont="1" applyFill="1" applyBorder="1" applyAlignment="1" applyProtection="1">
      <alignment horizontal="right"/>
      <protection locked="0"/>
    </xf>
    <xf numFmtId="44" fontId="57" fillId="0" borderId="0" xfId="9" applyFont="1" applyProtection="1">
      <protection locked="0"/>
    </xf>
    <xf numFmtId="8" fontId="57" fillId="0" borderId="0" xfId="11" applyNumberFormat="1" applyFont="1" applyProtection="1"/>
    <xf numFmtId="43" fontId="36" fillId="6" borderId="1" xfId="11" applyFont="1" applyFill="1" applyBorder="1" applyAlignment="1" applyProtection="1">
      <alignment horizontal="center" wrapText="1"/>
    </xf>
    <xf numFmtId="44" fontId="62" fillId="6" borderId="1" xfId="9" applyFont="1" applyFill="1" applyBorder="1" applyAlignment="1" applyProtection="1">
      <alignment horizontal="center" wrapText="1"/>
    </xf>
    <xf numFmtId="43" fontId="57" fillId="0" borderId="1" xfId="11" applyFont="1" applyBorder="1" applyProtection="1"/>
    <xf numFmtId="44" fontId="60" fillId="7" borderId="1" xfId="9" applyFont="1" applyFill="1" applyBorder="1" applyProtection="1">
      <protection locked="0"/>
    </xf>
    <xf numFmtId="44" fontId="57" fillId="0" borderId="1" xfId="9" applyFont="1" applyBorder="1" applyProtection="1"/>
    <xf numFmtId="43" fontId="62" fillId="0" borderId="0" xfId="11" applyFont="1" applyAlignment="1" applyProtection="1">
      <alignment horizontal="left" vertical="top" wrapText="1"/>
    </xf>
    <xf numFmtId="44" fontId="57" fillId="0" borderId="1" xfId="9" applyFont="1" applyFill="1" applyBorder="1" applyProtection="1"/>
    <xf numFmtId="0" fontId="60" fillId="7" borderId="25" xfId="9" applyNumberFormat="1" applyFont="1" applyFill="1" applyBorder="1" applyAlignment="1" applyProtection="1">
      <alignment horizontal="left" vertical="top" wrapText="1"/>
      <protection locked="0"/>
    </xf>
    <xf numFmtId="0" fontId="60" fillId="7" borderId="28" xfId="10" applyFont="1" applyFill="1" applyBorder="1" applyAlignment="1" applyProtection="1">
      <alignment horizontal="left"/>
      <protection locked="0"/>
    </xf>
    <xf numFmtId="14" fontId="57" fillId="0" borderId="0" xfId="9" applyNumberFormat="1" applyFont="1" applyFill="1" applyBorder="1" applyAlignment="1" applyProtection="1">
      <alignment horizontal="right" vertical="top"/>
      <protection locked="0"/>
    </xf>
    <xf numFmtId="0" fontId="12" fillId="0" borderId="0" xfId="4" applyFont="1" applyAlignment="1">
      <alignment horizontal="left" vertical="top" wrapText="1"/>
    </xf>
    <xf numFmtId="0" fontId="59" fillId="0" borderId="10" xfId="5" applyNumberFormat="1" applyFont="1" applyBorder="1" applyAlignment="1" applyProtection="1">
      <alignment vertical="top" wrapText="1"/>
    </xf>
    <xf numFmtId="0" fontId="45" fillId="0" borderId="0" xfId="14" applyFont="1"/>
    <xf numFmtId="0" fontId="47" fillId="0" borderId="0" xfId="14" applyFont="1" applyAlignment="1">
      <alignment vertical="top" wrapText="1"/>
    </xf>
    <xf numFmtId="0" fontId="54" fillId="2" borderId="0" xfId="4" applyFont="1" applyFill="1" applyAlignment="1">
      <alignment horizontal="left" wrapText="1"/>
    </xf>
    <xf numFmtId="0" fontId="19" fillId="6" borderId="0" xfId="4" applyFont="1" applyFill="1"/>
    <xf numFmtId="0" fontId="19" fillId="16" borderId="0" xfId="4" applyFont="1" applyFill="1"/>
    <xf numFmtId="49" fontId="19" fillId="0" borderId="0" xfId="4" applyNumberFormat="1" applyFont="1" applyAlignment="1">
      <alignment horizontal="left"/>
    </xf>
    <xf numFmtId="0" fontId="37" fillId="6" borderId="0" xfId="0" applyFont="1" applyFill="1"/>
    <xf numFmtId="0" fontId="25" fillId="16" borderId="0" xfId="0" applyFont="1" applyFill="1"/>
    <xf numFmtId="0" fontId="25" fillId="0" borderId="0" xfId="0" applyFont="1"/>
    <xf numFmtId="0" fontId="37" fillId="16" borderId="0" xfId="0" applyFont="1" applyFill="1"/>
    <xf numFmtId="0" fontId="30" fillId="6" borderId="0" xfId="4" applyFont="1" applyFill="1"/>
    <xf numFmtId="0" fontId="14" fillId="0" borderId="0" xfId="4" applyFont="1" applyAlignment="1">
      <alignment horizontal="left" vertical="top" wrapText="1"/>
    </xf>
    <xf numFmtId="0" fontId="25" fillId="0" borderId="0" xfId="0" applyFont="1" applyAlignment="1">
      <alignment vertical="top" wrapText="1"/>
    </xf>
    <xf numFmtId="0" fontId="25" fillId="0" borderId="0" xfId="0" applyFont="1" applyAlignment="1">
      <alignment horizontal="left" vertical="top" wrapText="1"/>
    </xf>
    <xf numFmtId="0" fontId="37" fillId="0" borderId="0" xfId="0" applyFont="1" applyAlignment="1">
      <alignment wrapText="1"/>
    </xf>
    <xf numFmtId="49" fontId="19" fillId="6" borderId="0" xfId="4" applyNumberFormat="1" applyFont="1" applyFill="1" applyAlignment="1">
      <alignment horizontal="left"/>
    </xf>
    <xf numFmtId="0" fontId="14" fillId="7" borderId="0" xfId="4" applyFont="1" applyFill="1"/>
    <xf numFmtId="0" fontId="31" fillId="4" borderId="0" xfId="0" applyFont="1" applyFill="1" applyAlignment="1" applyProtection="1">
      <alignment horizontal="left" vertical="top" wrapText="1"/>
      <protection locked="0"/>
    </xf>
    <xf numFmtId="0" fontId="31" fillId="0" borderId="0" xfId="0" applyFont="1" applyAlignment="1" applyProtection="1">
      <alignment horizontal="left" vertical="top" wrapText="1"/>
      <protection locked="0"/>
    </xf>
    <xf numFmtId="0" fontId="31" fillId="0" borderId="1" xfId="0" applyFont="1" applyBorder="1" applyAlignment="1" applyProtection="1">
      <alignment horizontal="left" vertical="top" wrapText="1"/>
      <protection locked="0"/>
    </xf>
    <xf numFmtId="0" fontId="14" fillId="0" borderId="0" xfId="4" applyFont="1" applyAlignment="1">
      <alignment horizontal="left" vertical="top" wrapText="1"/>
    </xf>
    <xf numFmtId="14" fontId="27" fillId="0" borderId="33" xfId="2" applyNumberFormat="1" applyFont="1" applyFill="1" applyBorder="1" applyAlignment="1" applyProtection="1">
      <alignment vertical="center"/>
      <protection locked="0"/>
    </xf>
    <xf numFmtId="0" fontId="32" fillId="0" borderId="0" xfId="0" applyFont="1" applyFill="1" applyAlignment="1" applyProtection="1">
      <alignment horizontal="left" vertical="center" wrapText="1"/>
      <protection locked="0"/>
    </xf>
    <xf numFmtId="0" fontId="32" fillId="0" borderId="0" xfId="0" applyFont="1" applyAlignment="1" applyProtection="1">
      <alignment horizontal="left" vertical="center" wrapText="1"/>
      <protection locked="0"/>
    </xf>
    <xf numFmtId="0" fontId="70" fillId="0" borderId="0" xfId="0" applyFont="1" applyBorder="1" applyAlignment="1" applyProtection="1">
      <alignment vertical="center"/>
    </xf>
    <xf numFmtId="0" fontId="14" fillId="0" borderId="0" xfId="4" applyFont="1" applyAlignment="1">
      <alignment horizontal="left" vertical="top" wrapText="1"/>
    </xf>
    <xf numFmtId="0" fontId="8" fillId="0" borderId="0" xfId="10" applyFont="1"/>
    <xf numFmtId="0" fontId="8" fillId="7" borderId="0" xfId="10" applyFont="1" applyFill="1"/>
    <xf numFmtId="0" fontId="8" fillId="0" borderId="0" xfId="0" applyFont="1"/>
    <xf numFmtId="0" fontId="8" fillId="7" borderId="0" xfId="11" applyNumberFormat="1" applyFont="1" applyFill="1" applyBorder="1"/>
    <xf numFmtId="0" fontId="8" fillId="7" borderId="0" xfId="13" applyFont="1" applyFill="1"/>
    <xf numFmtId="0" fontId="23" fillId="0" borderId="0" xfId="10" applyFont="1"/>
    <xf numFmtId="0" fontId="8" fillId="7" borderId="0" xfId="11" applyNumberFormat="1" applyFont="1" applyFill="1" applyBorder="1" applyAlignment="1">
      <alignment wrapText="1"/>
    </xf>
    <xf numFmtId="0" fontId="60" fillId="7" borderId="25" xfId="9" applyNumberFormat="1" applyFont="1" applyFill="1" applyBorder="1" applyAlignment="1" applyProtection="1">
      <alignment horizontal="center" vertical="center" wrapText="1"/>
      <protection locked="0"/>
    </xf>
    <xf numFmtId="44" fontId="60" fillId="7" borderId="28" xfId="2" applyFont="1" applyFill="1" applyBorder="1" applyAlignment="1" applyProtection="1">
      <alignment horizontal="center" vertical="center" wrapText="1"/>
      <protection locked="0"/>
    </xf>
    <xf numFmtId="44" fontId="60" fillId="7" borderId="28" xfId="2" applyFont="1" applyFill="1" applyBorder="1" applyAlignment="1" applyProtection="1">
      <alignment horizontal="center" vertical="center"/>
      <protection locked="0"/>
    </xf>
    <xf numFmtId="44" fontId="60" fillId="7" borderId="29" xfId="2" applyFont="1" applyFill="1" applyBorder="1" applyAlignment="1" applyProtection="1">
      <alignment horizontal="center" vertical="center"/>
      <protection locked="0"/>
    </xf>
    <xf numFmtId="43" fontId="27" fillId="0" borderId="1" xfId="1" applyFont="1" applyFill="1" applyBorder="1" applyAlignment="1" applyProtection="1">
      <alignment vertical="center"/>
      <protection locked="0"/>
    </xf>
    <xf numFmtId="0" fontId="14" fillId="0" borderId="0" xfId="4" applyFont="1" applyAlignment="1">
      <alignment horizontal="left" vertical="top" wrapText="1"/>
    </xf>
    <xf numFmtId="0" fontId="14" fillId="7" borderId="0" xfId="4" applyFont="1" applyFill="1" applyAlignment="1">
      <alignment horizontal="left" vertical="top" wrapText="1"/>
    </xf>
    <xf numFmtId="0" fontId="14" fillId="7" borderId="0" xfId="4" applyFont="1" applyFill="1" applyAlignment="1">
      <alignment horizontal="left" indent="2"/>
    </xf>
    <xf numFmtId="0" fontId="7" fillId="7" borderId="0" xfId="4" applyFont="1" applyFill="1" applyAlignment="1">
      <alignment horizontal="left" vertical="top" wrapText="1" indent="2"/>
    </xf>
    <xf numFmtId="0" fontId="12" fillId="0" borderId="0" xfId="4" applyFont="1" applyAlignment="1">
      <alignment horizontal="left" vertical="top" wrapText="1"/>
    </xf>
    <xf numFmtId="0" fontId="35" fillId="6" borderId="10" xfId="4" applyFont="1" applyFill="1" applyBorder="1" applyAlignment="1">
      <alignment horizontal="center" wrapText="1"/>
    </xf>
    <xf numFmtId="0" fontId="35" fillId="6" borderId="11" xfId="4" applyFont="1" applyFill="1" applyBorder="1" applyAlignment="1">
      <alignment horizontal="center" wrapText="1"/>
    </xf>
    <xf numFmtId="0" fontId="25" fillId="16" borderId="0" xfId="0" applyFont="1" applyFill="1" applyAlignment="1">
      <alignment horizontal="left" vertical="top" wrapText="1"/>
    </xf>
    <xf numFmtId="0" fontId="27" fillId="0" borderId="1" xfId="2" applyNumberFormat="1" applyFont="1" applyFill="1" applyBorder="1" applyAlignment="1" applyProtection="1">
      <alignment vertical="center" wrapText="1"/>
      <protection locked="0"/>
    </xf>
    <xf numFmtId="44" fontId="27" fillId="6" borderId="1" xfId="2" applyFont="1" applyFill="1" applyBorder="1" applyAlignment="1" applyProtection="1">
      <alignment vertical="center" wrapText="1"/>
    </xf>
    <xf numFmtId="14" fontId="27" fillId="6" borderId="1" xfId="2" applyNumberFormat="1" applyFont="1" applyFill="1" applyBorder="1" applyAlignment="1" applyProtection="1">
      <alignment vertical="center" wrapText="1"/>
    </xf>
    <xf numFmtId="0" fontId="27" fillId="6" borderId="1" xfId="2" applyNumberFormat="1" applyFont="1" applyFill="1" applyBorder="1" applyAlignment="1" applyProtection="1">
      <alignment vertical="center"/>
    </xf>
    <xf numFmtId="0" fontId="32" fillId="2" borderId="1" xfId="0" applyFont="1" applyFill="1" applyBorder="1" applyAlignment="1" applyProtection="1">
      <alignment horizontal="left"/>
    </xf>
    <xf numFmtId="0" fontId="31" fillId="3" borderId="24" xfId="0" applyNumberFormat="1" applyFont="1" applyFill="1" applyBorder="1" applyAlignment="1" applyProtection="1">
      <alignment horizontal="left" vertical="center" wrapText="1"/>
    </xf>
    <xf numFmtId="0" fontId="31" fillId="0" borderId="0" xfId="0" applyNumberFormat="1" applyFont="1" applyAlignment="1" applyProtection="1">
      <alignment horizontal="left" vertical="center"/>
      <protection locked="0"/>
    </xf>
    <xf numFmtId="0" fontId="32" fillId="6" borderId="24" xfId="0" applyNumberFormat="1" applyFont="1" applyFill="1" applyBorder="1" applyAlignment="1" applyProtection="1">
      <alignment horizontal="left" vertical="center" wrapText="1"/>
    </xf>
    <xf numFmtId="0" fontId="32" fillId="3" borderId="24" xfId="0" applyNumberFormat="1" applyFont="1" applyFill="1" applyBorder="1" applyAlignment="1" applyProtection="1">
      <alignment horizontal="left" vertical="center" wrapText="1"/>
    </xf>
    <xf numFmtId="0" fontId="31" fillId="6" borderId="24" xfId="0" quotePrefix="1" applyNumberFormat="1" applyFont="1" applyFill="1" applyBorder="1" applyAlignment="1" applyProtection="1">
      <alignment horizontal="left" vertical="center" wrapText="1"/>
    </xf>
    <xf numFmtId="0" fontId="31" fillId="6" borderId="24" xfId="0" applyNumberFormat="1" applyFont="1" applyFill="1" applyBorder="1" applyAlignment="1" applyProtection="1">
      <alignment horizontal="left" vertical="center" wrapText="1"/>
    </xf>
    <xf numFmtId="0" fontId="31" fillId="6" borderId="22" xfId="0" applyNumberFormat="1" applyFont="1" applyFill="1" applyBorder="1" applyAlignment="1" applyProtection="1">
      <alignment horizontal="left" vertical="center" wrapText="1"/>
    </xf>
    <xf numFmtId="0" fontId="27" fillId="0" borderId="10" xfId="0" applyFont="1" applyBorder="1" applyAlignment="1" applyProtection="1">
      <alignment horizontal="center"/>
      <protection locked="0"/>
    </xf>
    <xf numFmtId="0" fontId="56" fillId="0" borderId="0" xfId="0" applyFont="1" applyBorder="1" applyAlignment="1" applyProtection="1">
      <alignment vertical="center" wrapText="1"/>
    </xf>
    <xf numFmtId="43" fontId="70" fillId="0" borderId="0" xfId="1" quotePrefix="1" applyFont="1" applyBorder="1" applyAlignment="1" applyProtection="1">
      <alignment vertical="center"/>
    </xf>
    <xf numFmtId="43" fontId="70" fillId="0" borderId="0" xfId="1" applyFont="1" applyBorder="1" applyAlignment="1" applyProtection="1">
      <alignment vertical="center"/>
    </xf>
    <xf numFmtId="44" fontId="27" fillId="0" borderId="1" xfId="2" applyFont="1" applyFill="1" applyBorder="1" applyAlignment="1" applyProtection="1">
      <alignment vertical="center" wrapText="1"/>
      <protection locked="0"/>
    </xf>
    <xf numFmtId="0" fontId="31" fillId="4" borderId="36" xfId="0" quotePrefix="1" applyFont="1" applyFill="1" applyBorder="1" applyAlignment="1" applyProtection="1">
      <alignment horizontal="center" vertical="center" wrapText="1"/>
    </xf>
    <xf numFmtId="0" fontId="31" fillId="4" borderId="37" xfId="0" quotePrefix="1" applyFont="1" applyFill="1" applyBorder="1" applyAlignment="1" applyProtection="1">
      <alignment horizontal="center" vertical="center" wrapText="1"/>
    </xf>
    <xf numFmtId="0" fontId="31" fillId="4" borderId="38" xfId="0" quotePrefix="1" applyFont="1" applyFill="1" applyBorder="1" applyAlignment="1" applyProtection="1">
      <alignment horizontal="center" vertical="top" wrapText="1"/>
    </xf>
    <xf numFmtId="0" fontId="27" fillId="2" borderId="33" xfId="3" quotePrefix="1" applyNumberFormat="1" applyFont="1" applyFill="1" applyBorder="1" applyAlignment="1" applyProtection="1">
      <alignment horizontal="center" vertical="center" wrapText="1"/>
    </xf>
    <xf numFmtId="0" fontId="27" fillId="2" borderId="2" xfId="3" quotePrefix="1" applyNumberFormat="1" applyFont="1" applyFill="1" applyBorder="1" applyAlignment="1" applyProtection="1">
      <alignment horizontal="center" vertical="center" wrapText="1"/>
    </xf>
    <xf numFmtId="0" fontId="27" fillId="2" borderId="12" xfId="3" quotePrefix="1" applyNumberFormat="1" applyFont="1" applyFill="1" applyBorder="1" applyAlignment="1" applyProtection="1">
      <alignment horizontal="center" vertical="center" wrapText="1"/>
    </xf>
    <xf numFmtId="0" fontId="27" fillId="2" borderId="33" xfId="3" applyNumberFormat="1" applyFont="1" applyFill="1" applyBorder="1" applyAlignment="1" applyProtection="1">
      <alignment horizontal="center" vertical="center"/>
    </xf>
    <xf numFmtId="0" fontId="27" fillId="2" borderId="2" xfId="3" applyNumberFormat="1" applyFont="1" applyFill="1" applyBorder="1" applyAlignment="1" applyProtection="1">
      <alignment horizontal="center" vertical="center"/>
    </xf>
    <xf numFmtId="0" fontId="27" fillId="2" borderId="9" xfId="3" quotePrefix="1" applyNumberFormat="1" applyFont="1" applyFill="1" applyBorder="1" applyAlignment="1" applyProtection="1">
      <alignment horizontal="center" vertical="center" wrapText="1"/>
    </xf>
    <xf numFmtId="0" fontId="27" fillId="2" borderId="33" xfId="0" applyNumberFormat="1" applyFont="1" applyFill="1" applyBorder="1" applyAlignment="1" applyProtection="1">
      <alignment horizontal="center" vertical="center" wrapText="1"/>
    </xf>
    <xf numFmtId="0" fontId="27" fillId="2" borderId="33" xfId="0" applyNumberFormat="1" applyFont="1" applyFill="1" applyBorder="1" applyAlignment="1" applyProtection="1">
      <alignment horizontal="center" vertical="center"/>
    </xf>
    <xf numFmtId="0" fontId="32" fillId="4" borderId="39" xfId="0" applyFont="1" applyFill="1" applyBorder="1" applyAlignment="1" applyProtection="1">
      <alignment horizontal="left"/>
    </xf>
    <xf numFmtId="0" fontId="33" fillId="5" borderId="0" xfId="3" applyFont="1" applyFill="1" applyAlignment="1">
      <alignment horizontal="left" vertical="top"/>
    </xf>
    <xf numFmtId="0" fontId="21" fillId="4" borderId="0" xfId="0" applyFont="1" applyFill="1" applyAlignment="1" applyProtection="1"/>
    <xf numFmtId="0" fontId="21" fillId="4" borderId="0" xfId="0" applyFont="1" applyFill="1" applyAlignment="1" applyProtection="1">
      <alignment wrapText="1"/>
    </xf>
    <xf numFmtId="0" fontId="71" fillId="0" borderId="0" xfId="0" applyFont="1" applyBorder="1" applyAlignment="1" applyProtection="1">
      <alignment vertical="top"/>
    </xf>
    <xf numFmtId="0" fontId="72" fillId="0" borderId="0" xfId="0" applyFont="1" applyBorder="1" applyAlignment="1" applyProtection="1">
      <alignment vertical="center"/>
    </xf>
    <xf numFmtId="165" fontId="45" fillId="6" borderId="1" xfId="0" applyNumberFormat="1" applyFont="1" applyFill="1" applyBorder="1" applyAlignment="1" applyProtection="1">
      <alignment horizontal="left"/>
    </xf>
    <xf numFmtId="0" fontId="45" fillId="6" borderId="1" xfId="0" applyFont="1" applyFill="1" applyBorder="1" applyAlignment="1" applyProtection="1">
      <alignment wrapText="1"/>
    </xf>
    <xf numFmtId="0" fontId="45" fillId="6" borderId="1" xfId="0" applyFont="1" applyFill="1" applyBorder="1" applyAlignment="1" applyProtection="1">
      <alignment horizontal="right" vertical="center" wrapText="1"/>
    </xf>
    <xf numFmtId="0" fontId="45" fillId="6" borderId="1" xfId="0" applyFont="1" applyFill="1" applyBorder="1" applyAlignment="1" applyProtection="1">
      <alignment vertical="center" wrapText="1"/>
    </xf>
    <xf numFmtId="0" fontId="59" fillId="6" borderId="28" xfId="10" applyFont="1" applyFill="1" applyBorder="1" applyAlignment="1" applyProtection="1">
      <alignment vertical="top" wrapText="1"/>
    </xf>
    <xf numFmtId="0" fontId="45" fillId="0" borderId="0" xfId="0" applyFont="1" applyProtection="1"/>
    <xf numFmtId="0" fontId="45" fillId="0" borderId="0" xfId="0" applyFont="1" applyAlignment="1" applyProtection="1">
      <alignment horizontal="left"/>
    </xf>
    <xf numFmtId="0" fontId="5" fillId="0" borderId="0" xfId="10" applyFont="1"/>
    <xf numFmtId="14" fontId="27" fillId="0" borderId="1" xfId="2" applyNumberFormat="1" applyFont="1" applyFill="1" applyBorder="1" applyAlignment="1" applyProtection="1">
      <alignment vertical="center" wrapText="1"/>
      <protection locked="0"/>
    </xf>
    <xf numFmtId="0" fontId="57" fillId="0" borderId="16" xfId="10" applyFont="1" applyBorder="1" applyAlignment="1" applyProtection="1">
      <alignment vertical="top"/>
    </xf>
    <xf numFmtId="0" fontId="19" fillId="16" borderId="0" xfId="4" applyFont="1" applyFill="1" applyAlignment="1">
      <alignment wrapText="1"/>
    </xf>
    <xf numFmtId="0" fontId="19" fillId="16" borderId="19" xfId="4" applyFont="1" applyFill="1" applyBorder="1"/>
    <xf numFmtId="0" fontId="19" fillId="16" borderId="11" xfId="4" applyFont="1" applyFill="1" applyBorder="1"/>
    <xf numFmtId="0" fontId="19" fillId="16" borderId="20" xfId="4" applyFont="1" applyFill="1" applyBorder="1"/>
    <xf numFmtId="0" fontId="19" fillId="16" borderId="17" xfId="4" applyFont="1" applyFill="1" applyBorder="1"/>
    <xf numFmtId="0" fontId="19" fillId="16" borderId="0" xfId="4" applyFont="1" applyFill="1" applyBorder="1"/>
    <xf numFmtId="0" fontId="19" fillId="16" borderId="21" xfId="4" applyFont="1" applyFill="1" applyBorder="1"/>
    <xf numFmtId="0" fontId="19" fillId="16" borderId="16" xfId="4" applyFont="1" applyFill="1" applyBorder="1"/>
    <xf numFmtId="0" fontId="19" fillId="16" borderId="10" xfId="4" applyFont="1" applyFill="1" applyBorder="1"/>
    <xf numFmtId="0" fontId="19" fillId="16" borderId="22" xfId="4" applyFont="1" applyFill="1" applyBorder="1"/>
    <xf numFmtId="0" fontId="25" fillId="16" borderId="0" xfId="0" quotePrefix="1" applyFont="1" applyFill="1"/>
    <xf numFmtId="16" fontId="25" fillId="16" borderId="0" xfId="0" quotePrefix="1" applyNumberFormat="1" applyFont="1" applyFill="1"/>
    <xf numFmtId="0" fontId="19" fillId="16" borderId="0" xfId="4" applyFont="1" applyFill="1" applyAlignment="1">
      <alignment horizontal="left" vertical="top" wrapText="1"/>
    </xf>
    <xf numFmtId="0" fontId="19" fillId="16" borderId="33" xfId="4" applyFont="1" applyFill="1" applyBorder="1" applyAlignment="1">
      <alignment vertical="top"/>
    </xf>
    <xf numFmtId="0" fontId="19" fillId="16" borderId="19" xfId="4" applyFont="1" applyFill="1" applyBorder="1" applyAlignment="1">
      <alignment vertical="top"/>
    </xf>
    <xf numFmtId="0" fontId="19" fillId="16" borderId="16" xfId="4" applyFont="1" applyFill="1" applyBorder="1" applyAlignment="1">
      <alignment vertical="top"/>
    </xf>
    <xf numFmtId="0" fontId="19" fillId="16" borderId="0" xfId="4" applyFont="1" applyFill="1" applyAlignment="1">
      <alignment horizontal="center" vertical="top"/>
    </xf>
    <xf numFmtId="0" fontId="37" fillId="16" borderId="0" xfId="3" quotePrefix="1" applyFont="1" applyFill="1" applyAlignment="1">
      <alignment horizontal="left"/>
    </xf>
    <xf numFmtId="0" fontId="25" fillId="16" borderId="0" xfId="3" quotePrefix="1" applyFont="1" applyFill="1" applyAlignment="1">
      <alignment horizontal="left"/>
    </xf>
    <xf numFmtId="0" fontId="25" fillId="16" borderId="0" xfId="3" quotePrefix="1" applyFont="1" applyFill="1" applyAlignment="1">
      <alignment horizontal="left" indent="1"/>
    </xf>
    <xf numFmtId="0" fontId="25" fillId="16" borderId="0" xfId="3" quotePrefix="1" applyFont="1" applyFill="1" applyAlignment="1">
      <alignment horizontal="left" vertical="top" wrapText="1" indent="1"/>
    </xf>
    <xf numFmtId="49" fontId="19" fillId="16" borderId="0" xfId="4" applyNumberFormat="1" applyFont="1" applyFill="1" applyAlignment="1">
      <alignment horizontal="left"/>
    </xf>
    <xf numFmtId="0" fontId="69" fillId="16" borderId="0" xfId="3" applyFont="1" applyFill="1"/>
    <xf numFmtId="0" fontId="20" fillId="16" borderId="0" xfId="3" applyFill="1"/>
    <xf numFmtId="0" fontId="30" fillId="16" borderId="0" xfId="4" applyFont="1" applyFill="1" applyProtection="1"/>
    <xf numFmtId="0" fontId="19" fillId="16" borderId="0" xfId="4" applyFont="1" applyFill="1" applyProtection="1"/>
    <xf numFmtId="0" fontId="41" fillId="9" borderId="0" xfId="7" applyFont="1" applyFill="1" applyAlignment="1">
      <alignment horizontal="left"/>
    </xf>
    <xf numFmtId="0" fontId="21" fillId="0" borderId="0" xfId="0" applyFont="1" applyProtection="1"/>
    <xf numFmtId="0" fontId="73" fillId="0" borderId="0" xfId="0" applyFont="1" applyBorder="1" applyAlignment="1" applyProtection="1">
      <alignment vertical="top"/>
    </xf>
    <xf numFmtId="164" fontId="4" fillId="0" borderId="0" xfId="0" applyNumberFormat="1" applyFont="1" applyAlignment="1" applyProtection="1">
      <alignment horizontal="center"/>
    </xf>
    <xf numFmtId="0" fontId="4" fillId="0" borderId="0" xfId="0" applyFont="1" applyAlignment="1" applyProtection="1">
      <alignment horizontal="left"/>
    </xf>
    <xf numFmtId="0" fontId="4" fillId="0" borderId="0" xfId="0" applyFont="1" applyProtection="1">
      <protection locked="0"/>
    </xf>
    <xf numFmtId="0" fontId="4" fillId="0" borderId="0" xfId="0" applyFont="1" applyProtection="1"/>
    <xf numFmtId="0" fontId="28" fillId="0" borderId="0" xfId="0" applyFont="1" applyBorder="1" applyAlignment="1" applyProtection="1">
      <alignment vertical="top"/>
    </xf>
    <xf numFmtId="0" fontId="74" fillId="0" borderId="0" xfId="0" applyFont="1" applyBorder="1" applyAlignment="1" applyProtection="1">
      <alignment vertical="top" wrapText="1"/>
    </xf>
    <xf numFmtId="164" fontId="52" fillId="0" borderId="0" xfId="0" applyNumberFormat="1" applyFont="1" applyAlignment="1" applyProtection="1">
      <alignment horizontal="center" wrapText="1"/>
      <protection locked="0"/>
    </xf>
    <xf numFmtId="38" fontId="4" fillId="0" borderId="0" xfId="0" applyNumberFormat="1" applyFont="1" applyAlignment="1" applyProtection="1">
      <alignment horizontal="center" wrapText="1"/>
      <protection locked="0"/>
    </xf>
    <xf numFmtId="0" fontId="21" fillId="6" borderId="1" xfId="0" applyFont="1" applyFill="1" applyBorder="1" applyAlignment="1" applyProtection="1">
      <alignment wrapText="1"/>
    </xf>
    <xf numFmtId="0" fontId="21" fillId="6" borderId="1" xfId="0" applyFont="1" applyFill="1" applyBorder="1" applyProtection="1"/>
    <xf numFmtId="38" fontId="21" fillId="6" borderId="1" xfId="0" applyNumberFormat="1" applyFont="1" applyFill="1" applyBorder="1" applyAlignment="1" applyProtection="1">
      <alignment wrapText="1"/>
    </xf>
    <xf numFmtId="0" fontId="21" fillId="0" borderId="0" xfId="0" applyFont="1" applyProtection="1">
      <protection locked="0"/>
    </xf>
    <xf numFmtId="0" fontId="21" fillId="7" borderId="1" xfId="0" applyFont="1" applyFill="1" applyBorder="1" applyAlignment="1" applyProtection="1">
      <alignment horizontal="right"/>
      <protection locked="0"/>
    </xf>
    <xf numFmtId="165" fontId="4" fillId="6" borderId="1" xfId="0" applyNumberFormat="1" applyFont="1" applyFill="1" applyBorder="1" applyAlignment="1" applyProtection="1">
      <alignment horizontal="center" wrapText="1"/>
      <protection locked="0"/>
    </xf>
    <xf numFmtId="0" fontId="4" fillId="6" borderId="1" xfId="0" applyFont="1" applyFill="1" applyBorder="1" applyAlignment="1" applyProtection="1">
      <alignment horizontal="left" wrapText="1"/>
    </xf>
    <xf numFmtId="0" fontId="4" fillId="7" borderId="1" xfId="0" applyFont="1" applyFill="1" applyBorder="1" applyAlignment="1" applyProtection="1">
      <alignment horizontal="left" wrapText="1"/>
      <protection locked="0"/>
    </xf>
    <xf numFmtId="169" fontId="4" fillId="7" borderId="1" xfId="1" applyNumberFormat="1" applyFont="1" applyFill="1" applyBorder="1" applyAlignment="1" applyProtection="1">
      <alignment horizontal="left" wrapText="1"/>
      <protection locked="0"/>
    </xf>
    <xf numFmtId="0" fontId="4" fillId="0" borderId="0" xfId="0" applyFont="1" applyAlignment="1" applyProtection="1">
      <alignment horizontal="left"/>
      <protection locked="0"/>
    </xf>
    <xf numFmtId="164" fontId="4" fillId="0" borderId="0" xfId="0" applyNumberFormat="1" applyFont="1" applyAlignment="1" applyProtection="1">
      <alignment horizontal="center"/>
      <protection locked="0"/>
    </xf>
    <xf numFmtId="14" fontId="4" fillId="0" borderId="0" xfId="0" applyNumberFormat="1" applyFont="1" applyAlignment="1" applyProtection="1">
      <alignment horizontal="left"/>
      <protection locked="0"/>
    </xf>
    <xf numFmtId="38" fontId="4" fillId="0" borderId="0" xfId="0" applyNumberFormat="1" applyFont="1" applyProtection="1">
      <protection locked="0"/>
    </xf>
    <xf numFmtId="14" fontId="21" fillId="6" borderId="1" xfId="0" applyNumberFormat="1" applyFont="1" applyFill="1" applyBorder="1" applyAlignment="1" applyProtection="1">
      <alignment wrapText="1"/>
    </xf>
    <xf numFmtId="38" fontId="21" fillId="6" borderId="24" xfId="0" applyNumberFormat="1" applyFont="1" applyFill="1" applyBorder="1" applyAlignment="1" applyProtection="1">
      <alignment wrapText="1"/>
    </xf>
    <xf numFmtId="165" fontId="4" fillId="6" borderId="1" xfId="0" applyNumberFormat="1" applyFont="1" applyFill="1" applyBorder="1" applyAlignment="1" applyProtection="1">
      <alignment horizontal="center" wrapText="1"/>
    </xf>
    <xf numFmtId="14" fontId="4" fillId="7" borderId="1" xfId="2" applyNumberFormat="1" applyFont="1" applyFill="1" applyBorder="1" applyAlignment="1" applyProtection="1">
      <alignment horizontal="left"/>
      <protection locked="0"/>
    </xf>
    <xf numFmtId="0" fontId="4" fillId="7" borderId="1" xfId="0" applyFont="1" applyFill="1" applyBorder="1" applyProtection="1">
      <protection locked="0"/>
    </xf>
    <xf numFmtId="43" fontId="4" fillId="7" borderId="1" xfId="1" applyFont="1" applyFill="1" applyBorder="1" applyProtection="1">
      <protection locked="0"/>
    </xf>
    <xf numFmtId="14" fontId="4" fillId="7" borderId="1" xfId="0" applyNumberFormat="1" applyFont="1" applyFill="1" applyBorder="1" applyAlignment="1" applyProtection="1">
      <alignment horizontal="left" wrapText="1"/>
      <protection locked="0"/>
    </xf>
    <xf numFmtId="14" fontId="23" fillId="7" borderId="2" xfId="2" applyNumberFormat="1" applyFont="1" applyFill="1" applyBorder="1" applyAlignment="1" applyProtection="1">
      <alignment horizontal="left" vertical="center" wrapText="1"/>
      <protection locked="0"/>
    </xf>
    <xf numFmtId="0" fontId="45" fillId="16" borderId="23" xfId="14" applyFont="1" applyFill="1" applyBorder="1" applyAlignment="1" applyProtection="1">
      <alignment horizontal="center"/>
      <protection locked="0"/>
    </xf>
    <xf numFmtId="0" fontId="45" fillId="16" borderId="0" xfId="0" applyFont="1" applyFill="1"/>
    <xf numFmtId="0" fontId="46" fillId="16" borderId="0" xfId="0" applyFont="1" applyFill="1"/>
    <xf numFmtId="0" fontId="45" fillId="16" borderId="0" xfId="0" applyFont="1" applyFill="1" applyAlignment="1">
      <alignment vertical="top" wrapText="1"/>
    </xf>
    <xf numFmtId="0" fontId="45" fillId="16" borderId="0" xfId="0" applyFont="1" applyFill="1" applyAlignment="1">
      <alignment vertical="top"/>
    </xf>
    <xf numFmtId="0" fontId="35" fillId="16" borderId="0" xfId="4" quotePrefix="1" applyFont="1" applyFill="1" applyAlignment="1">
      <alignment horizontal="center"/>
    </xf>
    <xf numFmtId="0" fontId="22" fillId="16" borderId="0" xfId="4" applyFont="1" applyFill="1" applyAlignment="1">
      <alignment horizontal="left" vertical="top"/>
    </xf>
    <xf numFmtId="0" fontId="14" fillId="16" borderId="0" xfId="4" applyFont="1" applyFill="1" applyAlignment="1">
      <alignment horizontal="left" vertical="top" wrapText="1"/>
    </xf>
    <xf numFmtId="0" fontId="54" fillId="16" borderId="0" xfId="4" applyFont="1" applyFill="1" applyAlignment="1">
      <alignment horizontal="left"/>
    </xf>
    <xf numFmtId="0" fontId="14" fillId="16" borderId="0" xfId="4" applyFont="1" applyFill="1" applyAlignment="1">
      <alignment horizontal="center" vertical="top"/>
    </xf>
    <xf numFmtId="0" fontId="21" fillId="16" borderId="0" xfId="4" applyFont="1" applyFill="1" applyAlignment="1">
      <alignment horizontal="left" vertical="top"/>
    </xf>
    <xf numFmtId="0" fontId="35" fillId="16" borderId="0" xfId="4" applyFont="1" applyFill="1" applyAlignment="1">
      <alignment horizontal="center" wrapText="1"/>
    </xf>
    <xf numFmtId="0" fontId="35" fillId="16" borderId="0" xfId="4" applyFont="1" applyFill="1" applyAlignment="1">
      <alignment horizontal="center"/>
    </xf>
    <xf numFmtId="0" fontId="22" fillId="16" borderId="0" xfId="4" applyFont="1" applyFill="1" applyAlignment="1">
      <alignment vertical="top" wrapText="1"/>
    </xf>
    <xf numFmtId="0" fontId="12" fillId="16" borderId="0" xfId="4" applyFont="1" applyFill="1" applyAlignment="1">
      <alignment horizontal="center" vertical="top"/>
    </xf>
    <xf numFmtId="0" fontId="22" fillId="16" borderId="0" xfId="4" applyFont="1" applyFill="1" applyAlignment="1">
      <alignment vertical="top"/>
    </xf>
    <xf numFmtId="0" fontId="12" fillId="16" borderId="0" xfId="4" applyFont="1" applyFill="1" applyAlignment="1">
      <alignment horizontal="left" vertical="top" wrapText="1"/>
    </xf>
    <xf numFmtId="0" fontId="14" fillId="16" borderId="0" xfId="4" applyFont="1" applyFill="1" applyAlignment="1">
      <alignment horizontal="left" vertical="top" indent="1"/>
    </xf>
    <xf numFmtId="0" fontId="14" fillId="16" borderId="0" xfId="4" applyFont="1" applyFill="1" applyAlignment="1">
      <alignment horizontal="left" vertical="top" wrapText="1" indent="1"/>
    </xf>
    <xf numFmtId="0" fontId="29" fillId="16" borderId="0" xfId="4" applyFont="1" applyFill="1" applyAlignment="1">
      <alignment horizontal="left" vertical="top" indent="1"/>
    </xf>
    <xf numFmtId="0" fontId="14" fillId="16" borderId="0" xfId="4" applyFont="1" applyFill="1" applyAlignment="1">
      <alignment horizontal="left" vertical="top"/>
    </xf>
    <xf numFmtId="0" fontId="23" fillId="16" borderId="0" xfId="4" applyFont="1" applyFill="1" applyAlignment="1">
      <alignment vertical="top" wrapText="1"/>
    </xf>
    <xf numFmtId="0" fontId="55" fillId="16" borderId="0" xfId="4" applyFont="1" applyFill="1" applyAlignment="1">
      <alignment horizontal="center"/>
    </xf>
    <xf numFmtId="0" fontId="14" fillId="16" borderId="0" xfId="4" applyFont="1" applyFill="1" applyAlignment="1">
      <alignment vertical="top" wrapText="1"/>
    </xf>
    <xf numFmtId="0" fontId="23" fillId="16" borderId="0" xfId="4" applyFont="1" applyFill="1" applyAlignment="1">
      <alignment vertical="top"/>
    </xf>
    <xf numFmtId="0" fontId="34" fillId="16" borderId="0" xfId="4" applyFont="1" applyFill="1" applyAlignment="1">
      <alignment horizontal="left" vertical="top" wrapText="1"/>
    </xf>
    <xf numFmtId="0" fontId="23" fillId="16" borderId="0" xfId="4" applyFont="1" applyFill="1" applyAlignment="1">
      <alignment horizontal="center" vertical="top"/>
    </xf>
    <xf numFmtId="0" fontId="23" fillId="16" borderId="0" xfId="4" applyFont="1" applyFill="1" applyAlignment="1">
      <alignment horizontal="left" vertical="top" wrapText="1"/>
    </xf>
    <xf numFmtId="0" fontId="9" fillId="16" borderId="0" xfId="4" applyFont="1" applyFill="1" applyAlignment="1">
      <alignment vertical="top" wrapText="1"/>
    </xf>
    <xf numFmtId="49" fontId="14" fillId="16" borderId="0" xfId="4" applyNumberFormat="1" applyFont="1" applyFill="1" applyAlignment="1">
      <alignment horizontal="center"/>
    </xf>
    <xf numFmtId="0" fontId="14" fillId="16" borderId="0" xfId="4" applyFont="1" applyFill="1"/>
    <xf numFmtId="0" fontId="13" fillId="16" borderId="0" xfId="4" applyFont="1" applyFill="1" applyAlignment="1">
      <alignment horizontal="left" vertical="top" wrapText="1"/>
    </xf>
    <xf numFmtId="0" fontId="22" fillId="16" borderId="0" xfId="4" applyFont="1" applyFill="1" applyAlignment="1">
      <alignment horizontal="left" vertical="top" wrapText="1"/>
    </xf>
    <xf numFmtId="0" fontId="5" fillId="16" borderId="0" xfId="4" applyFont="1" applyFill="1" applyAlignment="1">
      <alignment vertical="top"/>
    </xf>
    <xf numFmtId="0" fontId="14" fillId="16" borderId="0" xfId="4" applyFont="1" applyFill="1" applyAlignment="1">
      <alignment vertical="top"/>
    </xf>
    <xf numFmtId="0" fontId="13" fillId="16" borderId="0" xfId="4" applyFont="1" applyFill="1" applyAlignment="1">
      <alignment horizontal="left" vertical="top" indent="1"/>
    </xf>
    <xf numFmtId="0" fontId="13" fillId="16" borderId="0" xfId="4" applyFont="1" applyFill="1" applyAlignment="1">
      <alignment horizontal="left" vertical="top"/>
    </xf>
    <xf numFmtId="0" fontId="52" fillId="16" borderId="0" xfId="4" applyFont="1" applyFill="1" applyAlignment="1">
      <alignment horizontal="center" vertical="top"/>
    </xf>
    <xf numFmtId="49" fontId="14" fillId="16" borderId="0" xfId="4" applyNumberFormat="1" applyFont="1" applyFill="1" applyAlignment="1">
      <alignment horizontal="left"/>
    </xf>
    <xf numFmtId="0" fontId="14" fillId="16" borderId="0" xfId="0" applyFont="1" applyFill="1" applyBorder="1" applyAlignment="1">
      <alignment vertical="top" wrapText="1"/>
    </xf>
    <xf numFmtId="0" fontId="14" fillId="16" borderId="0" xfId="4" applyFont="1" applyFill="1" applyAlignment="1">
      <alignment horizontal="center"/>
    </xf>
    <xf numFmtId="0" fontId="76" fillId="16" borderId="0" xfId="0" applyFont="1" applyFill="1"/>
    <xf numFmtId="0" fontId="45" fillId="16" borderId="0" xfId="0" applyFont="1" applyFill="1" applyAlignment="1">
      <alignment horizontal="left" indent="1"/>
    </xf>
    <xf numFmtId="0" fontId="5" fillId="7" borderId="0" xfId="4" applyFont="1" applyFill="1" applyAlignment="1">
      <alignment vertical="top" wrapText="1"/>
    </xf>
    <xf numFmtId="0" fontId="7" fillId="7" borderId="0" xfId="4" applyFont="1" applyFill="1" applyAlignment="1">
      <alignment vertical="top" wrapText="1"/>
    </xf>
    <xf numFmtId="0" fontId="28" fillId="16" borderId="0" xfId="4" applyFont="1" applyFill="1" applyAlignment="1">
      <alignment horizontal="left" vertical="top"/>
    </xf>
    <xf numFmtId="0" fontId="29" fillId="16" borderId="0" xfId="4" applyFont="1" applyFill="1" applyAlignment="1">
      <alignment vertical="top"/>
    </xf>
    <xf numFmtId="0" fontId="29" fillId="16" borderId="0" xfId="4" applyFont="1" applyFill="1" applyAlignment="1">
      <alignment vertical="top" wrapText="1"/>
    </xf>
    <xf numFmtId="49" fontId="5" fillId="16" borderId="0" xfId="4" applyNumberFormat="1" applyFont="1" applyFill="1" applyAlignment="1">
      <alignment vertical="top" wrapText="1"/>
    </xf>
    <xf numFmtId="0" fontId="14" fillId="16" borderId="0" xfId="4" applyFont="1" applyFill="1" applyAlignment="1">
      <alignment horizontal="left" indent="3"/>
    </xf>
    <xf numFmtId="0" fontId="7" fillId="16" borderId="0" xfId="4" applyFont="1" applyFill="1" applyAlignment="1">
      <alignment horizontal="left" vertical="top" wrapText="1" indent="1"/>
    </xf>
    <xf numFmtId="0" fontId="5" fillId="16" borderId="0" xfId="4" applyFont="1" applyFill="1" applyAlignment="1">
      <alignment horizontal="left" vertical="top" wrapText="1" indent="1"/>
    </xf>
    <xf numFmtId="0" fontId="5" fillId="16" borderId="0" xfId="4" applyFont="1" applyFill="1" applyAlignment="1">
      <alignment vertical="top" wrapText="1"/>
    </xf>
    <xf numFmtId="0" fontId="7" fillId="16" borderId="0" xfId="4" applyFont="1" applyFill="1" applyAlignment="1">
      <alignment horizontal="left" vertical="top" wrapText="1" indent="2"/>
    </xf>
    <xf numFmtId="0" fontId="48" fillId="16" borderId="0" xfId="14" applyFont="1" applyFill="1" applyProtection="1"/>
    <xf numFmtId="0" fontId="47" fillId="16" borderId="0" xfId="14" applyFont="1" applyFill="1" applyProtection="1"/>
    <xf numFmtId="0" fontId="45" fillId="16" borderId="0" xfId="14" applyFont="1" applyFill="1" applyProtection="1"/>
    <xf numFmtId="0" fontId="48" fillId="6" borderId="7" xfId="14" applyFont="1" applyFill="1" applyBorder="1" applyProtection="1"/>
    <xf numFmtId="0" fontId="48" fillId="6" borderId="8" xfId="14" applyFont="1" applyFill="1" applyBorder="1" applyProtection="1"/>
    <xf numFmtId="0" fontId="48" fillId="6" borderId="0" xfId="14" applyFont="1" applyFill="1" applyProtection="1"/>
    <xf numFmtId="0" fontId="47" fillId="6" borderId="0" xfId="14" applyFont="1" applyFill="1" applyProtection="1"/>
    <xf numFmtId="0" fontId="47" fillId="16" borderId="0" xfId="14" applyFont="1" applyFill="1" applyAlignment="1" applyProtection="1">
      <alignment vertical="top" wrapText="1"/>
    </xf>
    <xf numFmtId="0" fontId="45" fillId="16" borderId="10" xfId="14" applyFont="1" applyFill="1" applyBorder="1" applyAlignment="1" applyProtection="1">
      <alignment horizontal="center"/>
    </xf>
    <xf numFmtId="0" fontId="45" fillId="16" borderId="0" xfId="14" applyFont="1" applyFill="1" applyAlignment="1" applyProtection="1">
      <alignment horizontal="center"/>
    </xf>
    <xf numFmtId="0" fontId="45" fillId="16" borderId="0" xfId="14" applyFont="1" applyFill="1" applyAlignment="1" applyProtection="1">
      <alignment horizontal="left" vertical="top" wrapText="1"/>
    </xf>
    <xf numFmtId="0" fontId="5" fillId="0" borderId="0" xfId="0" applyFont="1" applyBorder="1" applyProtection="1"/>
    <xf numFmtId="0" fontId="45" fillId="0" borderId="0" xfId="0" applyFont="1" applyAlignment="1" applyProtection="1">
      <alignment wrapText="1"/>
    </xf>
    <xf numFmtId="0" fontId="45" fillId="0" borderId="1" xfId="0" applyFont="1" applyBorder="1" applyProtection="1"/>
    <xf numFmtId="0" fontId="49" fillId="0" borderId="0" xfId="0" applyFont="1" applyAlignment="1" applyProtection="1">
      <alignment horizontal="center" wrapText="1"/>
    </xf>
    <xf numFmtId="164" fontId="52" fillId="0" borderId="0" xfId="0" applyNumberFormat="1" applyFont="1" applyAlignment="1" applyProtection="1">
      <alignment horizontal="center" wrapText="1"/>
    </xf>
    <xf numFmtId="0" fontId="57" fillId="0" borderId="0" xfId="10" applyFont="1" applyProtection="1"/>
    <xf numFmtId="0" fontId="57" fillId="0" borderId="0" xfId="9" applyNumberFormat="1" applyFont="1" applyAlignment="1" applyProtection="1">
      <alignment vertical="top" wrapText="1"/>
    </xf>
    <xf numFmtId="0" fontId="36" fillId="0" borderId="0" xfId="10" applyFont="1" applyAlignment="1" applyProtection="1">
      <alignment horizontal="center"/>
    </xf>
    <xf numFmtId="0" fontId="36" fillId="13" borderId="12" xfId="10" applyFont="1" applyFill="1" applyBorder="1" applyAlignment="1" applyProtection="1">
      <alignment horizontal="center"/>
    </xf>
    <xf numFmtId="0" fontId="63" fillId="13" borderId="0" xfId="9" applyNumberFormat="1" applyFont="1" applyFill="1" applyAlignment="1" applyProtection="1">
      <alignment vertical="top" wrapText="1"/>
    </xf>
    <xf numFmtId="0" fontId="59" fillId="13" borderId="9" xfId="10" applyFont="1" applyFill="1" applyBorder="1" applyAlignment="1" applyProtection="1">
      <alignment horizontal="center" wrapText="1"/>
    </xf>
    <xf numFmtId="0" fontId="60" fillId="15" borderId="0" xfId="10" applyFont="1" applyFill="1" applyAlignment="1" applyProtection="1">
      <alignment horizontal="left" vertical="top" wrapText="1"/>
    </xf>
    <xf numFmtId="0" fontId="57" fillId="0" borderId="0" xfId="10" applyFont="1" applyAlignment="1" applyProtection="1">
      <alignment vertical="top"/>
    </xf>
    <xf numFmtId="0" fontId="57" fillId="0" borderId="0" xfId="10" applyFont="1" applyFill="1" applyProtection="1"/>
    <xf numFmtId="166" fontId="64" fillId="0" borderId="0" xfId="10" applyNumberFormat="1" applyFont="1" applyProtection="1"/>
    <xf numFmtId="0" fontId="57" fillId="0" borderId="0" xfId="10" applyFont="1" applyFill="1" applyAlignment="1" applyProtection="1">
      <alignment vertical="top" wrapText="1"/>
    </xf>
    <xf numFmtId="10" fontId="60" fillId="0" borderId="0" xfId="12" applyNumberFormat="1" applyFont="1" applyFill="1" applyBorder="1" applyAlignment="1" applyProtection="1">
      <alignment vertical="center"/>
    </xf>
    <xf numFmtId="0" fontId="60" fillId="15" borderId="0" xfId="12" applyNumberFormat="1" applyFont="1" applyFill="1" applyBorder="1" applyAlignment="1" applyProtection="1"/>
    <xf numFmtId="0" fontId="57" fillId="15" borderId="0" xfId="10" applyFont="1" applyFill="1" applyProtection="1"/>
    <xf numFmtId="0" fontId="57" fillId="15" borderId="0" xfId="9" applyNumberFormat="1" applyFont="1" applyFill="1" applyAlignment="1" applyProtection="1">
      <alignment vertical="top" wrapText="1"/>
    </xf>
    <xf numFmtId="0" fontId="57" fillId="0" borderId="2" xfId="10" applyFont="1" applyBorder="1" applyAlignment="1" applyProtection="1">
      <alignment wrapText="1"/>
    </xf>
    <xf numFmtId="14" fontId="62" fillId="0" borderId="9" xfId="10" applyNumberFormat="1" applyFont="1" applyBorder="1" applyAlignment="1" applyProtection="1">
      <alignment horizontal="center"/>
    </xf>
    <xf numFmtId="0" fontId="62" fillId="0" borderId="1" xfId="10" applyFont="1" applyBorder="1" applyAlignment="1" applyProtection="1">
      <alignment horizontal="center"/>
    </xf>
    <xf numFmtId="0" fontId="57" fillId="13" borderId="9" xfId="10" applyFont="1" applyFill="1" applyBorder="1" applyAlignment="1" applyProtection="1">
      <alignment horizontal="center" wrapText="1"/>
    </xf>
    <xf numFmtId="0" fontId="62" fillId="2" borderId="18" xfId="10" quotePrefix="1" applyFont="1" applyFill="1" applyBorder="1" applyAlignment="1" applyProtection="1">
      <alignment wrapText="1"/>
    </xf>
    <xf numFmtId="0" fontId="62" fillId="2" borderId="18" xfId="10" quotePrefix="1" applyFont="1" applyFill="1" applyBorder="1" applyProtection="1"/>
    <xf numFmtId="0" fontId="65" fillId="2" borderId="18" xfId="10" applyFont="1" applyFill="1" applyBorder="1" applyAlignment="1" applyProtection="1">
      <alignment horizontal="center"/>
    </xf>
    <xf numFmtId="0" fontId="62" fillId="2" borderId="18" xfId="10" applyFont="1" applyFill="1" applyBorder="1" applyAlignment="1" applyProtection="1">
      <alignment horizontal="right"/>
    </xf>
    <xf numFmtId="14" fontId="62" fillId="2" borderId="18" xfId="10" applyNumberFormat="1" applyFont="1" applyFill="1" applyBorder="1" applyProtection="1"/>
    <xf numFmtId="43" fontId="64" fillId="0" borderId="0" xfId="11" applyFont="1" applyProtection="1"/>
    <xf numFmtId="0" fontId="64" fillId="0" borderId="0" xfId="10" applyFont="1" applyProtection="1"/>
    <xf numFmtId="0" fontId="66" fillId="14" borderId="1" xfId="10" applyFont="1" applyFill="1" applyBorder="1" applyProtection="1"/>
    <xf numFmtId="168" fontId="66" fillId="14" borderId="1" xfId="10" applyNumberFormat="1" applyFont="1" applyFill="1" applyBorder="1" applyAlignment="1" applyProtection="1">
      <alignment horizontal="left"/>
    </xf>
    <xf numFmtId="7" fontId="66" fillId="14" borderId="1" xfId="10" applyNumberFormat="1" applyFont="1" applyFill="1" applyBorder="1" applyProtection="1"/>
    <xf numFmtId="0" fontId="57" fillId="0" borderId="0" xfId="10" applyFont="1" applyAlignment="1" applyProtection="1">
      <alignment horizontal="right"/>
    </xf>
    <xf numFmtId="0" fontId="36" fillId="6" borderId="2" xfId="10" applyFont="1" applyFill="1" applyBorder="1" applyAlignment="1" applyProtection="1">
      <alignment horizontal="left" wrapText="1"/>
    </xf>
    <xf numFmtId="0" fontId="36" fillId="6" borderId="12" xfId="10" applyFont="1" applyFill="1" applyBorder="1" applyAlignment="1" applyProtection="1">
      <alignment horizontal="left" wrapText="1"/>
    </xf>
    <xf numFmtId="0" fontId="36" fillId="6" borderId="1" xfId="10" applyFont="1" applyFill="1" applyBorder="1" applyAlignment="1" applyProtection="1">
      <alignment horizontal="center" wrapText="1"/>
    </xf>
    <xf numFmtId="0" fontId="57" fillId="0" borderId="0" xfId="10" applyFont="1" applyAlignment="1" applyProtection="1">
      <alignment wrapText="1"/>
    </xf>
    <xf numFmtId="168" fontId="57" fillId="6" borderId="1" xfId="10" applyNumberFormat="1" applyFont="1" applyFill="1" applyBorder="1" applyAlignment="1" applyProtection="1">
      <alignment horizontal="left"/>
    </xf>
    <xf numFmtId="44" fontId="57" fillId="0" borderId="1" xfId="10" applyNumberFormat="1" applyFont="1" applyBorder="1" applyProtection="1"/>
    <xf numFmtId="44" fontId="57" fillId="0" borderId="0" xfId="10" applyNumberFormat="1" applyFont="1" applyProtection="1"/>
    <xf numFmtId="14" fontId="57" fillId="0" borderId="0" xfId="10" applyNumberFormat="1" applyFont="1" applyProtection="1"/>
    <xf numFmtId="44" fontId="57" fillId="0" borderId="1" xfId="10" applyNumberFormat="1" applyFont="1" applyFill="1" applyBorder="1" applyProtection="1"/>
    <xf numFmtId="43" fontId="57" fillId="0" borderId="0" xfId="11" applyFont="1" applyFill="1" applyProtection="1"/>
    <xf numFmtId="0" fontId="57" fillId="0" borderId="0" xfId="10" applyFont="1" applyAlignment="1" applyProtection="1">
      <alignment vertical="center"/>
      <protection locked="0"/>
    </xf>
    <xf numFmtId="0" fontId="36" fillId="13" borderId="12" xfId="10" applyFont="1" applyFill="1" applyBorder="1" applyAlignment="1" applyProtection="1">
      <alignment horizontal="center"/>
    </xf>
    <xf numFmtId="0" fontId="36" fillId="6" borderId="1" xfId="10" applyFont="1" applyFill="1" applyBorder="1" applyAlignment="1" applyProtection="1">
      <alignment horizontal="center" wrapText="1"/>
    </xf>
    <xf numFmtId="0" fontId="60" fillId="7" borderId="38" xfId="17" applyNumberFormat="1" applyFont="1" applyFill="1" applyBorder="1" applyAlignment="1" applyProtection="1">
      <alignment horizontal="left" vertical="top" wrapText="1"/>
      <protection locked="0"/>
    </xf>
    <xf numFmtId="0" fontId="80" fillId="0" borderId="0" xfId="16" applyFont="1" applyProtection="1">
      <protection hidden="1"/>
    </xf>
    <xf numFmtId="43" fontId="80" fillId="0" borderId="0" xfId="18" applyFont="1" applyProtection="1">
      <protection hidden="1"/>
    </xf>
    <xf numFmtId="0" fontId="18" fillId="0" borderId="0" xfId="16" applyFont="1" applyProtection="1">
      <protection hidden="1"/>
    </xf>
    <xf numFmtId="0" fontId="60" fillId="7" borderId="38" xfId="19" applyFont="1" applyFill="1" applyBorder="1" applyAlignment="1" applyProtection="1">
      <alignment horizontal="left"/>
      <protection locked="0"/>
    </xf>
    <xf numFmtId="0" fontId="83" fillId="0" borderId="0" xfId="16" applyFont="1" applyAlignment="1" applyProtection="1">
      <alignment horizontal="center"/>
      <protection hidden="1"/>
    </xf>
    <xf numFmtId="0" fontId="83" fillId="0" borderId="0" xfId="16" applyFont="1" applyProtection="1">
      <protection hidden="1"/>
    </xf>
    <xf numFmtId="0" fontId="91" fillId="13" borderId="40" xfId="16" applyFont="1" applyFill="1" applyBorder="1" applyAlignment="1" applyProtection="1">
      <alignment horizontal="center" wrapText="1"/>
      <protection hidden="1"/>
    </xf>
    <xf numFmtId="0" fontId="91" fillId="13" borderId="41" xfId="16" applyFont="1" applyFill="1" applyBorder="1" applyAlignment="1" applyProtection="1">
      <alignment horizontal="center" wrapText="1"/>
      <protection hidden="1"/>
    </xf>
    <xf numFmtId="0" fontId="91" fillId="13" borderId="42" xfId="16" applyFont="1" applyFill="1" applyBorder="1" applyAlignment="1" applyProtection="1">
      <alignment horizontal="center" wrapText="1"/>
      <protection hidden="1"/>
    </xf>
    <xf numFmtId="44" fontId="18" fillId="0" borderId="0" xfId="15" applyFont="1" applyProtection="1">
      <protection hidden="1"/>
    </xf>
    <xf numFmtId="0" fontId="18" fillId="0" borderId="0" xfId="16" applyFont="1" applyAlignment="1" applyProtection="1">
      <alignment horizontal="right"/>
      <protection hidden="1"/>
    </xf>
    <xf numFmtId="8" fontId="18" fillId="0" borderId="0" xfId="18" applyNumberFormat="1" applyFont="1" applyProtection="1">
      <protection hidden="1"/>
    </xf>
    <xf numFmtId="43" fontId="18" fillId="0" borderId="0" xfId="18" applyFont="1" applyProtection="1">
      <protection hidden="1"/>
    </xf>
    <xf numFmtId="0" fontId="97" fillId="0" borderId="38" xfId="16" applyFont="1" applyBorder="1" applyAlignment="1" applyProtection="1">
      <alignment wrapText="1"/>
      <protection hidden="1"/>
    </xf>
    <xf numFmtId="0" fontId="94" fillId="0" borderId="38" xfId="16" applyFont="1" applyBorder="1"/>
    <xf numFmtId="0" fontId="83" fillId="6" borderId="38" xfId="16" applyFont="1" applyFill="1" applyBorder="1" applyAlignment="1" applyProtection="1">
      <alignment horizontal="center" wrapText="1"/>
      <protection hidden="1"/>
    </xf>
    <xf numFmtId="43" fontId="83" fillId="6" borderId="38" xfId="18" applyFont="1" applyFill="1" applyBorder="1" applyAlignment="1" applyProtection="1">
      <alignment horizontal="center" wrapText="1"/>
      <protection hidden="1"/>
    </xf>
    <xf numFmtId="44" fontId="84" fillId="6" borderId="38" xfId="15" applyFont="1" applyFill="1" applyBorder="1" applyAlignment="1" applyProtection="1">
      <alignment horizontal="center" wrapText="1"/>
      <protection hidden="1"/>
    </xf>
    <xf numFmtId="0" fontId="80" fillId="0" borderId="0" xfId="16" applyFont="1" applyAlignment="1" applyProtection="1">
      <alignment wrapText="1"/>
      <protection hidden="1"/>
    </xf>
    <xf numFmtId="43" fontId="18" fillId="0" borderId="38" xfId="18" applyFont="1" applyBorder="1" applyProtection="1">
      <protection hidden="1"/>
    </xf>
    <xf numFmtId="44" fontId="85" fillId="7" borderId="38" xfId="15" applyFont="1" applyFill="1" applyBorder="1" applyProtection="1">
      <protection locked="0" hidden="1"/>
    </xf>
    <xf numFmtId="43" fontId="18" fillId="0" borderId="0" xfId="18" applyFont="1" applyBorder="1" applyProtection="1">
      <protection hidden="1"/>
    </xf>
    <xf numFmtId="14" fontId="80" fillId="0" borderId="0" xfId="16" applyNumberFormat="1" applyFont="1" applyProtection="1">
      <protection hidden="1"/>
    </xf>
    <xf numFmtId="43" fontId="88" fillId="0" borderId="0" xfId="18" applyFont="1" applyAlignment="1" applyProtection="1">
      <alignment horizontal="left" vertical="top" wrapText="1"/>
      <protection hidden="1"/>
    </xf>
    <xf numFmtId="44" fontId="85" fillId="7" borderId="38" xfId="15" applyFont="1" applyFill="1" applyBorder="1" applyProtection="1">
      <protection locked="0"/>
    </xf>
    <xf numFmtId="44" fontId="80" fillId="0" borderId="0" xfId="16" applyNumberFormat="1" applyFont="1" applyProtection="1">
      <protection hidden="1"/>
    </xf>
    <xf numFmtId="43" fontId="80" fillId="0" borderId="0" xfId="18" applyFont="1" applyFill="1" applyProtection="1">
      <protection hidden="1"/>
    </xf>
    <xf numFmtId="0" fontId="26" fillId="6" borderId="38" xfId="2" applyNumberFormat="1" applyFont="1" applyFill="1" applyBorder="1" applyAlignment="1" applyProtection="1">
      <alignment vertical="center" wrapText="1"/>
    </xf>
    <xf numFmtId="44" fontId="18" fillId="0" borderId="38" xfId="15" applyFont="1" applyBorder="1" applyProtection="1"/>
    <xf numFmtId="44" fontId="18" fillId="0" borderId="38" xfId="16" applyNumberFormat="1" applyFont="1" applyBorder="1" applyProtection="1"/>
    <xf numFmtId="44" fontId="18" fillId="0" borderId="38" xfId="15" applyFont="1" applyFill="1" applyBorder="1" applyProtection="1"/>
    <xf numFmtId="168" fontId="18" fillId="6" borderId="38" xfId="16" applyNumberFormat="1" applyFont="1" applyFill="1" applyBorder="1" applyAlignment="1" applyProtection="1">
      <alignment horizontal="left"/>
    </xf>
    <xf numFmtId="167" fontId="85" fillId="7" borderId="2" xfId="18" applyNumberFormat="1" applyFont="1" applyFill="1" applyBorder="1" applyAlignment="1" applyProtection="1">
      <alignment horizontal="center"/>
      <protection locked="0"/>
    </xf>
    <xf numFmtId="0" fontId="85" fillId="7" borderId="38" xfId="16" applyFont="1" applyFill="1" applyBorder="1" applyAlignment="1" applyProtection="1">
      <alignment horizontal="right"/>
      <protection locked="0"/>
    </xf>
    <xf numFmtId="172" fontId="85" fillId="7" borderId="43" xfId="16" applyNumberFormat="1" applyFont="1" applyFill="1" applyBorder="1" applyAlignment="1" applyProtection="1">
      <alignment horizontal="center" wrapText="1"/>
      <protection locked="0"/>
    </xf>
    <xf numFmtId="172" fontId="85" fillId="7" borderId="44" xfId="16" applyNumberFormat="1" applyFont="1" applyFill="1" applyBorder="1" applyAlignment="1" applyProtection="1">
      <alignment horizontal="center" wrapText="1"/>
      <protection locked="0"/>
    </xf>
    <xf numFmtId="172" fontId="85" fillId="7" borderId="45" xfId="16" applyNumberFormat="1" applyFont="1" applyFill="1" applyBorder="1" applyAlignment="1" applyProtection="1">
      <alignment horizontal="center" wrapText="1"/>
      <protection locked="0"/>
    </xf>
    <xf numFmtId="0" fontId="20" fillId="0" borderId="0" xfId="3"/>
    <xf numFmtId="0" fontId="77" fillId="0" borderId="0" xfId="16" applyFont="1" applyAlignment="1" applyProtection="1">
      <alignment vertical="center"/>
      <protection locked="0"/>
    </xf>
    <xf numFmtId="0" fontId="18" fillId="0" borderId="0" xfId="16" applyFont="1" applyProtection="1">
      <protection locked="0"/>
    </xf>
    <xf numFmtId="0" fontId="82" fillId="0" borderId="0" xfId="16" applyFont="1" applyAlignment="1" applyProtection="1">
      <alignment horizontal="center"/>
      <protection locked="0"/>
    </xf>
    <xf numFmtId="43" fontId="82" fillId="0" borderId="0" xfId="18" applyFont="1" applyBorder="1" applyAlignment="1" applyProtection="1">
      <alignment horizontal="center"/>
      <protection locked="0"/>
    </xf>
    <xf numFmtId="0" fontId="83" fillId="0" borderId="0" xfId="16" applyFont="1" applyAlignment="1" applyProtection="1">
      <alignment horizontal="center"/>
      <protection locked="0"/>
    </xf>
    <xf numFmtId="0" fontId="83" fillId="0" borderId="0" xfId="16" applyFont="1" applyAlignment="1" applyProtection="1">
      <alignment horizontal="left" wrapText="1"/>
      <protection locked="0"/>
    </xf>
    <xf numFmtId="0" fontId="80" fillId="0" borderId="0" xfId="16" applyFont="1" applyAlignment="1" applyProtection="1">
      <alignment wrapText="1"/>
      <protection locked="0"/>
    </xf>
    <xf numFmtId="0" fontId="85" fillId="0" borderId="0" xfId="16" applyFont="1" applyAlignment="1" applyProtection="1">
      <alignment horizontal="right" wrapText="1"/>
      <protection locked="0"/>
    </xf>
    <xf numFmtId="166" fontId="87" fillId="0" borderId="0" xfId="16" applyNumberFormat="1" applyFont="1" applyProtection="1">
      <protection locked="0"/>
    </xf>
    <xf numFmtId="10" fontId="85" fillId="0" borderId="0" xfId="20" applyNumberFormat="1" applyFont="1" applyFill="1" applyBorder="1" applyAlignment="1" applyProtection="1">
      <alignment horizontal="right" wrapText="1"/>
      <protection locked="0"/>
    </xf>
    <xf numFmtId="10" fontId="85" fillId="0" borderId="0" xfId="20" applyNumberFormat="1" applyFont="1" applyFill="1" applyBorder="1" applyAlignment="1" applyProtection="1">
      <alignment horizontal="left" wrapText="1"/>
      <protection locked="0"/>
    </xf>
    <xf numFmtId="167" fontId="85" fillId="0" borderId="0" xfId="18" applyNumberFormat="1" applyFont="1" applyFill="1" applyBorder="1" applyAlignment="1" applyProtection="1">
      <alignment horizontal="right" wrapText="1"/>
      <protection locked="0"/>
    </xf>
    <xf numFmtId="10" fontId="85" fillId="0" borderId="17" xfId="20" applyNumberFormat="1" applyFont="1" applyFill="1" applyBorder="1" applyAlignment="1" applyProtection="1">
      <alignment vertical="center" wrapText="1"/>
      <protection locked="0"/>
    </xf>
    <xf numFmtId="10" fontId="90" fillId="0" borderId="17" xfId="20" applyNumberFormat="1" applyFont="1" applyFill="1" applyBorder="1" applyAlignment="1" applyProtection="1">
      <alignment wrapText="1"/>
      <protection locked="0"/>
    </xf>
    <xf numFmtId="168" fontId="18" fillId="0" borderId="0" xfId="16" applyNumberFormat="1" applyFont="1" applyAlignment="1" applyProtection="1">
      <alignment horizontal="right" wrapText="1"/>
      <protection locked="0"/>
    </xf>
    <xf numFmtId="166" fontId="18" fillId="0" borderId="0" xfId="16" applyNumberFormat="1" applyFont="1" applyProtection="1">
      <protection locked="0"/>
    </xf>
    <xf numFmtId="44" fontId="89" fillId="0" borderId="0" xfId="15" applyFont="1" applyFill="1" applyBorder="1" applyAlignment="1" applyProtection="1">
      <alignment horizontal="left" wrapText="1"/>
      <protection locked="0"/>
    </xf>
    <xf numFmtId="44" fontId="85" fillId="0" borderId="0" xfId="15" applyFont="1" applyFill="1" applyBorder="1" applyAlignment="1" applyProtection="1">
      <alignment horizontal="right" wrapText="1"/>
      <protection locked="0"/>
    </xf>
    <xf numFmtId="0" fontId="89" fillId="0" borderId="0" xfId="15" applyNumberFormat="1" applyFont="1" applyFill="1" applyBorder="1" applyAlignment="1" applyProtection="1">
      <alignment horizontal="left" wrapText="1"/>
      <protection locked="0"/>
    </xf>
    <xf numFmtId="0" fontId="85" fillId="0" borderId="0" xfId="15" applyNumberFormat="1" applyFont="1" applyFill="1" applyBorder="1" applyAlignment="1" applyProtection="1">
      <alignment horizontal="right" wrapText="1"/>
      <protection locked="0"/>
    </xf>
    <xf numFmtId="0" fontId="80" fillId="0" borderId="0" xfId="16" applyNumberFormat="1" applyFont="1" applyAlignment="1" applyProtection="1">
      <alignment wrapText="1"/>
      <protection locked="0"/>
    </xf>
    <xf numFmtId="0" fontId="18" fillId="0" borderId="0" xfId="16" applyFont="1" applyAlignment="1" applyProtection="1">
      <alignment wrapText="1"/>
      <protection locked="0"/>
    </xf>
    <xf numFmtId="0" fontId="18" fillId="0" borderId="0" xfId="15" applyNumberFormat="1" applyFont="1" applyFill="1" applyBorder="1" applyAlignment="1" applyProtection="1">
      <alignment horizontal="right" vertical="top" wrapText="1"/>
      <protection locked="0"/>
    </xf>
    <xf numFmtId="166" fontId="87" fillId="0" borderId="0" xfId="16" applyNumberFormat="1" applyFont="1" applyAlignment="1" applyProtection="1">
      <alignment wrapText="1"/>
      <protection locked="0"/>
    </xf>
    <xf numFmtId="0" fontId="18" fillId="0" borderId="0" xfId="16" applyNumberFormat="1" applyFont="1" applyAlignment="1" applyProtection="1">
      <alignment wrapText="1"/>
      <protection locked="0"/>
    </xf>
    <xf numFmtId="0" fontId="86" fillId="0" borderId="0" xfId="18" applyNumberFormat="1" applyFont="1" applyAlignment="1" applyProtection="1">
      <alignment wrapText="1"/>
      <protection locked="0"/>
    </xf>
    <xf numFmtId="0" fontId="87" fillId="0" borderId="0" xfId="16" applyFont="1" applyAlignment="1" applyProtection="1">
      <alignment wrapText="1"/>
      <protection locked="0"/>
    </xf>
    <xf numFmtId="0" fontId="88" fillId="2" borderId="18" xfId="16" quotePrefix="1" applyNumberFormat="1" applyFont="1" applyFill="1" applyBorder="1" applyAlignment="1" applyProtection="1">
      <alignment wrapText="1"/>
      <protection locked="0"/>
    </xf>
    <xf numFmtId="0" fontId="92" fillId="2" borderId="18" xfId="16" applyNumberFormat="1" applyFont="1" applyFill="1" applyBorder="1" applyAlignment="1" applyProtection="1">
      <alignment horizontal="center" wrapText="1"/>
      <protection locked="0"/>
    </xf>
    <xf numFmtId="0" fontId="93" fillId="0" borderId="0" xfId="18" applyNumberFormat="1" applyFont="1" applyFill="1" applyBorder="1" applyAlignment="1" applyProtection="1">
      <alignment horizontal="left" wrapText="1"/>
      <protection locked="0"/>
    </xf>
    <xf numFmtId="0" fontId="85" fillId="0" borderId="0" xfId="18" applyNumberFormat="1" applyFont="1" applyFill="1" applyBorder="1" applyAlignment="1" applyProtection="1">
      <alignment horizontal="right" wrapText="1"/>
      <protection locked="0"/>
    </xf>
    <xf numFmtId="0" fontId="88" fillId="2" borderId="18" xfId="16" applyNumberFormat="1" applyFont="1" applyFill="1" applyBorder="1" applyAlignment="1" applyProtection="1">
      <alignment horizontal="right" wrapText="1"/>
      <protection locked="0"/>
    </xf>
    <xf numFmtId="0" fontId="88" fillId="2" borderId="18" xfId="16" applyNumberFormat="1" applyFont="1" applyFill="1" applyBorder="1" applyAlignment="1" applyProtection="1">
      <alignment wrapText="1"/>
      <protection locked="0"/>
    </xf>
    <xf numFmtId="0" fontId="92" fillId="0" borderId="18" xfId="18" applyNumberFormat="1" applyFont="1" applyBorder="1" applyAlignment="1" applyProtection="1">
      <alignment wrapText="1"/>
      <protection locked="0"/>
    </xf>
    <xf numFmtId="0" fontId="18" fillId="0" borderId="0" xfId="18" applyNumberFormat="1" applyFont="1" applyFill="1" applyBorder="1" applyAlignment="1" applyProtection="1">
      <alignment horizontal="right" wrapText="1"/>
      <protection locked="0"/>
    </xf>
    <xf numFmtId="0" fontId="94" fillId="14" borderId="38" xfId="16" applyNumberFormat="1" applyFont="1" applyFill="1" applyBorder="1" applyAlignment="1" applyProtection="1">
      <alignment wrapText="1"/>
      <protection locked="0"/>
    </xf>
    <xf numFmtId="0" fontId="94" fillId="14" borderId="38" xfId="16" applyNumberFormat="1" applyFont="1" applyFill="1" applyBorder="1" applyAlignment="1" applyProtection="1">
      <alignment vertical="center" wrapText="1"/>
      <protection locked="0"/>
    </xf>
    <xf numFmtId="0" fontId="80" fillId="0" borderId="0" xfId="18" applyNumberFormat="1" applyFont="1" applyAlignment="1" applyProtection="1">
      <alignment wrapText="1"/>
      <protection locked="0"/>
    </xf>
    <xf numFmtId="0" fontId="83" fillId="0" borderId="0" xfId="18" applyNumberFormat="1" applyFont="1" applyFill="1" applyBorder="1" applyAlignment="1" applyProtection="1">
      <alignment horizontal="right" wrapText="1"/>
      <protection locked="0"/>
    </xf>
    <xf numFmtId="0" fontId="94" fillId="14" borderId="38" xfId="16" applyNumberFormat="1" applyFont="1" applyFill="1" applyBorder="1" applyAlignment="1" applyProtection="1">
      <alignment horizontal="left" wrapText="1"/>
      <protection locked="0"/>
    </xf>
    <xf numFmtId="0" fontId="45" fillId="16" borderId="0" xfId="0" applyFont="1" applyFill="1" applyAlignment="1">
      <alignment horizontal="left" vertical="top"/>
    </xf>
    <xf numFmtId="0" fontId="36" fillId="0" borderId="0" xfId="10" applyFont="1" applyAlignment="1" applyProtection="1">
      <alignment horizontal="center"/>
      <protection locked="0"/>
    </xf>
    <xf numFmtId="0" fontId="57" fillId="0" borderId="0" xfId="10" applyFont="1" applyAlignment="1" applyProtection="1">
      <alignment vertical="top"/>
      <protection locked="0"/>
    </xf>
    <xf numFmtId="0" fontId="37" fillId="16" borderId="0" xfId="3" quotePrefix="1" applyFont="1" applyFill="1" applyAlignment="1">
      <alignment horizontal="left" vertical="top" wrapText="1"/>
    </xf>
    <xf numFmtId="0" fontId="25" fillId="16" borderId="0" xfId="3" quotePrefix="1" applyFont="1" applyFill="1" applyAlignment="1">
      <alignment horizontal="left" vertical="top" wrapText="1" indent="1"/>
    </xf>
    <xf numFmtId="0" fontId="19" fillId="16" borderId="2" xfId="4" applyFont="1" applyFill="1" applyBorder="1" applyAlignment="1">
      <alignment horizontal="left" vertical="top" wrapText="1"/>
    </xf>
    <xf numFmtId="0" fontId="19" fillId="16" borderId="12" xfId="4" applyFont="1" applyFill="1" applyBorder="1" applyAlignment="1">
      <alignment horizontal="left" vertical="top" wrapText="1"/>
    </xf>
    <xf numFmtId="0" fontId="19" fillId="16" borderId="9" xfId="4" applyFont="1" applyFill="1" applyBorder="1" applyAlignment="1">
      <alignment horizontal="left" vertical="top" wrapText="1"/>
    </xf>
    <xf numFmtId="0" fontId="25" fillId="16" borderId="0" xfId="0" applyFont="1" applyFill="1" applyAlignment="1">
      <alignment horizontal="left" vertical="top" wrapText="1"/>
    </xf>
    <xf numFmtId="0" fontId="19" fillId="16" borderId="33" xfId="4" applyFont="1" applyFill="1" applyBorder="1" applyAlignment="1">
      <alignment horizontal="left" vertical="top" wrapText="1"/>
    </xf>
    <xf numFmtId="0" fontId="19" fillId="16" borderId="19" xfId="4" applyFont="1" applyFill="1" applyBorder="1" applyAlignment="1">
      <alignment horizontal="left" vertical="top" wrapText="1"/>
    </xf>
    <xf numFmtId="0" fontId="19" fillId="16" borderId="11" xfId="4" applyFont="1" applyFill="1" applyBorder="1" applyAlignment="1">
      <alignment horizontal="left" vertical="top" wrapText="1"/>
    </xf>
    <xf numFmtId="0" fontId="19" fillId="16" borderId="20" xfId="4" applyFont="1" applyFill="1" applyBorder="1" applyAlignment="1">
      <alignment horizontal="left" vertical="top" wrapText="1"/>
    </xf>
    <xf numFmtId="0" fontId="19" fillId="16" borderId="16" xfId="4" applyFont="1" applyFill="1" applyBorder="1" applyAlignment="1">
      <alignment horizontal="left" vertical="top" wrapText="1"/>
    </xf>
    <xf numFmtId="0" fontId="19" fillId="16" borderId="10" xfId="4" applyFont="1" applyFill="1" applyBorder="1" applyAlignment="1">
      <alignment horizontal="left" vertical="top" wrapText="1"/>
    </xf>
    <xf numFmtId="0" fontId="19" fillId="16" borderId="22" xfId="4" applyFont="1" applyFill="1" applyBorder="1" applyAlignment="1">
      <alignment horizontal="left" vertical="top" wrapText="1"/>
    </xf>
    <xf numFmtId="0" fontId="19" fillId="16" borderId="34" xfId="4" applyFont="1" applyFill="1" applyBorder="1" applyAlignment="1">
      <alignment horizontal="center" vertical="center" wrapText="1"/>
    </xf>
    <xf numFmtId="0" fontId="19" fillId="16" borderId="35" xfId="4" applyFont="1" applyFill="1" applyBorder="1" applyAlignment="1">
      <alignment horizontal="center" vertical="center" wrapText="1"/>
    </xf>
    <xf numFmtId="0" fontId="19" fillId="16" borderId="39" xfId="4" applyFont="1" applyFill="1" applyBorder="1" applyAlignment="1">
      <alignment horizontal="center" vertical="center" wrapText="1"/>
    </xf>
    <xf numFmtId="0" fontId="25" fillId="16" borderId="0" xfId="4" applyFont="1" applyFill="1" applyAlignment="1">
      <alignment horizontal="left" vertical="top" wrapText="1"/>
    </xf>
    <xf numFmtId="0" fontId="19" fillId="16" borderId="24" xfId="4" applyFont="1" applyFill="1" applyBorder="1" applyAlignment="1">
      <alignment horizontal="center" vertical="center" wrapText="1"/>
    </xf>
    <xf numFmtId="0" fontId="19" fillId="16" borderId="34" xfId="4" applyFont="1" applyFill="1" applyBorder="1" applyAlignment="1">
      <alignment horizontal="left" vertical="top" wrapText="1"/>
    </xf>
    <xf numFmtId="0" fontId="19" fillId="16" borderId="24" xfId="4" applyFont="1" applyFill="1" applyBorder="1" applyAlignment="1">
      <alignment horizontal="left" vertical="top" wrapText="1"/>
    </xf>
    <xf numFmtId="0" fontId="45" fillId="16" borderId="0" xfId="0" applyFont="1" applyFill="1" applyAlignment="1">
      <alignment horizontal="left" vertical="top" wrapText="1"/>
    </xf>
    <xf numFmtId="0" fontId="45" fillId="16" borderId="0" xfId="0" applyFont="1" applyFill="1" applyAlignment="1">
      <alignment horizontal="left" vertical="top"/>
    </xf>
    <xf numFmtId="0" fontId="13" fillId="16" borderId="0" xfId="4" applyFont="1" applyFill="1" applyAlignment="1">
      <alignment horizontal="left" vertical="top" wrapText="1"/>
    </xf>
    <xf numFmtId="0" fontId="14" fillId="16" borderId="0" xfId="4" applyFont="1" applyFill="1" applyAlignment="1">
      <alignment horizontal="left" vertical="top" wrapText="1"/>
    </xf>
    <xf numFmtId="0" fontId="23" fillId="16" borderId="0" xfId="4" applyFont="1" applyFill="1" applyAlignment="1">
      <alignment horizontal="left" vertical="top" wrapText="1"/>
    </xf>
    <xf numFmtId="0" fontId="6" fillId="16" borderId="0" xfId="4" applyFont="1" applyFill="1" applyAlignment="1">
      <alignment horizontal="left" vertical="top" wrapText="1"/>
    </xf>
    <xf numFmtId="0" fontId="14" fillId="16" borderId="0" xfId="4" applyFont="1" applyFill="1" applyAlignment="1">
      <alignment horizontal="left" vertical="top" wrapText="1" indent="1"/>
    </xf>
    <xf numFmtId="0" fontId="9" fillId="16" borderId="0" xfId="4" applyFont="1" applyFill="1" applyAlignment="1">
      <alignment horizontal="left" vertical="top" wrapText="1"/>
    </xf>
    <xf numFmtId="0" fontId="5" fillId="16" borderId="0" xfId="4" applyFont="1" applyFill="1" applyAlignment="1">
      <alignment horizontal="left" vertical="top" wrapText="1"/>
    </xf>
    <xf numFmtId="0" fontId="10" fillId="16" borderId="0" xfId="4" applyFont="1" applyFill="1" applyAlignment="1">
      <alignment horizontal="left" vertical="top" wrapText="1"/>
    </xf>
    <xf numFmtId="0" fontId="14" fillId="16" borderId="0" xfId="0" applyFont="1" applyFill="1" applyBorder="1" applyAlignment="1">
      <alignment horizontal="left" vertical="top" wrapText="1"/>
    </xf>
    <xf numFmtId="0" fontId="22" fillId="16" borderId="0" xfId="4" applyFont="1" applyFill="1" applyAlignment="1">
      <alignment horizontal="left" vertical="top" wrapText="1"/>
    </xf>
    <xf numFmtId="0" fontId="28" fillId="6" borderId="11" xfId="4" applyFont="1" applyFill="1" applyBorder="1" applyAlignment="1">
      <alignment horizontal="left" vertical="top" wrapText="1"/>
    </xf>
    <xf numFmtId="0" fontId="28" fillId="6" borderId="10" xfId="4" applyFont="1" applyFill="1" applyBorder="1" applyAlignment="1">
      <alignment horizontal="left" vertical="top" wrapText="1"/>
    </xf>
    <xf numFmtId="0" fontId="12" fillId="16" borderId="0" xfId="4" applyFont="1" applyFill="1" applyAlignment="1">
      <alignment horizontal="left" vertical="top" wrapText="1"/>
    </xf>
    <xf numFmtId="0" fontId="12" fillId="16" borderId="0" xfId="4" applyFont="1" applyFill="1" applyAlignment="1">
      <alignment horizontal="left" vertical="top" wrapText="1" indent="1"/>
    </xf>
    <xf numFmtId="0" fontId="5" fillId="16" borderId="0" xfId="0" applyFont="1" applyFill="1" applyBorder="1" applyAlignment="1">
      <alignment horizontal="left" vertical="top" wrapText="1"/>
    </xf>
    <xf numFmtId="0" fontId="13" fillId="16" borderId="0" xfId="0" applyFont="1" applyFill="1" applyBorder="1" applyAlignment="1">
      <alignment horizontal="left" vertical="top" wrapText="1"/>
    </xf>
    <xf numFmtId="0" fontId="7" fillId="16" borderId="0" xfId="4" applyFont="1" applyFill="1" applyAlignment="1">
      <alignment horizontal="left" vertical="top" wrapText="1"/>
    </xf>
    <xf numFmtId="0" fontId="11" fillId="16" borderId="0" xfId="4" applyFont="1" applyFill="1" applyAlignment="1">
      <alignment horizontal="left" vertical="top" wrapText="1"/>
    </xf>
    <xf numFmtId="0" fontId="13" fillId="16" borderId="0" xfId="4" applyFont="1" applyFill="1" applyAlignment="1">
      <alignment horizontal="left" vertical="top" wrapText="1" indent="1"/>
    </xf>
    <xf numFmtId="0" fontId="9" fillId="16" borderId="0" xfId="4" applyFont="1" applyFill="1" applyAlignment="1">
      <alignment horizontal="left" wrapText="1"/>
    </xf>
    <xf numFmtId="0" fontId="12" fillId="16" borderId="0" xfId="4" applyFont="1" applyFill="1" applyAlignment="1">
      <alignment horizontal="left" wrapText="1"/>
    </xf>
    <xf numFmtId="0" fontId="4" fillId="16" borderId="0" xfId="4" applyFont="1" applyFill="1" applyAlignment="1">
      <alignment horizontal="left" vertical="top" wrapText="1"/>
    </xf>
    <xf numFmtId="0" fontId="3" fillId="16" borderId="0" xfId="4" applyFont="1" applyFill="1" applyAlignment="1">
      <alignment horizontal="left" vertical="top" wrapText="1"/>
    </xf>
    <xf numFmtId="0" fontId="4" fillId="16" borderId="0" xfId="4" applyFont="1" applyFill="1" applyAlignment="1">
      <alignment horizontal="left" vertical="top" wrapText="1" indent="1"/>
    </xf>
    <xf numFmtId="0" fontId="5" fillId="16" borderId="0" xfId="4" applyFont="1" applyFill="1" applyAlignment="1">
      <alignment horizontal="left" vertical="top" wrapText="1" indent="1"/>
    </xf>
    <xf numFmtId="0" fontId="45" fillId="16" borderId="0" xfId="0" applyFont="1" applyFill="1" applyAlignment="1">
      <alignment horizontal="left" indent="1"/>
    </xf>
    <xf numFmtId="0" fontId="45" fillId="16" borderId="0" xfId="0" applyFont="1" applyFill="1" applyAlignment="1">
      <alignment horizontal="left" vertical="top" wrapText="1" indent="1"/>
    </xf>
    <xf numFmtId="7" fontId="60" fillId="7" borderId="2" xfId="9" applyNumberFormat="1" applyFont="1" applyFill="1" applyBorder="1" applyAlignment="1" applyProtection="1">
      <alignment horizontal="right"/>
      <protection locked="0"/>
    </xf>
    <xf numFmtId="7" fontId="60" fillId="7" borderId="9" xfId="9" applyNumberFormat="1" applyFont="1" applyFill="1" applyBorder="1" applyAlignment="1" applyProtection="1">
      <alignment horizontal="right"/>
      <protection locked="0"/>
    </xf>
    <xf numFmtId="0" fontId="36" fillId="13" borderId="9" xfId="0" applyFont="1" applyFill="1" applyBorder="1" applyAlignment="1" applyProtection="1">
      <alignment horizontal="left" vertical="top" wrapText="1"/>
    </xf>
    <xf numFmtId="0" fontId="36" fillId="13" borderId="31" xfId="0" applyFont="1" applyFill="1" applyBorder="1" applyAlignment="1" applyProtection="1">
      <alignment horizontal="left" vertical="top" wrapText="1"/>
    </xf>
    <xf numFmtId="0" fontId="57" fillId="13" borderId="9" xfId="9" applyNumberFormat="1" applyFont="1" applyFill="1" applyBorder="1" applyAlignment="1" applyProtection="1">
      <alignment horizontal="left" vertical="top" wrapText="1"/>
    </xf>
    <xf numFmtId="0" fontId="57" fillId="13" borderId="27" xfId="9" applyNumberFormat="1" applyFont="1" applyFill="1" applyBorder="1" applyAlignment="1" applyProtection="1">
      <alignment horizontal="left" vertical="top" wrapText="1"/>
    </xf>
    <xf numFmtId="0" fontId="57" fillId="13" borderId="33" xfId="9" applyNumberFormat="1" applyFont="1" applyFill="1" applyBorder="1" applyAlignment="1" applyProtection="1">
      <alignment horizontal="left" vertical="top" wrapText="1"/>
    </xf>
    <xf numFmtId="0" fontId="57" fillId="0" borderId="30" xfId="10" applyFont="1" applyBorder="1" applyAlignment="1" applyProtection="1">
      <alignment horizontal="left" vertical="top" wrapText="1"/>
    </xf>
    <xf numFmtId="0" fontId="57" fillId="0" borderId="31" xfId="10" applyFont="1" applyBorder="1" applyAlignment="1" applyProtection="1">
      <alignment horizontal="left" vertical="top" wrapText="1"/>
    </xf>
    <xf numFmtId="0" fontId="63" fillId="13" borderId="0" xfId="9" applyNumberFormat="1" applyFont="1" applyFill="1" applyAlignment="1" applyProtection="1">
      <alignment horizontal="left" vertical="top" wrapText="1"/>
    </xf>
    <xf numFmtId="0" fontId="60" fillId="15" borderId="17" xfId="1" applyNumberFormat="1" applyFont="1" applyFill="1" applyBorder="1" applyAlignment="1" applyProtection="1">
      <alignment horizontal="left" vertical="top" wrapText="1"/>
    </xf>
    <xf numFmtId="0" fontId="60" fillId="15" borderId="0" xfId="1" applyNumberFormat="1" applyFont="1" applyFill="1" applyBorder="1" applyAlignment="1" applyProtection="1">
      <alignment horizontal="left" vertical="top" wrapText="1"/>
    </xf>
    <xf numFmtId="0" fontId="57" fillId="0" borderId="26" xfId="10" applyFont="1" applyBorder="1" applyAlignment="1" applyProtection="1">
      <alignment horizontal="left" vertical="top" wrapText="1" indent="1"/>
    </xf>
    <xf numFmtId="0" fontId="57" fillId="0" borderId="27" xfId="10" applyFont="1" applyBorder="1" applyAlignment="1" applyProtection="1">
      <alignment horizontal="left" vertical="top" wrapText="1" indent="1"/>
    </xf>
    <xf numFmtId="0" fontId="57" fillId="0" borderId="26" xfId="10" applyFont="1" applyBorder="1" applyAlignment="1" applyProtection="1">
      <alignment horizontal="left" vertical="top" wrapText="1"/>
    </xf>
    <xf numFmtId="0" fontId="57" fillId="0" borderId="27" xfId="10" applyFont="1" applyBorder="1" applyAlignment="1" applyProtection="1">
      <alignment horizontal="left" vertical="top" wrapText="1"/>
    </xf>
    <xf numFmtId="0" fontId="57" fillId="0" borderId="32" xfId="10" applyFont="1" applyBorder="1" applyAlignment="1" applyProtection="1">
      <alignment horizontal="left" vertical="top" wrapText="1" indent="1"/>
    </xf>
    <xf numFmtId="0" fontId="57" fillId="0" borderId="33" xfId="10" applyFont="1" applyBorder="1" applyAlignment="1" applyProtection="1">
      <alignment horizontal="left" vertical="top" wrapText="1" indent="1"/>
    </xf>
    <xf numFmtId="171" fontId="59" fillId="6" borderId="2" xfId="10" applyNumberFormat="1" applyFont="1" applyFill="1" applyBorder="1" applyAlignment="1" applyProtection="1">
      <alignment horizontal="right"/>
    </xf>
    <xf numFmtId="171" fontId="59" fillId="6" borderId="9" xfId="10" applyNumberFormat="1" applyFont="1" applyFill="1" applyBorder="1" applyAlignment="1" applyProtection="1">
      <alignment horizontal="right"/>
    </xf>
    <xf numFmtId="0" fontId="62" fillId="7" borderId="2" xfId="10" applyFont="1" applyFill="1" applyBorder="1" applyAlignment="1" applyProtection="1">
      <alignment horizontal="left" wrapText="1"/>
    </xf>
    <xf numFmtId="0" fontId="62" fillId="7" borderId="12" xfId="10" applyFont="1" applyFill="1" applyBorder="1" applyAlignment="1" applyProtection="1">
      <alignment horizontal="left" wrapText="1"/>
    </xf>
    <xf numFmtId="0" fontId="62" fillId="7" borderId="9" xfId="10" applyFont="1" applyFill="1" applyBorder="1" applyAlignment="1" applyProtection="1">
      <alignment horizontal="left" wrapText="1"/>
    </xf>
    <xf numFmtId="0" fontId="36" fillId="6" borderId="1" xfId="10" applyFont="1" applyFill="1" applyBorder="1" applyAlignment="1" applyProtection="1">
      <alignment horizontal="center" wrapText="1"/>
    </xf>
    <xf numFmtId="7" fontId="59" fillId="6" borderId="2" xfId="9" applyNumberFormat="1" applyFont="1" applyFill="1" applyBorder="1" applyAlignment="1" applyProtection="1">
      <alignment horizontal="right"/>
    </xf>
    <xf numFmtId="7" fontId="59" fillId="6" borderId="9" xfId="9" applyNumberFormat="1" applyFont="1" applyFill="1" applyBorder="1" applyAlignment="1" applyProtection="1">
      <alignment horizontal="right"/>
    </xf>
    <xf numFmtId="8" fontId="59" fillId="6" borderId="2" xfId="11" applyNumberFormat="1" applyFont="1" applyFill="1" applyBorder="1" applyAlignment="1" applyProtection="1">
      <alignment horizontal="right"/>
    </xf>
    <xf numFmtId="8" fontId="59" fillId="6" borderId="9" xfId="11" applyNumberFormat="1" applyFont="1" applyFill="1" applyBorder="1" applyAlignment="1" applyProtection="1">
      <alignment horizontal="right"/>
    </xf>
    <xf numFmtId="169" fontId="57" fillId="6" borderId="2" xfId="11" applyNumberFormat="1" applyFont="1" applyFill="1" applyBorder="1" applyAlignment="1" applyProtection="1">
      <alignment horizontal="right"/>
    </xf>
    <xf numFmtId="169" fontId="57" fillId="6" borderId="9" xfId="11" applyNumberFormat="1" applyFont="1" applyFill="1" applyBorder="1" applyAlignment="1" applyProtection="1">
      <alignment horizontal="right"/>
    </xf>
    <xf numFmtId="169" fontId="68" fillId="12" borderId="2" xfId="8" applyNumberFormat="1" applyFont="1" applyBorder="1" applyAlignment="1" applyProtection="1">
      <alignment horizontal="right"/>
    </xf>
    <xf numFmtId="169" fontId="68" fillId="12" borderId="9" xfId="8" applyNumberFormat="1" applyFont="1" applyBorder="1" applyAlignment="1" applyProtection="1">
      <alignment horizontal="right"/>
    </xf>
    <xf numFmtId="0" fontId="36" fillId="13" borderId="2" xfId="10" applyFont="1" applyFill="1" applyBorder="1" applyAlignment="1" applyProtection="1">
      <alignment horizontal="left" wrapText="1"/>
    </xf>
    <xf numFmtId="0" fontId="36" fillId="13" borderId="12" xfId="10" applyFont="1" applyFill="1" applyBorder="1" applyAlignment="1" applyProtection="1">
      <alignment horizontal="left" wrapText="1"/>
    </xf>
    <xf numFmtId="0" fontId="36" fillId="13" borderId="9" xfId="10" applyFont="1" applyFill="1" applyBorder="1" applyAlignment="1" applyProtection="1">
      <alignment horizontal="left" wrapText="1"/>
    </xf>
    <xf numFmtId="0" fontId="59" fillId="13" borderId="2" xfId="10" applyFont="1" applyFill="1" applyBorder="1" applyAlignment="1" applyProtection="1">
      <alignment horizontal="left" wrapText="1"/>
    </xf>
    <xf numFmtId="0" fontId="59" fillId="13" borderId="12" xfId="10" applyFont="1" applyFill="1" applyBorder="1" applyAlignment="1" applyProtection="1">
      <alignment horizontal="left" wrapText="1"/>
    </xf>
    <xf numFmtId="0" fontId="75" fillId="0" borderId="19" xfId="5" applyNumberFormat="1" applyFont="1" applyBorder="1" applyAlignment="1" applyProtection="1">
      <alignment horizontal="left" vertical="top" wrapText="1"/>
    </xf>
    <xf numFmtId="0" fontId="58" fillId="0" borderId="11" xfId="5" applyNumberFormat="1" applyFont="1" applyBorder="1" applyAlignment="1" applyProtection="1">
      <alignment horizontal="left" vertical="top" wrapText="1"/>
    </xf>
    <xf numFmtId="0" fontId="58" fillId="0" borderId="20" xfId="5" applyNumberFormat="1" applyFont="1" applyBorder="1" applyAlignment="1" applyProtection="1">
      <alignment horizontal="left" vertical="top" wrapText="1"/>
    </xf>
    <xf numFmtId="0" fontId="58" fillId="0" borderId="17" xfId="5" applyNumberFormat="1" applyFont="1" applyBorder="1" applyAlignment="1" applyProtection="1">
      <alignment horizontal="left" vertical="top" wrapText="1"/>
    </xf>
    <xf numFmtId="0" fontId="58" fillId="0" borderId="0" xfId="5" applyNumberFormat="1" applyFont="1" applyBorder="1" applyAlignment="1" applyProtection="1">
      <alignment horizontal="left" vertical="top" wrapText="1"/>
    </xf>
    <xf numFmtId="0" fontId="58" fillId="0" borderId="21" xfId="5" applyNumberFormat="1" applyFont="1" applyBorder="1" applyAlignment="1" applyProtection="1">
      <alignment horizontal="left" vertical="top" wrapText="1"/>
    </xf>
    <xf numFmtId="165" fontId="59" fillId="6" borderId="2" xfId="11" applyNumberFormat="1" applyFont="1" applyFill="1" applyBorder="1" applyAlignment="1" applyProtection="1">
      <alignment horizontal="right" wrapText="1"/>
    </xf>
    <xf numFmtId="165" fontId="59" fillId="6" borderId="9" xfId="11" applyNumberFormat="1" applyFont="1" applyFill="1" applyBorder="1" applyAlignment="1" applyProtection="1">
      <alignment horizontal="right" wrapText="1"/>
    </xf>
    <xf numFmtId="0" fontId="61" fillId="7" borderId="17" xfId="10" applyFont="1" applyFill="1" applyBorder="1" applyAlignment="1" applyProtection="1">
      <alignment horizontal="left" vertical="top" wrapText="1"/>
    </xf>
    <xf numFmtId="0" fontId="61" fillId="7" borderId="0" xfId="10" applyFont="1" applyFill="1" applyBorder="1" applyAlignment="1" applyProtection="1">
      <alignment horizontal="left" vertical="top" wrapText="1"/>
    </xf>
    <xf numFmtId="0" fontId="61" fillId="7" borderId="21" xfId="10" applyFont="1" applyFill="1" applyBorder="1" applyAlignment="1" applyProtection="1">
      <alignment horizontal="left" vertical="top" wrapText="1"/>
    </xf>
    <xf numFmtId="0" fontId="36" fillId="13" borderId="2" xfId="10" applyFont="1" applyFill="1" applyBorder="1" applyAlignment="1" applyProtection="1">
      <alignment horizontal="center"/>
    </xf>
    <xf numFmtId="0" fontId="36" fillId="13" borderId="12" xfId="10" applyFont="1" applyFill="1" applyBorder="1" applyAlignment="1" applyProtection="1">
      <alignment horizontal="center"/>
    </xf>
    <xf numFmtId="0" fontId="36" fillId="13" borderId="9" xfId="10" applyFont="1" applyFill="1" applyBorder="1" applyAlignment="1" applyProtection="1">
      <alignment horizontal="center"/>
    </xf>
    <xf numFmtId="0" fontId="59" fillId="6" borderId="2" xfId="10" applyFont="1" applyFill="1" applyBorder="1" applyAlignment="1" applyProtection="1">
      <alignment horizontal="right" wrapText="1"/>
    </xf>
    <xf numFmtId="0" fontId="59" fillId="6" borderId="9" xfId="10" applyFont="1" applyFill="1" applyBorder="1" applyAlignment="1" applyProtection="1">
      <alignment horizontal="right" wrapText="1"/>
    </xf>
    <xf numFmtId="0" fontId="59" fillId="0" borderId="10" xfId="5" applyNumberFormat="1" applyFont="1" applyBorder="1" applyAlignment="1" applyProtection="1">
      <alignment horizontal="left" vertical="top" wrapText="1"/>
    </xf>
    <xf numFmtId="0" fontId="59" fillId="0" borderId="22" xfId="5" applyNumberFormat="1" applyFont="1" applyBorder="1" applyAlignment="1" applyProtection="1">
      <alignment horizontal="left" vertical="top" wrapText="1"/>
    </xf>
    <xf numFmtId="0" fontId="36" fillId="0" borderId="2" xfId="10" applyFont="1" applyBorder="1" applyAlignment="1" applyProtection="1">
      <alignment horizontal="center" vertical="center"/>
    </xf>
    <xf numFmtId="0" fontId="36" fillId="0" borderId="12" xfId="10" applyFont="1" applyBorder="1" applyAlignment="1" applyProtection="1">
      <alignment horizontal="center" vertical="center"/>
    </xf>
    <xf numFmtId="7" fontId="59" fillId="6" borderId="2" xfId="9" applyNumberFormat="1" applyFont="1" applyFill="1" applyBorder="1" applyAlignment="1" applyProtection="1">
      <alignment horizontal="right" wrapText="1"/>
    </xf>
    <xf numFmtId="7" fontId="59" fillId="6" borderId="9" xfId="9" applyNumberFormat="1" applyFont="1" applyFill="1" applyBorder="1" applyAlignment="1" applyProtection="1">
      <alignment horizontal="right" wrapText="1"/>
    </xf>
    <xf numFmtId="167" fontId="59" fillId="6" borderId="2" xfId="11" applyNumberFormat="1" applyFont="1" applyFill="1" applyBorder="1" applyAlignment="1" applyProtection="1">
      <alignment horizontal="right"/>
    </xf>
    <xf numFmtId="167" fontId="59" fillId="6" borderId="9" xfId="11" applyNumberFormat="1" applyFont="1" applyFill="1" applyBorder="1" applyAlignment="1" applyProtection="1">
      <alignment horizontal="right"/>
    </xf>
    <xf numFmtId="0" fontId="63" fillId="13" borderId="10" xfId="9" applyNumberFormat="1" applyFont="1" applyFill="1" applyBorder="1" applyAlignment="1" applyProtection="1">
      <alignment horizontal="left" vertical="top" wrapText="1"/>
    </xf>
    <xf numFmtId="165" fontId="59" fillId="6" borderId="2" xfId="10" applyNumberFormat="1" applyFont="1" applyFill="1" applyBorder="1" applyAlignment="1" applyProtection="1">
      <alignment horizontal="right" wrapText="1"/>
    </xf>
    <xf numFmtId="165" fontId="59" fillId="6" borderId="9" xfId="10" applyNumberFormat="1" applyFont="1" applyFill="1" applyBorder="1" applyAlignment="1" applyProtection="1">
      <alignment horizontal="right" wrapText="1"/>
    </xf>
    <xf numFmtId="165" fontId="59" fillId="6" borderId="2" xfId="11" applyNumberFormat="1" applyFont="1" applyFill="1" applyBorder="1" applyAlignment="1" applyProtection="1">
      <alignment horizontal="right"/>
    </xf>
    <xf numFmtId="165" fontId="59" fillId="6" borderId="9" xfId="11" applyNumberFormat="1" applyFont="1" applyFill="1" applyBorder="1" applyAlignment="1" applyProtection="1">
      <alignment horizontal="right"/>
    </xf>
    <xf numFmtId="10" fontId="60" fillId="7" borderId="2" xfId="12" applyNumberFormat="1" applyFont="1" applyFill="1" applyBorder="1" applyAlignment="1" applyProtection="1">
      <alignment horizontal="right"/>
      <protection locked="0"/>
    </xf>
    <xf numFmtId="10" fontId="60" fillId="7" borderId="9" xfId="12" applyNumberFormat="1" applyFont="1" applyFill="1" applyBorder="1" applyAlignment="1" applyProtection="1">
      <alignment horizontal="right"/>
      <protection locked="0"/>
    </xf>
    <xf numFmtId="168" fontId="59" fillId="6" borderId="2" xfId="10" applyNumberFormat="1" applyFont="1" applyFill="1" applyBorder="1" applyAlignment="1" applyProtection="1">
      <alignment horizontal="right"/>
    </xf>
    <xf numFmtId="168" fontId="59" fillId="6" borderId="9" xfId="10" applyNumberFormat="1" applyFont="1" applyFill="1" applyBorder="1" applyAlignment="1" applyProtection="1">
      <alignment horizontal="right"/>
    </xf>
    <xf numFmtId="0" fontId="85" fillId="7" borderId="2" xfId="16" applyFont="1" applyFill="1" applyBorder="1" applyAlignment="1" applyProtection="1">
      <alignment horizontal="center" wrapText="1"/>
      <protection locked="0"/>
    </xf>
    <xf numFmtId="0" fontId="85" fillId="7" borderId="9" xfId="16" applyFont="1" applyFill="1" applyBorder="1" applyAlignment="1" applyProtection="1">
      <alignment horizontal="center" wrapText="1"/>
      <protection locked="0"/>
    </xf>
    <xf numFmtId="0" fontId="18" fillId="13" borderId="2" xfId="16" applyFont="1" applyFill="1" applyBorder="1" applyProtection="1">
      <protection hidden="1"/>
    </xf>
    <xf numFmtId="0" fontId="18" fillId="13" borderId="12" xfId="16" applyFont="1" applyFill="1" applyBorder="1" applyProtection="1">
      <protection hidden="1"/>
    </xf>
    <xf numFmtId="0" fontId="18" fillId="13" borderId="9" xfId="16" applyFont="1" applyFill="1" applyBorder="1" applyProtection="1">
      <protection hidden="1"/>
    </xf>
    <xf numFmtId="169" fontId="95" fillId="12" borderId="2" xfId="8" applyNumberFormat="1" applyFont="1" applyBorder="1" applyAlignment="1" applyProtection="1">
      <alignment horizontal="right"/>
    </xf>
    <xf numFmtId="169" fontId="95" fillId="12" borderId="9" xfId="8" applyNumberFormat="1" applyFont="1" applyBorder="1" applyAlignment="1" applyProtection="1">
      <alignment horizontal="right"/>
    </xf>
    <xf numFmtId="0" fontId="83" fillId="6" borderId="2" xfId="16" applyFont="1" applyFill="1" applyBorder="1" applyAlignment="1" applyProtection="1">
      <alignment horizontal="left" wrapText="1"/>
      <protection hidden="1"/>
    </xf>
    <xf numFmtId="0" fontId="83" fillId="6" borderId="12" xfId="16" applyFont="1" applyFill="1" applyBorder="1" applyAlignment="1" applyProtection="1">
      <alignment horizontal="left" wrapText="1"/>
      <protection hidden="1"/>
    </xf>
    <xf numFmtId="0" fontId="83" fillId="6" borderId="9" xfId="16" applyFont="1" applyFill="1" applyBorder="1" applyAlignment="1" applyProtection="1">
      <alignment horizontal="left" wrapText="1"/>
      <protection hidden="1"/>
    </xf>
    <xf numFmtId="8" fontId="89" fillId="6" borderId="2" xfId="18" applyNumberFormat="1" applyFont="1" applyFill="1" applyBorder="1" applyAlignment="1" applyProtection="1">
      <alignment horizontal="right"/>
    </xf>
    <xf numFmtId="8" fontId="89" fillId="6" borderId="9" xfId="18" applyNumberFormat="1" applyFont="1" applyFill="1" applyBorder="1" applyAlignment="1" applyProtection="1">
      <alignment horizontal="right"/>
    </xf>
    <xf numFmtId="169" fontId="18" fillId="6" borderId="2" xfId="18" applyNumberFormat="1" applyFont="1" applyFill="1" applyBorder="1" applyAlignment="1" applyProtection="1">
      <alignment horizontal="right"/>
    </xf>
    <xf numFmtId="169" fontId="18" fillId="6" borderId="9" xfId="18" applyNumberFormat="1" applyFont="1" applyFill="1" applyBorder="1" applyAlignment="1" applyProtection="1">
      <alignment horizontal="right"/>
    </xf>
    <xf numFmtId="7" fontId="89" fillId="6" borderId="2" xfId="15" applyNumberFormat="1" applyFont="1" applyFill="1" applyBorder="1" applyAlignment="1" applyProtection="1">
      <alignment horizontal="right"/>
    </xf>
    <xf numFmtId="7" fontId="89" fillId="6" borderId="9" xfId="15" applyNumberFormat="1" applyFont="1" applyFill="1" applyBorder="1" applyAlignment="1" applyProtection="1">
      <alignment horizontal="right"/>
    </xf>
    <xf numFmtId="7" fontId="18" fillId="6" borderId="2" xfId="15" applyNumberFormat="1" applyFont="1" applyFill="1" applyBorder="1" applyAlignment="1" applyProtection="1">
      <alignment horizontal="right"/>
    </xf>
    <xf numFmtId="7" fontId="18" fillId="6" borderId="9" xfId="15" applyNumberFormat="1" applyFont="1" applyFill="1" applyBorder="1" applyAlignment="1" applyProtection="1">
      <alignment horizontal="right"/>
    </xf>
    <xf numFmtId="0" fontId="84" fillId="13" borderId="2" xfId="16" applyFont="1" applyFill="1" applyBorder="1" applyProtection="1">
      <protection hidden="1"/>
    </xf>
    <xf numFmtId="0" fontId="84" fillId="13" borderId="12" xfId="16" applyFont="1" applyFill="1" applyBorder="1" applyProtection="1">
      <protection hidden="1"/>
    </xf>
    <xf numFmtId="0" fontId="84" fillId="13" borderId="9" xfId="16" applyFont="1" applyFill="1" applyBorder="1" applyProtection="1">
      <protection hidden="1"/>
    </xf>
    <xf numFmtId="44" fontId="85" fillId="7" borderId="2" xfId="15" applyFont="1" applyFill="1" applyBorder="1" applyAlignment="1" applyProtection="1">
      <alignment horizontal="right"/>
      <protection locked="0"/>
    </xf>
    <xf numFmtId="44" fontId="85" fillId="7" borderId="9" xfId="15" applyFont="1" applyFill="1" applyBorder="1" applyAlignment="1" applyProtection="1">
      <alignment horizontal="right"/>
      <protection locked="0"/>
    </xf>
    <xf numFmtId="0" fontId="84" fillId="13" borderId="2" xfId="16" applyFont="1" applyFill="1" applyBorder="1" applyAlignment="1" applyProtection="1">
      <alignment horizontal="left" wrapText="1"/>
      <protection hidden="1"/>
    </xf>
    <xf numFmtId="0" fontId="84" fillId="13" borderId="12" xfId="16" applyFont="1" applyFill="1" applyBorder="1" applyAlignment="1" applyProtection="1">
      <alignment horizontal="left" wrapText="1"/>
      <protection hidden="1"/>
    </xf>
    <xf numFmtId="0" fontId="84" fillId="13" borderId="9" xfId="16" applyFont="1" applyFill="1" applyBorder="1" applyAlignment="1" applyProtection="1">
      <alignment horizontal="left" wrapText="1"/>
      <protection hidden="1"/>
    </xf>
    <xf numFmtId="7" fontId="85" fillId="7" borderId="2" xfId="15" applyNumberFormat="1" applyFont="1" applyFill="1" applyBorder="1" applyAlignment="1" applyProtection="1">
      <alignment horizontal="right"/>
      <protection locked="0"/>
    </xf>
    <xf numFmtId="7" fontId="85" fillId="7" borderId="9" xfId="15" applyNumberFormat="1" applyFont="1" applyFill="1" applyBorder="1" applyAlignment="1" applyProtection="1">
      <alignment horizontal="right"/>
      <protection locked="0"/>
    </xf>
    <xf numFmtId="0" fontId="84" fillId="13" borderId="19" xfId="16" applyFont="1" applyFill="1" applyBorder="1" applyAlignment="1" applyProtection="1">
      <alignment horizontal="left" wrapText="1"/>
      <protection hidden="1"/>
    </xf>
    <xf numFmtId="0" fontId="84" fillId="13" borderId="11" xfId="16" applyFont="1" applyFill="1" applyBorder="1" applyAlignment="1" applyProtection="1">
      <alignment horizontal="left" wrapText="1"/>
      <protection hidden="1"/>
    </xf>
    <xf numFmtId="0" fontId="84" fillId="13" borderId="20" xfId="16" applyFont="1" applyFill="1" applyBorder="1" applyAlignment="1" applyProtection="1">
      <alignment horizontal="left" wrapText="1"/>
      <protection hidden="1"/>
    </xf>
    <xf numFmtId="0" fontId="84" fillId="13" borderId="16" xfId="16" applyFont="1" applyFill="1" applyBorder="1" applyAlignment="1" applyProtection="1">
      <alignment horizontal="left" wrapText="1"/>
      <protection hidden="1"/>
    </xf>
    <xf numFmtId="0" fontId="84" fillId="13" borderId="10" xfId="16" applyFont="1" applyFill="1" applyBorder="1" applyAlignment="1" applyProtection="1">
      <alignment horizontal="left" wrapText="1"/>
      <protection hidden="1"/>
    </xf>
    <xf numFmtId="0" fontId="84" fillId="13" borderId="22" xfId="16" applyFont="1" applyFill="1" applyBorder="1" applyAlignment="1" applyProtection="1">
      <alignment horizontal="left" wrapText="1"/>
      <protection hidden="1"/>
    </xf>
    <xf numFmtId="0" fontId="84" fillId="13" borderId="38" xfId="16" applyFont="1" applyFill="1" applyBorder="1" applyAlignment="1">
      <alignment horizontal="left"/>
    </xf>
    <xf numFmtId="0" fontId="84" fillId="13" borderId="12" xfId="16" applyFont="1" applyFill="1" applyBorder="1" applyAlignment="1">
      <alignment horizontal="left"/>
    </xf>
    <xf numFmtId="0" fontId="84" fillId="13" borderId="9" xfId="16" applyFont="1" applyFill="1" applyBorder="1" applyAlignment="1">
      <alignment horizontal="left"/>
    </xf>
    <xf numFmtId="0" fontId="89" fillId="13" borderId="2" xfId="16" applyFont="1" applyFill="1" applyBorder="1" applyProtection="1">
      <protection hidden="1"/>
    </xf>
    <xf numFmtId="0" fontId="89" fillId="13" borderId="12" xfId="16" applyFont="1" applyFill="1" applyBorder="1" applyProtection="1">
      <protection hidden="1"/>
    </xf>
    <xf numFmtId="0" fontId="89" fillId="13" borderId="9" xfId="16" applyFont="1" applyFill="1" applyBorder="1" applyProtection="1">
      <protection hidden="1"/>
    </xf>
    <xf numFmtId="167" fontId="89" fillId="6" borderId="2" xfId="18" applyNumberFormat="1" applyFont="1" applyFill="1" applyBorder="1" applyAlignment="1" applyProtection="1">
      <alignment horizontal="right"/>
    </xf>
    <xf numFmtId="167" fontId="89" fillId="6" borderId="9" xfId="18" applyNumberFormat="1" applyFont="1" applyFill="1" applyBorder="1" applyAlignment="1" applyProtection="1">
      <alignment horizontal="right"/>
    </xf>
    <xf numFmtId="168" fontId="18" fillId="6" borderId="2" xfId="16" applyNumberFormat="1" applyFont="1" applyFill="1" applyBorder="1" applyAlignment="1" applyProtection="1">
      <alignment horizontal="right"/>
    </xf>
    <xf numFmtId="168" fontId="18" fillId="6" borderId="9" xfId="16" applyNumberFormat="1" applyFont="1" applyFill="1" applyBorder="1" applyAlignment="1" applyProtection="1">
      <alignment horizontal="right"/>
    </xf>
    <xf numFmtId="49" fontId="85" fillId="7" borderId="2" xfId="18" applyNumberFormat="1" applyFont="1" applyFill="1" applyBorder="1" applyAlignment="1" applyProtection="1">
      <alignment horizontal="right" wrapText="1"/>
      <protection locked="0"/>
    </xf>
    <xf numFmtId="49" fontId="85" fillId="7" borderId="9" xfId="18" applyNumberFormat="1" applyFont="1" applyFill="1" applyBorder="1" applyAlignment="1" applyProtection="1">
      <alignment horizontal="right" wrapText="1"/>
      <protection locked="0"/>
    </xf>
    <xf numFmtId="165" fontId="85" fillId="7" borderId="2" xfId="18" applyNumberFormat="1" applyFont="1" applyFill="1" applyBorder="1" applyAlignment="1" applyProtection="1">
      <alignment horizontal="right" wrapText="1"/>
      <protection locked="0"/>
    </xf>
    <xf numFmtId="165" fontId="85" fillId="7" borderId="9" xfId="18" applyNumberFormat="1" applyFont="1" applyFill="1" applyBorder="1" applyAlignment="1" applyProtection="1">
      <alignment horizontal="right" wrapText="1"/>
      <protection locked="0"/>
    </xf>
    <xf numFmtId="165" fontId="89" fillId="6" borderId="2" xfId="18" applyNumberFormat="1" applyFont="1" applyFill="1" applyBorder="1" applyAlignment="1" applyProtection="1">
      <alignment horizontal="right"/>
    </xf>
    <xf numFmtId="165" fontId="89" fillId="6" borderId="9" xfId="18" applyNumberFormat="1" applyFont="1" applyFill="1" applyBorder="1" applyAlignment="1" applyProtection="1">
      <alignment horizontal="right"/>
    </xf>
    <xf numFmtId="0" fontId="85" fillId="7" borderId="2" xfId="16" applyFont="1" applyFill="1" applyBorder="1" applyAlignment="1" applyProtection="1">
      <alignment horizontal="right" wrapText="1"/>
      <protection locked="0"/>
    </xf>
    <xf numFmtId="0" fontId="85" fillId="7" borderId="9" xfId="16" applyFont="1" applyFill="1" applyBorder="1" applyAlignment="1" applyProtection="1">
      <alignment horizontal="right" wrapText="1"/>
      <protection locked="0"/>
    </xf>
    <xf numFmtId="0" fontId="77" fillId="0" borderId="0" xfId="15" applyNumberFormat="1" applyFont="1" applyAlignment="1" applyProtection="1">
      <alignment horizontal="left" vertical="top" wrapText="1"/>
      <protection hidden="1"/>
    </xf>
    <xf numFmtId="0" fontId="36" fillId="13" borderId="38" xfId="16" applyFont="1" applyFill="1" applyBorder="1" applyAlignment="1">
      <alignment horizontal="left" vertical="top" wrapText="1"/>
    </xf>
    <xf numFmtId="0" fontId="81" fillId="0" borderId="0" xfId="16" applyFont="1" applyAlignment="1" applyProtection="1">
      <alignment horizontal="left" vertical="top" wrapText="1"/>
      <protection hidden="1"/>
    </xf>
    <xf numFmtId="0" fontId="57" fillId="13" borderId="38" xfId="17" applyNumberFormat="1" applyFont="1" applyFill="1" applyBorder="1" applyAlignment="1" applyProtection="1">
      <alignment horizontal="left" vertical="top" wrapText="1"/>
    </xf>
    <xf numFmtId="0" fontId="77" fillId="0" borderId="16" xfId="16" applyFont="1" applyBorder="1" applyAlignment="1" applyProtection="1">
      <alignment horizontal="center" vertical="center"/>
      <protection hidden="1"/>
    </xf>
    <xf numFmtId="0" fontId="77" fillId="0" borderId="10" xfId="16" applyFont="1" applyBorder="1" applyAlignment="1" applyProtection="1">
      <alignment horizontal="center" vertical="center"/>
      <protection hidden="1"/>
    </xf>
    <xf numFmtId="0" fontId="83" fillId="13" borderId="2" xfId="16" applyFont="1" applyFill="1" applyBorder="1" applyAlignment="1" applyProtection="1">
      <alignment horizontal="center"/>
      <protection hidden="1"/>
    </xf>
    <xf numFmtId="0" fontId="83" fillId="13" borderId="12" xfId="16" applyFont="1" applyFill="1" applyBorder="1" applyAlignment="1" applyProtection="1">
      <alignment horizontal="center"/>
      <protection hidden="1"/>
    </xf>
    <xf numFmtId="0" fontId="83" fillId="13" borderId="9" xfId="16" applyFont="1" applyFill="1" applyBorder="1" applyAlignment="1" applyProtection="1">
      <alignment horizontal="center"/>
      <protection hidden="1"/>
    </xf>
    <xf numFmtId="10" fontId="85" fillId="7" borderId="2" xfId="20" applyNumberFormat="1" applyFont="1" applyFill="1" applyBorder="1" applyAlignment="1" applyProtection="1">
      <alignment horizontal="right" wrapText="1"/>
      <protection locked="0"/>
    </xf>
    <xf numFmtId="10" fontId="85" fillId="7" borderId="9" xfId="20" applyNumberFormat="1" applyFont="1" applyFill="1" applyBorder="1" applyAlignment="1" applyProtection="1">
      <alignment horizontal="right" wrapText="1"/>
      <protection locked="0"/>
    </xf>
    <xf numFmtId="165" fontId="48" fillId="16" borderId="7" xfId="14" applyNumberFormat="1" applyFont="1" applyFill="1" applyBorder="1" applyAlignment="1" applyProtection="1">
      <alignment horizontal="right"/>
      <protection locked="0"/>
    </xf>
    <xf numFmtId="165" fontId="48" fillId="16" borderId="8" xfId="14" applyNumberFormat="1" applyFont="1" applyFill="1" applyBorder="1" applyAlignment="1" applyProtection="1">
      <alignment horizontal="right"/>
      <protection locked="0"/>
    </xf>
    <xf numFmtId="165" fontId="48" fillId="16" borderId="3" xfId="14" applyNumberFormat="1" applyFont="1" applyFill="1" applyBorder="1" applyAlignment="1" applyProtection="1">
      <alignment horizontal="right"/>
      <protection locked="0"/>
    </xf>
    <xf numFmtId="0" fontId="48" fillId="6" borderId="7" xfId="14" applyFont="1" applyFill="1" applyBorder="1" applyAlignment="1" applyProtection="1">
      <alignment horizontal="left"/>
    </xf>
    <xf numFmtId="0" fontId="48" fillId="6" borderId="8" xfId="14" applyFont="1" applyFill="1" applyBorder="1" applyAlignment="1" applyProtection="1">
      <alignment horizontal="left"/>
    </xf>
    <xf numFmtId="0" fontId="48" fillId="16" borderId="7" xfId="14" applyFont="1" applyFill="1" applyBorder="1" applyAlignment="1" applyProtection="1">
      <alignment horizontal="right"/>
      <protection locked="0"/>
    </xf>
    <xf numFmtId="0" fontId="48" fillId="16" borderId="8" xfId="14" applyFont="1" applyFill="1" applyBorder="1" applyAlignment="1" applyProtection="1">
      <alignment horizontal="right"/>
      <protection locked="0"/>
    </xf>
    <xf numFmtId="0" fontId="48" fillId="16" borderId="3" xfId="14" applyFont="1" applyFill="1" applyBorder="1" applyAlignment="1" applyProtection="1">
      <alignment horizontal="right"/>
      <protection locked="0"/>
    </xf>
    <xf numFmtId="0" fontId="45" fillId="16" borderId="0" xfId="14" applyFont="1" applyFill="1" applyAlignment="1" applyProtection="1">
      <alignment horizontal="left" vertical="top" wrapText="1"/>
    </xf>
    <xf numFmtId="0" fontId="47" fillId="16" borderId="0" xfId="14" applyFont="1" applyFill="1" applyAlignment="1" applyProtection="1">
      <alignment horizontal="left" vertical="top" wrapText="1"/>
    </xf>
    <xf numFmtId="0" fontId="47" fillId="16" borderId="10" xfId="14" applyFont="1" applyFill="1" applyBorder="1" applyAlignment="1" applyProtection="1">
      <alignment horizontal="center"/>
      <protection locked="0"/>
    </xf>
    <xf numFmtId="14" fontId="47" fillId="16" borderId="10" xfId="14" applyNumberFormat="1" applyFont="1" applyFill="1" applyBorder="1" applyAlignment="1" applyProtection="1">
      <alignment horizontal="center"/>
      <protection locked="0"/>
    </xf>
    <xf numFmtId="0" fontId="24" fillId="17" borderId="7" xfId="3" applyFont="1" applyFill="1" applyBorder="1" applyAlignment="1" applyProtection="1">
      <alignment horizontal="left" vertical="top"/>
    </xf>
    <xf numFmtId="0" fontId="24" fillId="17" borderId="8" xfId="3" applyFont="1" applyFill="1" applyBorder="1" applyAlignment="1" applyProtection="1">
      <alignment horizontal="left" vertical="top"/>
    </xf>
    <xf numFmtId="0" fontId="24" fillId="17" borderId="3" xfId="3" applyFont="1" applyFill="1" applyBorder="1" applyAlignment="1" applyProtection="1">
      <alignment horizontal="left" vertical="top"/>
    </xf>
    <xf numFmtId="43" fontId="27" fillId="17" borderId="4" xfId="1" applyFont="1" applyFill="1" applyBorder="1" applyAlignment="1" applyProtection="1">
      <alignment horizontal="center" vertical="center"/>
    </xf>
    <xf numFmtId="43" fontId="27" fillId="17" borderId="5" xfId="1" applyFont="1" applyFill="1" applyBorder="1" applyAlignment="1" applyProtection="1">
      <alignment horizontal="center" vertical="center"/>
    </xf>
    <xf numFmtId="43" fontId="27" fillId="17" borderId="6" xfId="1" applyFont="1" applyFill="1" applyBorder="1" applyAlignment="1" applyProtection="1">
      <alignment horizontal="center" vertical="center"/>
    </xf>
    <xf numFmtId="0" fontId="27" fillId="2" borderId="2" xfId="3" quotePrefix="1" applyNumberFormat="1" applyFont="1" applyFill="1" applyBorder="1" applyAlignment="1" applyProtection="1">
      <alignment horizontal="center" vertical="center" wrapText="1"/>
    </xf>
    <xf numFmtId="0" fontId="27" fillId="2" borderId="9" xfId="3" quotePrefix="1" applyNumberFormat="1" applyFont="1" applyFill="1" applyBorder="1" applyAlignment="1" applyProtection="1">
      <alignment horizontal="center" vertical="center" wrapText="1"/>
    </xf>
    <xf numFmtId="0" fontId="27" fillId="2" borderId="2" xfId="0" quotePrefix="1" applyNumberFormat="1" applyFont="1" applyFill="1" applyBorder="1" applyAlignment="1" applyProtection="1">
      <alignment horizontal="center" vertical="center"/>
    </xf>
    <xf numFmtId="0" fontId="27" fillId="2" borderId="12" xfId="0" quotePrefix="1" applyNumberFormat="1" applyFont="1" applyFill="1" applyBorder="1" applyAlignment="1" applyProtection="1">
      <alignment horizontal="center" vertical="center"/>
    </xf>
    <xf numFmtId="0" fontId="27" fillId="2" borderId="9" xfId="0" quotePrefix="1" applyNumberFormat="1" applyFont="1" applyFill="1" applyBorder="1" applyAlignment="1" applyProtection="1">
      <alignment horizontal="center" vertical="center"/>
    </xf>
    <xf numFmtId="0" fontId="27" fillId="17" borderId="7" xfId="1" quotePrefix="1" applyNumberFormat="1" applyFont="1" applyFill="1" applyBorder="1" applyAlignment="1" applyProtection="1">
      <alignment horizontal="left" vertical="center" wrapText="1"/>
    </xf>
    <xf numFmtId="0" fontId="27" fillId="17" borderId="8" xfId="1" applyNumberFormat="1" applyFont="1" applyFill="1" applyBorder="1" applyAlignment="1" applyProtection="1">
      <alignment horizontal="left" vertical="center" wrapText="1"/>
    </xf>
    <xf numFmtId="0" fontId="27" fillId="17" borderId="3" xfId="1" applyNumberFormat="1" applyFont="1" applyFill="1" applyBorder="1" applyAlignment="1" applyProtection="1">
      <alignment horizontal="left" vertical="center" wrapText="1"/>
    </xf>
    <xf numFmtId="0" fontId="27" fillId="2" borderId="12" xfId="3" quotePrefix="1" applyNumberFormat="1" applyFont="1" applyFill="1" applyBorder="1" applyAlignment="1" applyProtection="1">
      <alignment horizontal="center" vertical="center" wrapText="1"/>
    </xf>
    <xf numFmtId="0" fontId="49" fillId="0" borderId="10" xfId="0" applyFont="1" applyBorder="1" applyAlignment="1" applyProtection="1">
      <alignment horizontal="center" wrapText="1"/>
    </xf>
    <xf numFmtId="0" fontId="23" fillId="0" borderId="0" xfId="0" applyFont="1" applyBorder="1" applyAlignment="1" applyProtection="1">
      <alignment horizontal="left" vertical="top" wrapText="1"/>
    </xf>
    <xf numFmtId="0" fontId="52" fillId="0" borderId="10" xfId="0" applyFont="1" applyBorder="1" applyAlignment="1" applyProtection="1">
      <alignment horizontal="center"/>
      <protection locked="0"/>
    </xf>
    <xf numFmtId="164" fontId="52" fillId="0" borderId="10" xfId="0" applyNumberFormat="1" applyFont="1" applyBorder="1" applyAlignment="1" applyProtection="1">
      <alignment horizontal="center" wrapText="1"/>
      <protection locked="0"/>
    </xf>
    <xf numFmtId="0" fontId="28" fillId="0" borderId="0" xfId="0" applyFont="1" applyBorder="1" applyAlignment="1" applyProtection="1">
      <alignment horizontal="left" vertical="top"/>
    </xf>
    <xf numFmtId="0" fontId="52" fillId="0" borderId="10" xfId="0" applyFont="1" applyBorder="1" applyAlignment="1" applyProtection="1">
      <alignment horizontal="center"/>
    </xf>
    <xf numFmtId="164" fontId="52" fillId="0" borderId="10" xfId="0" applyNumberFormat="1" applyFont="1" applyBorder="1" applyAlignment="1" applyProtection="1">
      <alignment horizontal="center" wrapText="1"/>
    </xf>
    <xf numFmtId="38" fontId="4" fillId="0" borderId="7" xfId="0" applyNumberFormat="1" applyFont="1" applyBorder="1" applyAlignment="1" applyProtection="1">
      <alignment horizontal="center" vertical="top" wrapText="1"/>
    </xf>
    <xf numFmtId="38" fontId="4" fillId="0" borderId="8" xfId="0" applyNumberFormat="1" applyFont="1" applyBorder="1" applyAlignment="1" applyProtection="1">
      <alignment horizontal="center" vertical="top" wrapText="1"/>
    </xf>
    <xf numFmtId="38" fontId="4" fillId="0" borderId="3" xfId="0" applyNumberFormat="1" applyFont="1" applyBorder="1" applyAlignment="1" applyProtection="1">
      <alignment horizontal="center" vertical="top" wrapText="1"/>
    </xf>
    <xf numFmtId="0" fontId="59" fillId="6" borderId="2" xfId="10" applyFont="1" applyFill="1" applyBorder="1" applyAlignment="1" applyProtection="1">
      <alignment horizontal="right"/>
    </xf>
    <xf numFmtId="0" fontId="59" fillId="6" borderId="9" xfId="10" applyFont="1" applyFill="1" applyBorder="1" applyAlignment="1" applyProtection="1">
      <alignment horizontal="right"/>
    </xf>
    <xf numFmtId="165" fontId="59" fillId="6" borderId="2" xfId="10" applyNumberFormat="1" applyFont="1" applyFill="1" applyBorder="1" applyAlignment="1" applyProtection="1">
      <alignment horizontal="right"/>
    </xf>
    <xf numFmtId="165" fontId="59" fillId="6" borderId="9" xfId="10" applyNumberFormat="1" applyFont="1" applyFill="1" applyBorder="1" applyAlignment="1" applyProtection="1">
      <alignment horizontal="right"/>
    </xf>
  </cellXfs>
  <cellStyles count="21">
    <cellStyle name="Accent1" xfId="8" builtinId="29"/>
    <cellStyle name="Comma" xfId="1" builtinId="3"/>
    <cellStyle name="Comma 2" xfId="11" xr:uid="{68F508F8-56EC-4F82-821B-CE0FA4DE9C8C}"/>
    <cellStyle name="Comma 3" xfId="18" xr:uid="{4B5E0112-DB2E-445C-9979-24F43C5645BF}"/>
    <cellStyle name="Currency" xfId="2" builtinId="4"/>
    <cellStyle name="Currency 2" xfId="9" xr:uid="{4D9FEC1F-2131-4A58-9900-A661F113A257}"/>
    <cellStyle name="Currency 2 2" xfId="17" xr:uid="{DED42EA7-E09E-4964-ACAC-A9063A295B88}"/>
    <cellStyle name="Currency 3" xfId="15" xr:uid="{06C8E9CA-C2D8-45FA-8E86-059B226ECAC8}"/>
    <cellStyle name="Hyperlink" xfId="3" builtinId="8"/>
    <cellStyle name="Hyperlink 2" xfId="5" xr:uid="{00000000-0005-0000-0000-000003000000}"/>
    <cellStyle name="Normal" xfId="0" builtinId="0"/>
    <cellStyle name="Normal 2" xfId="4" xr:uid="{00000000-0005-0000-0000-000005000000}"/>
    <cellStyle name="Normal 2 2" xfId="13" xr:uid="{B261EE2E-5F3D-4213-8332-50B4189E3193}"/>
    <cellStyle name="Normal 2 2 2" xfId="14" xr:uid="{851B7549-30D2-4E05-81BE-C873B38EAE2D}"/>
    <cellStyle name="Normal 3" xfId="6" xr:uid="{00000000-0005-0000-0000-000006000000}"/>
    <cellStyle name="Normal 3 2" xfId="7" xr:uid="{F8E89A93-D3F4-4946-8FDE-A36F9466A6ED}"/>
    <cellStyle name="Normal 4" xfId="10" xr:uid="{FD1F179F-91A7-48D2-9582-2E2989253C8E}"/>
    <cellStyle name="Normal 4 2" xfId="19" xr:uid="{9A3BF291-0C52-4E8A-8922-0E31ECF75AD3}"/>
    <cellStyle name="Normal 5" xfId="16" xr:uid="{22F87F0D-79C9-4313-99AF-5AF0D3ECCA99}"/>
    <cellStyle name="Percent 2" xfId="12" xr:uid="{61A79362-2CEA-4D16-8763-A264C9A49D8B}"/>
    <cellStyle name="Percent 3" xfId="20" xr:uid="{0815F506-7FE9-4A17-B43C-3D241D3F84A9}"/>
  </cellStyles>
  <dxfs count="0"/>
  <tableStyles count="0" defaultTableStyle="TableStyleMedium2" defaultPivotStyle="PivotStyleLight16"/>
  <colors>
    <mruColors>
      <color rgb="FF57FF57"/>
      <color rgb="FF00F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ao.wyo.gov/cafr/quarterly-reporting/gasb-96-quarterly-reporting/" TargetMode="External"/><Relationship Id="rId2" Type="http://schemas.openxmlformats.org/officeDocument/2006/relationships/hyperlink" Target="mailto:saoaccounting@wyo.gov" TargetMode="External"/><Relationship Id="rId1" Type="http://schemas.openxmlformats.org/officeDocument/2006/relationships/printerSettings" Target="../printerSettings/printerSettings1.bin"/><Relationship Id="rId6" Type="http://schemas.openxmlformats.org/officeDocument/2006/relationships/printerSettings" Target="../printerSettings/printerSettings2.bin"/><Relationship Id="rId5" Type="http://schemas.openxmlformats.org/officeDocument/2006/relationships/hyperlink" Target="https://sao.wyo.gov/" TargetMode="External"/><Relationship Id="rId4" Type="http://schemas.openxmlformats.org/officeDocument/2006/relationships/hyperlink" Target="https://sao.wyo.gov/cafr/year-end-financial-reporting/gasb-96-subscription-based-information-technology-arrangements-sbita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sao.wyo.gov/cafr/quarterly-reporting/gasb-96-quarterly-reporting/"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tint="0.79998168889431442"/>
  </sheetPr>
  <dimension ref="A1:P122"/>
  <sheetViews>
    <sheetView tabSelected="1" zoomScale="85" zoomScaleNormal="85" workbookViewId="0">
      <pane ySplit="4" topLeftCell="A5" activePane="bottomLeft" state="frozen"/>
      <selection sqref="A1:F2"/>
      <selection pane="bottomLeft"/>
    </sheetView>
  </sheetViews>
  <sheetFormatPr defaultColWidth="0" defaultRowHeight="15.75" zeroHeight="1" x14ac:dyDescent="0.25"/>
  <cols>
    <col min="1" max="1" width="3.109375" style="1" customWidth="1"/>
    <col min="2" max="2" width="14.109375" style="1" customWidth="1"/>
    <col min="3" max="3" width="9.109375" style="1" customWidth="1"/>
    <col min="4" max="4" width="15.109375" style="1" customWidth="1"/>
    <col min="5" max="9" width="10.33203125" style="1" customWidth="1"/>
    <col min="10" max="10" width="22" style="1" customWidth="1"/>
    <col min="11" max="16" width="0" style="1" hidden="1" customWidth="1"/>
    <col min="17" max="16384" width="0.6640625" style="1" hidden="1"/>
  </cols>
  <sheetData>
    <row r="1" spans="1:10" x14ac:dyDescent="0.25">
      <c r="A1" s="216" t="s">
        <v>1031</v>
      </c>
      <c r="B1" s="106"/>
      <c r="C1" s="106"/>
      <c r="D1" s="106"/>
      <c r="E1" s="192"/>
      <c r="F1" s="192"/>
      <c r="G1" s="106"/>
      <c r="H1" s="106"/>
      <c r="I1" s="106"/>
      <c r="J1" s="106"/>
    </row>
    <row r="2" spans="1:10" x14ac:dyDescent="0.25">
      <c r="A2" s="216" t="s">
        <v>14</v>
      </c>
      <c r="B2" s="106"/>
      <c r="C2" s="106"/>
      <c r="D2" s="106"/>
      <c r="E2" s="106"/>
      <c r="F2" s="106"/>
      <c r="G2" s="106"/>
      <c r="H2" s="106"/>
      <c r="I2" s="106"/>
      <c r="J2" s="106"/>
    </row>
    <row r="3" spans="1:10" x14ac:dyDescent="0.25">
      <c r="A3" s="217" t="s">
        <v>899</v>
      </c>
      <c r="B3" s="106"/>
      <c r="C3" s="106"/>
      <c r="D3" s="106"/>
      <c r="E3" s="106"/>
      <c r="F3" s="106"/>
      <c r="G3" s="106"/>
      <c r="H3" s="106"/>
      <c r="I3" s="106"/>
      <c r="J3" s="106"/>
    </row>
    <row r="4" spans="1:10" x14ac:dyDescent="0.25">
      <c r="A4" s="217" t="s">
        <v>1170</v>
      </c>
      <c r="B4" s="106"/>
      <c r="C4" s="106"/>
      <c r="D4" s="106"/>
      <c r="E4" s="106"/>
      <c r="F4" s="106"/>
      <c r="G4" s="106"/>
      <c r="H4" s="106"/>
      <c r="I4" s="106"/>
      <c r="J4" s="106"/>
    </row>
    <row r="5" spans="1:10" x14ac:dyDescent="0.25">
      <c r="A5" s="108" t="s">
        <v>1032</v>
      </c>
      <c r="B5" s="105"/>
      <c r="C5" s="105"/>
      <c r="D5" s="105"/>
      <c r="E5" s="105"/>
      <c r="F5" s="105"/>
      <c r="G5" s="105"/>
      <c r="H5" s="105"/>
      <c r="I5" s="105"/>
      <c r="J5" s="105"/>
    </row>
    <row r="6" spans="1:10" x14ac:dyDescent="0.25">
      <c r="A6" s="106" t="s">
        <v>1033</v>
      </c>
      <c r="B6" s="106"/>
      <c r="C6" s="106"/>
      <c r="D6" s="106"/>
      <c r="E6" s="106"/>
      <c r="F6" s="106"/>
      <c r="G6" s="106"/>
      <c r="H6" s="106"/>
      <c r="I6" s="106"/>
      <c r="J6" s="106"/>
    </row>
    <row r="7" spans="1:10" ht="15.6" customHeight="1" x14ac:dyDescent="0.25">
      <c r="A7" s="106"/>
      <c r="B7" s="458" t="s">
        <v>1182</v>
      </c>
      <c r="C7" s="193" t="s">
        <v>1031</v>
      </c>
      <c r="D7" s="194"/>
      <c r="E7" s="195"/>
      <c r="F7" s="106"/>
      <c r="G7" s="106"/>
      <c r="H7" s="106"/>
      <c r="I7" s="106"/>
      <c r="J7" s="106"/>
    </row>
    <row r="8" spans="1:10" x14ac:dyDescent="0.25">
      <c r="A8" s="106"/>
      <c r="B8" s="459"/>
      <c r="C8" s="196" t="s">
        <v>1183</v>
      </c>
      <c r="D8" s="197"/>
      <c r="E8" s="198"/>
      <c r="F8" s="106"/>
      <c r="G8" s="106"/>
      <c r="H8" s="106"/>
      <c r="I8" s="106"/>
      <c r="J8" s="106"/>
    </row>
    <row r="9" spans="1:10" x14ac:dyDescent="0.25">
      <c r="A9" s="106"/>
      <c r="B9" s="459"/>
      <c r="C9" s="196" t="s">
        <v>1221</v>
      </c>
      <c r="D9" s="197"/>
      <c r="E9" s="198"/>
      <c r="F9" s="106"/>
      <c r="G9" s="106"/>
      <c r="H9" s="106"/>
      <c r="I9" s="106"/>
      <c r="J9" s="106"/>
    </row>
    <row r="10" spans="1:10" x14ac:dyDescent="0.25">
      <c r="A10" s="106"/>
      <c r="B10" s="459"/>
      <c r="C10" s="196" t="s">
        <v>1206</v>
      </c>
      <c r="D10" s="197"/>
      <c r="E10" s="198"/>
      <c r="F10" s="106"/>
      <c r="G10" s="106"/>
      <c r="H10" s="106"/>
      <c r="I10" s="106"/>
      <c r="J10" s="106"/>
    </row>
    <row r="11" spans="1:10" x14ac:dyDescent="0.25">
      <c r="A11" s="106"/>
      <c r="B11" s="459"/>
      <c r="C11" s="196" t="s">
        <v>1188</v>
      </c>
      <c r="D11" s="197"/>
      <c r="E11" s="198"/>
      <c r="F11" s="106"/>
      <c r="G11" s="106"/>
      <c r="H11" s="106"/>
      <c r="I11" s="106"/>
      <c r="J11" s="106"/>
    </row>
    <row r="12" spans="1:10" x14ac:dyDescent="0.25">
      <c r="A12" s="106"/>
      <c r="B12" s="459"/>
      <c r="C12" s="196" t="s">
        <v>1281</v>
      </c>
      <c r="D12" s="197"/>
      <c r="E12" s="198"/>
      <c r="F12" s="106"/>
      <c r="G12" s="106"/>
      <c r="H12" s="106"/>
      <c r="I12" s="106"/>
      <c r="J12" s="106"/>
    </row>
    <row r="13" spans="1:10" x14ac:dyDescent="0.25">
      <c r="A13" s="106"/>
      <c r="B13" s="460"/>
      <c r="C13" s="196" t="s">
        <v>1266</v>
      </c>
      <c r="D13" s="197"/>
      <c r="E13" s="198"/>
      <c r="F13" s="106"/>
      <c r="G13" s="106"/>
      <c r="H13" s="106"/>
      <c r="I13" s="106"/>
      <c r="J13" s="106"/>
    </row>
    <row r="14" spans="1:10" x14ac:dyDescent="0.25">
      <c r="A14" s="106"/>
      <c r="B14" s="458" t="s">
        <v>1048</v>
      </c>
      <c r="C14" s="193" t="s">
        <v>891</v>
      </c>
      <c r="D14" s="194"/>
      <c r="E14" s="195"/>
      <c r="F14" s="106"/>
      <c r="G14" s="106"/>
      <c r="H14" s="106"/>
      <c r="I14" s="106"/>
      <c r="J14" s="106"/>
    </row>
    <row r="15" spans="1:10" x14ac:dyDescent="0.25">
      <c r="A15" s="106"/>
      <c r="B15" s="459"/>
      <c r="C15" s="196" t="s">
        <v>1034</v>
      </c>
      <c r="D15" s="197"/>
      <c r="E15" s="198"/>
      <c r="F15" s="106"/>
      <c r="G15" s="106"/>
      <c r="H15" s="106"/>
      <c r="I15" s="106"/>
      <c r="J15" s="106"/>
    </row>
    <row r="16" spans="1:10" x14ac:dyDescent="0.25">
      <c r="A16" s="106"/>
      <c r="B16" s="459"/>
      <c r="C16" s="196" t="s">
        <v>1035</v>
      </c>
      <c r="D16" s="197"/>
      <c r="E16" s="198"/>
      <c r="F16" s="106"/>
      <c r="G16" s="106"/>
      <c r="H16" s="106"/>
      <c r="I16" s="106"/>
      <c r="J16" s="106"/>
    </row>
    <row r="17" spans="1:10" x14ac:dyDescent="0.25">
      <c r="A17" s="106"/>
      <c r="B17" s="459"/>
      <c r="C17" s="196" t="s">
        <v>880</v>
      </c>
      <c r="D17" s="197"/>
      <c r="E17" s="198"/>
      <c r="F17" s="106"/>
      <c r="G17" s="106"/>
      <c r="H17" s="106"/>
      <c r="I17" s="106"/>
      <c r="J17" s="106"/>
    </row>
    <row r="18" spans="1:10" x14ac:dyDescent="0.25">
      <c r="A18" s="106"/>
      <c r="B18" s="459"/>
      <c r="C18" s="196" t="s">
        <v>884</v>
      </c>
      <c r="D18" s="197"/>
      <c r="E18" s="198"/>
      <c r="F18" s="106"/>
      <c r="G18" s="106"/>
      <c r="H18" s="106"/>
      <c r="I18" s="106"/>
      <c r="J18" s="106"/>
    </row>
    <row r="19" spans="1:10" x14ac:dyDescent="0.25">
      <c r="A19" s="106"/>
      <c r="B19" s="459"/>
      <c r="C19" s="196" t="s">
        <v>1228</v>
      </c>
      <c r="D19" s="197"/>
      <c r="E19" s="198"/>
      <c r="F19" s="106"/>
      <c r="G19" s="106"/>
      <c r="H19" s="106"/>
      <c r="I19" s="106"/>
      <c r="J19" s="106"/>
    </row>
    <row r="20" spans="1:10" x14ac:dyDescent="0.25">
      <c r="A20" s="106"/>
      <c r="B20" s="462"/>
      <c r="C20" s="199" t="s">
        <v>1267</v>
      </c>
      <c r="D20" s="200"/>
      <c r="E20" s="201"/>
      <c r="F20" s="106"/>
      <c r="G20" s="106"/>
      <c r="H20" s="106"/>
      <c r="I20" s="106"/>
      <c r="J20" s="106"/>
    </row>
    <row r="21" spans="1:10" x14ac:dyDescent="0.25">
      <c r="A21" s="106"/>
      <c r="B21" s="106"/>
      <c r="C21" s="106"/>
      <c r="D21" s="106"/>
      <c r="E21" s="106"/>
      <c r="F21" s="106"/>
      <c r="G21" s="106"/>
      <c r="H21" s="106"/>
      <c r="I21" s="106"/>
      <c r="J21" s="106"/>
    </row>
    <row r="22" spans="1:10" x14ac:dyDescent="0.25">
      <c r="A22" s="108" t="s">
        <v>898</v>
      </c>
      <c r="B22" s="105"/>
      <c r="C22" s="105"/>
      <c r="D22" s="105"/>
      <c r="E22" s="105"/>
      <c r="F22" s="105"/>
      <c r="G22" s="105"/>
      <c r="H22" s="105"/>
      <c r="I22" s="105"/>
      <c r="J22" s="105"/>
    </row>
    <row r="23" spans="1:10" x14ac:dyDescent="0.25">
      <c r="A23" s="450" t="s">
        <v>1046</v>
      </c>
      <c r="B23" s="450"/>
      <c r="C23" s="450"/>
      <c r="D23" s="450"/>
      <c r="E23" s="450"/>
      <c r="F23" s="450"/>
      <c r="G23" s="450"/>
      <c r="H23" s="450"/>
      <c r="I23" s="450"/>
      <c r="J23" s="450"/>
    </row>
    <row r="24" spans="1:10" s="106" customFormat="1" x14ac:dyDescent="0.25">
      <c r="A24" s="109"/>
      <c r="C24" s="111" t="s">
        <v>893</v>
      </c>
      <c r="D24" s="111" t="s">
        <v>1036</v>
      </c>
      <c r="E24" s="111" t="s">
        <v>1037</v>
      </c>
    </row>
    <row r="25" spans="1:10" s="106" customFormat="1" x14ac:dyDescent="0.25">
      <c r="A25" s="109"/>
      <c r="C25" s="109" t="s">
        <v>844</v>
      </c>
      <c r="D25" s="109" t="s">
        <v>1038</v>
      </c>
      <c r="E25" s="202" t="s">
        <v>1039</v>
      </c>
    </row>
    <row r="26" spans="1:10" s="106" customFormat="1" x14ac:dyDescent="0.25">
      <c r="A26" s="109"/>
      <c r="C26" s="109" t="s">
        <v>848</v>
      </c>
      <c r="D26" s="109" t="s">
        <v>1040</v>
      </c>
      <c r="E26" s="202" t="s">
        <v>1041</v>
      </c>
    </row>
    <row r="27" spans="1:10" s="106" customFormat="1" x14ac:dyDescent="0.25">
      <c r="A27" s="111"/>
      <c r="C27" s="109" t="s">
        <v>851</v>
      </c>
      <c r="D27" s="109" t="s">
        <v>1042</v>
      </c>
      <c r="E27" s="202" t="s">
        <v>1043</v>
      </c>
    </row>
    <row r="28" spans="1:10" x14ac:dyDescent="0.25">
      <c r="A28" s="106"/>
      <c r="B28" s="106"/>
      <c r="C28" s="109" t="s">
        <v>854</v>
      </c>
      <c r="D28" s="109" t="s">
        <v>1044</v>
      </c>
      <c r="E28" s="203" t="s">
        <v>1045</v>
      </c>
      <c r="F28" s="106"/>
      <c r="G28" s="106"/>
      <c r="H28" s="106"/>
      <c r="I28" s="106"/>
      <c r="J28" s="106"/>
    </row>
    <row r="29" spans="1:10" x14ac:dyDescent="0.25">
      <c r="A29" s="106"/>
      <c r="B29" s="106"/>
      <c r="C29" s="109"/>
      <c r="D29" s="109"/>
      <c r="E29" s="202"/>
      <c r="F29" s="106"/>
      <c r="G29" s="106"/>
      <c r="H29" s="106"/>
      <c r="I29" s="106"/>
      <c r="J29" s="106"/>
    </row>
    <row r="30" spans="1:10" x14ac:dyDescent="0.25">
      <c r="A30" s="112" t="s">
        <v>1047</v>
      </c>
      <c r="B30" s="105"/>
      <c r="C30" s="105"/>
      <c r="D30" s="105"/>
      <c r="E30" s="105"/>
      <c r="F30" s="105"/>
      <c r="G30" s="105"/>
      <c r="H30" s="105"/>
      <c r="I30" s="105"/>
      <c r="J30" s="105"/>
    </row>
    <row r="31" spans="1:10" ht="15" customHeight="1" x14ac:dyDescent="0.25">
      <c r="A31" s="461" t="s">
        <v>1049</v>
      </c>
      <c r="B31" s="461"/>
      <c r="C31" s="461"/>
      <c r="D31" s="461"/>
      <c r="E31" s="461"/>
      <c r="F31" s="461"/>
      <c r="G31" s="461"/>
      <c r="H31" s="461"/>
      <c r="I31" s="461"/>
      <c r="J31" s="461"/>
    </row>
    <row r="32" spans="1:10" ht="15" customHeight="1" x14ac:dyDescent="0.25">
      <c r="A32" s="461"/>
      <c r="B32" s="461"/>
      <c r="C32" s="461"/>
      <c r="D32" s="461"/>
      <c r="E32" s="461"/>
      <c r="F32" s="461"/>
      <c r="G32" s="461"/>
      <c r="H32" s="461"/>
      <c r="I32" s="461"/>
      <c r="J32" s="461"/>
    </row>
    <row r="33" spans="1:10" ht="15" customHeight="1" x14ac:dyDescent="0.25">
      <c r="A33" s="461"/>
      <c r="B33" s="461"/>
      <c r="C33" s="461"/>
      <c r="D33" s="461"/>
      <c r="E33" s="461"/>
      <c r="F33" s="461"/>
      <c r="G33" s="461"/>
      <c r="H33" s="461"/>
      <c r="I33" s="461"/>
      <c r="J33" s="461"/>
    </row>
    <row r="34" spans="1:10" ht="20.25" customHeight="1" x14ac:dyDescent="0.25">
      <c r="A34" s="461"/>
      <c r="B34" s="461"/>
      <c r="C34" s="461"/>
      <c r="D34" s="461"/>
      <c r="E34" s="461"/>
      <c r="F34" s="461"/>
      <c r="G34" s="461"/>
      <c r="H34" s="461"/>
      <c r="I34" s="461"/>
      <c r="J34" s="461"/>
    </row>
    <row r="35" spans="1:10" x14ac:dyDescent="0.25">
      <c r="A35" s="204"/>
      <c r="B35" s="204"/>
      <c r="C35" s="204"/>
      <c r="D35" s="204"/>
      <c r="E35" s="204"/>
      <c r="F35" s="204"/>
      <c r="G35" s="204"/>
      <c r="H35" s="204"/>
      <c r="I35" s="204"/>
      <c r="J35" s="204"/>
    </row>
    <row r="36" spans="1:10" x14ac:dyDescent="0.25">
      <c r="A36" s="112" t="s">
        <v>1054</v>
      </c>
      <c r="B36" s="105"/>
      <c r="C36" s="105"/>
      <c r="D36" s="105"/>
      <c r="E36" s="105"/>
      <c r="F36" s="105"/>
      <c r="G36" s="105"/>
      <c r="H36" s="105"/>
      <c r="I36" s="105"/>
      <c r="J36" s="105"/>
    </row>
    <row r="37" spans="1:10" x14ac:dyDescent="0.25">
      <c r="A37" s="106"/>
      <c r="B37" s="205" t="s">
        <v>1055</v>
      </c>
      <c r="C37" s="447" t="s">
        <v>1272</v>
      </c>
      <c r="D37" s="448"/>
      <c r="E37" s="448"/>
      <c r="F37" s="448"/>
      <c r="G37" s="448"/>
      <c r="H37" s="448"/>
      <c r="I37" s="448"/>
      <c r="J37" s="449"/>
    </row>
    <row r="38" spans="1:10" x14ac:dyDescent="0.25">
      <c r="A38" s="106"/>
      <c r="B38" s="206" t="s">
        <v>1034</v>
      </c>
      <c r="C38" s="452" t="s">
        <v>1171</v>
      </c>
      <c r="D38" s="453"/>
      <c r="E38" s="453"/>
      <c r="F38" s="453"/>
      <c r="G38" s="453"/>
      <c r="H38" s="453"/>
      <c r="I38" s="453"/>
      <c r="J38" s="454"/>
    </row>
    <row r="39" spans="1:10" x14ac:dyDescent="0.25">
      <c r="A39" s="106"/>
      <c r="B39" s="207"/>
      <c r="C39" s="455"/>
      <c r="D39" s="456"/>
      <c r="E39" s="456"/>
      <c r="F39" s="456"/>
      <c r="G39" s="456"/>
      <c r="H39" s="456"/>
      <c r="I39" s="456"/>
      <c r="J39" s="457"/>
    </row>
    <row r="40" spans="1:10" x14ac:dyDescent="0.25">
      <c r="A40" s="106"/>
      <c r="B40" s="206" t="s">
        <v>1035</v>
      </c>
      <c r="C40" s="451" t="s">
        <v>1056</v>
      </c>
      <c r="D40" s="451"/>
      <c r="E40" s="451"/>
      <c r="F40" s="451"/>
      <c r="G40" s="451"/>
      <c r="H40" s="451"/>
      <c r="I40" s="451"/>
      <c r="J40" s="451"/>
    </row>
    <row r="41" spans="1:10" x14ac:dyDescent="0.25">
      <c r="A41" s="106"/>
      <c r="B41" s="207"/>
      <c r="C41" s="451"/>
      <c r="D41" s="451"/>
      <c r="E41" s="451"/>
      <c r="F41" s="451"/>
      <c r="G41" s="451"/>
      <c r="H41" s="451"/>
      <c r="I41" s="451"/>
      <c r="J41" s="451"/>
    </row>
    <row r="42" spans="1:10" x14ac:dyDescent="0.25">
      <c r="A42" s="106"/>
      <c r="B42" s="463" t="s">
        <v>880</v>
      </c>
      <c r="C42" s="451" t="s">
        <v>1057</v>
      </c>
      <c r="D42" s="451"/>
      <c r="E42" s="451"/>
      <c r="F42" s="451"/>
      <c r="G42" s="451"/>
      <c r="H42" s="451"/>
      <c r="I42" s="451"/>
      <c r="J42" s="451"/>
    </row>
    <row r="43" spans="1:10" x14ac:dyDescent="0.25">
      <c r="A43" s="106"/>
      <c r="B43" s="464"/>
      <c r="C43" s="451"/>
      <c r="D43" s="451"/>
      <c r="E43" s="451"/>
      <c r="F43" s="451"/>
      <c r="G43" s="451"/>
      <c r="H43" s="451"/>
      <c r="I43" s="451"/>
      <c r="J43" s="451"/>
    </row>
    <row r="44" spans="1:10" x14ac:dyDescent="0.25">
      <c r="A44" s="106"/>
      <c r="B44" s="206" t="s">
        <v>884</v>
      </c>
      <c r="C44" s="451" t="s">
        <v>1172</v>
      </c>
      <c r="D44" s="451"/>
      <c r="E44" s="451"/>
      <c r="F44" s="451"/>
      <c r="G44" s="451"/>
      <c r="H44" s="451"/>
      <c r="I44" s="451"/>
      <c r="J44" s="451"/>
    </row>
    <row r="45" spans="1:10" x14ac:dyDescent="0.25">
      <c r="A45" s="106"/>
      <c r="B45" s="207"/>
      <c r="C45" s="451"/>
      <c r="D45" s="451"/>
      <c r="E45" s="451"/>
      <c r="F45" s="451"/>
      <c r="G45" s="451"/>
      <c r="H45" s="451"/>
      <c r="I45" s="451"/>
      <c r="J45" s="451"/>
    </row>
    <row r="46" spans="1:10" x14ac:dyDescent="0.25">
      <c r="A46" s="106"/>
      <c r="B46" s="205" t="s">
        <v>1268</v>
      </c>
      <c r="C46" s="447" t="s">
        <v>1271</v>
      </c>
      <c r="D46" s="448"/>
      <c r="E46" s="448"/>
      <c r="F46" s="448"/>
      <c r="G46" s="448"/>
      <c r="H46" s="448"/>
      <c r="I46" s="448"/>
      <c r="J46" s="449"/>
    </row>
    <row r="47" spans="1:10" x14ac:dyDescent="0.25">
      <c r="A47" s="106"/>
      <c r="B47" s="205" t="s">
        <v>1269</v>
      </c>
      <c r="C47" s="447" t="s">
        <v>1270</v>
      </c>
      <c r="D47" s="448"/>
      <c r="E47" s="448"/>
      <c r="F47" s="448"/>
      <c r="G47" s="448"/>
      <c r="H47" s="448"/>
      <c r="I47" s="448"/>
      <c r="J47" s="449"/>
    </row>
    <row r="48" spans="1:10" x14ac:dyDescent="0.25">
      <c r="A48" s="204"/>
      <c r="B48" s="204"/>
      <c r="C48" s="204"/>
      <c r="D48" s="204"/>
      <c r="E48" s="204"/>
      <c r="F48" s="204"/>
      <c r="G48" s="204"/>
      <c r="H48" s="204"/>
      <c r="I48" s="204"/>
      <c r="J48" s="204"/>
    </row>
    <row r="49" spans="1:16" s="110" customFormat="1" x14ac:dyDescent="0.25">
      <c r="A49" s="112" t="s">
        <v>1050</v>
      </c>
      <c r="B49" s="105"/>
      <c r="C49" s="105"/>
      <c r="D49" s="105"/>
      <c r="E49" s="105"/>
      <c r="F49" s="105"/>
      <c r="G49" s="105"/>
      <c r="H49" s="105"/>
      <c r="I49" s="105"/>
      <c r="J49" s="105"/>
      <c r="K49" s="1"/>
      <c r="L49" s="1"/>
      <c r="M49" s="1"/>
      <c r="N49" s="1"/>
      <c r="O49" s="1"/>
      <c r="P49" s="1"/>
    </row>
    <row r="50" spans="1:16" s="110" customFormat="1" ht="15" customHeight="1" x14ac:dyDescent="0.25">
      <c r="A50" s="450" t="s">
        <v>1052</v>
      </c>
      <c r="B50" s="450"/>
      <c r="C50" s="450"/>
      <c r="D50" s="450"/>
      <c r="E50" s="450"/>
      <c r="F50" s="450"/>
      <c r="G50" s="450"/>
      <c r="H50" s="450"/>
      <c r="I50" s="450"/>
      <c r="J50" s="450"/>
      <c r="K50" s="114"/>
      <c r="L50" s="114"/>
      <c r="M50" s="114"/>
      <c r="N50" s="114"/>
    </row>
    <row r="51" spans="1:16" s="110" customFormat="1" x14ac:dyDescent="0.25">
      <c r="A51" s="450"/>
      <c r="B51" s="450"/>
      <c r="C51" s="450"/>
      <c r="D51" s="450"/>
      <c r="E51" s="450"/>
      <c r="F51" s="450"/>
      <c r="G51" s="450"/>
      <c r="H51" s="450"/>
      <c r="I51" s="450"/>
      <c r="J51" s="450"/>
      <c r="K51" s="114"/>
      <c r="L51" s="114"/>
      <c r="M51" s="114"/>
      <c r="N51" s="114"/>
    </row>
    <row r="52" spans="1:16" s="110" customFormat="1" x14ac:dyDescent="0.25">
      <c r="A52" s="450"/>
      <c r="B52" s="450"/>
      <c r="C52" s="450"/>
      <c r="D52" s="450"/>
      <c r="E52" s="450"/>
      <c r="F52" s="450"/>
      <c r="G52" s="450"/>
      <c r="H52" s="450"/>
      <c r="I52" s="450"/>
      <c r="J52" s="450"/>
      <c r="K52" s="114"/>
      <c r="L52" s="114"/>
      <c r="M52" s="114"/>
      <c r="N52" s="114"/>
    </row>
    <row r="53" spans="1:16" s="110" customFormat="1" x14ac:dyDescent="0.25">
      <c r="A53" s="450"/>
      <c r="B53" s="450"/>
      <c r="C53" s="450"/>
      <c r="D53" s="450"/>
      <c r="E53" s="450"/>
      <c r="F53" s="450"/>
      <c r="G53" s="450"/>
      <c r="H53" s="450"/>
      <c r="I53" s="450"/>
      <c r="J53" s="450"/>
      <c r="K53" s="114"/>
      <c r="L53" s="114"/>
      <c r="M53" s="114"/>
      <c r="N53" s="114"/>
    </row>
    <row r="54" spans="1:16" s="110" customFormat="1" x14ac:dyDescent="0.25">
      <c r="A54" s="450"/>
      <c r="B54" s="450"/>
      <c r="C54" s="450"/>
      <c r="D54" s="450"/>
      <c r="E54" s="450"/>
      <c r="F54" s="450"/>
      <c r="G54" s="450"/>
      <c r="H54" s="450"/>
      <c r="I54" s="450"/>
      <c r="J54" s="450"/>
      <c r="K54" s="114"/>
      <c r="L54" s="114"/>
      <c r="M54" s="114"/>
      <c r="N54" s="114"/>
    </row>
    <row r="55" spans="1:16" s="110" customFormat="1" x14ac:dyDescent="0.25">
      <c r="A55" s="147"/>
      <c r="B55" s="147"/>
      <c r="C55" s="147"/>
      <c r="D55" s="147"/>
      <c r="E55" s="147"/>
      <c r="F55" s="147"/>
      <c r="G55" s="147"/>
      <c r="H55" s="147"/>
      <c r="I55" s="147"/>
      <c r="J55" s="147"/>
      <c r="K55" s="115"/>
      <c r="L55" s="115"/>
      <c r="M55" s="115"/>
      <c r="N55" s="115"/>
    </row>
    <row r="56" spans="1:16" s="110" customFormat="1" x14ac:dyDescent="0.25">
      <c r="A56" s="112" t="s">
        <v>1051</v>
      </c>
      <c r="B56" s="105"/>
      <c r="C56" s="105"/>
      <c r="D56" s="105"/>
      <c r="E56" s="105"/>
      <c r="F56" s="105"/>
      <c r="G56" s="105"/>
      <c r="H56" s="105"/>
      <c r="I56" s="105"/>
      <c r="J56" s="105"/>
      <c r="K56" s="1"/>
      <c r="L56" s="1"/>
      <c r="M56" s="1"/>
      <c r="N56" s="1"/>
      <c r="O56" s="1"/>
      <c r="P56" s="1"/>
    </row>
    <row r="57" spans="1:16" s="110" customFormat="1" ht="15.6" customHeight="1" x14ac:dyDescent="0.25">
      <c r="A57" s="450" t="s">
        <v>1053</v>
      </c>
      <c r="B57" s="450"/>
      <c r="C57" s="450"/>
      <c r="D57" s="450"/>
      <c r="E57" s="450"/>
      <c r="F57" s="450"/>
      <c r="G57" s="450"/>
      <c r="H57" s="450"/>
      <c r="I57" s="450"/>
      <c r="J57" s="450"/>
      <c r="K57" s="114"/>
      <c r="L57" s="114"/>
      <c r="M57" s="114"/>
      <c r="N57" s="114"/>
      <c r="O57" s="116"/>
      <c r="P57" s="116"/>
    </row>
    <row r="58" spans="1:16" s="110" customFormat="1" x14ac:dyDescent="0.25">
      <c r="A58" s="450"/>
      <c r="B58" s="450"/>
      <c r="C58" s="450"/>
      <c r="D58" s="450"/>
      <c r="E58" s="450"/>
      <c r="F58" s="450"/>
      <c r="G58" s="450"/>
      <c r="H58" s="450"/>
      <c r="I58" s="450"/>
      <c r="J58" s="450"/>
      <c r="K58" s="114"/>
      <c r="L58" s="114"/>
      <c r="M58" s="114"/>
      <c r="N58" s="114"/>
      <c r="O58" s="116"/>
      <c r="P58" s="116"/>
    </row>
    <row r="59" spans="1:16" s="110" customFormat="1" x14ac:dyDescent="0.25">
      <c r="A59" s="450"/>
      <c r="B59" s="450"/>
      <c r="C59" s="450"/>
      <c r="D59" s="450"/>
      <c r="E59" s="450"/>
      <c r="F59" s="450"/>
      <c r="G59" s="450"/>
      <c r="H59" s="450"/>
      <c r="I59" s="450"/>
      <c r="J59" s="450"/>
      <c r="K59" s="114"/>
      <c r="L59" s="114"/>
      <c r="M59" s="114"/>
      <c r="N59" s="114"/>
      <c r="O59" s="116"/>
      <c r="P59" s="116"/>
    </row>
    <row r="60" spans="1:16" s="110" customFormat="1" x14ac:dyDescent="0.25">
      <c r="A60" s="109"/>
      <c r="B60" s="109"/>
      <c r="C60" s="109"/>
      <c r="D60" s="109"/>
      <c r="E60" s="109"/>
      <c r="F60" s="109"/>
      <c r="G60" s="109"/>
      <c r="H60" s="109"/>
      <c r="I60" s="109"/>
      <c r="J60" s="109"/>
    </row>
    <row r="61" spans="1:16" x14ac:dyDescent="0.25">
      <c r="A61" s="112" t="s">
        <v>1073</v>
      </c>
      <c r="B61" s="105"/>
      <c r="C61" s="105"/>
      <c r="D61" s="105"/>
      <c r="E61" s="105"/>
      <c r="F61" s="105"/>
      <c r="G61" s="105"/>
      <c r="H61" s="105"/>
      <c r="I61" s="105"/>
      <c r="J61" s="105"/>
    </row>
    <row r="62" spans="1:16" x14ac:dyDescent="0.25">
      <c r="A62" s="208" t="s">
        <v>8</v>
      </c>
      <c r="B62" s="209" t="s">
        <v>1058</v>
      </c>
      <c r="C62" s="210"/>
      <c r="D62" s="210"/>
      <c r="E62" s="210"/>
      <c r="F62" s="210"/>
      <c r="G62" s="210"/>
      <c r="H62" s="210"/>
      <c r="I62" s="210"/>
      <c r="J62" s="210"/>
    </row>
    <row r="63" spans="1:16" x14ac:dyDescent="0.25">
      <c r="A63" s="208" t="s">
        <v>8</v>
      </c>
      <c r="B63" s="209" t="s">
        <v>1059</v>
      </c>
      <c r="C63" s="210"/>
      <c r="D63" s="210"/>
      <c r="E63" s="210"/>
      <c r="F63" s="210"/>
      <c r="G63" s="210"/>
      <c r="H63" s="210"/>
      <c r="I63" s="210"/>
      <c r="J63" s="210"/>
    </row>
    <row r="64" spans="1:16" x14ac:dyDescent="0.25">
      <c r="A64" s="208" t="s">
        <v>8</v>
      </c>
      <c r="B64" s="209" t="s">
        <v>1060</v>
      </c>
      <c r="C64" s="210"/>
      <c r="D64" s="210"/>
      <c r="E64" s="210"/>
      <c r="F64" s="210"/>
      <c r="G64" s="210"/>
      <c r="H64" s="210"/>
      <c r="I64" s="210"/>
      <c r="J64" s="210"/>
    </row>
    <row r="65" spans="1:10" x14ac:dyDescent="0.25">
      <c r="A65" s="208" t="s">
        <v>8</v>
      </c>
      <c r="B65" s="209" t="s">
        <v>1061</v>
      </c>
      <c r="C65" s="210"/>
      <c r="D65" s="210"/>
      <c r="E65" s="210"/>
      <c r="F65" s="210"/>
      <c r="G65" s="210"/>
      <c r="H65" s="210"/>
      <c r="I65" s="210"/>
      <c r="J65" s="210"/>
    </row>
    <row r="66" spans="1:10" ht="15" customHeight="1" x14ac:dyDescent="0.25">
      <c r="A66" s="208" t="s">
        <v>8</v>
      </c>
      <c r="B66" s="209" t="s">
        <v>26</v>
      </c>
      <c r="C66" s="210"/>
      <c r="D66" s="210"/>
      <c r="E66" s="210"/>
      <c r="F66" s="210"/>
      <c r="G66" s="210"/>
      <c r="H66" s="210"/>
      <c r="I66" s="210"/>
      <c r="J66" s="210"/>
    </row>
    <row r="67" spans="1:10" ht="15" customHeight="1" x14ac:dyDescent="0.25">
      <c r="A67" s="208"/>
      <c r="B67" s="211" t="s">
        <v>1062</v>
      </c>
      <c r="C67" s="210"/>
      <c r="D67" s="210"/>
      <c r="E67" s="210"/>
      <c r="F67" s="210"/>
      <c r="G67" s="210"/>
      <c r="H67" s="210"/>
      <c r="I67" s="210"/>
      <c r="J67" s="210"/>
    </row>
    <row r="68" spans="1:10" x14ac:dyDescent="0.25">
      <c r="A68" s="208"/>
      <c r="B68" s="446" t="s">
        <v>1063</v>
      </c>
      <c r="C68" s="446"/>
      <c r="D68" s="446"/>
      <c r="E68" s="446"/>
      <c r="F68" s="446"/>
      <c r="G68" s="446"/>
      <c r="H68" s="446"/>
      <c r="I68" s="446"/>
      <c r="J68" s="446"/>
    </row>
    <row r="69" spans="1:10" ht="14.45" customHeight="1" x14ac:dyDescent="0.25">
      <c r="A69" s="208"/>
      <c r="B69" s="446" t="s">
        <v>1064</v>
      </c>
      <c r="C69" s="446"/>
      <c r="D69" s="446"/>
      <c r="E69" s="446"/>
      <c r="F69" s="446"/>
      <c r="G69" s="446"/>
      <c r="H69" s="446"/>
      <c r="I69" s="446"/>
      <c r="J69" s="446"/>
    </row>
    <row r="70" spans="1:10" x14ac:dyDescent="0.25">
      <c r="A70" s="208"/>
      <c r="B70" s="446" t="s">
        <v>1065</v>
      </c>
      <c r="C70" s="446"/>
      <c r="D70" s="446"/>
      <c r="E70" s="446"/>
      <c r="F70" s="446"/>
      <c r="G70" s="446"/>
      <c r="H70" s="446"/>
      <c r="I70" s="446"/>
      <c r="J70" s="446"/>
    </row>
    <row r="71" spans="1:10" x14ac:dyDescent="0.25">
      <c r="A71" s="208" t="s">
        <v>8</v>
      </c>
      <c r="B71" s="209" t="s">
        <v>1187</v>
      </c>
      <c r="C71" s="212"/>
      <c r="D71" s="212"/>
      <c r="E71" s="212"/>
      <c r="F71" s="212"/>
      <c r="G71" s="212"/>
      <c r="H71" s="212"/>
      <c r="I71" s="212"/>
      <c r="J71" s="212"/>
    </row>
    <row r="72" spans="1:10" x14ac:dyDescent="0.25">
      <c r="A72" s="208" t="s">
        <v>8</v>
      </c>
      <c r="B72" s="445" t="s">
        <v>1282</v>
      </c>
      <c r="C72" s="445"/>
      <c r="D72" s="445"/>
      <c r="E72" s="445"/>
      <c r="F72" s="445"/>
      <c r="G72" s="445"/>
      <c r="H72" s="445"/>
      <c r="I72" s="445"/>
      <c r="J72" s="445"/>
    </row>
    <row r="73" spans="1:10" x14ac:dyDescent="0.25">
      <c r="A73" s="208"/>
      <c r="B73" s="445"/>
      <c r="C73" s="445"/>
      <c r="D73" s="445"/>
      <c r="E73" s="445"/>
      <c r="F73" s="445"/>
      <c r="G73" s="445"/>
      <c r="H73" s="445"/>
      <c r="I73" s="445"/>
      <c r="J73" s="445"/>
    </row>
    <row r="74" spans="1:10" x14ac:dyDescent="0.25">
      <c r="A74" s="208" t="s">
        <v>8</v>
      </c>
      <c r="B74" s="209" t="s">
        <v>1066</v>
      </c>
      <c r="C74" s="210"/>
      <c r="D74" s="210"/>
      <c r="E74" s="210"/>
      <c r="F74" s="106"/>
      <c r="G74" s="106"/>
      <c r="H74" s="106"/>
      <c r="I74" s="106"/>
      <c r="J74" s="106"/>
    </row>
    <row r="75" spans="1:10" x14ac:dyDescent="0.25">
      <c r="A75" s="213"/>
      <c r="B75" s="106"/>
      <c r="C75" s="106"/>
      <c r="D75" s="106"/>
      <c r="E75" s="106"/>
      <c r="F75" s="106"/>
      <c r="G75" s="106"/>
      <c r="H75" s="106"/>
      <c r="I75" s="106"/>
      <c r="J75" s="106"/>
    </row>
    <row r="76" spans="1:10" x14ac:dyDescent="0.25">
      <c r="A76" s="112" t="s">
        <v>1074</v>
      </c>
      <c r="B76" s="105"/>
      <c r="C76" s="105"/>
      <c r="D76" s="105"/>
      <c r="E76" s="105"/>
      <c r="F76" s="105"/>
      <c r="G76" s="105"/>
      <c r="H76" s="105"/>
      <c r="I76" s="105"/>
      <c r="J76" s="105"/>
    </row>
    <row r="77" spans="1:10" x14ac:dyDescent="0.25">
      <c r="A77" s="208" t="s">
        <v>8</v>
      </c>
      <c r="B77" s="213" t="s">
        <v>779</v>
      </c>
      <c r="C77" s="106"/>
      <c r="D77" s="106"/>
      <c r="E77" s="106"/>
      <c r="F77" s="106"/>
      <c r="G77" s="106"/>
      <c r="H77" s="106"/>
      <c r="I77" s="106"/>
      <c r="J77" s="106"/>
    </row>
    <row r="78" spans="1:10" x14ac:dyDescent="0.25">
      <c r="A78" s="208" t="s">
        <v>8</v>
      </c>
      <c r="B78" s="213" t="s">
        <v>780</v>
      </c>
      <c r="C78" s="106"/>
      <c r="D78" s="106"/>
      <c r="E78" s="106"/>
      <c r="F78" s="106"/>
      <c r="G78" s="106"/>
      <c r="H78" s="106"/>
      <c r="I78" s="106"/>
      <c r="J78" s="106"/>
    </row>
    <row r="79" spans="1:10" x14ac:dyDescent="0.25">
      <c r="A79" s="208" t="s">
        <v>8</v>
      </c>
      <c r="B79" s="213" t="s">
        <v>781</v>
      </c>
      <c r="C79" s="106"/>
      <c r="D79" s="106"/>
      <c r="E79" s="106"/>
      <c r="F79" s="106"/>
      <c r="G79" s="106"/>
      <c r="H79" s="106"/>
      <c r="I79" s="106"/>
      <c r="J79" s="106"/>
    </row>
    <row r="80" spans="1:10" x14ac:dyDescent="0.25">
      <c r="A80" s="208" t="s">
        <v>8</v>
      </c>
      <c r="B80" s="213" t="s">
        <v>782</v>
      </c>
      <c r="C80" s="106"/>
      <c r="D80" s="106"/>
      <c r="E80" s="106"/>
      <c r="F80" s="106"/>
      <c r="G80" s="106"/>
      <c r="H80" s="106"/>
      <c r="I80" s="106"/>
      <c r="J80" s="106"/>
    </row>
    <row r="81" spans="1:10" x14ac:dyDescent="0.25">
      <c r="A81" s="208" t="s">
        <v>8</v>
      </c>
      <c r="B81" s="213" t="s">
        <v>783</v>
      </c>
      <c r="C81" s="106"/>
      <c r="D81" s="106"/>
      <c r="E81" s="106"/>
      <c r="F81" s="106"/>
      <c r="G81" s="106"/>
      <c r="H81" s="106"/>
      <c r="I81" s="106"/>
      <c r="J81" s="106"/>
    </row>
    <row r="82" spans="1:10" x14ac:dyDescent="0.25">
      <c r="A82" s="208" t="s">
        <v>8</v>
      </c>
      <c r="B82" s="213" t="s">
        <v>784</v>
      </c>
      <c r="C82" s="106"/>
      <c r="D82" s="106"/>
      <c r="E82" s="106"/>
      <c r="F82" s="106"/>
      <c r="G82" s="106"/>
      <c r="H82" s="106"/>
      <c r="I82" s="106"/>
      <c r="J82" s="106"/>
    </row>
    <row r="83" spans="1:10" x14ac:dyDescent="0.25">
      <c r="A83" s="208" t="s">
        <v>8</v>
      </c>
      <c r="B83" s="213" t="s">
        <v>785</v>
      </c>
      <c r="C83" s="106"/>
      <c r="D83" s="106"/>
      <c r="E83" s="106"/>
      <c r="F83" s="106"/>
      <c r="G83" s="106"/>
      <c r="H83" s="106"/>
      <c r="I83" s="106"/>
      <c r="J83" s="106"/>
    </row>
    <row r="84" spans="1:10" x14ac:dyDescent="0.25">
      <c r="A84" s="208" t="s">
        <v>8</v>
      </c>
      <c r="B84" s="213" t="s">
        <v>786</v>
      </c>
      <c r="C84" s="106"/>
      <c r="D84" s="106"/>
      <c r="E84" s="106"/>
      <c r="F84" s="106"/>
      <c r="G84" s="106"/>
      <c r="H84" s="106"/>
      <c r="I84" s="106"/>
      <c r="J84" s="106"/>
    </row>
    <row r="85" spans="1:10" x14ac:dyDescent="0.25">
      <c r="A85" s="213"/>
      <c r="B85" s="106"/>
      <c r="C85" s="106"/>
      <c r="D85" s="106"/>
      <c r="E85" s="106"/>
      <c r="F85" s="106"/>
      <c r="G85" s="106"/>
      <c r="H85" s="106"/>
      <c r="I85" s="106"/>
      <c r="J85" s="106"/>
    </row>
    <row r="86" spans="1:10" x14ac:dyDescent="0.25">
      <c r="A86" s="112" t="s">
        <v>1067</v>
      </c>
      <c r="B86" s="105"/>
      <c r="C86" s="105"/>
      <c r="D86" s="105"/>
      <c r="E86" s="105"/>
      <c r="F86" s="105"/>
      <c r="G86" s="105"/>
      <c r="H86" s="105"/>
      <c r="I86" s="105"/>
      <c r="J86" s="105"/>
    </row>
    <row r="87" spans="1:10" x14ac:dyDescent="0.25">
      <c r="A87" s="213"/>
      <c r="B87" s="109" t="s">
        <v>1068</v>
      </c>
      <c r="C87" s="106"/>
      <c r="D87" s="214" t="s">
        <v>1229</v>
      </c>
      <c r="E87" s="106"/>
      <c r="F87" s="106"/>
      <c r="G87" s="106"/>
      <c r="H87" s="106"/>
      <c r="I87" s="106"/>
      <c r="J87" s="106"/>
    </row>
    <row r="88" spans="1:10" x14ac:dyDescent="0.25">
      <c r="A88" s="213"/>
      <c r="B88" s="214" t="s">
        <v>1069</v>
      </c>
      <c r="C88" s="106"/>
      <c r="D88" s="214" t="s">
        <v>1071</v>
      </c>
      <c r="E88" s="215"/>
      <c r="F88" s="106"/>
      <c r="G88" s="106"/>
      <c r="H88" s="106"/>
      <c r="I88" s="106"/>
      <c r="J88" s="106"/>
    </row>
    <row r="89" spans="1:10" x14ac:dyDescent="0.25">
      <c r="A89" s="213"/>
      <c r="B89" s="109" t="s">
        <v>1070</v>
      </c>
      <c r="C89" s="106"/>
      <c r="D89" s="214" t="s">
        <v>1072</v>
      </c>
      <c r="E89" s="215"/>
      <c r="F89" s="106"/>
      <c r="G89" s="106"/>
      <c r="H89" s="106"/>
      <c r="I89" s="106"/>
      <c r="J89" s="106"/>
    </row>
    <row r="90" spans="1:10" x14ac:dyDescent="0.25">
      <c r="A90" s="213"/>
      <c r="B90" s="106"/>
      <c r="C90" s="106"/>
      <c r="D90" s="106"/>
      <c r="E90" s="106"/>
      <c r="F90" s="106"/>
      <c r="G90" s="106"/>
      <c r="H90" s="106"/>
      <c r="I90" s="106"/>
      <c r="J90" s="106"/>
    </row>
    <row r="91" spans="1:10" hidden="1" x14ac:dyDescent="0.25">
      <c r="A91" s="117"/>
      <c r="B91" s="105"/>
      <c r="C91" s="105"/>
      <c r="D91" s="105"/>
      <c r="E91" s="105"/>
      <c r="F91" s="105"/>
      <c r="G91" s="105"/>
      <c r="H91" s="105"/>
      <c r="I91" s="105"/>
      <c r="J91" s="105"/>
    </row>
    <row r="92" spans="1:10" hidden="1" x14ac:dyDescent="0.25">
      <c r="A92" s="107"/>
    </row>
    <row r="93" spans="1:10" hidden="1" x14ac:dyDescent="0.25">
      <c r="A93" s="107"/>
    </row>
    <row r="94" spans="1:10" hidden="1" x14ac:dyDescent="0.25">
      <c r="A94" s="107"/>
    </row>
    <row r="95" spans="1:10" hidden="1" x14ac:dyDescent="0.25">
      <c r="A95" s="107"/>
    </row>
    <row r="96" spans="1:10" hidden="1" x14ac:dyDescent="0.25">
      <c r="A96" s="107"/>
    </row>
    <row r="97" spans="1:1" hidden="1" x14ac:dyDescent="0.25">
      <c r="A97" s="107"/>
    </row>
    <row r="98" spans="1:1" hidden="1" x14ac:dyDescent="0.25">
      <c r="A98" s="107"/>
    </row>
    <row r="99" spans="1:1" hidden="1" x14ac:dyDescent="0.25">
      <c r="A99" s="107"/>
    </row>
    <row r="100" spans="1:1" hidden="1" x14ac:dyDescent="0.25">
      <c r="A100" s="107"/>
    </row>
    <row r="101" spans="1:1" hidden="1" x14ac:dyDescent="0.25">
      <c r="A101" s="107"/>
    </row>
    <row r="102" spans="1:1" hidden="1" x14ac:dyDescent="0.25">
      <c r="A102" s="107"/>
    </row>
    <row r="103" spans="1:1" hidden="1" x14ac:dyDescent="0.25">
      <c r="A103" s="107"/>
    </row>
    <row r="104" spans="1:1" hidden="1" x14ac:dyDescent="0.25">
      <c r="A104" s="107"/>
    </row>
    <row r="105" spans="1:1" hidden="1" x14ac:dyDescent="0.25">
      <c r="A105" s="107"/>
    </row>
    <row r="106" spans="1:1" hidden="1" x14ac:dyDescent="0.25">
      <c r="A106" s="107"/>
    </row>
    <row r="107" spans="1:1" hidden="1" x14ac:dyDescent="0.25">
      <c r="A107" s="107"/>
    </row>
    <row r="108" spans="1:1" hidden="1" x14ac:dyDescent="0.25">
      <c r="A108" s="107"/>
    </row>
    <row r="109" spans="1:1" hidden="1" x14ac:dyDescent="0.25">
      <c r="A109" s="107"/>
    </row>
    <row r="110" spans="1:1" hidden="1" x14ac:dyDescent="0.25">
      <c r="A110" s="107"/>
    </row>
    <row r="111" spans="1:1" hidden="1" x14ac:dyDescent="0.25">
      <c r="A111" s="107"/>
    </row>
    <row r="112" spans="1:1" hidden="1" x14ac:dyDescent="0.25">
      <c r="A112" s="107"/>
    </row>
    <row r="113" spans="1:1" hidden="1" x14ac:dyDescent="0.25">
      <c r="A113" s="107"/>
    </row>
    <row r="114" spans="1:1" hidden="1" x14ac:dyDescent="0.25">
      <c r="A114" s="107"/>
    </row>
    <row r="115" spans="1:1" hidden="1" x14ac:dyDescent="0.25">
      <c r="A115" s="107"/>
    </row>
    <row r="116" spans="1:1" hidden="1" x14ac:dyDescent="0.25">
      <c r="A116" s="107"/>
    </row>
    <row r="117" spans="1:1" hidden="1" x14ac:dyDescent="0.25">
      <c r="A117" s="107"/>
    </row>
    <row r="118" spans="1:1" hidden="1" x14ac:dyDescent="0.25">
      <c r="A118" s="107"/>
    </row>
    <row r="119" spans="1:1" hidden="1" x14ac:dyDescent="0.25">
      <c r="A119" s="107"/>
    </row>
    <row r="120" spans="1:1" hidden="1" x14ac:dyDescent="0.25">
      <c r="A120" s="107"/>
    </row>
    <row r="121" spans="1:1" hidden="1" x14ac:dyDescent="0.25">
      <c r="A121" s="107"/>
    </row>
    <row r="122" spans="1:1" hidden="1" x14ac:dyDescent="0.25">
      <c r="A122" s="107"/>
    </row>
  </sheetData>
  <sheetProtection insertRows="0" sort="0" autoFilter="0"/>
  <customSheetViews>
    <customSheetView guid="{26F19038-0E83-4542-8C29-0FC08CEAE81F}" fitToPage="1" hiddenRows="1" hiddenColumns="1">
      <selection activeCell="C67" sqref="C67:J68"/>
      <pageMargins left="0.7" right="0.7" top="0.75" bottom="0.75" header="0.3" footer="0.3"/>
      <pageSetup scale="92" fitToHeight="0" orientation="portrait" r:id="rId1"/>
    </customSheetView>
  </customSheetViews>
  <mergeCells count="18">
    <mergeCell ref="B7:B13"/>
    <mergeCell ref="A31:J34"/>
    <mergeCell ref="A23:J23"/>
    <mergeCell ref="B14:B20"/>
    <mergeCell ref="B42:B43"/>
    <mergeCell ref="C40:J41"/>
    <mergeCell ref="C42:J43"/>
    <mergeCell ref="B72:J73"/>
    <mergeCell ref="B69:J69"/>
    <mergeCell ref="B70:J70"/>
    <mergeCell ref="B68:J68"/>
    <mergeCell ref="C37:J37"/>
    <mergeCell ref="C46:J46"/>
    <mergeCell ref="A50:J54"/>
    <mergeCell ref="A57:J59"/>
    <mergeCell ref="C44:J45"/>
    <mergeCell ref="C38:J39"/>
    <mergeCell ref="C47:J47"/>
  </mergeCells>
  <hyperlinks>
    <hyperlink ref="B88" r:id="rId2" xr:uid="{AD18CDF1-28BC-4B04-AA1B-038FA4149DCC}"/>
    <hyperlink ref="D88" r:id="rId3" xr:uid="{AEDA272E-2B21-4768-AD20-F4A8B86F140D}"/>
    <hyperlink ref="D89" r:id="rId4" xr:uid="{2A015025-28DE-4A62-A913-96C801EE8CED}"/>
    <hyperlink ref="D87" r:id="rId5" xr:uid="{ABD091C8-D246-4751-B279-94C2C611018A}"/>
  </hyperlinks>
  <pageMargins left="0.7" right="0.7" top="0.75" bottom="0.75" header="0.3" footer="0.3"/>
  <pageSetup scale="81" fitToHeight="5" orientation="portrait"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40969-8413-4C1C-B325-DBCCAAB53FC4}">
  <sheetPr>
    <pageSetUpPr fitToPage="1"/>
  </sheetPr>
  <dimension ref="B1:H411"/>
  <sheetViews>
    <sheetView zoomScale="85" zoomScaleNormal="85" workbookViewId="0">
      <selection activeCell="E5" sqref="E5"/>
    </sheetView>
  </sheetViews>
  <sheetFormatPr defaultColWidth="8.88671875" defaultRowHeight="17.25" zeroHeight="1" x14ac:dyDescent="0.3"/>
  <cols>
    <col min="1" max="1" width="1.33203125" style="34" customWidth="1"/>
    <col min="2" max="2" width="19.109375" style="34" customWidth="1"/>
    <col min="3" max="3" width="15.6640625" style="33" customWidth="1"/>
    <col min="4" max="4" width="32.109375" style="35" customWidth="1"/>
    <col min="5" max="5" width="27.109375" style="35" customWidth="1"/>
    <col min="6" max="6" width="14.88671875" style="34" customWidth="1"/>
    <col min="7" max="7" width="30.109375" style="34" customWidth="1"/>
    <col min="8" max="8" width="26.33203125" style="34" customWidth="1"/>
    <col min="9" max="9" width="26.6640625" style="34" customWidth="1"/>
    <col min="10" max="10" width="27.109375" style="34" customWidth="1"/>
    <col min="11" max="16384" width="8.88671875" style="34"/>
  </cols>
  <sheetData>
    <row r="1" spans="2:8" ht="8.1" customHeight="1" x14ac:dyDescent="0.3">
      <c r="E1" s="34"/>
      <c r="G1" s="35"/>
    </row>
    <row r="2" spans="2:8" x14ac:dyDescent="0.3">
      <c r="B2" s="187" t="s">
        <v>906</v>
      </c>
      <c r="C2" s="188"/>
      <c r="D2" s="316"/>
      <c r="E2" s="34"/>
      <c r="G2" s="35"/>
    </row>
    <row r="3" spans="2:8" x14ac:dyDescent="0.3">
      <c r="B3" s="187"/>
      <c r="C3" s="654" t="s">
        <v>1233</v>
      </c>
      <c r="D3" s="654"/>
      <c r="E3" s="34"/>
      <c r="G3" s="35"/>
    </row>
    <row r="4" spans="2:8" ht="37.35" customHeight="1" x14ac:dyDescent="0.3">
      <c r="B4" s="184" t="s">
        <v>886</v>
      </c>
      <c r="C4" s="185" t="s">
        <v>24</v>
      </c>
      <c r="D4" s="185" t="s">
        <v>25</v>
      </c>
      <c r="E4" s="185" t="s">
        <v>887</v>
      </c>
      <c r="F4" s="185" t="s">
        <v>888</v>
      </c>
      <c r="G4" s="185" t="s">
        <v>889</v>
      </c>
      <c r="H4" s="185" t="s">
        <v>890</v>
      </c>
    </row>
    <row r="5" spans="2:8" x14ac:dyDescent="0.3">
      <c r="B5" s="317">
        <v>1</v>
      </c>
      <c r="C5" s="182" t="str">
        <f>IF(ISBLANK(Checklist!$C$6),"Enter on Checklist",Checklist!$C$6)</f>
        <v>Enter on Checklist</v>
      </c>
      <c r="D5" s="182" t="str">
        <f>IF(ISBLANK(Checklist!$C$7),"Enter on Checklist",Checklist!$C$7)</f>
        <v>Enter on Checklist</v>
      </c>
      <c r="E5" s="63"/>
      <c r="F5" s="65"/>
      <c r="G5" s="64"/>
      <c r="H5" s="63"/>
    </row>
    <row r="6" spans="2:8" x14ac:dyDescent="0.3">
      <c r="B6" s="317">
        <v>2</v>
      </c>
      <c r="C6" s="182" t="str">
        <f>IF(ISBLANK(Checklist!$C$6),"Enter on Checklist",Checklist!$C$6)</f>
        <v>Enter on Checklist</v>
      </c>
      <c r="D6" s="182" t="str">
        <f>IF(ISBLANK(Checklist!$C$7),"Enter on Checklist",Checklist!$C$7)</f>
        <v>Enter on Checklist</v>
      </c>
      <c r="E6" s="63"/>
      <c r="F6" s="65"/>
      <c r="G6" s="64"/>
      <c r="H6" s="63"/>
    </row>
    <row r="7" spans="2:8" x14ac:dyDescent="0.3">
      <c r="E7" s="34"/>
      <c r="G7" s="35"/>
    </row>
    <row r="8" spans="2:8" x14ac:dyDescent="0.3">
      <c r="E8" s="34"/>
      <c r="G8" s="35"/>
    </row>
    <row r="9" spans="2:8" x14ac:dyDescent="0.3">
      <c r="B9" s="187" t="s">
        <v>1147</v>
      </c>
      <c r="C9" s="188"/>
      <c r="D9" s="316"/>
      <c r="E9" s="34"/>
      <c r="G9" s="35"/>
    </row>
    <row r="10" spans="2:8" ht="34.5" x14ac:dyDescent="0.3">
      <c r="B10" s="318" t="s">
        <v>984</v>
      </c>
      <c r="C10" s="654" t="s">
        <v>982</v>
      </c>
      <c r="D10" s="654"/>
      <c r="E10" s="34"/>
      <c r="G10" s="35"/>
    </row>
    <row r="11" spans="2:8" s="36" customFormat="1" ht="34.5" x14ac:dyDescent="0.2">
      <c r="B11" s="61" t="s">
        <v>983</v>
      </c>
      <c r="C11" s="61" t="s">
        <v>949</v>
      </c>
      <c r="D11" s="61" t="s">
        <v>911</v>
      </c>
      <c r="E11" s="61" t="s">
        <v>887</v>
      </c>
      <c r="F11" s="61" t="s">
        <v>888</v>
      </c>
      <c r="G11" s="61" t="s">
        <v>889</v>
      </c>
      <c r="H11" s="61" t="s">
        <v>890</v>
      </c>
    </row>
    <row r="12" spans="2:8" s="35" customFormat="1" x14ac:dyDescent="0.3">
      <c r="B12" s="183">
        <f>IF(ISBLANK('Review Log'!A7),"",'Review Log'!A7)</f>
        <v>1</v>
      </c>
      <c r="C12" s="183" t="str">
        <f>IF(ISBLANK('Review Log'!B7),"",'Review Log'!B7)</f>
        <v/>
      </c>
      <c r="D12" s="183" t="str">
        <f>IF(ISBLANK('Review Log'!C7),"",'Review Log'!C7)</f>
        <v/>
      </c>
      <c r="E12" s="64"/>
      <c r="F12" s="64"/>
      <c r="G12" s="64"/>
      <c r="H12" s="64"/>
    </row>
    <row r="13" spans="2:8" x14ac:dyDescent="0.3">
      <c r="B13" s="183">
        <f>IF(ISBLANK('Review Log'!A8),"",'Review Log'!A8)</f>
        <v>2</v>
      </c>
      <c r="C13" s="183" t="str">
        <f>IF(ISBLANK('Review Log'!B8),"",'Review Log'!B8)</f>
        <v/>
      </c>
      <c r="D13" s="183" t="str">
        <f>IF(ISBLANK('Review Log'!C8),"",'Review Log'!C8)</f>
        <v/>
      </c>
      <c r="E13" s="64"/>
      <c r="F13" s="64"/>
      <c r="G13" s="63"/>
      <c r="H13" s="63"/>
    </row>
    <row r="14" spans="2:8" x14ac:dyDescent="0.3">
      <c r="B14" s="183">
        <f>IF(ISBLANK('Review Log'!A9),"",'Review Log'!A9)</f>
        <v>3</v>
      </c>
      <c r="C14" s="183" t="str">
        <f>IF(ISBLANK('Review Log'!B9),"",'Review Log'!B9)</f>
        <v/>
      </c>
      <c r="D14" s="183" t="str">
        <f>IF(ISBLANK('Review Log'!C9),"",'Review Log'!C9)</f>
        <v/>
      </c>
      <c r="E14" s="64"/>
      <c r="F14" s="64"/>
      <c r="G14" s="63"/>
      <c r="H14" s="63"/>
    </row>
    <row r="15" spans="2:8" x14ac:dyDescent="0.3">
      <c r="B15" s="183">
        <f>IF(ISBLANK('Review Log'!A10),"",'Review Log'!A10)</f>
        <v>4</v>
      </c>
      <c r="C15" s="183" t="str">
        <f>IF(ISBLANK('Review Log'!B10),"",'Review Log'!B10)</f>
        <v/>
      </c>
      <c r="D15" s="183" t="str">
        <f>IF(ISBLANK('Review Log'!C10),"",'Review Log'!C10)</f>
        <v/>
      </c>
      <c r="E15" s="64"/>
      <c r="F15" s="64"/>
      <c r="G15" s="63"/>
      <c r="H15" s="63"/>
    </row>
    <row r="16" spans="2:8" x14ac:dyDescent="0.3">
      <c r="B16" s="183">
        <f>IF(ISBLANK('Review Log'!A11),"",'Review Log'!A11)</f>
        <v>5</v>
      </c>
      <c r="C16" s="183" t="str">
        <f>IF(ISBLANK('Review Log'!B11),"",'Review Log'!B11)</f>
        <v/>
      </c>
      <c r="D16" s="183" t="str">
        <f>IF(ISBLANK('Review Log'!C11),"",'Review Log'!C11)</f>
        <v/>
      </c>
      <c r="E16" s="64"/>
      <c r="F16" s="64"/>
      <c r="G16" s="63"/>
      <c r="H16" s="63"/>
    </row>
    <row r="17" spans="2:8" x14ac:dyDescent="0.3">
      <c r="B17" s="183">
        <f>IF(ISBLANK('Review Log'!A12),"",'Review Log'!A12)</f>
        <v>6</v>
      </c>
      <c r="C17" s="183" t="str">
        <f>IF(ISBLANK('Review Log'!B12),"",'Review Log'!B12)</f>
        <v/>
      </c>
      <c r="D17" s="183" t="str">
        <f>IF(ISBLANK('Review Log'!C12),"",'Review Log'!C12)</f>
        <v/>
      </c>
      <c r="E17" s="64"/>
      <c r="F17" s="64"/>
      <c r="G17" s="63"/>
      <c r="H17" s="63"/>
    </row>
    <row r="18" spans="2:8" x14ac:dyDescent="0.3">
      <c r="B18" s="183">
        <f>IF(ISBLANK('Review Log'!A13),"",'Review Log'!A13)</f>
        <v>7</v>
      </c>
      <c r="C18" s="183" t="str">
        <f>IF(ISBLANK('Review Log'!B13),"",'Review Log'!B13)</f>
        <v/>
      </c>
      <c r="D18" s="183" t="str">
        <f>IF(ISBLANK('Review Log'!C13),"",'Review Log'!C13)</f>
        <v/>
      </c>
      <c r="E18" s="64"/>
      <c r="F18" s="64"/>
      <c r="G18" s="63"/>
      <c r="H18" s="63"/>
    </row>
    <row r="19" spans="2:8" x14ac:dyDescent="0.3">
      <c r="B19" s="183">
        <f>IF(ISBLANK('Review Log'!A14),"",'Review Log'!A14)</f>
        <v>8</v>
      </c>
      <c r="C19" s="183" t="str">
        <f>IF(ISBLANK('Review Log'!B14),"",'Review Log'!B14)</f>
        <v/>
      </c>
      <c r="D19" s="183" t="str">
        <f>IF(ISBLANK('Review Log'!C14),"",'Review Log'!C14)</f>
        <v/>
      </c>
      <c r="E19" s="64"/>
      <c r="F19" s="64"/>
      <c r="G19" s="63"/>
      <c r="H19" s="63"/>
    </row>
    <row r="20" spans="2:8" x14ac:dyDescent="0.3">
      <c r="B20" s="183">
        <f>IF(ISBLANK('Review Log'!A15),"",'Review Log'!A15)</f>
        <v>9</v>
      </c>
      <c r="C20" s="183" t="str">
        <f>IF(ISBLANK('Review Log'!B15),"",'Review Log'!B15)</f>
        <v/>
      </c>
      <c r="D20" s="183" t="str">
        <f>IF(ISBLANK('Review Log'!C15),"",'Review Log'!C15)</f>
        <v/>
      </c>
      <c r="E20" s="64"/>
      <c r="F20" s="64"/>
      <c r="G20" s="63"/>
      <c r="H20" s="63"/>
    </row>
    <row r="21" spans="2:8" x14ac:dyDescent="0.3">
      <c r="B21" s="183">
        <f>IF(ISBLANK('Review Log'!A16),"",'Review Log'!A16)</f>
        <v>10</v>
      </c>
      <c r="C21" s="183" t="str">
        <f>IF(ISBLANK('Review Log'!B16),"",'Review Log'!B16)</f>
        <v/>
      </c>
      <c r="D21" s="183" t="str">
        <f>IF(ISBLANK('Review Log'!C16),"",'Review Log'!C16)</f>
        <v/>
      </c>
      <c r="E21" s="64"/>
      <c r="F21" s="64"/>
      <c r="G21" s="63"/>
      <c r="H21" s="63"/>
    </row>
    <row r="22" spans="2:8" x14ac:dyDescent="0.3">
      <c r="B22" s="183">
        <f>IF(ISBLANK('Review Log'!A17),"",'Review Log'!A17)</f>
        <v>11</v>
      </c>
      <c r="C22" s="183" t="str">
        <f>IF(ISBLANK('Review Log'!B17),"",'Review Log'!B17)</f>
        <v/>
      </c>
      <c r="D22" s="183" t="str">
        <f>IF(ISBLANK('Review Log'!C17),"",'Review Log'!C17)</f>
        <v/>
      </c>
      <c r="E22" s="64"/>
      <c r="F22" s="64"/>
      <c r="G22" s="63"/>
      <c r="H22" s="63"/>
    </row>
    <row r="23" spans="2:8" x14ac:dyDescent="0.3">
      <c r="B23" s="183">
        <f>IF(ISBLANK('Review Log'!A18),"",'Review Log'!A18)</f>
        <v>12</v>
      </c>
      <c r="C23" s="183" t="str">
        <f>IF(ISBLANK('Review Log'!B18),"",'Review Log'!B18)</f>
        <v/>
      </c>
      <c r="D23" s="183" t="str">
        <f>IF(ISBLANK('Review Log'!C18),"",'Review Log'!C18)</f>
        <v/>
      </c>
      <c r="E23" s="64"/>
      <c r="F23" s="64"/>
      <c r="G23" s="63"/>
      <c r="H23" s="63"/>
    </row>
    <row r="24" spans="2:8" x14ac:dyDescent="0.3">
      <c r="B24" s="183">
        <f>IF(ISBLANK('Review Log'!A19),"",'Review Log'!A19)</f>
        <v>13</v>
      </c>
      <c r="C24" s="183" t="str">
        <f>IF(ISBLANK('Review Log'!B19),"",'Review Log'!B19)</f>
        <v/>
      </c>
      <c r="D24" s="183" t="str">
        <f>IF(ISBLANK('Review Log'!C19),"",'Review Log'!C19)</f>
        <v/>
      </c>
      <c r="E24" s="64"/>
      <c r="F24" s="64"/>
      <c r="G24" s="63"/>
      <c r="H24" s="63"/>
    </row>
    <row r="25" spans="2:8" x14ac:dyDescent="0.3">
      <c r="B25" s="183">
        <f>IF(ISBLANK('Review Log'!A20),"",'Review Log'!A20)</f>
        <v>14</v>
      </c>
      <c r="C25" s="183" t="str">
        <f>IF(ISBLANK('Review Log'!B20),"",'Review Log'!B20)</f>
        <v/>
      </c>
      <c r="D25" s="183" t="str">
        <f>IF(ISBLANK('Review Log'!C20),"",'Review Log'!C20)</f>
        <v/>
      </c>
      <c r="E25" s="64"/>
      <c r="F25" s="64"/>
      <c r="G25" s="63"/>
      <c r="H25" s="63"/>
    </row>
    <row r="26" spans="2:8" x14ac:dyDescent="0.3">
      <c r="B26" s="183">
        <f>IF(ISBLANK('Review Log'!A21),"",'Review Log'!A21)</f>
        <v>15</v>
      </c>
      <c r="C26" s="183" t="str">
        <f>IF(ISBLANK('Review Log'!B21),"",'Review Log'!B21)</f>
        <v/>
      </c>
      <c r="D26" s="183" t="str">
        <f>IF(ISBLANK('Review Log'!C21),"",'Review Log'!C21)</f>
        <v/>
      </c>
      <c r="E26" s="64"/>
      <c r="F26" s="64"/>
      <c r="G26" s="63"/>
      <c r="H26" s="63"/>
    </row>
    <row r="27" spans="2:8" x14ac:dyDescent="0.3">
      <c r="B27" s="183">
        <f>IF(ISBLANK('Review Log'!A22),"",'Review Log'!A22)</f>
        <v>16</v>
      </c>
      <c r="C27" s="183" t="str">
        <f>IF(ISBLANK('Review Log'!B22),"",'Review Log'!B22)</f>
        <v/>
      </c>
      <c r="D27" s="183" t="str">
        <f>IF(ISBLANK('Review Log'!C22),"",'Review Log'!C22)</f>
        <v/>
      </c>
      <c r="E27" s="64"/>
      <c r="F27" s="64"/>
      <c r="G27" s="63"/>
      <c r="H27" s="63"/>
    </row>
    <row r="28" spans="2:8" x14ac:dyDescent="0.3">
      <c r="B28" s="183">
        <f>IF(ISBLANK('Review Log'!A23),"",'Review Log'!A23)</f>
        <v>17</v>
      </c>
      <c r="C28" s="183" t="str">
        <f>IF(ISBLANK('Review Log'!B23),"",'Review Log'!B23)</f>
        <v/>
      </c>
      <c r="D28" s="183" t="str">
        <f>IF(ISBLANK('Review Log'!C23),"",'Review Log'!C23)</f>
        <v/>
      </c>
      <c r="E28" s="64"/>
      <c r="F28" s="64"/>
      <c r="G28" s="63"/>
      <c r="H28" s="63"/>
    </row>
    <row r="29" spans="2:8" x14ac:dyDescent="0.3">
      <c r="B29" s="183">
        <f>IF(ISBLANK('Review Log'!A24),"",'Review Log'!A24)</f>
        <v>18</v>
      </c>
      <c r="C29" s="183" t="str">
        <f>IF(ISBLANK('Review Log'!B24),"",'Review Log'!B24)</f>
        <v/>
      </c>
      <c r="D29" s="183" t="str">
        <f>IF(ISBLANK('Review Log'!C24),"",'Review Log'!C24)</f>
        <v/>
      </c>
      <c r="E29" s="64"/>
      <c r="F29" s="64"/>
      <c r="G29" s="63"/>
      <c r="H29" s="63"/>
    </row>
    <row r="30" spans="2:8" x14ac:dyDescent="0.3">
      <c r="B30" s="183">
        <f>IF(ISBLANK('Review Log'!A25),"",'Review Log'!A25)</f>
        <v>19</v>
      </c>
      <c r="C30" s="183" t="str">
        <f>IF(ISBLANK('Review Log'!B25),"",'Review Log'!B25)</f>
        <v/>
      </c>
      <c r="D30" s="183" t="str">
        <f>IF(ISBLANK('Review Log'!C25),"",'Review Log'!C25)</f>
        <v/>
      </c>
      <c r="E30" s="64"/>
      <c r="F30" s="64"/>
      <c r="G30" s="63"/>
      <c r="H30" s="63"/>
    </row>
    <row r="31" spans="2:8" x14ac:dyDescent="0.3">
      <c r="B31" s="183">
        <f>IF(ISBLANK('Review Log'!A26),"",'Review Log'!A26)</f>
        <v>20</v>
      </c>
      <c r="C31" s="183" t="str">
        <f>IF(ISBLANK('Review Log'!B26),"",'Review Log'!B26)</f>
        <v/>
      </c>
      <c r="D31" s="183" t="str">
        <f>IF(ISBLANK('Review Log'!C26),"",'Review Log'!C26)</f>
        <v/>
      </c>
      <c r="E31" s="64"/>
      <c r="F31" s="64"/>
      <c r="G31" s="63"/>
      <c r="H31" s="63"/>
    </row>
    <row r="32" spans="2:8" x14ac:dyDescent="0.3">
      <c r="B32" s="183">
        <f>IF(ISBLANK('Review Log'!A27),"",'Review Log'!A27)</f>
        <v>21</v>
      </c>
      <c r="C32" s="183" t="str">
        <f>IF(ISBLANK('Review Log'!B27),"",'Review Log'!B27)</f>
        <v/>
      </c>
      <c r="D32" s="183" t="str">
        <f>IF(ISBLANK('Review Log'!C27),"",'Review Log'!C27)</f>
        <v/>
      </c>
      <c r="E32" s="64"/>
      <c r="F32" s="64"/>
      <c r="G32" s="63"/>
      <c r="H32" s="63"/>
    </row>
    <row r="33" spans="2:8" x14ac:dyDescent="0.3">
      <c r="B33" s="183">
        <f>IF(ISBLANK('Review Log'!A28),"",'Review Log'!A28)</f>
        <v>22</v>
      </c>
      <c r="C33" s="183" t="str">
        <f>IF(ISBLANK('Review Log'!B28),"",'Review Log'!B28)</f>
        <v/>
      </c>
      <c r="D33" s="183" t="str">
        <f>IF(ISBLANK('Review Log'!C28),"",'Review Log'!C28)</f>
        <v/>
      </c>
      <c r="E33" s="64"/>
      <c r="F33" s="64"/>
      <c r="G33" s="63"/>
      <c r="H33" s="63"/>
    </row>
    <row r="34" spans="2:8" x14ac:dyDescent="0.3">
      <c r="B34" s="183">
        <f>IF(ISBLANK('Review Log'!A29),"",'Review Log'!A29)</f>
        <v>23</v>
      </c>
      <c r="C34" s="183" t="str">
        <f>IF(ISBLANK('Review Log'!B29),"",'Review Log'!B29)</f>
        <v/>
      </c>
      <c r="D34" s="183" t="str">
        <f>IF(ISBLANK('Review Log'!C29),"",'Review Log'!C29)</f>
        <v/>
      </c>
      <c r="E34" s="64"/>
      <c r="F34" s="64"/>
      <c r="G34" s="63"/>
      <c r="H34" s="63"/>
    </row>
    <row r="35" spans="2:8" x14ac:dyDescent="0.3">
      <c r="B35" s="183">
        <f>IF(ISBLANK('Review Log'!A30),"",'Review Log'!A30)</f>
        <v>24</v>
      </c>
      <c r="C35" s="183" t="str">
        <f>IF(ISBLANK('Review Log'!B30),"",'Review Log'!B30)</f>
        <v/>
      </c>
      <c r="D35" s="183" t="str">
        <f>IF(ISBLANK('Review Log'!C30),"",'Review Log'!C30)</f>
        <v/>
      </c>
      <c r="E35" s="64"/>
      <c r="F35" s="64"/>
      <c r="G35" s="63"/>
      <c r="H35" s="63"/>
    </row>
    <row r="36" spans="2:8" x14ac:dyDescent="0.3">
      <c r="B36" s="183">
        <f>IF(ISBLANK('Review Log'!A31),"",'Review Log'!A31)</f>
        <v>25</v>
      </c>
      <c r="C36" s="183" t="str">
        <f>IF(ISBLANK('Review Log'!B31),"",'Review Log'!B31)</f>
        <v/>
      </c>
      <c r="D36" s="183" t="str">
        <f>IF(ISBLANK('Review Log'!C31),"",'Review Log'!C31)</f>
        <v/>
      </c>
      <c r="E36" s="64"/>
      <c r="F36" s="64"/>
      <c r="G36" s="63"/>
      <c r="H36" s="63"/>
    </row>
    <row r="37" spans="2:8" x14ac:dyDescent="0.3">
      <c r="B37" s="183">
        <f>IF(ISBLANK('Review Log'!A32),"",'Review Log'!A32)</f>
        <v>26</v>
      </c>
      <c r="C37" s="183" t="str">
        <f>IF(ISBLANK('Review Log'!B32),"",'Review Log'!B32)</f>
        <v/>
      </c>
      <c r="D37" s="183" t="str">
        <f>IF(ISBLANK('Review Log'!C32),"",'Review Log'!C32)</f>
        <v/>
      </c>
      <c r="E37" s="64"/>
      <c r="F37" s="64"/>
      <c r="G37" s="63"/>
      <c r="H37" s="63"/>
    </row>
    <row r="38" spans="2:8" x14ac:dyDescent="0.3">
      <c r="B38" s="183">
        <f>IF(ISBLANK('Review Log'!A33),"",'Review Log'!A33)</f>
        <v>27</v>
      </c>
      <c r="C38" s="183" t="str">
        <f>IF(ISBLANK('Review Log'!B33),"",'Review Log'!B33)</f>
        <v/>
      </c>
      <c r="D38" s="183" t="str">
        <f>IF(ISBLANK('Review Log'!C33),"",'Review Log'!C33)</f>
        <v/>
      </c>
      <c r="E38" s="64"/>
      <c r="F38" s="64"/>
      <c r="G38" s="63"/>
      <c r="H38" s="63"/>
    </row>
    <row r="39" spans="2:8" x14ac:dyDescent="0.3">
      <c r="B39" s="183">
        <f>IF(ISBLANK('Review Log'!A34),"",'Review Log'!A34)</f>
        <v>28</v>
      </c>
      <c r="C39" s="183" t="str">
        <f>IF(ISBLANK('Review Log'!B34),"",'Review Log'!B34)</f>
        <v/>
      </c>
      <c r="D39" s="183" t="str">
        <f>IF(ISBLANK('Review Log'!C34),"",'Review Log'!C34)</f>
        <v/>
      </c>
      <c r="E39" s="64"/>
      <c r="F39" s="64"/>
      <c r="G39" s="63"/>
      <c r="H39" s="63"/>
    </row>
    <row r="40" spans="2:8" x14ac:dyDescent="0.3">
      <c r="B40" s="183">
        <f>IF(ISBLANK('Review Log'!A35),"",'Review Log'!A35)</f>
        <v>29</v>
      </c>
      <c r="C40" s="183" t="str">
        <f>IF(ISBLANK('Review Log'!B35),"",'Review Log'!B35)</f>
        <v/>
      </c>
      <c r="D40" s="183" t="str">
        <f>IF(ISBLANK('Review Log'!C35),"",'Review Log'!C35)</f>
        <v/>
      </c>
      <c r="E40" s="64"/>
      <c r="F40" s="64"/>
      <c r="G40" s="63"/>
      <c r="H40" s="63"/>
    </row>
    <row r="41" spans="2:8" x14ac:dyDescent="0.3">
      <c r="B41" s="183">
        <f>IF(ISBLANK('Review Log'!A36),"",'Review Log'!A36)</f>
        <v>30</v>
      </c>
      <c r="C41" s="183" t="str">
        <f>IF(ISBLANK('Review Log'!B36),"",'Review Log'!B36)</f>
        <v/>
      </c>
      <c r="D41" s="183" t="str">
        <f>IF(ISBLANK('Review Log'!C36),"",'Review Log'!C36)</f>
        <v/>
      </c>
      <c r="E41" s="64"/>
      <c r="F41" s="64"/>
      <c r="G41" s="63"/>
      <c r="H41" s="63"/>
    </row>
    <row r="42" spans="2:8" x14ac:dyDescent="0.3">
      <c r="B42" s="183">
        <f>IF(ISBLANK('Review Log'!A37),"",'Review Log'!A37)</f>
        <v>31</v>
      </c>
      <c r="C42" s="183" t="str">
        <f>IF(ISBLANK('Review Log'!B37),"",'Review Log'!B37)</f>
        <v/>
      </c>
      <c r="D42" s="183" t="str">
        <f>IF(ISBLANK('Review Log'!C37),"",'Review Log'!C37)</f>
        <v/>
      </c>
      <c r="E42" s="64"/>
      <c r="F42" s="64"/>
      <c r="G42" s="63"/>
      <c r="H42" s="63"/>
    </row>
    <row r="43" spans="2:8" x14ac:dyDescent="0.3">
      <c r="B43" s="183">
        <f>IF(ISBLANK('Review Log'!A38),"",'Review Log'!A38)</f>
        <v>32</v>
      </c>
      <c r="C43" s="183" t="str">
        <f>IF(ISBLANK('Review Log'!B38),"",'Review Log'!B38)</f>
        <v/>
      </c>
      <c r="D43" s="183" t="str">
        <f>IF(ISBLANK('Review Log'!C38),"",'Review Log'!C38)</f>
        <v/>
      </c>
      <c r="E43" s="64"/>
      <c r="F43" s="64"/>
      <c r="G43" s="63"/>
      <c r="H43" s="63"/>
    </row>
    <row r="44" spans="2:8" x14ac:dyDescent="0.3">
      <c r="B44" s="183">
        <f>IF(ISBLANK('Review Log'!A39),"",'Review Log'!A39)</f>
        <v>33</v>
      </c>
      <c r="C44" s="183" t="str">
        <f>IF(ISBLANK('Review Log'!B39),"",'Review Log'!B39)</f>
        <v/>
      </c>
      <c r="D44" s="183" t="str">
        <f>IF(ISBLANK('Review Log'!C39),"",'Review Log'!C39)</f>
        <v/>
      </c>
      <c r="E44" s="64"/>
      <c r="F44" s="64"/>
      <c r="G44" s="63"/>
      <c r="H44" s="63"/>
    </row>
    <row r="45" spans="2:8" x14ac:dyDescent="0.3">
      <c r="B45" s="183">
        <f>IF(ISBLANK('Review Log'!A40),"",'Review Log'!A40)</f>
        <v>34</v>
      </c>
      <c r="C45" s="183" t="str">
        <f>IF(ISBLANK('Review Log'!B40),"",'Review Log'!B40)</f>
        <v/>
      </c>
      <c r="D45" s="183" t="str">
        <f>IF(ISBLANK('Review Log'!C40),"",'Review Log'!C40)</f>
        <v/>
      </c>
      <c r="E45" s="64"/>
      <c r="F45" s="64"/>
      <c r="G45" s="63"/>
      <c r="H45" s="63"/>
    </row>
    <row r="46" spans="2:8" x14ac:dyDescent="0.3">
      <c r="B46" s="183">
        <f>IF(ISBLANK('Review Log'!A41),"",'Review Log'!A41)</f>
        <v>35</v>
      </c>
      <c r="C46" s="183" t="str">
        <f>IF(ISBLANK('Review Log'!B41),"",'Review Log'!B41)</f>
        <v/>
      </c>
      <c r="D46" s="183" t="str">
        <f>IF(ISBLANK('Review Log'!C41),"",'Review Log'!C41)</f>
        <v/>
      </c>
      <c r="E46" s="64"/>
      <c r="F46" s="64"/>
      <c r="G46" s="63"/>
      <c r="H46" s="63"/>
    </row>
    <row r="47" spans="2:8" x14ac:dyDescent="0.3">
      <c r="B47" s="183">
        <f>IF(ISBLANK('Review Log'!A42),"",'Review Log'!A42)</f>
        <v>36</v>
      </c>
      <c r="C47" s="183" t="str">
        <f>IF(ISBLANK('Review Log'!B42),"",'Review Log'!B42)</f>
        <v/>
      </c>
      <c r="D47" s="183" t="str">
        <f>IF(ISBLANK('Review Log'!C42),"",'Review Log'!C42)</f>
        <v/>
      </c>
      <c r="E47" s="64"/>
      <c r="F47" s="64"/>
      <c r="G47" s="63"/>
      <c r="H47" s="63"/>
    </row>
    <row r="48" spans="2:8" x14ac:dyDescent="0.3">
      <c r="B48" s="183">
        <f>IF(ISBLANK('Review Log'!A43),"",'Review Log'!A43)</f>
        <v>37</v>
      </c>
      <c r="C48" s="183" t="str">
        <f>IF(ISBLANK('Review Log'!B43),"",'Review Log'!B43)</f>
        <v/>
      </c>
      <c r="D48" s="183" t="str">
        <f>IF(ISBLANK('Review Log'!C43),"",'Review Log'!C43)</f>
        <v/>
      </c>
      <c r="E48" s="64"/>
      <c r="F48" s="64"/>
      <c r="G48" s="63"/>
      <c r="H48" s="63"/>
    </row>
    <row r="49" spans="2:8" x14ac:dyDescent="0.3">
      <c r="B49" s="183">
        <f>IF(ISBLANK('Review Log'!A44),"",'Review Log'!A44)</f>
        <v>38</v>
      </c>
      <c r="C49" s="183" t="str">
        <f>IF(ISBLANK('Review Log'!B44),"",'Review Log'!B44)</f>
        <v/>
      </c>
      <c r="D49" s="183" t="str">
        <f>IF(ISBLANK('Review Log'!C44),"",'Review Log'!C44)</f>
        <v/>
      </c>
      <c r="E49" s="64"/>
      <c r="F49" s="64"/>
      <c r="G49" s="63"/>
      <c r="H49" s="63"/>
    </row>
    <row r="50" spans="2:8" x14ac:dyDescent="0.3">
      <c r="B50" s="183">
        <f>IF(ISBLANK('Review Log'!A45),"",'Review Log'!A45)</f>
        <v>39</v>
      </c>
      <c r="C50" s="183" t="str">
        <f>IF(ISBLANK('Review Log'!B45),"",'Review Log'!B45)</f>
        <v/>
      </c>
      <c r="D50" s="183" t="str">
        <f>IF(ISBLANK('Review Log'!C45),"",'Review Log'!C45)</f>
        <v/>
      </c>
      <c r="E50" s="64"/>
      <c r="F50" s="64"/>
      <c r="G50" s="63"/>
      <c r="H50" s="63"/>
    </row>
    <row r="51" spans="2:8" x14ac:dyDescent="0.3">
      <c r="B51" s="183">
        <f>IF(ISBLANK('Review Log'!A46),"",'Review Log'!A46)</f>
        <v>40</v>
      </c>
      <c r="C51" s="183" t="str">
        <f>IF(ISBLANK('Review Log'!B46),"",'Review Log'!B46)</f>
        <v/>
      </c>
      <c r="D51" s="183" t="str">
        <f>IF(ISBLANK('Review Log'!C46),"",'Review Log'!C46)</f>
        <v/>
      </c>
      <c r="E51" s="64"/>
      <c r="F51" s="64"/>
      <c r="G51" s="63"/>
      <c r="H51" s="63"/>
    </row>
    <row r="52" spans="2:8" x14ac:dyDescent="0.3">
      <c r="B52" s="183">
        <f>IF(ISBLANK('Review Log'!A47),"",'Review Log'!A47)</f>
        <v>41</v>
      </c>
      <c r="C52" s="183" t="str">
        <f>IF(ISBLANK('Review Log'!B47),"",'Review Log'!B47)</f>
        <v/>
      </c>
      <c r="D52" s="183" t="str">
        <f>IF(ISBLANK('Review Log'!C47),"",'Review Log'!C47)</f>
        <v/>
      </c>
      <c r="E52" s="64"/>
      <c r="F52" s="64"/>
      <c r="G52" s="63"/>
      <c r="H52" s="63"/>
    </row>
    <row r="53" spans="2:8" x14ac:dyDescent="0.3">
      <c r="B53" s="183">
        <f>IF(ISBLANK('Review Log'!A48),"",'Review Log'!A48)</f>
        <v>42</v>
      </c>
      <c r="C53" s="183" t="str">
        <f>IF(ISBLANK('Review Log'!B48),"",'Review Log'!B48)</f>
        <v/>
      </c>
      <c r="D53" s="183" t="str">
        <f>IF(ISBLANK('Review Log'!C48),"",'Review Log'!C48)</f>
        <v/>
      </c>
      <c r="E53" s="64"/>
      <c r="F53" s="64"/>
      <c r="G53" s="63"/>
      <c r="H53" s="63"/>
    </row>
    <row r="54" spans="2:8" x14ac:dyDescent="0.3">
      <c r="B54" s="183">
        <f>IF(ISBLANK('Review Log'!A49),"",'Review Log'!A49)</f>
        <v>43</v>
      </c>
      <c r="C54" s="183" t="str">
        <f>IF(ISBLANK('Review Log'!B49),"",'Review Log'!B49)</f>
        <v/>
      </c>
      <c r="D54" s="183" t="str">
        <f>IF(ISBLANK('Review Log'!C49),"",'Review Log'!C49)</f>
        <v/>
      </c>
      <c r="E54" s="64"/>
      <c r="F54" s="64"/>
      <c r="G54" s="63"/>
      <c r="H54" s="63"/>
    </row>
    <row r="55" spans="2:8" x14ac:dyDescent="0.3">
      <c r="B55" s="183">
        <f>IF(ISBLANK('Review Log'!A50),"",'Review Log'!A50)</f>
        <v>44</v>
      </c>
      <c r="C55" s="183" t="str">
        <f>IF(ISBLANK('Review Log'!B50),"",'Review Log'!B50)</f>
        <v/>
      </c>
      <c r="D55" s="183" t="str">
        <f>IF(ISBLANK('Review Log'!C50),"",'Review Log'!C50)</f>
        <v/>
      </c>
      <c r="E55" s="64"/>
      <c r="F55" s="64"/>
      <c r="G55" s="63"/>
      <c r="H55" s="63"/>
    </row>
    <row r="56" spans="2:8" x14ac:dyDescent="0.3">
      <c r="B56" s="183">
        <f>IF(ISBLANK('Review Log'!A51),"",'Review Log'!A51)</f>
        <v>45</v>
      </c>
      <c r="C56" s="183" t="str">
        <f>IF(ISBLANK('Review Log'!B51),"",'Review Log'!B51)</f>
        <v/>
      </c>
      <c r="D56" s="183" t="str">
        <f>IF(ISBLANK('Review Log'!C51),"",'Review Log'!C51)</f>
        <v/>
      </c>
      <c r="E56" s="64"/>
      <c r="F56" s="64"/>
      <c r="G56" s="63"/>
      <c r="H56" s="63"/>
    </row>
    <row r="57" spans="2:8" x14ac:dyDescent="0.3">
      <c r="B57" s="183">
        <f>IF(ISBLANK('Review Log'!A52),"",'Review Log'!A52)</f>
        <v>46</v>
      </c>
      <c r="C57" s="183" t="str">
        <f>IF(ISBLANK('Review Log'!B52),"",'Review Log'!B52)</f>
        <v/>
      </c>
      <c r="D57" s="183" t="str">
        <f>IF(ISBLANK('Review Log'!C52),"",'Review Log'!C52)</f>
        <v/>
      </c>
      <c r="E57" s="64"/>
      <c r="F57" s="64"/>
      <c r="G57" s="63"/>
      <c r="H57" s="63"/>
    </row>
    <row r="58" spans="2:8" x14ac:dyDescent="0.3">
      <c r="B58" s="183">
        <f>IF(ISBLANK('Review Log'!A53),"",'Review Log'!A53)</f>
        <v>47</v>
      </c>
      <c r="C58" s="183" t="str">
        <f>IF(ISBLANK('Review Log'!B53),"",'Review Log'!B53)</f>
        <v/>
      </c>
      <c r="D58" s="183" t="str">
        <f>IF(ISBLANK('Review Log'!C53),"",'Review Log'!C53)</f>
        <v/>
      </c>
      <c r="E58" s="64"/>
      <c r="F58" s="64"/>
      <c r="G58" s="63"/>
      <c r="H58" s="63"/>
    </row>
    <row r="59" spans="2:8" x14ac:dyDescent="0.3">
      <c r="B59" s="183">
        <f>IF(ISBLANK('Review Log'!A54),"",'Review Log'!A54)</f>
        <v>48</v>
      </c>
      <c r="C59" s="183" t="str">
        <f>IF(ISBLANK('Review Log'!B54),"",'Review Log'!B54)</f>
        <v/>
      </c>
      <c r="D59" s="183" t="str">
        <f>IF(ISBLANK('Review Log'!C54),"",'Review Log'!C54)</f>
        <v/>
      </c>
      <c r="E59" s="64"/>
      <c r="F59" s="64"/>
      <c r="G59" s="63"/>
      <c r="H59" s="63"/>
    </row>
    <row r="60" spans="2:8" x14ac:dyDescent="0.3">
      <c r="B60" s="183">
        <f>IF(ISBLANK('Review Log'!A55),"",'Review Log'!A55)</f>
        <v>49</v>
      </c>
      <c r="C60" s="183" t="str">
        <f>IF(ISBLANK('Review Log'!B55),"",'Review Log'!B55)</f>
        <v/>
      </c>
      <c r="D60" s="183" t="str">
        <f>IF(ISBLANK('Review Log'!C55),"",'Review Log'!C55)</f>
        <v/>
      </c>
      <c r="E60" s="64"/>
      <c r="F60" s="64"/>
      <c r="G60" s="63"/>
      <c r="H60" s="63"/>
    </row>
    <row r="61" spans="2:8" x14ac:dyDescent="0.3">
      <c r="B61" s="183">
        <f>IF(ISBLANK('Review Log'!A56),"",'Review Log'!A56)</f>
        <v>50</v>
      </c>
      <c r="C61" s="183" t="str">
        <f>IF(ISBLANK('Review Log'!B56),"",'Review Log'!B56)</f>
        <v/>
      </c>
      <c r="D61" s="183" t="str">
        <f>IF(ISBLANK('Review Log'!C56),"",'Review Log'!C56)</f>
        <v/>
      </c>
      <c r="E61" s="64"/>
      <c r="F61" s="64"/>
      <c r="G61" s="63"/>
      <c r="H61" s="63"/>
    </row>
    <row r="62" spans="2:8" x14ac:dyDescent="0.3">
      <c r="B62" s="183">
        <f>IF(ISBLANK('Review Log'!A57),"",'Review Log'!A57)</f>
        <v>51</v>
      </c>
      <c r="C62" s="183" t="str">
        <f>IF(ISBLANK('Review Log'!B57),"",'Review Log'!B57)</f>
        <v/>
      </c>
      <c r="D62" s="183" t="str">
        <f>IF(ISBLANK('Review Log'!C57),"",'Review Log'!C57)</f>
        <v/>
      </c>
      <c r="E62" s="64"/>
      <c r="F62" s="64"/>
      <c r="G62" s="63"/>
      <c r="H62" s="63"/>
    </row>
    <row r="63" spans="2:8" x14ac:dyDescent="0.3">
      <c r="B63" s="183">
        <f>IF(ISBLANK('Review Log'!A58),"",'Review Log'!A58)</f>
        <v>52</v>
      </c>
      <c r="C63" s="183" t="str">
        <f>IF(ISBLANK('Review Log'!B58),"",'Review Log'!B58)</f>
        <v/>
      </c>
      <c r="D63" s="183" t="str">
        <f>IF(ISBLANK('Review Log'!C58),"",'Review Log'!C58)</f>
        <v/>
      </c>
      <c r="E63" s="64"/>
      <c r="F63" s="64"/>
      <c r="G63" s="63"/>
      <c r="H63" s="63"/>
    </row>
    <row r="64" spans="2:8" x14ac:dyDescent="0.3">
      <c r="B64" s="183">
        <f>IF(ISBLANK('Review Log'!A59),"",'Review Log'!A59)</f>
        <v>53</v>
      </c>
      <c r="C64" s="183" t="str">
        <f>IF(ISBLANK('Review Log'!B59),"",'Review Log'!B59)</f>
        <v/>
      </c>
      <c r="D64" s="183" t="str">
        <f>IF(ISBLANK('Review Log'!C59),"",'Review Log'!C59)</f>
        <v/>
      </c>
      <c r="E64" s="64"/>
      <c r="F64" s="64"/>
      <c r="G64" s="63"/>
      <c r="H64" s="63"/>
    </row>
    <row r="65" spans="2:8" x14ac:dyDescent="0.3">
      <c r="B65" s="183">
        <f>IF(ISBLANK('Review Log'!A60),"",'Review Log'!A60)</f>
        <v>54</v>
      </c>
      <c r="C65" s="183" t="str">
        <f>IF(ISBLANK('Review Log'!B60),"",'Review Log'!B60)</f>
        <v/>
      </c>
      <c r="D65" s="183" t="str">
        <f>IF(ISBLANK('Review Log'!C60),"",'Review Log'!C60)</f>
        <v/>
      </c>
      <c r="E65" s="64"/>
      <c r="F65" s="64"/>
      <c r="G65" s="63"/>
      <c r="H65" s="63"/>
    </row>
    <row r="66" spans="2:8" x14ac:dyDescent="0.3">
      <c r="B66" s="183">
        <f>IF(ISBLANK('Review Log'!A61),"",'Review Log'!A61)</f>
        <v>55</v>
      </c>
      <c r="C66" s="183" t="str">
        <f>IF(ISBLANK('Review Log'!B61),"",'Review Log'!B61)</f>
        <v/>
      </c>
      <c r="D66" s="183" t="str">
        <f>IF(ISBLANK('Review Log'!C61),"",'Review Log'!C61)</f>
        <v/>
      </c>
      <c r="E66" s="64"/>
      <c r="F66" s="64"/>
      <c r="G66" s="63"/>
      <c r="H66" s="63"/>
    </row>
    <row r="67" spans="2:8" x14ac:dyDescent="0.3">
      <c r="B67" s="183">
        <f>IF(ISBLANK('Review Log'!A62),"",'Review Log'!A62)</f>
        <v>56</v>
      </c>
      <c r="C67" s="183" t="str">
        <f>IF(ISBLANK('Review Log'!B62),"",'Review Log'!B62)</f>
        <v/>
      </c>
      <c r="D67" s="183" t="str">
        <f>IF(ISBLANK('Review Log'!C62),"",'Review Log'!C62)</f>
        <v/>
      </c>
      <c r="E67" s="64"/>
      <c r="F67" s="64"/>
      <c r="G67" s="63"/>
      <c r="H67" s="63"/>
    </row>
    <row r="68" spans="2:8" x14ac:dyDescent="0.3">
      <c r="B68" s="183">
        <f>IF(ISBLANK('Review Log'!A63),"",'Review Log'!A63)</f>
        <v>57</v>
      </c>
      <c r="C68" s="183" t="str">
        <f>IF(ISBLANK('Review Log'!B63),"",'Review Log'!B63)</f>
        <v/>
      </c>
      <c r="D68" s="183" t="str">
        <f>IF(ISBLANK('Review Log'!C63),"",'Review Log'!C63)</f>
        <v/>
      </c>
      <c r="E68" s="64"/>
      <c r="F68" s="64"/>
      <c r="G68" s="63"/>
      <c r="H68" s="63"/>
    </row>
    <row r="69" spans="2:8" x14ac:dyDescent="0.3">
      <c r="B69" s="183">
        <f>IF(ISBLANK('Review Log'!A64),"",'Review Log'!A64)</f>
        <v>58</v>
      </c>
      <c r="C69" s="183" t="str">
        <f>IF(ISBLANK('Review Log'!B64),"",'Review Log'!B64)</f>
        <v/>
      </c>
      <c r="D69" s="183" t="str">
        <f>IF(ISBLANK('Review Log'!C64),"",'Review Log'!C64)</f>
        <v/>
      </c>
      <c r="E69" s="64"/>
      <c r="F69" s="64"/>
      <c r="G69" s="63"/>
      <c r="H69" s="63"/>
    </row>
    <row r="70" spans="2:8" x14ac:dyDescent="0.3">
      <c r="B70" s="183">
        <f>IF(ISBLANK('Review Log'!A65),"",'Review Log'!A65)</f>
        <v>59</v>
      </c>
      <c r="C70" s="183" t="str">
        <f>IF(ISBLANK('Review Log'!B65),"",'Review Log'!B65)</f>
        <v/>
      </c>
      <c r="D70" s="183" t="str">
        <f>IF(ISBLANK('Review Log'!C65),"",'Review Log'!C65)</f>
        <v/>
      </c>
      <c r="E70" s="64"/>
      <c r="F70" s="64"/>
      <c r="G70" s="63"/>
      <c r="H70" s="63"/>
    </row>
    <row r="71" spans="2:8" x14ac:dyDescent="0.3">
      <c r="B71" s="183">
        <f>IF(ISBLANK('Review Log'!A66),"",'Review Log'!A66)</f>
        <v>60</v>
      </c>
      <c r="C71" s="183" t="str">
        <f>IF(ISBLANK('Review Log'!B66),"",'Review Log'!B66)</f>
        <v/>
      </c>
      <c r="D71" s="183" t="str">
        <f>IF(ISBLANK('Review Log'!C66),"",'Review Log'!C66)</f>
        <v/>
      </c>
      <c r="E71" s="64"/>
      <c r="F71" s="64"/>
      <c r="G71" s="63"/>
      <c r="H71" s="63"/>
    </row>
    <row r="72" spans="2:8" x14ac:dyDescent="0.3">
      <c r="B72" s="183">
        <f>IF(ISBLANK('Review Log'!A67),"",'Review Log'!A67)</f>
        <v>61</v>
      </c>
      <c r="C72" s="183" t="str">
        <f>IF(ISBLANK('Review Log'!B67),"",'Review Log'!B67)</f>
        <v/>
      </c>
      <c r="D72" s="183" t="str">
        <f>IF(ISBLANK('Review Log'!C67),"",'Review Log'!C67)</f>
        <v/>
      </c>
      <c r="E72" s="64"/>
      <c r="F72" s="64"/>
      <c r="G72" s="63"/>
      <c r="H72" s="63"/>
    </row>
    <row r="73" spans="2:8" x14ac:dyDescent="0.3">
      <c r="B73" s="183">
        <f>IF(ISBLANK('Review Log'!A68),"",'Review Log'!A68)</f>
        <v>62</v>
      </c>
      <c r="C73" s="183" t="str">
        <f>IF(ISBLANK('Review Log'!B68),"",'Review Log'!B68)</f>
        <v/>
      </c>
      <c r="D73" s="183" t="str">
        <f>IF(ISBLANK('Review Log'!C68),"",'Review Log'!C68)</f>
        <v/>
      </c>
      <c r="E73" s="64"/>
      <c r="F73" s="64"/>
      <c r="G73" s="63"/>
      <c r="H73" s="63"/>
    </row>
    <row r="74" spans="2:8" x14ac:dyDescent="0.3">
      <c r="B74" s="183">
        <f>IF(ISBLANK('Review Log'!A69),"",'Review Log'!A69)</f>
        <v>63</v>
      </c>
      <c r="C74" s="183" t="str">
        <f>IF(ISBLANK('Review Log'!B69),"",'Review Log'!B69)</f>
        <v/>
      </c>
      <c r="D74" s="183" t="str">
        <f>IF(ISBLANK('Review Log'!C69),"",'Review Log'!C69)</f>
        <v/>
      </c>
      <c r="E74" s="64"/>
      <c r="F74" s="64"/>
      <c r="G74" s="63"/>
      <c r="H74" s="63"/>
    </row>
    <row r="75" spans="2:8" x14ac:dyDescent="0.3">
      <c r="B75" s="183">
        <f>IF(ISBLANK('Review Log'!A70),"",'Review Log'!A70)</f>
        <v>64</v>
      </c>
      <c r="C75" s="183" t="str">
        <f>IF(ISBLANK('Review Log'!B70),"",'Review Log'!B70)</f>
        <v/>
      </c>
      <c r="D75" s="183" t="str">
        <f>IF(ISBLANK('Review Log'!C70),"",'Review Log'!C70)</f>
        <v/>
      </c>
      <c r="E75" s="64"/>
      <c r="F75" s="64"/>
      <c r="G75" s="63"/>
      <c r="H75" s="63"/>
    </row>
    <row r="76" spans="2:8" x14ac:dyDescent="0.3">
      <c r="B76" s="183">
        <f>IF(ISBLANK('Review Log'!A71),"",'Review Log'!A71)</f>
        <v>65</v>
      </c>
      <c r="C76" s="183" t="str">
        <f>IF(ISBLANK('Review Log'!B71),"",'Review Log'!B71)</f>
        <v/>
      </c>
      <c r="D76" s="183" t="str">
        <f>IF(ISBLANK('Review Log'!C71),"",'Review Log'!C71)</f>
        <v/>
      </c>
      <c r="E76" s="64"/>
      <c r="F76" s="64"/>
      <c r="G76" s="63"/>
      <c r="H76" s="63"/>
    </row>
    <row r="77" spans="2:8" x14ac:dyDescent="0.3">
      <c r="B77" s="183">
        <f>IF(ISBLANK('Review Log'!A72),"",'Review Log'!A72)</f>
        <v>66</v>
      </c>
      <c r="C77" s="183" t="str">
        <f>IF(ISBLANK('Review Log'!B72),"",'Review Log'!B72)</f>
        <v/>
      </c>
      <c r="D77" s="183" t="str">
        <f>IF(ISBLANK('Review Log'!C72),"",'Review Log'!C72)</f>
        <v/>
      </c>
      <c r="E77" s="64"/>
      <c r="F77" s="64"/>
      <c r="G77" s="63"/>
      <c r="H77" s="63"/>
    </row>
    <row r="78" spans="2:8" x14ac:dyDescent="0.3">
      <c r="B78" s="183">
        <f>IF(ISBLANK('Review Log'!A73),"",'Review Log'!A73)</f>
        <v>67</v>
      </c>
      <c r="C78" s="183" t="str">
        <f>IF(ISBLANK('Review Log'!B73),"",'Review Log'!B73)</f>
        <v/>
      </c>
      <c r="D78" s="183" t="str">
        <f>IF(ISBLANK('Review Log'!C73),"",'Review Log'!C73)</f>
        <v/>
      </c>
      <c r="E78" s="64"/>
      <c r="F78" s="64"/>
      <c r="G78" s="63"/>
      <c r="H78" s="63"/>
    </row>
    <row r="79" spans="2:8" x14ac:dyDescent="0.3">
      <c r="B79" s="183">
        <f>IF(ISBLANK('Review Log'!A74),"",'Review Log'!A74)</f>
        <v>68</v>
      </c>
      <c r="C79" s="183" t="str">
        <f>IF(ISBLANK('Review Log'!B74),"",'Review Log'!B74)</f>
        <v/>
      </c>
      <c r="D79" s="183" t="str">
        <f>IF(ISBLANK('Review Log'!C74),"",'Review Log'!C74)</f>
        <v/>
      </c>
      <c r="E79" s="64"/>
      <c r="F79" s="64"/>
      <c r="G79" s="63"/>
      <c r="H79" s="63"/>
    </row>
    <row r="80" spans="2:8" x14ac:dyDescent="0.3">
      <c r="B80" s="183">
        <f>IF(ISBLANK('Review Log'!A75),"",'Review Log'!A75)</f>
        <v>69</v>
      </c>
      <c r="C80" s="183" t="str">
        <f>IF(ISBLANK('Review Log'!B75),"",'Review Log'!B75)</f>
        <v/>
      </c>
      <c r="D80" s="183" t="str">
        <f>IF(ISBLANK('Review Log'!C75),"",'Review Log'!C75)</f>
        <v/>
      </c>
      <c r="E80" s="64"/>
      <c r="F80" s="64"/>
      <c r="G80" s="63"/>
      <c r="H80" s="63"/>
    </row>
    <row r="81" spans="2:8" x14ac:dyDescent="0.3">
      <c r="B81" s="183">
        <f>IF(ISBLANK('Review Log'!A76),"",'Review Log'!A76)</f>
        <v>70</v>
      </c>
      <c r="C81" s="183" t="str">
        <f>IF(ISBLANK('Review Log'!B76),"",'Review Log'!B76)</f>
        <v/>
      </c>
      <c r="D81" s="183" t="str">
        <f>IF(ISBLANK('Review Log'!C76),"",'Review Log'!C76)</f>
        <v/>
      </c>
      <c r="E81" s="64"/>
      <c r="F81" s="64"/>
      <c r="G81" s="63"/>
      <c r="H81" s="63"/>
    </row>
    <row r="82" spans="2:8" x14ac:dyDescent="0.3">
      <c r="B82" s="183">
        <f>IF(ISBLANK('Review Log'!A77),"",'Review Log'!A77)</f>
        <v>71</v>
      </c>
      <c r="C82" s="183" t="str">
        <f>IF(ISBLANK('Review Log'!B77),"",'Review Log'!B77)</f>
        <v/>
      </c>
      <c r="D82" s="183" t="str">
        <f>IF(ISBLANK('Review Log'!C77),"",'Review Log'!C77)</f>
        <v/>
      </c>
      <c r="E82" s="64"/>
      <c r="F82" s="64"/>
      <c r="G82" s="63"/>
      <c r="H82" s="63"/>
    </row>
    <row r="83" spans="2:8" x14ac:dyDescent="0.3">
      <c r="B83" s="183">
        <f>IF(ISBLANK('Review Log'!A78),"",'Review Log'!A78)</f>
        <v>72</v>
      </c>
      <c r="C83" s="183" t="str">
        <f>IF(ISBLANK('Review Log'!B78),"",'Review Log'!B78)</f>
        <v/>
      </c>
      <c r="D83" s="183" t="str">
        <f>IF(ISBLANK('Review Log'!C78),"",'Review Log'!C78)</f>
        <v/>
      </c>
      <c r="E83" s="64"/>
      <c r="F83" s="64"/>
      <c r="G83" s="63"/>
      <c r="H83" s="63"/>
    </row>
    <row r="84" spans="2:8" x14ac:dyDescent="0.3">
      <c r="B84" s="183">
        <f>IF(ISBLANK('Review Log'!A79),"",'Review Log'!A79)</f>
        <v>73</v>
      </c>
      <c r="C84" s="183" t="str">
        <f>IF(ISBLANK('Review Log'!B79),"",'Review Log'!B79)</f>
        <v/>
      </c>
      <c r="D84" s="183" t="str">
        <f>IF(ISBLANK('Review Log'!C79),"",'Review Log'!C79)</f>
        <v/>
      </c>
      <c r="E84" s="64"/>
      <c r="F84" s="64"/>
      <c r="G84" s="63"/>
      <c r="H84" s="63"/>
    </row>
    <row r="85" spans="2:8" x14ac:dyDescent="0.3">
      <c r="B85" s="183">
        <f>IF(ISBLANK('Review Log'!A80),"",'Review Log'!A80)</f>
        <v>74</v>
      </c>
      <c r="C85" s="183" t="str">
        <f>IF(ISBLANK('Review Log'!B80),"",'Review Log'!B80)</f>
        <v/>
      </c>
      <c r="D85" s="183" t="str">
        <f>IF(ISBLANK('Review Log'!C80),"",'Review Log'!C80)</f>
        <v/>
      </c>
      <c r="E85" s="64"/>
      <c r="F85" s="64"/>
      <c r="G85" s="63"/>
      <c r="H85" s="63"/>
    </row>
    <row r="86" spans="2:8" x14ac:dyDescent="0.3">
      <c r="B86" s="183">
        <f>IF(ISBLANK('Review Log'!A81),"",'Review Log'!A81)</f>
        <v>75</v>
      </c>
      <c r="C86" s="183" t="str">
        <f>IF(ISBLANK('Review Log'!B81),"",'Review Log'!B81)</f>
        <v/>
      </c>
      <c r="D86" s="183" t="str">
        <f>IF(ISBLANK('Review Log'!C81),"",'Review Log'!C81)</f>
        <v/>
      </c>
      <c r="E86" s="64"/>
      <c r="F86" s="64"/>
      <c r="G86" s="63"/>
      <c r="H86" s="63"/>
    </row>
    <row r="87" spans="2:8" x14ac:dyDescent="0.3">
      <c r="B87" s="183">
        <f>IF(ISBLANK('Review Log'!A82),"",'Review Log'!A82)</f>
        <v>76</v>
      </c>
      <c r="C87" s="183" t="str">
        <f>IF(ISBLANK('Review Log'!B82),"",'Review Log'!B82)</f>
        <v/>
      </c>
      <c r="D87" s="183" t="str">
        <f>IF(ISBLANK('Review Log'!C82),"",'Review Log'!C82)</f>
        <v/>
      </c>
      <c r="E87" s="64"/>
      <c r="F87" s="64"/>
      <c r="G87" s="63"/>
      <c r="H87" s="63"/>
    </row>
    <row r="88" spans="2:8" x14ac:dyDescent="0.3">
      <c r="B88" s="183">
        <f>IF(ISBLANK('Review Log'!A83),"",'Review Log'!A83)</f>
        <v>77</v>
      </c>
      <c r="C88" s="183" t="str">
        <f>IF(ISBLANK('Review Log'!B83),"",'Review Log'!B83)</f>
        <v/>
      </c>
      <c r="D88" s="183" t="str">
        <f>IF(ISBLANK('Review Log'!C83),"",'Review Log'!C83)</f>
        <v/>
      </c>
      <c r="E88" s="64"/>
      <c r="F88" s="64"/>
      <c r="G88" s="63"/>
      <c r="H88" s="63"/>
    </row>
    <row r="89" spans="2:8" x14ac:dyDescent="0.3">
      <c r="B89" s="183">
        <f>IF(ISBLANK('Review Log'!A84),"",'Review Log'!A84)</f>
        <v>78</v>
      </c>
      <c r="C89" s="183" t="str">
        <f>IF(ISBLANK('Review Log'!B84),"",'Review Log'!B84)</f>
        <v/>
      </c>
      <c r="D89" s="183" t="str">
        <f>IF(ISBLANK('Review Log'!C84),"",'Review Log'!C84)</f>
        <v/>
      </c>
      <c r="E89" s="64"/>
      <c r="F89" s="64"/>
      <c r="G89" s="63"/>
      <c r="H89" s="63"/>
    </row>
    <row r="90" spans="2:8" x14ac:dyDescent="0.3">
      <c r="B90" s="183">
        <f>IF(ISBLANK('Review Log'!A85),"",'Review Log'!A85)</f>
        <v>79</v>
      </c>
      <c r="C90" s="183" t="str">
        <f>IF(ISBLANK('Review Log'!B85),"",'Review Log'!B85)</f>
        <v/>
      </c>
      <c r="D90" s="183" t="str">
        <f>IF(ISBLANK('Review Log'!C85),"",'Review Log'!C85)</f>
        <v/>
      </c>
      <c r="E90" s="64"/>
      <c r="F90" s="64"/>
      <c r="G90" s="63"/>
      <c r="H90" s="63"/>
    </row>
    <row r="91" spans="2:8" x14ac:dyDescent="0.3">
      <c r="B91" s="183">
        <f>IF(ISBLANK('Review Log'!A86),"",'Review Log'!A86)</f>
        <v>80</v>
      </c>
      <c r="C91" s="183" t="str">
        <f>IF(ISBLANK('Review Log'!B86),"",'Review Log'!B86)</f>
        <v/>
      </c>
      <c r="D91" s="183" t="str">
        <f>IF(ISBLANK('Review Log'!C86),"",'Review Log'!C86)</f>
        <v/>
      </c>
      <c r="E91" s="64"/>
      <c r="F91" s="64"/>
      <c r="G91" s="63"/>
      <c r="H91" s="63"/>
    </row>
    <row r="92" spans="2:8" x14ac:dyDescent="0.3">
      <c r="B92" s="183">
        <f>IF(ISBLANK('Review Log'!A87),"",'Review Log'!A87)</f>
        <v>81</v>
      </c>
      <c r="C92" s="183" t="str">
        <f>IF(ISBLANK('Review Log'!B87),"",'Review Log'!B87)</f>
        <v/>
      </c>
      <c r="D92" s="183" t="str">
        <f>IF(ISBLANK('Review Log'!C87),"",'Review Log'!C87)</f>
        <v/>
      </c>
      <c r="E92" s="64"/>
      <c r="F92" s="64"/>
      <c r="G92" s="63"/>
      <c r="H92" s="63"/>
    </row>
    <row r="93" spans="2:8" x14ac:dyDescent="0.3">
      <c r="B93" s="183">
        <f>IF(ISBLANK('Review Log'!A88),"",'Review Log'!A88)</f>
        <v>82</v>
      </c>
      <c r="C93" s="183" t="str">
        <f>IF(ISBLANK('Review Log'!B88),"",'Review Log'!B88)</f>
        <v/>
      </c>
      <c r="D93" s="183" t="str">
        <f>IF(ISBLANK('Review Log'!C88),"",'Review Log'!C88)</f>
        <v/>
      </c>
      <c r="E93" s="64"/>
      <c r="F93" s="64"/>
      <c r="G93" s="63"/>
      <c r="H93" s="63"/>
    </row>
    <row r="94" spans="2:8" x14ac:dyDescent="0.3">
      <c r="B94" s="183">
        <f>IF(ISBLANK('Review Log'!A89),"",'Review Log'!A89)</f>
        <v>83</v>
      </c>
      <c r="C94" s="183" t="str">
        <f>IF(ISBLANK('Review Log'!B89),"",'Review Log'!B89)</f>
        <v/>
      </c>
      <c r="D94" s="183" t="str">
        <f>IF(ISBLANK('Review Log'!C89),"",'Review Log'!C89)</f>
        <v/>
      </c>
      <c r="E94" s="64"/>
      <c r="F94" s="64"/>
      <c r="G94" s="63"/>
      <c r="H94" s="63"/>
    </row>
    <row r="95" spans="2:8" x14ac:dyDescent="0.3">
      <c r="B95" s="183">
        <f>IF(ISBLANK('Review Log'!A90),"",'Review Log'!A90)</f>
        <v>84</v>
      </c>
      <c r="C95" s="183" t="str">
        <f>IF(ISBLANK('Review Log'!B90),"",'Review Log'!B90)</f>
        <v/>
      </c>
      <c r="D95" s="183" t="str">
        <f>IF(ISBLANK('Review Log'!C90),"",'Review Log'!C90)</f>
        <v/>
      </c>
      <c r="E95" s="64"/>
      <c r="F95" s="64"/>
      <c r="G95" s="63"/>
      <c r="H95" s="63"/>
    </row>
    <row r="96" spans="2:8" x14ac:dyDescent="0.3">
      <c r="B96" s="183">
        <f>IF(ISBLANK('Review Log'!A91),"",'Review Log'!A91)</f>
        <v>85</v>
      </c>
      <c r="C96" s="183" t="str">
        <f>IF(ISBLANK('Review Log'!B91),"",'Review Log'!B91)</f>
        <v/>
      </c>
      <c r="D96" s="183" t="str">
        <f>IF(ISBLANK('Review Log'!C91),"",'Review Log'!C91)</f>
        <v/>
      </c>
      <c r="E96" s="64"/>
      <c r="F96" s="64"/>
      <c r="G96" s="63"/>
      <c r="H96" s="63"/>
    </row>
    <row r="97" spans="2:8" x14ac:dyDescent="0.3">
      <c r="B97" s="183">
        <f>IF(ISBLANK('Review Log'!A92),"",'Review Log'!A92)</f>
        <v>86</v>
      </c>
      <c r="C97" s="183" t="str">
        <f>IF(ISBLANK('Review Log'!B92),"",'Review Log'!B92)</f>
        <v/>
      </c>
      <c r="D97" s="183" t="str">
        <f>IF(ISBLANK('Review Log'!C92),"",'Review Log'!C92)</f>
        <v/>
      </c>
      <c r="E97" s="64"/>
      <c r="F97" s="64"/>
      <c r="G97" s="63"/>
      <c r="H97" s="63"/>
    </row>
    <row r="98" spans="2:8" x14ac:dyDescent="0.3">
      <c r="B98" s="183">
        <f>IF(ISBLANK('Review Log'!A93),"",'Review Log'!A93)</f>
        <v>87</v>
      </c>
      <c r="C98" s="183" t="str">
        <f>IF(ISBLANK('Review Log'!B93),"",'Review Log'!B93)</f>
        <v/>
      </c>
      <c r="D98" s="183" t="str">
        <f>IF(ISBLANK('Review Log'!C93),"",'Review Log'!C93)</f>
        <v/>
      </c>
      <c r="E98" s="64"/>
      <c r="F98" s="64"/>
      <c r="G98" s="63"/>
      <c r="H98" s="63"/>
    </row>
    <row r="99" spans="2:8" x14ac:dyDescent="0.3">
      <c r="B99" s="183">
        <f>IF(ISBLANK('Review Log'!A94),"",'Review Log'!A94)</f>
        <v>88</v>
      </c>
      <c r="C99" s="183" t="str">
        <f>IF(ISBLANK('Review Log'!B94),"",'Review Log'!B94)</f>
        <v/>
      </c>
      <c r="D99" s="183" t="str">
        <f>IF(ISBLANK('Review Log'!C94),"",'Review Log'!C94)</f>
        <v/>
      </c>
      <c r="E99" s="64"/>
      <c r="F99" s="64"/>
      <c r="G99" s="63"/>
      <c r="H99" s="63"/>
    </row>
    <row r="100" spans="2:8" x14ac:dyDescent="0.3">
      <c r="B100" s="183">
        <f>IF(ISBLANK('Review Log'!A95),"",'Review Log'!A95)</f>
        <v>89</v>
      </c>
      <c r="C100" s="183" t="str">
        <f>IF(ISBLANK('Review Log'!B95),"",'Review Log'!B95)</f>
        <v/>
      </c>
      <c r="D100" s="183" t="str">
        <f>IF(ISBLANK('Review Log'!C95),"",'Review Log'!C95)</f>
        <v/>
      </c>
      <c r="E100" s="64"/>
      <c r="F100" s="64"/>
      <c r="G100" s="63"/>
      <c r="H100" s="63"/>
    </row>
    <row r="101" spans="2:8" x14ac:dyDescent="0.3">
      <c r="B101" s="183">
        <f>IF(ISBLANK('Review Log'!A96),"",'Review Log'!A96)</f>
        <v>90</v>
      </c>
      <c r="C101" s="183" t="str">
        <f>IF(ISBLANK('Review Log'!B96),"",'Review Log'!B96)</f>
        <v/>
      </c>
      <c r="D101" s="183" t="str">
        <f>IF(ISBLANK('Review Log'!C96),"",'Review Log'!C96)</f>
        <v/>
      </c>
      <c r="E101" s="64"/>
      <c r="F101" s="64"/>
      <c r="G101" s="63"/>
      <c r="H101" s="63"/>
    </row>
    <row r="102" spans="2:8" x14ac:dyDescent="0.3">
      <c r="B102" s="183">
        <f>IF(ISBLANK('Review Log'!A97),"",'Review Log'!A97)</f>
        <v>91</v>
      </c>
      <c r="C102" s="183" t="str">
        <f>IF(ISBLANK('Review Log'!B97),"",'Review Log'!B97)</f>
        <v/>
      </c>
      <c r="D102" s="183" t="str">
        <f>IF(ISBLANK('Review Log'!C97),"",'Review Log'!C97)</f>
        <v/>
      </c>
      <c r="E102" s="64"/>
      <c r="F102" s="64"/>
      <c r="G102" s="63"/>
      <c r="H102" s="63"/>
    </row>
    <row r="103" spans="2:8" x14ac:dyDescent="0.3">
      <c r="B103" s="183">
        <f>IF(ISBLANK('Review Log'!A98),"",'Review Log'!A98)</f>
        <v>92</v>
      </c>
      <c r="C103" s="183" t="str">
        <f>IF(ISBLANK('Review Log'!B98),"",'Review Log'!B98)</f>
        <v/>
      </c>
      <c r="D103" s="183" t="str">
        <f>IF(ISBLANK('Review Log'!C98),"",'Review Log'!C98)</f>
        <v/>
      </c>
      <c r="E103" s="64"/>
      <c r="F103" s="64"/>
      <c r="G103" s="63"/>
      <c r="H103" s="63"/>
    </row>
    <row r="104" spans="2:8" x14ac:dyDescent="0.3">
      <c r="B104" s="183">
        <f>IF(ISBLANK('Review Log'!A99),"",'Review Log'!A99)</f>
        <v>93</v>
      </c>
      <c r="C104" s="183" t="str">
        <f>IF(ISBLANK('Review Log'!B99),"",'Review Log'!B99)</f>
        <v/>
      </c>
      <c r="D104" s="183" t="str">
        <f>IF(ISBLANK('Review Log'!C99),"",'Review Log'!C99)</f>
        <v/>
      </c>
      <c r="E104" s="64"/>
      <c r="F104" s="64"/>
      <c r="G104" s="63"/>
      <c r="H104" s="63"/>
    </row>
    <row r="105" spans="2:8" x14ac:dyDescent="0.3">
      <c r="B105" s="183">
        <f>IF(ISBLANK('Review Log'!A100),"",'Review Log'!A100)</f>
        <v>94</v>
      </c>
      <c r="C105" s="183" t="str">
        <f>IF(ISBLANK('Review Log'!B100),"",'Review Log'!B100)</f>
        <v/>
      </c>
      <c r="D105" s="183" t="str">
        <f>IF(ISBLANK('Review Log'!C100),"",'Review Log'!C100)</f>
        <v/>
      </c>
      <c r="E105" s="64"/>
      <c r="F105" s="64"/>
      <c r="G105" s="63"/>
      <c r="H105" s="63"/>
    </row>
    <row r="106" spans="2:8" x14ac:dyDescent="0.3">
      <c r="B106" s="183">
        <f>IF(ISBLANK('Review Log'!A101),"",'Review Log'!A101)</f>
        <v>95</v>
      </c>
      <c r="C106" s="183" t="str">
        <f>IF(ISBLANK('Review Log'!B101),"",'Review Log'!B101)</f>
        <v/>
      </c>
      <c r="D106" s="183" t="str">
        <f>IF(ISBLANK('Review Log'!C101),"",'Review Log'!C101)</f>
        <v/>
      </c>
      <c r="E106" s="64"/>
      <c r="F106" s="64"/>
      <c r="G106" s="63"/>
      <c r="H106" s="63"/>
    </row>
    <row r="107" spans="2:8" x14ac:dyDescent="0.3">
      <c r="B107" s="183">
        <f>IF(ISBLANK('Review Log'!A102),"",'Review Log'!A102)</f>
        <v>96</v>
      </c>
      <c r="C107" s="183" t="str">
        <f>IF(ISBLANK('Review Log'!B102),"",'Review Log'!B102)</f>
        <v/>
      </c>
      <c r="D107" s="183" t="str">
        <f>IF(ISBLANK('Review Log'!C102),"",'Review Log'!C102)</f>
        <v/>
      </c>
      <c r="E107" s="64"/>
      <c r="F107" s="64"/>
      <c r="G107" s="63"/>
      <c r="H107" s="63"/>
    </row>
    <row r="108" spans="2:8" x14ac:dyDescent="0.3">
      <c r="B108" s="183">
        <f>IF(ISBLANK('Review Log'!A103),"",'Review Log'!A103)</f>
        <v>97</v>
      </c>
      <c r="C108" s="183" t="str">
        <f>IF(ISBLANK('Review Log'!B103),"",'Review Log'!B103)</f>
        <v/>
      </c>
      <c r="D108" s="183" t="str">
        <f>IF(ISBLANK('Review Log'!C103),"",'Review Log'!C103)</f>
        <v/>
      </c>
      <c r="E108" s="64"/>
      <c r="F108" s="64"/>
      <c r="G108" s="63"/>
      <c r="H108" s="63"/>
    </row>
    <row r="109" spans="2:8" x14ac:dyDescent="0.3">
      <c r="B109" s="183">
        <f>IF(ISBLANK('Review Log'!A104),"",'Review Log'!A104)</f>
        <v>98</v>
      </c>
      <c r="C109" s="183" t="str">
        <f>IF(ISBLANK('Review Log'!B104),"",'Review Log'!B104)</f>
        <v/>
      </c>
      <c r="D109" s="183" t="str">
        <f>IF(ISBLANK('Review Log'!C104),"",'Review Log'!C104)</f>
        <v/>
      </c>
      <c r="E109" s="64"/>
      <c r="F109" s="64"/>
      <c r="G109" s="63"/>
      <c r="H109" s="63"/>
    </row>
    <row r="110" spans="2:8" x14ac:dyDescent="0.3">
      <c r="B110" s="183">
        <f>IF(ISBLANK('Review Log'!A105),"",'Review Log'!A105)</f>
        <v>99</v>
      </c>
      <c r="C110" s="183" t="str">
        <f>IF(ISBLANK('Review Log'!B105),"",'Review Log'!B105)</f>
        <v/>
      </c>
      <c r="D110" s="183" t="str">
        <f>IF(ISBLANK('Review Log'!C105),"",'Review Log'!C105)</f>
        <v/>
      </c>
      <c r="E110" s="64"/>
      <c r="F110" s="64"/>
      <c r="G110" s="63"/>
      <c r="H110" s="63"/>
    </row>
    <row r="111" spans="2:8" x14ac:dyDescent="0.3">
      <c r="B111" s="183">
        <f>IF(ISBLANK('Review Log'!A106),"",'Review Log'!A106)</f>
        <v>100</v>
      </c>
      <c r="C111" s="183" t="str">
        <f>IF(ISBLANK('Review Log'!B106),"",'Review Log'!B106)</f>
        <v/>
      </c>
      <c r="D111" s="183" t="str">
        <f>IF(ISBLANK('Review Log'!C106),"",'Review Log'!C106)</f>
        <v/>
      </c>
      <c r="E111" s="64"/>
      <c r="F111" s="64"/>
      <c r="G111" s="63"/>
      <c r="H111" s="63"/>
    </row>
    <row r="112" spans="2:8" x14ac:dyDescent="0.3">
      <c r="B112" s="183">
        <f>IF(ISBLANK('Review Log'!A107),"",'Review Log'!A107)</f>
        <v>101</v>
      </c>
      <c r="C112" s="183" t="str">
        <f>IF(ISBLANK('Review Log'!B107),"",'Review Log'!B107)</f>
        <v/>
      </c>
      <c r="D112" s="183" t="str">
        <f>IF(ISBLANK('Review Log'!C107),"",'Review Log'!C107)</f>
        <v/>
      </c>
      <c r="E112" s="64"/>
      <c r="F112" s="64"/>
      <c r="G112" s="63"/>
      <c r="H112" s="63"/>
    </row>
    <row r="113" spans="2:8" x14ac:dyDescent="0.3">
      <c r="B113" s="183">
        <f>IF(ISBLANK('Review Log'!A108),"",'Review Log'!A108)</f>
        <v>102</v>
      </c>
      <c r="C113" s="183" t="str">
        <f>IF(ISBLANK('Review Log'!B108),"",'Review Log'!B108)</f>
        <v/>
      </c>
      <c r="D113" s="183" t="str">
        <f>IF(ISBLANK('Review Log'!C108),"",'Review Log'!C108)</f>
        <v/>
      </c>
      <c r="E113" s="64"/>
      <c r="F113" s="64"/>
      <c r="G113" s="63"/>
      <c r="H113" s="63"/>
    </row>
    <row r="114" spans="2:8" x14ac:dyDescent="0.3">
      <c r="B114" s="183">
        <f>IF(ISBLANK('Review Log'!A109),"",'Review Log'!A109)</f>
        <v>103</v>
      </c>
      <c r="C114" s="183" t="str">
        <f>IF(ISBLANK('Review Log'!B109),"",'Review Log'!B109)</f>
        <v/>
      </c>
      <c r="D114" s="183" t="str">
        <f>IF(ISBLANK('Review Log'!C109),"",'Review Log'!C109)</f>
        <v/>
      </c>
      <c r="E114" s="64"/>
      <c r="F114" s="64"/>
      <c r="G114" s="63"/>
      <c r="H114" s="63"/>
    </row>
    <row r="115" spans="2:8" x14ac:dyDescent="0.3">
      <c r="B115" s="183">
        <f>IF(ISBLANK('Review Log'!A110),"",'Review Log'!A110)</f>
        <v>104</v>
      </c>
      <c r="C115" s="183" t="str">
        <f>IF(ISBLANK('Review Log'!B110),"",'Review Log'!B110)</f>
        <v/>
      </c>
      <c r="D115" s="183" t="str">
        <f>IF(ISBLANK('Review Log'!C110),"",'Review Log'!C110)</f>
        <v/>
      </c>
      <c r="E115" s="64"/>
      <c r="F115" s="64"/>
      <c r="G115" s="63"/>
      <c r="H115" s="63"/>
    </row>
    <row r="116" spans="2:8" x14ac:dyDescent="0.3">
      <c r="B116" s="183">
        <f>IF(ISBLANK('Review Log'!A111),"",'Review Log'!A111)</f>
        <v>105</v>
      </c>
      <c r="C116" s="183" t="str">
        <f>IF(ISBLANK('Review Log'!B111),"",'Review Log'!B111)</f>
        <v/>
      </c>
      <c r="D116" s="183" t="str">
        <f>IF(ISBLANK('Review Log'!C111),"",'Review Log'!C111)</f>
        <v/>
      </c>
      <c r="E116" s="64"/>
      <c r="F116" s="64"/>
      <c r="G116" s="63"/>
      <c r="H116" s="63"/>
    </row>
    <row r="117" spans="2:8" x14ac:dyDescent="0.3">
      <c r="B117" s="183">
        <f>IF(ISBLANK('Review Log'!A112),"",'Review Log'!A112)</f>
        <v>106</v>
      </c>
      <c r="C117" s="183" t="str">
        <f>IF(ISBLANK('Review Log'!B112),"",'Review Log'!B112)</f>
        <v/>
      </c>
      <c r="D117" s="183" t="str">
        <f>IF(ISBLANK('Review Log'!C112),"",'Review Log'!C112)</f>
        <v/>
      </c>
      <c r="E117" s="64"/>
      <c r="F117" s="64"/>
      <c r="G117" s="63"/>
      <c r="H117" s="63"/>
    </row>
    <row r="118" spans="2:8" x14ac:dyDescent="0.3">
      <c r="B118" s="183">
        <f>IF(ISBLANK('Review Log'!A113),"",'Review Log'!A113)</f>
        <v>107</v>
      </c>
      <c r="C118" s="183" t="str">
        <f>IF(ISBLANK('Review Log'!B113),"",'Review Log'!B113)</f>
        <v/>
      </c>
      <c r="D118" s="183" t="str">
        <f>IF(ISBLANK('Review Log'!C113),"",'Review Log'!C113)</f>
        <v/>
      </c>
      <c r="E118" s="64"/>
      <c r="F118" s="64"/>
      <c r="G118" s="63"/>
      <c r="H118" s="63"/>
    </row>
    <row r="119" spans="2:8" x14ac:dyDescent="0.3">
      <c r="B119" s="183">
        <f>IF(ISBLANK('Review Log'!A114),"",'Review Log'!A114)</f>
        <v>108</v>
      </c>
      <c r="C119" s="183" t="str">
        <f>IF(ISBLANK('Review Log'!B114),"",'Review Log'!B114)</f>
        <v/>
      </c>
      <c r="D119" s="183" t="str">
        <f>IF(ISBLANK('Review Log'!C114),"",'Review Log'!C114)</f>
        <v/>
      </c>
      <c r="E119" s="64"/>
      <c r="F119" s="64"/>
      <c r="G119" s="63"/>
      <c r="H119" s="63"/>
    </row>
    <row r="120" spans="2:8" x14ac:dyDescent="0.3">
      <c r="B120" s="183">
        <f>IF(ISBLANK('Review Log'!A115),"",'Review Log'!A115)</f>
        <v>109</v>
      </c>
      <c r="C120" s="183" t="str">
        <f>IF(ISBLANK('Review Log'!B115),"",'Review Log'!B115)</f>
        <v/>
      </c>
      <c r="D120" s="183" t="str">
        <f>IF(ISBLANK('Review Log'!C115),"",'Review Log'!C115)</f>
        <v/>
      </c>
      <c r="E120" s="64"/>
      <c r="F120" s="64"/>
      <c r="G120" s="63"/>
      <c r="H120" s="63"/>
    </row>
    <row r="121" spans="2:8" x14ac:dyDescent="0.3">
      <c r="B121" s="183">
        <f>IF(ISBLANK('Review Log'!A116),"",'Review Log'!A116)</f>
        <v>110</v>
      </c>
      <c r="C121" s="183" t="str">
        <f>IF(ISBLANK('Review Log'!B116),"",'Review Log'!B116)</f>
        <v/>
      </c>
      <c r="D121" s="183" t="str">
        <f>IF(ISBLANK('Review Log'!C116),"",'Review Log'!C116)</f>
        <v/>
      </c>
      <c r="E121" s="64"/>
      <c r="F121" s="64"/>
      <c r="G121" s="63"/>
      <c r="H121" s="63"/>
    </row>
    <row r="122" spans="2:8" x14ac:dyDescent="0.3">
      <c r="B122" s="183">
        <f>IF(ISBLANK('Review Log'!A117),"",'Review Log'!A117)</f>
        <v>111</v>
      </c>
      <c r="C122" s="183" t="str">
        <f>IF(ISBLANK('Review Log'!B117),"",'Review Log'!B117)</f>
        <v/>
      </c>
      <c r="D122" s="183" t="str">
        <f>IF(ISBLANK('Review Log'!C117),"",'Review Log'!C117)</f>
        <v/>
      </c>
      <c r="E122" s="64"/>
      <c r="F122" s="64"/>
      <c r="G122" s="63"/>
      <c r="H122" s="63"/>
    </row>
    <row r="123" spans="2:8" x14ac:dyDescent="0.3">
      <c r="B123" s="183">
        <f>IF(ISBLANK('Review Log'!A118),"",'Review Log'!A118)</f>
        <v>112</v>
      </c>
      <c r="C123" s="183" t="str">
        <f>IF(ISBLANK('Review Log'!B118),"",'Review Log'!B118)</f>
        <v/>
      </c>
      <c r="D123" s="183" t="str">
        <f>IF(ISBLANK('Review Log'!C118),"",'Review Log'!C118)</f>
        <v/>
      </c>
      <c r="E123" s="64"/>
      <c r="F123" s="64"/>
      <c r="G123" s="63"/>
      <c r="H123" s="63"/>
    </row>
    <row r="124" spans="2:8" x14ac:dyDescent="0.3">
      <c r="B124" s="183">
        <f>IF(ISBLANK('Review Log'!A119),"",'Review Log'!A119)</f>
        <v>113</v>
      </c>
      <c r="C124" s="183" t="str">
        <f>IF(ISBLANK('Review Log'!B119),"",'Review Log'!B119)</f>
        <v/>
      </c>
      <c r="D124" s="183" t="str">
        <f>IF(ISBLANK('Review Log'!C119),"",'Review Log'!C119)</f>
        <v/>
      </c>
      <c r="E124" s="64"/>
      <c r="F124" s="64"/>
      <c r="G124" s="63"/>
      <c r="H124" s="63"/>
    </row>
    <row r="125" spans="2:8" x14ac:dyDescent="0.3">
      <c r="B125" s="183">
        <f>IF(ISBLANK('Review Log'!A120),"",'Review Log'!A120)</f>
        <v>114</v>
      </c>
      <c r="C125" s="183" t="str">
        <f>IF(ISBLANK('Review Log'!B120),"",'Review Log'!B120)</f>
        <v/>
      </c>
      <c r="D125" s="183" t="str">
        <f>IF(ISBLANK('Review Log'!C120),"",'Review Log'!C120)</f>
        <v/>
      </c>
      <c r="E125" s="64"/>
      <c r="F125" s="64"/>
      <c r="G125" s="63"/>
      <c r="H125" s="63"/>
    </row>
    <row r="126" spans="2:8" x14ac:dyDescent="0.3">
      <c r="B126" s="183">
        <f>IF(ISBLANK('Review Log'!A121),"",'Review Log'!A121)</f>
        <v>115</v>
      </c>
      <c r="C126" s="183" t="str">
        <f>IF(ISBLANK('Review Log'!B121),"",'Review Log'!B121)</f>
        <v/>
      </c>
      <c r="D126" s="183" t="str">
        <f>IF(ISBLANK('Review Log'!C121),"",'Review Log'!C121)</f>
        <v/>
      </c>
      <c r="E126" s="64"/>
      <c r="F126" s="64"/>
      <c r="G126" s="63"/>
      <c r="H126" s="63"/>
    </row>
    <row r="127" spans="2:8" x14ac:dyDescent="0.3">
      <c r="B127" s="183">
        <f>IF(ISBLANK('Review Log'!A122),"",'Review Log'!A122)</f>
        <v>116</v>
      </c>
      <c r="C127" s="183" t="str">
        <f>IF(ISBLANK('Review Log'!B122),"",'Review Log'!B122)</f>
        <v/>
      </c>
      <c r="D127" s="183" t="str">
        <f>IF(ISBLANK('Review Log'!C122),"",'Review Log'!C122)</f>
        <v/>
      </c>
      <c r="E127" s="64"/>
      <c r="F127" s="64"/>
      <c r="G127" s="63"/>
      <c r="H127" s="63"/>
    </row>
    <row r="128" spans="2:8" x14ac:dyDescent="0.3">
      <c r="B128" s="183">
        <f>IF(ISBLANK('Review Log'!A123),"",'Review Log'!A123)</f>
        <v>117</v>
      </c>
      <c r="C128" s="183" t="str">
        <f>IF(ISBLANK('Review Log'!B123),"",'Review Log'!B123)</f>
        <v/>
      </c>
      <c r="D128" s="183" t="str">
        <f>IF(ISBLANK('Review Log'!C123),"",'Review Log'!C123)</f>
        <v/>
      </c>
      <c r="E128" s="64"/>
      <c r="F128" s="64"/>
      <c r="G128" s="63"/>
      <c r="H128" s="63"/>
    </row>
    <row r="129" spans="2:8" x14ac:dyDescent="0.3">
      <c r="B129" s="183">
        <f>IF(ISBLANK('Review Log'!A124),"",'Review Log'!A124)</f>
        <v>118</v>
      </c>
      <c r="C129" s="183" t="str">
        <f>IF(ISBLANK('Review Log'!B124),"",'Review Log'!B124)</f>
        <v/>
      </c>
      <c r="D129" s="183" t="str">
        <f>IF(ISBLANK('Review Log'!C124),"",'Review Log'!C124)</f>
        <v/>
      </c>
      <c r="E129" s="64"/>
      <c r="F129" s="64"/>
      <c r="G129" s="63"/>
      <c r="H129" s="63"/>
    </row>
    <row r="130" spans="2:8" x14ac:dyDescent="0.3">
      <c r="B130" s="183">
        <f>IF(ISBLANK('Review Log'!A125),"",'Review Log'!A125)</f>
        <v>119</v>
      </c>
      <c r="C130" s="183" t="str">
        <f>IF(ISBLANK('Review Log'!B125),"",'Review Log'!B125)</f>
        <v/>
      </c>
      <c r="D130" s="183" t="str">
        <f>IF(ISBLANK('Review Log'!C125),"",'Review Log'!C125)</f>
        <v/>
      </c>
      <c r="E130" s="64"/>
      <c r="F130" s="64"/>
      <c r="G130" s="63"/>
      <c r="H130" s="63"/>
    </row>
    <row r="131" spans="2:8" x14ac:dyDescent="0.3">
      <c r="B131" s="183">
        <f>IF(ISBLANK('Review Log'!A126),"",'Review Log'!A126)</f>
        <v>120</v>
      </c>
      <c r="C131" s="183" t="str">
        <f>IF(ISBLANK('Review Log'!B126),"",'Review Log'!B126)</f>
        <v/>
      </c>
      <c r="D131" s="183" t="str">
        <f>IF(ISBLANK('Review Log'!C126),"",'Review Log'!C126)</f>
        <v/>
      </c>
      <c r="E131" s="64"/>
      <c r="F131" s="64"/>
      <c r="G131" s="63"/>
      <c r="H131" s="63"/>
    </row>
    <row r="132" spans="2:8" x14ac:dyDescent="0.3">
      <c r="B132" s="183">
        <f>IF(ISBLANK('Review Log'!A127),"",'Review Log'!A127)</f>
        <v>121</v>
      </c>
      <c r="C132" s="183" t="str">
        <f>IF(ISBLANK('Review Log'!B127),"",'Review Log'!B127)</f>
        <v/>
      </c>
      <c r="D132" s="183" t="str">
        <f>IF(ISBLANK('Review Log'!C127),"",'Review Log'!C127)</f>
        <v/>
      </c>
      <c r="E132" s="64"/>
      <c r="F132" s="64"/>
      <c r="G132" s="63"/>
      <c r="H132" s="63"/>
    </row>
    <row r="133" spans="2:8" x14ac:dyDescent="0.3">
      <c r="B133" s="183">
        <f>IF(ISBLANK('Review Log'!A128),"",'Review Log'!A128)</f>
        <v>122</v>
      </c>
      <c r="C133" s="183" t="str">
        <f>IF(ISBLANK('Review Log'!B128),"",'Review Log'!B128)</f>
        <v/>
      </c>
      <c r="D133" s="183" t="str">
        <f>IF(ISBLANK('Review Log'!C128),"",'Review Log'!C128)</f>
        <v/>
      </c>
      <c r="E133" s="64"/>
      <c r="F133" s="64"/>
      <c r="G133" s="63"/>
      <c r="H133" s="63"/>
    </row>
    <row r="134" spans="2:8" x14ac:dyDescent="0.3">
      <c r="B134" s="183">
        <f>IF(ISBLANK('Review Log'!A129),"",'Review Log'!A129)</f>
        <v>123</v>
      </c>
      <c r="C134" s="183" t="str">
        <f>IF(ISBLANK('Review Log'!B129),"",'Review Log'!B129)</f>
        <v/>
      </c>
      <c r="D134" s="183" t="str">
        <f>IF(ISBLANK('Review Log'!C129),"",'Review Log'!C129)</f>
        <v/>
      </c>
      <c r="E134" s="64"/>
      <c r="F134" s="64"/>
      <c r="G134" s="63"/>
      <c r="H134" s="63"/>
    </row>
    <row r="135" spans="2:8" x14ac:dyDescent="0.3">
      <c r="B135" s="183">
        <f>IF(ISBLANK('Review Log'!A130),"",'Review Log'!A130)</f>
        <v>124</v>
      </c>
      <c r="C135" s="183" t="str">
        <f>IF(ISBLANK('Review Log'!B130),"",'Review Log'!B130)</f>
        <v/>
      </c>
      <c r="D135" s="183" t="str">
        <f>IF(ISBLANK('Review Log'!C130),"",'Review Log'!C130)</f>
        <v/>
      </c>
      <c r="E135" s="64"/>
      <c r="F135" s="64"/>
      <c r="G135" s="63"/>
      <c r="H135" s="63"/>
    </row>
    <row r="136" spans="2:8" x14ac:dyDescent="0.3">
      <c r="B136" s="183">
        <f>IF(ISBLANK('Review Log'!A131),"",'Review Log'!A131)</f>
        <v>125</v>
      </c>
      <c r="C136" s="183" t="str">
        <f>IF(ISBLANK('Review Log'!B131),"",'Review Log'!B131)</f>
        <v/>
      </c>
      <c r="D136" s="183" t="str">
        <f>IF(ISBLANK('Review Log'!C131),"",'Review Log'!C131)</f>
        <v/>
      </c>
      <c r="E136" s="64"/>
      <c r="F136" s="64"/>
      <c r="G136" s="63"/>
      <c r="H136" s="63"/>
    </row>
    <row r="137" spans="2:8" x14ac:dyDescent="0.3">
      <c r="B137" s="183">
        <f>IF(ISBLANK('Review Log'!A132),"",'Review Log'!A132)</f>
        <v>126</v>
      </c>
      <c r="C137" s="183" t="str">
        <f>IF(ISBLANK('Review Log'!B132),"",'Review Log'!B132)</f>
        <v/>
      </c>
      <c r="D137" s="183" t="str">
        <f>IF(ISBLANK('Review Log'!C132),"",'Review Log'!C132)</f>
        <v/>
      </c>
      <c r="E137" s="64"/>
      <c r="F137" s="64"/>
      <c r="G137" s="63"/>
      <c r="H137" s="63"/>
    </row>
    <row r="138" spans="2:8" x14ac:dyDescent="0.3">
      <c r="B138" s="183">
        <f>IF(ISBLANK('Review Log'!A133),"",'Review Log'!A133)</f>
        <v>127</v>
      </c>
      <c r="C138" s="183" t="str">
        <f>IF(ISBLANK('Review Log'!B133),"",'Review Log'!B133)</f>
        <v/>
      </c>
      <c r="D138" s="183" t="str">
        <f>IF(ISBLANK('Review Log'!C133),"",'Review Log'!C133)</f>
        <v/>
      </c>
      <c r="E138" s="64"/>
      <c r="F138" s="64"/>
      <c r="G138" s="63"/>
      <c r="H138" s="63"/>
    </row>
    <row r="139" spans="2:8" x14ac:dyDescent="0.3">
      <c r="B139" s="183">
        <f>IF(ISBLANK('Review Log'!A134),"",'Review Log'!A134)</f>
        <v>128</v>
      </c>
      <c r="C139" s="183" t="str">
        <f>IF(ISBLANK('Review Log'!B134),"",'Review Log'!B134)</f>
        <v/>
      </c>
      <c r="D139" s="183" t="str">
        <f>IF(ISBLANK('Review Log'!C134),"",'Review Log'!C134)</f>
        <v/>
      </c>
      <c r="E139" s="64"/>
      <c r="F139" s="64"/>
      <c r="G139" s="63"/>
      <c r="H139" s="63"/>
    </row>
    <row r="140" spans="2:8" x14ac:dyDescent="0.3">
      <c r="B140" s="183">
        <f>IF(ISBLANK('Review Log'!A135),"",'Review Log'!A135)</f>
        <v>129</v>
      </c>
      <c r="C140" s="183" t="str">
        <f>IF(ISBLANK('Review Log'!B135),"",'Review Log'!B135)</f>
        <v/>
      </c>
      <c r="D140" s="183" t="str">
        <f>IF(ISBLANK('Review Log'!C135),"",'Review Log'!C135)</f>
        <v/>
      </c>
      <c r="E140" s="64"/>
      <c r="F140" s="64"/>
      <c r="G140" s="63"/>
      <c r="H140" s="63"/>
    </row>
    <row r="141" spans="2:8" x14ac:dyDescent="0.3">
      <c r="B141" s="183">
        <f>IF(ISBLANK('Review Log'!A136),"",'Review Log'!A136)</f>
        <v>130</v>
      </c>
      <c r="C141" s="183" t="str">
        <f>IF(ISBLANK('Review Log'!B136),"",'Review Log'!B136)</f>
        <v/>
      </c>
      <c r="D141" s="183" t="str">
        <f>IF(ISBLANK('Review Log'!C136),"",'Review Log'!C136)</f>
        <v/>
      </c>
      <c r="E141" s="64"/>
      <c r="F141" s="64"/>
      <c r="G141" s="63"/>
      <c r="H141" s="63"/>
    </row>
    <row r="142" spans="2:8" x14ac:dyDescent="0.3">
      <c r="B142" s="183">
        <f>IF(ISBLANK('Review Log'!A137),"",'Review Log'!A137)</f>
        <v>131</v>
      </c>
      <c r="C142" s="183" t="str">
        <f>IF(ISBLANK('Review Log'!B137),"",'Review Log'!B137)</f>
        <v/>
      </c>
      <c r="D142" s="183" t="str">
        <f>IF(ISBLANK('Review Log'!C137),"",'Review Log'!C137)</f>
        <v/>
      </c>
      <c r="E142" s="64"/>
      <c r="F142" s="64"/>
      <c r="G142" s="63"/>
      <c r="H142" s="63"/>
    </row>
    <row r="143" spans="2:8" x14ac:dyDescent="0.3">
      <c r="B143" s="183">
        <f>IF(ISBLANK('Review Log'!A138),"",'Review Log'!A138)</f>
        <v>132</v>
      </c>
      <c r="C143" s="183" t="str">
        <f>IF(ISBLANK('Review Log'!B138),"",'Review Log'!B138)</f>
        <v/>
      </c>
      <c r="D143" s="183" t="str">
        <f>IF(ISBLANK('Review Log'!C138),"",'Review Log'!C138)</f>
        <v/>
      </c>
      <c r="E143" s="64"/>
      <c r="F143" s="64"/>
      <c r="G143" s="63"/>
      <c r="H143" s="63"/>
    </row>
    <row r="144" spans="2:8" x14ac:dyDescent="0.3">
      <c r="B144" s="183">
        <f>IF(ISBLANK('Review Log'!A139),"",'Review Log'!A139)</f>
        <v>133</v>
      </c>
      <c r="C144" s="183" t="str">
        <f>IF(ISBLANK('Review Log'!B139),"",'Review Log'!B139)</f>
        <v/>
      </c>
      <c r="D144" s="183" t="str">
        <f>IF(ISBLANK('Review Log'!C139),"",'Review Log'!C139)</f>
        <v/>
      </c>
      <c r="E144" s="64"/>
      <c r="F144" s="64"/>
      <c r="G144" s="63"/>
      <c r="H144" s="63"/>
    </row>
    <row r="145" spans="2:8" x14ac:dyDescent="0.3">
      <c r="B145" s="183">
        <f>IF(ISBLANK('Review Log'!A140),"",'Review Log'!A140)</f>
        <v>134</v>
      </c>
      <c r="C145" s="183" t="str">
        <f>IF(ISBLANK('Review Log'!B140),"",'Review Log'!B140)</f>
        <v/>
      </c>
      <c r="D145" s="183" t="str">
        <f>IF(ISBLANK('Review Log'!C140),"",'Review Log'!C140)</f>
        <v/>
      </c>
      <c r="E145" s="64"/>
      <c r="F145" s="64"/>
      <c r="G145" s="63"/>
      <c r="H145" s="63"/>
    </row>
    <row r="146" spans="2:8" x14ac:dyDescent="0.3">
      <c r="B146" s="183">
        <f>IF(ISBLANK('Review Log'!A141),"",'Review Log'!A141)</f>
        <v>135</v>
      </c>
      <c r="C146" s="183" t="str">
        <f>IF(ISBLANK('Review Log'!B141),"",'Review Log'!B141)</f>
        <v/>
      </c>
      <c r="D146" s="183" t="str">
        <f>IF(ISBLANK('Review Log'!C141),"",'Review Log'!C141)</f>
        <v/>
      </c>
      <c r="E146" s="64"/>
      <c r="F146" s="64"/>
      <c r="G146" s="63"/>
      <c r="H146" s="63"/>
    </row>
    <row r="147" spans="2:8" x14ac:dyDescent="0.3">
      <c r="B147" s="183">
        <f>IF(ISBLANK('Review Log'!A142),"",'Review Log'!A142)</f>
        <v>136</v>
      </c>
      <c r="C147" s="183" t="str">
        <f>IF(ISBLANK('Review Log'!B142),"",'Review Log'!B142)</f>
        <v/>
      </c>
      <c r="D147" s="183" t="str">
        <f>IF(ISBLANK('Review Log'!C142),"",'Review Log'!C142)</f>
        <v/>
      </c>
      <c r="E147" s="64"/>
      <c r="F147" s="64"/>
      <c r="G147" s="63"/>
      <c r="H147" s="63"/>
    </row>
    <row r="148" spans="2:8" x14ac:dyDescent="0.3">
      <c r="B148" s="183">
        <f>IF(ISBLANK('Review Log'!A143),"",'Review Log'!A143)</f>
        <v>137</v>
      </c>
      <c r="C148" s="183" t="str">
        <f>IF(ISBLANK('Review Log'!B143),"",'Review Log'!B143)</f>
        <v/>
      </c>
      <c r="D148" s="183" t="str">
        <f>IF(ISBLANK('Review Log'!C143),"",'Review Log'!C143)</f>
        <v/>
      </c>
      <c r="E148" s="64"/>
      <c r="F148" s="64"/>
      <c r="G148" s="63"/>
      <c r="H148" s="63"/>
    </row>
    <row r="149" spans="2:8" x14ac:dyDescent="0.3">
      <c r="B149" s="183">
        <f>IF(ISBLANK('Review Log'!A144),"",'Review Log'!A144)</f>
        <v>138</v>
      </c>
      <c r="C149" s="183" t="str">
        <f>IF(ISBLANK('Review Log'!B144),"",'Review Log'!B144)</f>
        <v/>
      </c>
      <c r="D149" s="183" t="str">
        <f>IF(ISBLANK('Review Log'!C144),"",'Review Log'!C144)</f>
        <v/>
      </c>
      <c r="E149" s="64"/>
      <c r="F149" s="64"/>
      <c r="G149" s="63"/>
      <c r="H149" s="63"/>
    </row>
    <row r="150" spans="2:8" x14ac:dyDescent="0.3">
      <c r="B150" s="183">
        <f>IF(ISBLANK('Review Log'!A145),"",'Review Log'!A145)</f>
        <v>139</v>
      </c>
      <c r="C150" s="183" t="str">
        <f>IF(ISBLANK('Review Log'!B145),"",'Review Log'!B145)</f>
        <v/>
      </c>
      <c r="D150" s="183" t="str">
        <f>IF(ISBLANK('Review Log'!C145),"",'Review Log'!C145)</f>
        <v/>
      </c>
      <c r="E150" s="64"/>
      <c r="F150" s="64"/>
      <c r="G150" s="63"/>
      <c r="H150" s="63"/>
    </row>
    <row r="151" spans="2:8" x14ac:dyDescent="0.3">
      <c r="B151" s="183">
        <f>IF(ISBLANK('Review Log'!A146),"",'Review Log'!A146)</f>
        <v>140</v>
      </c>
      <c r="C151" s="183" t="str">
        <f>IF(ISBLANK('Review Log'!B146),"",'Review Log'!B146)</f>
        <v/>
      </c>
      <c r="D151" s="183" t="str">
        <f>IF(ISBLANK('Review Log'!C146),"",'Review Log'!C146)</f>
        <v/>
      </c>
      <c r="E151" s="64"/>
      <c r="F151" s="64"/>
      <c r="G151" s="63"/>
      <c r="H151" s="63"/>
    </row>
    <row r="152" spans="2:8" x14ac:dyDescent="0.3">
      <c r="B152" s="183">
        <f>IF(ISBLANK('Review Log'!A147),"",'Review Log'!A147)</f>
        <v>141</v>
      </c>
      <c r="C152" s="183" t="str">
        <f>IF(ISBLANK('Review Log'!B147),"",'Review Log'!B147)</f>
        <v/>
      </c>
      <c r="D152" s="183" t="str">
        <f>IF(ISBLANK('Review Log'!C147),"",'Review Log'!C147)</f>
        <v/>
      </c>
      <c r="E152" s="64"/>
      <c r="F152" s="64"/>
      <c r="G152" s="63"/>
      <c r="H152" s="63"/>
    </row>
    <row r="153" spans="2:8" x14ac:dyDescent="0.3">
      <c r="B153" s="183">
        <f>IF(ISBLANK('Review Log'!A148),"",'Review Log'!A148)</f>
        <v>142</v>
      </c>
      <c r="C153" s="183" t="str">
        <f>IF(ISBLANK('Review Log'!B148),"",'Review Log'!B148)</f>
        <v/>
      </c>
      <c r="D153" s="183" t="str">
        <f>IF(ISBLANK('Review Log'!C148),"",'Review Log'!C148)</f>
        <v/>
      </c>
      <c r="E153" s="64"/>
      <c r="F153" s="64"/>
      <c r="G153" s="63"/>
      <c r="H153" s="63"/>
    </row>
    <row r="154" spans="2:8" x14ac:dyDescent="0.3">
      <c r="B154" s="183">
        <f>IF(ISBLANK('Review Log'!A149),"",'Review Log'!A149)</f>
        <v>143</v>
      </c>
      <c r="C154" s="183" t="str">
        <f>IF(ISBLANK('Review Log'!B149),"",'Review Log'!B149)</f>
        <v/>
      </c>
      <c r="D154" s="183" t="str">
        <f>IF(ISBLANK('Review Log'!C149),"",'Review Log'!C149)</f>
        <v/>
      </c>
      <c r="E154" s="64"/>
      <c r="F154" s="64"/>
      <c r="G154" s="63"/>
      <c r="H154" s="63"/>
    </row>
    <row r="155" spans="2:8" x14ac:dyDescent="0.3">
      <c r="B155" s="183">
        <f>IF(ISBLANK('Review Log'!A150),"",'Review Log'!A150)</f>
        <v>144</v>
      </c>
      <c r="C155" s="183" t="str">
        <f>IF(ISBLANK('Review Log'!B150),"",'Review Log'!B150)</f>
        <v/>
      </c>
      <c r="D155" s="183" t="str">
        <f>IF(ISBLANK('Review Log'!C150),"",'Review Log'!C150)</f>
        <v/>
      </c>
      <c r="E155" s="64"/>
      <c r="F155" s="64"/>
      <c r="G155" s="63"/>
      <c r="H155" s="63"/>
    </row>
    <row r="156" spans="2:8" x14ac:dyDescent="0.3">
      <c r="B156" s="183">
        <f>IF(ISBLANK('Review Log'!A151),"",'Review Log'!A151)</f>
        <v>145</v>
      </c>
      <c r="C156" s="183" t="str">
        <f>IF(ISBLANK('Review Log'!B151),"",'Review Log'!B151)</f>
        <v/>
      </c>
      <c r="D156" s="183" t="str">
        <f>IF(ISBLANK('Review Log'!C151),"",'Review Log'!C151)</f>
        <v/>
      </c>
      <c r="E156" s="64"/>
      <c r="F156" s="64"/>
      <c r="G156" s="63"/>
      <c r="H156" s="63"/>
    </row>
    <row r="157" spans="2:8" x14ac:dyDescent="0.3">
      <c r="B157" s="183">
        <f>IF(ISBLANK('Review Log'!A152),"",'Review Log'!A152)</f>
        <v>146</v>
      </c>
      <c r="C157" s="183" t="str">
        <f>IF(ISBLANK('Review Log'!B152),"",'Review Log'!B152)</f>
        <v/>
      </c>
      <c r="D157" s="183" t="str">
        <f>IF(ISBLANK('Review Log'!C152),"",'Review Log'!C152)</f>
        <v/>
      </c>
      <c r="E157" s="64"/>
      <c r="F157" s="64"/>
      <c r="G157" s="63"/>
      <c r="H157" s="63"/>
    </row>
    <row r="158" spans="2:8" x14ac:dyDescent="0.3">
      <c r="B158" s="183">
        <f>IF(ISBLANK('Review Log'!A153),"",'Review Log'!A153)</f>
        <v>147</v>
      </c>
      <c r="C158" s="183" t="str">
        <f>IF(ISBLANK('Review Log'!B153),"",'Review Log'!B153)</f>
        <v/>
      </c>
      <c r="D158" s="183" t="str">
        <f>IF(ISBLANK('Review Log'!C153),"",'Review Log'!C153)</f>
        <v/>
      </c>
      <c r="E158" s="64"/>
      <c r="F158" s="64"/>
      <c r="G158" s="63"/>
      <c r="H158" s="63"/>
    </row>
    <row r="159" spans="2:8" x14ac:dyDescent="0.3">
      <c r="B159" s="183">
        <f>IF(ISBLANK('Review Log'!A154),"",'Review Log'!A154)</f>
        <v>148</v>
      </c>
      <c r="C159" s="183" t="str">
        <f>IF(ISBLANK('Review Log'!B154),"",'Review Log'!B154)</f>
        <v/>
      </c>
      <c r="D159" s="183" t="str">
        <f>IF(ISBLANK('Review Log'!C154),"",'Review Log'!C154)</f>
        <v/>
      </c>
      <c r="E159" s="64"/>
      <c r="F159" s="64"/>
      <c r="G159" s="63"/>
      <c r="H159" s="63"/>
    </row>
    <row r="160" spans="2:8" x14ac:dyDescent="0.3">
      <c r="B160" s="183">
        <f>IF(ISBLANK('Review Log'!A155),"",'Review Log'!A155)</f>
        <v>149</v>
      </c>
      <c r="C160" s="183" t="str">
        <f>IF(ISBLANK('Review Log'!B155),"",'Review Log'!B155)</f>
        <v/>
      </c>
      <c r="D160" s="183" t="str">
        <f>IF(ISBLANK('Review Log'!C155),"",'Review Log'!C155)</f>
        <v/>
      </c>
      <c r="E160" s="64"/>
      <c r="F160" s="64"/>
      <c r="G160" s="63"/>
      <c r="H160" s="63"/>
    </row>
    <row r="161" spans="2:8" x14ac:dyDescent="0.3">
      <c r="B161" s="183">
        <f>IF(ISBLANK('Review Log'!A156),"",'Review Log'!A156)</f>
        <v>150</v>
      </c>
      <c r="C161" s="183" t="str">
        <f>IF(ISBLANK('Review Log'!B156),"",'Review Log'!B156)</f>
        <v/>
      </c>
      <c r="D161" s="183" t="str">
        <f>IF(ISBLANK('Review Log'!C156),"",'Review Log'!C156)</f>
        <v/>
      </c>
      <c r="E161" s="64"/>
      <c r="F161" s="64"/>
      <c r="G161" s="63"/>
      <c r="H161" s="63"/>
    </row>
    <row r="162" spans="2:8" x14ac:dyDescent="0.3">
      <c r="B162" s="183">
        <f>IF(ISBLANK('Review Log'!A157),"",'Review Log'!A157)</f>
        <v>151</v>
      </c>
      <c r="C162" s="183" t="str">
        <f>IF(ISBLANK('Review Log'!B157),"",'Review Log'!B157)</f>
        <v/>
      </c>
      <c r="D162" s="183" t="str">
        <f>IF(ISBLANK('Review Log'!C157),"",'Review Log'!C157)</f>
        <v/>
      </c>
      <c r="E162" s="64"/>
      <c r="F162" s="64"/>
      <c r="G162" s="63"/>
      <c r="H162" s="63"/>
    </row>
    <row r="163" spans="2:8" x14ac:dyDescent="0.3">
      <c r="B163" s="183">
        <f>IF(ISBLANK('Review Log'!A158),"",'Review Log'!A158)</f>
        <v>152</v>
      </c>
      <c r="C163" s="183" t="str">
        <f>IF(ISBLANK('Review Log'!B158),"",'Review Log'!B158)</f>
        <v/>
      </c>
      <c r="D163" s="183" t="str">
        <f>IF(ISBLANK('Review Log'!C158),"",'Review Log'!C158)</f>
        <v/>
      </c>
      <c r="E163" s="64"/>
      <c r="F163" s="64"/>
      <c r="G163" s="63"/>
      <c r="H163" s="63"/>
    </row>
    <row r="164" spans="2:8" x14ac:dyDescent="0.3">
      <c r="B164" s="183">
        <f>IF(ISBLANK('Review Log'!A159),"",'Review Log'!A159)</f>
        <v>153</v>
      </c>
      <c r="C164" s="183" t="str">
        <f>IF(ISBLANK('Review Log'!B159),"",'Review Log'!B159)</f>
        <v/>
      </c>
      <c r="D164" s="183" t="str">
        <f>IF(ISBLANK('Review Log'!C159),"",'Review Log'!C159)</f>
        <v/>
      </c>
      <c r="E164" s="64"/>
      <c r="F164" s="64"/>
      <c r="G164" s="63"/>
      <c r="H164" s="63"/>
    </row>
    <row r="165" spans="2:8" x14ac:dyDescent="0.3">
      <c r="B165" s="183">
        <f>IF(ISBLANK('Review Log'!A160),"",'Review Log'!A160)</f>
        <v>154</v>
      </c>
      <c r="C165" s="183" t="str">
        <f>IF(ISBLANK('Review Log'!B160),"",'Review Log'!B160)</f>
        <v/>
      </c>
      <c r="D165" s="183" t="str">
        <f>IF(ISBLANK('Review Log'!C160),"",'Review Log'!C160)</f>
        <v/>
      </c>
      <c r="E165" s="64"/>
      <c r="F165" s="64"/>
      <c r="G165" s="63"/>
      <c r="H165" s="63"/>
    </row>
    <row r="166" spans="2:8" x14ac:dyDescent="0.3">
      <c r="B166" s="183">
        <f>IF(ISBLANK('Review Log'!A161),"",'Review Log'!A161)</f>
        <v>155</v>
      </c>
      <c r="C166" s="183" t="str">
        <f>IF(ISBLANK('Review Log'!B161),"",'Review Log'!B161)</f>
        <v/>
      </c>
      <c r="D166" s="183" t="str">
        <f>IF(ISBLANK('Review Log'!C161),"",'Review Log'!C161)</f>
        <v/>
      </c>
      <c r="E166" s="64"/>
      <c r="F166" s="64"/>
      <c r="G166" s="63"/>
      <c r="H166" s="63"/>
    </row>
    <row r="167" spans="2:8" x14ac:dyDescent="0.3">
      <c r="B167" s="183">
        <f>IF(ISBLANK('Review Log'!A162),"",'Review Log'!A162)</f>
        <v>156</v>
      </c>
      <c r="C167" s="183" t="str">
        <f>IF(ISBLANK('Review Log'!B162),"",'Review Log'!B162)</f>
        <v/>
      </c>
      <c r="D167" s="183" t="str">
        <f>IF(ISBLANK('Review Log'!C162),"",'Review Log'!C162)</f>
        <v/>
      </c>
      <c r="E167" s="64"/>
      <c r="F167" s="64"/>
      <c r="G167" s="63"/>
      <c r="H167" s="63"/>
    </row>
    <row r="168" spans="2:8" x14ac:dyDescent="0.3">
      <c r="B168" s="183">
        <f>IF(ISBLANK('Review Log'!A163),"",'Review Log'!A163)</f>
        <v>157</v>
      </c>
      <c r="C168" s="183" t="str">
        <f>IF(ISBLANK('Review Log'!B163),"",'Review Log'!B163)</f>
        <v/>
      </c>
      <c r="D168" s="183" t="str">
        <f>IF(ISBLANK('Review Log'!C163),"",'Review Log'!C163)</f>
        <v/>
      </c>
      <c r="E168" s="64"/>
      <c r="F168" s="64"/>
      <c r="G168" s="63"/>
      <c r="H168" s="63"/>
    </row>
    <row r="169" spans="2:8" x14ac:dyDescent="0.3">
      <c r="B169" s="183">
        <f>IF(ISBLANK('Review Log'!A164),"",'Review Log'!A164)</f>
        <v>158</v>
      </c>
      <c r="C169" s="183" t="str">
        <f>IF(ISBLANK('Review Log'!B164),"",'Review Log'!B164)</f>
        <v/>
      </c>
      <c r="D169" s="183" t="str">
        <f>IF(ISBLANK('Review Log'!C164),"",'Review Log'!C164)</f>
        <v/>
      </c>
      <c r="E169" s="64"/>
      <c r="F169" s="64"/>
      <c r="G169" s="63"/>
      <c r="H169" s="63"/>
    </row>
    <row r="170" spans="2:8" x14ac:dyDescent="0.3">
      <c r="B170" s="183">
        <f>IF(ISBLANK('Review Log'!A165),"",'Review Log'!A165)</f>
        <v>159</v>
      </c>
      <c r="C170" s="183" t="str">
        <f>IF(ISBLANK('Review Log'!B165),"",'Review Log'!B165)</f>
        <v/>
      </c>
      <c r="D170" s="183" t="str">
        <f>IF(ISBLANK('Review Log'!C165),"",'Review Log'!C165)</f>
        <v/>
      </c>
      <c r="E170" s="64"/>
      <c r="F170" s="64"/>
      <c r="G170" s="63"/>
      <c r="H170" s="63"/>
    </row>
    <row r="171" spans="2:8" x14ac:dyDescent="0.3">
      <c r="B171" s="183">
        <f>IF(ISBLANK('Review Log'!A166),"",'Review Log'!A166)</f>
        <v>160</v>
      </c>
      <c r="C171" s="183" t="str">
        <f>IF(ISBLANK('Review Log'!B166),"",'Review Log'!B166)</f>
        <v/>
      </c>
      <c r="D171" s="183" t="str">
        <f>IF(ISBLANK('Review Log'!C166),"",'Review Log'!C166)</f>
        <v/>
      </c>
      <c r="E171" s="64"/>
      <c r="F171" s="64"/>
      <c r="G171" s="63"/>
      <c r="H171" s="63"/>
    </row>
    <row r="172" spans="2:8" x14ac:dyDescent="0.3">
      <c r="B172" s="183">
        <f>IF(ISBLANK('Review Log'!A167),"",'Review Log'!A167)</f>
        <v>161</v>
      </c>
      <c r="C172" s="183" t="str">
        <f>IF(ISBLANK('Review Log'!B167),"",'Review Log'!B167)</f>
        <v/>
      </c>
      <c r="D172" s="183" t="str">
        <f>IF(ISBLANK('Review Log'!C167),"",'Review Log'!C167)</f>
        <v/>
      </c>
      <c r="E172" s="64"/>
      <c r="F172" s="64"/>
      <c r="G172" s="63"/>
      <c r="H172" s="63"/>
    </row>
    <row r="173" spans="2:8" x14ac:dyDescent="0.3">
      <c r="B173" s="183">
        <f>IF(ISBLANK('Review Log'!A168),"",'Review Log'!A168)</f>
        <v>162</v>
      </c>
      <c r="C173" s="183" t="str">
        <f>IF(ISBLANK('Review Log'!B168),"",'Review Log'!B168)</f>
        <v/>
      </c>
      <c r="D173" s="183" t="str">
        <f>IF(ISBLANK('Review Log'!C168),"",'Review Log'!C168)</f>
        <v/>
      </c>
      <c r="E173" s="64"/>
      <c r="F173" s="64"/>
      <c r="G173" s="63"/>
      <c r="H173" s="63"/>
    </row>
    <row r="174" spans="2:8" x14ac:dyDescent="0.3">
      <c r="B174" s="183">
        <f>IF(ISBLANK('Review Log'!A169),"",'Review Log'!A169)</f>
        <v>163</v>
      </c>
      <c r="C174" s="183" t="str">
        <f>IF(ISBLANK('Review Log'!B169),"",'Review Log'!B169)</f>
        <v/>
      </c>
      <c r="D174" s="183" t="str">
        <f>IF(ISBLANK('Review Log'!C169),"",'Review Log'!C169)</f>
        <v/>
      </c>
      <c r="E174" s="64"/>
      <c r="F174" s="64"/>
      <c r="G174" s="63"/>
      <c r="H174" s="63"/>
    </row>
    <row r="175" spans="2:8" x14ac:dyDescent="0.3">
      <c r="B175" s="183">
        <f>IF(ISBLANK('Review Log'!A170),"",'Review Log'!A170)</f>
        <v>164</v>
      </c>
      <c r="C175" s="183" t="str">
        <f>IF(ISBLANK('Review Log'!B170),"",'Review Log'!B170)</f>
        <v/>
      </c>
      <c r="D175" s="183" t="str">
        <f>IF(ISBLANK('Review Log'!C170),"",'Review Log'!C170)</f>
        <v/>
      </c>
      <c r="E175" s="64"/>
      <c r="F175" s="64"/>
      <c r="G175" s="63"/>
      <c r="H175" s="63"/>
    </row>
    <row r="176" spans="2:8" x14ac:dyDescent="0.3">
      <c r="B176" s="183">
        <f>IF(ISBLANK('Review Log'!A171),"",'Review Log'!A171)</f>
        <v>165</v>
      </c>
      <c r="C176" s="183" t="str">
        <f>IF(ISBLANK('Review Log'!B171),"",'Review Log'!B171)</f>
        <v/>
      </c>
      <c r="D176" s="183" t="str">
        <f>IF(ISBLANK('Review Log'!C171),"",'Review Log'!C171)</f>
        <v/>
      </c>
      <c r="E176" s="64"/>
      <c r="F176" s="64"/>
      <c r="G176" s="63"/>
      <c r="H176" s="63"/>
    </row>
    <row r="177" spans="2:8" x14ac:dyDescent="0.3">
      <c r="B177" s="183">
        <f>IF(ISBLANK('Review Log'!A172),"",'Review Log'!A172)</f>
        <v>166</v>
      </c>
      <c r="C177" s="183" t="str">
        <f>IF(ISBLANK('Review Log'!B172),"",'Review Log'!B172)</f>
        <v/>
      </c>
      <c r="D177" s="183" t="str">
        <f>IF(ISBLANK('Review Log'!C172),"",'Review Log'!C172)</f>
        <v/>
      </c>
      <c r="E177" s="64"/>
      <c r="F177" s="64"/>
      <c r="G177" s="63"/>
      <c r="H177" s="63"/>
    </row>
    <row r="178" spans="2:8" x14ac:dyDescent="0.3">
      <c r="B178" s="183">
        <f>IF(ISBLANK('Review Log'!A173),"",'Review Log'!A173)</f>
        <v>167</v>
      </c>
      <c r="C178" s="183" t="str">
        <f>IF(ISBLANK('Review Log'!B173),"",'Review Log'!B173)</f>
        <v/>
      </c>
      <c r="D178" s="183" t="str">
        <f>IF(ISBLANK('Review Log'!C173),"",'Review Log'!C173)</f>
        <v/>
      </c>
      <c r="E178" s="64"/>
      <c r="F178" s="64"/>
      <c r="G178" s="63"/>
      <c r="H178" s="63"/>
    </row>
    <row r="179" spans="2:8" x14ac:dyDescent="0.3">
      <c r="B179" s="183">
        <f>IF(ISBLANK('Review Log'!A174),"",'Review Log'!A174)</f>
        <v>168</v>
      </c>
      <c r="C179" s="183" t="str">
        <f>IF(ISBLANK('Review Log'!B174),"",'Review Log'!B174)</f>
        <v/>
      </c>
      <c r="D179" s="183" t="str">
        <f>IF(ISBLANK('Review Log'!C174),"",'Review Log'!C174)</f>
        <v/>
      </c>
      <c r="E179" s="64"/>
      <c r="F179" s="64"/>
      <c r="G179" s="63"/>
      <c r="H179" s="63"/>
    </row>
    <row r="180" spans="2:8" x14ac:dyDescent="0.3">
      <c r="B180" s="183">
        <f>IF(ISBLANK('Review Log'!A175),"",'Review Log'!A175)</f>
        <v>169</v>
      </c>
      <c r="C180" s="183" t="str">
        <f>IF(ISBLANK('Review Log'!B175),"",'Review Log'!B175)</f>
        <v/>
      </c>
      <c r="D180" s="183" t="str">
        <f>IF(ISBLANK('Review Log'!C175),"",'Review Log'!C175)</f>
        <v/>
      </c>
      <c r="E180" s="64"/>
      <c r="F180" s="64"/>
      <c r="G180" s="63"/>
      <c r="H180" s="63"/>
    </row>
    <row r="181" spans="2:8" x14ac:dyDescent="0.3">
      <c r="B181" s="183">
        <f>IF(ISBLANK('Review Log'!A176),"",'Review Log'!A176)</f>
        <v>170</v>
      </c>
      <c r="C181" s="183" t="str">
        <f>IF(ISBLANK('Review Log'!B176),"",'Review Log'!B176)</f>
        <v/>
      </c>
      <c r="D181" s="183" t="str">
        <f>IF(ISBLANK('Review Log'!C176),"",'Review Log'!C176)</f>
        <v/>
      </c>
      <c r="E181" s="64"/>
      <c r="F181" s="64"/>
      <c r="G181" s="63"/>
      <c r="H181" s="63"/>
    </row>
    <row r="182" spans="2:8" x14ac:dyDescent="0.3">
      <c r="B182" s="183">
        <f>IF(ISBLANK('Review Log'!A177),"",'Review Log'!A177)</f>
        <v>171</v>
      </c>
      <c r="C182" s="183" t="str">
        <f>IF(ISBLANK('Review Log'!B177),"",'Review Log'!B177)</f>
        <v/>
      </c>
      <c r="D182" s="183" t="str">
        <f>IF(ISBLANK('Review Log'!C177),"",'Review Log'!C177)</f>
        <v/>
      </c>
      <c r="E182" s="64"/>
      <c r="F182" s="64"/>
      <c r="G182" s="63"/>
      <c r="H182" s="63"/>
    </row>
    <row r="183" spans="2:8" x14ac:dyDescent="0.3">
      <c r="B183" s="183">
        <f>IF(ISBLANK('Review Log'!A178),"",'Review Log'!A178)</f>
        <v>172</v>
      </c>
      <c r="C183" s="183" t="str">
        <f>IF(ISBLANK('Review Log'!B178),"",'Review Log'!B178)</f>
        <v/>
      </c>
      <c r="D183" s="183" t="str">
        <f>IF(ISBLANK('Review Log'!C178),"",'Review Log'!C178)</f>
        <v/>
      </c>
      <c r="E183" s="64"/>
      <c r="F183" s="64"/>
      <c r="G183" s="63"/>
      <c r="H183" s="63"/>
    </row>
    <row r="184" spans="2:8" x14ac:dyDescent="0.3">
      <c r="B184" s="183">
        <f>IF(ISBLANK('Review Log'!A179),"",'Review Log'!A179)</f>
        <v>173</v>
      </c>
      <c r="C184" s="183" t="str">
        <f>IF(ISBLANK('Review Log'!B179),"",'Review Log'!B179)</f>
        <v/>
      </c>
      <c r="D184" s="183" t="str">
        <f>IF(ISBLANK('Review Log'!C179),"",'Review Log'!C179)</f>
        <v/>
      </c>
      <c r="E184" s="64"/>
      <c r="F184" s="64"/>
      <c r="G184" s="63"/>
      <c r="H184" s="63"/>
    </row>
    <row r="185" spans="2:8" x14ac:dyDescent="0.3">
      <c r="B185" s="183">
        <f>IF(ISBLANK('Review Log'!A180),"",'Review Log'!A180)</f>
        <v>174</v>
      </c>
      <c r="C185" s="183" t="str">
        <f>IF(ISBLANK('Review Log'!B180),"",'Review Log'!B180)</f>
        <v/>
      </c>
      <c r="D185" s="183" t="str">
        <f>IF(ISBLANK('Review Log'!C180),"",'Review Log'!C180)</f>
        <v/>
      </c>
      <c r="E185" s="64"/>
      <c r="F185" s="64"/>
      <c r="G185" s="63"/>
      <c r="H185" s="63"/>
    </row>
    <row r="186" spans="2:8" x14ac:dyDescent="0.3">
      <c r="B186" s="183">
        <f>IF(ISBLANK('Review Log'!A181),"",'Review Log'!A181)</f>
        <v>175</v>
      </c>
      <c r="C186" s="183" t="str">
        <f>IF(ISBLANK('Review Log'!B181),"",'Review Log'!B181)</f>
        <v/>
      </c>
      <c r="D186" s="183" t="str">
        <f>IF(ISBLANK('Review Log'!C181),"",'Review Log'!C181)</f>
        <v/>
      </c>
      <c r="E186" s="64"/>
      <c r="F186" s="64"/>
      <c r="G186" s="63"/>
      <c r="H186" s="63"/>
    </row>
    <row r="187" spans="2:8" x14ac:dyDescent="0.3">
      <c r="B187" s="183">
        <f>IF(ISBLANK('Review Log'!A182),"",'Review Log'!A182)</f>
        <v>176</v>
      </c>
      <c r="C187" s="183" t="str">
        <f>IF(ISBLANK('Review Log'!B182),"",'Review Log'!B182)</f>
        <v/>
      </c>
      <c r="D187" s="183" t="str">
        <f>IF(ISBLANK('Review Log'!C182),"",'Review Log'!C182)</f>
        <v/>
      </c>
      <c r="E187" s="64"/>
      <c r="F187" s="64"/>
      <c r="G187" s="63"/>
      <c r="H187" s="63"/>
    </row>
    <row r="188" spans="2:8" x14ac:dyDescent="0.3">
      <c r="B188" s="183">
        <f>IF(ISBLANK('Review Log'!A183),"",'Review Log'!A183)</f>
        <v>177</v>
      </c>
      <c r="C188" s="183" t="str">
        <f>IF(ISBLANK('Review Log'!B183),"",'Review Log'!B183)</f>
        <v/>
      </c>
      <c r="D188" s="183" t="str">
        <f>IF(ISBLANK('Review Log'!C183),"",'Review Log'!C183)</f>
        <v/>
      </c>
      <c r="E188" s="64"/>
      <c r="F188" s="64"/>
      <c r="G188" s="63"/>
      <c r="H188" s="63"/>
    </row>
    <row r="189" spans="2:8" x14ac:dyDescent="0.3">
      <c r="B189" s="183">
        <f>IF(ISBLANK('Review Log'!A184),"",'Review Log'!A184)</f>
        <v>178</v>
      </c>
      <c r="C189" s="183" t="str">
        <f>IF(ISBLANK('Review Log'!B184),"",'Review Log'!B184)</f>
        <v/>
      </c>
      <c r="D189" s="183" t="str">
        <f>IF(ISBLANK('Review Log'!C184),"",'Review Log'!C184)</f>
        <v/>
      </c>
      <c r="E189" s="64"/>
      <c r="F189" s="64"/>
      <c r="G189" s="63"/>
      <c r="H189" s="63"/>
    </row>
    <row r="190" spans="2:8" x14ac:dyDescent="0.3">
      <c r="B190" s="183">
        <f>IF(ISBLANK('Review Log'!A185),"",'Review Log'!A185)</f>
        <v>179</v>
      </c>
      <c r="C190" s="183" t="str">
        <f>IF(ISBLANK('Review Log'!B185),"",'Review Log'!B185)</f>
        <v/>
      </c>
      <c r="D190" s="183" t="str">
        <f>IF(ISBLANK('Review Log'!C185),"",'Review Log'!C185)</f>
        <v/>
      </c>
      <c r="E190" s="64"/>
      <c r="F190" s="64"/>
      <c r="G190" s="63"/>
      <c r="H190" s="63"/>
    </row>
    <row r="191" spans="2:8" x14ac:dyDescent="0.3">
      <c r="B191" s="183">
        <f>IF(ISBLANK('Review Log'!A186),"",'Review Log'!A186)</f>
        <v>180</v>
      </c>
      <c r="C191" s="183" t="str">
        <f>IF(ISBLANK('Review Log'!B186),"",'Review Log'!B186)</f>
        <v/>
      </c>
      <c r="D191" s="183" t="str">
        <f>IF(ISBLANK('Review Log'!C186),"",'Review Log'!C186)</f>
        <v/>
      </c>
      <c r="E191" s="64"/>
      <c r="F191" s="64"/>
      <c r="G191" s="63"/>
      <c r="H191" s="63"/>
    </row>
    <row r="192" spans="2:8" x14ac:dyDescent="0.3">
      <c r="B192" s="183">
        <f>IF(ISBLANK('Review Log'!A187),"",'Review Log'!A187)</f>
        <v>181</v>
      </c>
      <c r="C192" s="183" t="str">
        <f>IF(ISBLANK('Review Log'!B187),"",'Review Log'!B187)</f>
        <v/>
      </c>
      <c r="D192" s="183" t="str">
        <f>IF(ISBLANK('Review Log'!C187),"",'Review Log'!C187)</f>
        <v/>
      </c>
      <c r="E192" s="64"/>
      <c r="F192" s="64"/>
      <c r="G192" s="63"/>
      <c r="H192" s="63"/>
    </row>
    <row r="193" spans="2:8" x14ac:dyDescent="0.3">
      <c r="B193" s="183">
        <f>IF(ISBLANK('Review Log'!A188),"",'Review Log'!A188)</f>
        <v>182</v>
      </c>
      <c r="C193" s="183" t="str">
        <f>IF(ISBLANK('Review Log'!B188),"",'Review Log'!B188)</f>
        <v/>
      </c>
      <c r="D193" s="183" t="str">
        <f>IF(ISBLANK('Review Log'!C188),"",'Review Log'!C188)</f>
        <v/>
      </c>
      <c r="E193" s="64"/>
      <c r="F193" s="64"/>
      <c r="G193" s="63"/>
      <c r="H193" s="63"/>
    </row>
    <row r="194" spans="2:8" x14ac:dyDescent="0.3">
      <c r="B194" s="183">
        <f>IF(ISBLANK('Review Log'!A189),"",'Review Log'!A189)</f>
        <v>183</v>
      </c>
      <c r="C194" s="183" t="str">
        <f>IF(ISBLANK('Review Log'!B189),"",'Review Log'!B189)</f>
        <v/>
      </c>
      <c r="D194" s="183" t="str">
        <f>IF(ISBLANK('Review Log'!C189),"",'Review Log'!C189)</f>
        <v/>
      </c>
      <c r="E194" s="64"/>
      <c r="F194" s="64"/>
      <c r="G194" s="63"/>
      <c r="H194" s="63"/>
    </row>
    <row r="195" spans="2:8" x14ac:dyDescent="0.3">
      <c r="B195" s="183">
        <f>IF(ISBLANK('Review Log'!A190),"",'Review Log'!A190)</f>
        <v>184</v>
      </c>
      <c r="C195" s="183" t="str">
        <f>IF(ISBLANK('Review Log'!B190),"",'Review Log'!B190)</f>
        <v/>
      </c>
      <c r="D195" s="183" t="str">
        <f>IF(ISBLANK('Review Log'!C190),"",'Review Log'!C190)</f>
        <v/>
      </c>
      <c r="E195" s="64"/>
      <c r="F195" s="64"/>
      <c r="G195" s="63"/>
      <c r="H195" s="63"/>
    </row>
    <row r="196" spans="2:8" x14ac:dyDescent="0.3">
      <c r="B196" s="183">
        <f>IF(ISBLANK('Review Log'!A191),"",'Review Log'!A191)</f>
        <v>185</v>
      </c>
      <c r="C196" s="183" t="str">
        <f>IF(ISBLANK('Review Log'!B191),"",'Review Log'!B191)</f>
        <v/>
      </c>
      <c r="D196" s="183" t="str">
        <f>IF(ISBLANK('Review Log'!C191),"",'Review Log'!C191)</f>
        <v/>
      </c>
      <c r="E196" s="64"/>
      <c r="F196" s="64"/>
      <c r="G196" s="63"/>
      <c r="H196" s="63"/>
    </row>
    <row r="197" spans="2:8" x14ac:dyDescent="0.3">
      <c r="B197" s="183">
        <f>IF(ISBLANK('Review Log'!A192),"",'Review Log'!A192)</f>
        <v>186</v>
      </c>
      <c r="C197" s="183" t="str">
        <f>IF(ISBLANK('Review Log'!B192),"",'Review Log'!B192)</f>
        <v/>
      </c>
      <c r="D197" s="183" t="str">
        <f>IF(ISBLANK('Review Log'!C192),"",'Review Log'!C192)</f>
        <v/>
      </c>
      <c r="E197" s="64"/>
      <c r="F197" s="64"/>
      <c r="G197" s="63"/>
      <c r="H197" s="63"/>
    </row>
    <row r="198" spans="2:8" x14ac:dyDescent="0.3">
      <c r="B198" s="183">
        <f>IF(ISBLANK('Review Log'!A193),"",'Review Log'!A193)</f>
        <v>187</v>
      </c>
      <c r="C198" s="183" t="str">
        <f>IF(ISBLANK('Review Log'!B193),"",'Review Log'!B193)</f>
        <v/>
      </c>
      <c r="D198" s="183" t="str">
        <f>IF(ISBLANK('Review Log'!C193),"",'Review Log'!C193)</f>
        <v/>
      </c>
      <c r="E198" s="64"/>
      <c r="F198" s="64"/>
      <c r="G198" s="63"/>
      <c r="H198" s="63"/>
    </row>
    <row r="199" spans="2:8" x14ac:dyDescent="0.3">
      <c r="B199" s="183">
        <f>IF(ISBLANK('Review Log'!A194),"",'Review Log'!A194)</f>
        <v>188</v>
      </c>
      <c r="C199" s="183" t="str">
        <f>IF(ISBLANK('Review Log'!B194),"",'Review Log'!B194)</f>
        <v/>
      </c>
      <c r="D199" s="183" t="str">
        <f>IF(ISBLANK('Review Log'!C194),"",'Review Log'!C194)</f>
        <v/>
      </c>
      <c r="E199" s="64"/>
      <c r="F199" s="64"/>
      <c r="G199" s="63"/>
      <c r="H199" s="63"/>
    </row>
    <row r="200" spans="2:8" x14ac:dyDescent="0.3">
      <c r="B200" s="183">
        <f>IF(ISBLANK('Review Log'!A195),"",'Review Log'!A195)</f>
        <v>189</v>
      </c>
      <c r="C200" s="183" t="str">
        <f>IF(ISBLANK('Review Log'!B195),"",'Review Log'!B195)</f>
        <v/>
      </c>
      <c r="D200" s="183" t="str">
        <f>IF(ISBLANK('Review Log'!C195),"",'Review Log'!C195)</f>
        <v/>
      </c>
      <c r="E200" s="64"/>
      <c r="F200" s="64"/>
      <c r="G200" s="63"/>
      <c r="H200" s="63"/>
    </row>
    <row r="201" spans="2:8" x14ac:dyDescent="0.3">
      <c r="B201" s="183">
        <f>IF(ISBLANK('Review Log'!A196),"",'Review Log'!A196)</f>
        <v>190</v>
      </c>
      <c r="C201" s="183" t="str">
        <f>IF(ISBLANK('Review Log'!B196),"",'Review Log'!B196)</f>
        <v/>
      </c>
      <c r="D201" s="183" t="str">
        <f>IF(ISBLANK('Review Log'!C196),"",'Review Log'!C196)</f>
        <v/>
      </c>
      <c r="E201" s="64"/>
      <c r="F201" s="64"/>
      <c r="G201" s="63"/>
      <c r="H201" s="63"/>
    </row>
    <row r="202" spans="2:8" x14ac:dyDescent="0.3">
      <c r="B202" s="183">
        <f>IF(ISBLANK('Review Log'!A197),"",'Review Log'!A197)</f>
        <v>191</v>
      </c>
      <c r="C202" s="183" t="str">
        <f>IF(ISBLANK('Review Log'!B197),"",'Review Log'!B197)</f>
        <v/>
      </c>
      <c r="D202" s="183" t="str">
        <f>IF(ISBLANK('Review Log'!C197),"",'Review Log'!C197)</f>
        <v/>
      </c>
      <c r="E202" s="64"/>
      <c r="F202" s="64"/>
      <c r="G202" s="63"/>
      <c r="H202" s="63"/>
    </row>
    <row r="203" spans="2:8" x14ac:dyDescent="0.3">
      <c r="B203" s="183">
        <f>IF(ISBLANK('Review Log'!A198),"",'Review Log'!A198)</f>
        <v>192</v>
      </c>
      <c r="C203" s="183" t="str">
        <f>IF(ISBLANK('Review Log'!B198),"",'Review Log'!B198)</f>
        <v/>
      </c>
      <c r="D203" s="183" t="str">
        <f>IF(ISBLANK('Review Log'!C198),"",'Review Log'!C198)</f>
        <v/>
      </c>
      <c r="E203" s="64"/>
      <c r="F203" s="64"/>
      <c r="G203" s="63"/>
      <c r="H203" s="63"/>
    </row>
    <row r="204" spans="2:8" x14ac:dyDescent="0.3">
      <c r="B204" s="183">
        <f>IF(ISBLANK('Review Log'!A199),"",'Review Log'!A199)</f>
        <v>193</v>
      </c>
      <c r="C204" s="183" t="str">
        <f>IF(ISBLANK('Review Log'!B199),"",'Review Log'!B199)</f>
        <v/>
      </c>
      <c r="D204" s="183" t="str">
        <f>IF(ISBLANK('Review Log'!C199),"",'Review Log'!C199)</f>
        <v/>
      </c>
      <c r="E204" s="64"/>
      <c r="F204" s="64"/>
      <c r="G204" s="63"/>
      <c r="H204" s="63"/>
    </row>
    <row r="205" spans="2:8" x14ac:dyDescent="0.3">
      <c r="B205" s="183">
        <f>IF(ISBLANK('Review Log'!A200),"",'Review Log'!A200)</f>
        <v>194</v>
      </c>
      <c r="C205" s="183" t="str">
        <f>IF(ISBLANK('Review Log'!B200),"",'Review Log'!B200)</f>
        <v/>
      </c>
      <c r="D205" s="183" t="str">
        <f>IF(ISBLANK('Review Log'!C200),"",'Review Log'!C200)</f>
        <v/>
      </c>
      <c r="E205" s="64"/>
      <c r="F205" s="64"/>
      <c r="G205" s="63"/>
      <c r="H205" s="63"/>
    </row>
    <row r="206" spans="2:8" x14ac:dyDescent="0.3">
      <c r="B206" s="183">
        <f>IF(ISBLANK('Review Log'!A201),"",'Review Log'!A201)</f>
        <v>195</v>
      </c>
      <c r="C206" s="183" t="str">
        <f>IF(ISBLANK('Review Log'!B201),"",'Review Log'!B201)</f>
        <v/>
      </c>
      <c r="D206" s="183" t="str">
        <f>IF(ISBLANK('Review Log'!C201),"",'Review Log'!C201)</f>
        <v/>
      </c>
      <c r="E206" s="64"/>
      <c r="F206" s="64"/>
      <c r="G206" s="63"/>
      <c r="H206" s="63"/>
    </row>
    <row r="207" spans="2:8" x14ac:dyDescent="0.3">
      <c r="B207" s="183">
        <f>IF(ISBLANK('Review Log'!A202),"",'Review Log'!A202)</f>
        <v>196</v>
      </c>
      <c r="C207" s="183" t="str">
        <f>IF(ISBLANK('Review Log'!B202),"",'Review Log'!B202)</f>
        <v/>
      </c>
      <c r="D207" s="183" t="str">
        <f>IF(ISBLANK('Review Log'!C202),"",'Review Log'!C202)</f>
        <v/>
      </c>
      <c r="E207" s="64"/>
      <c r="F207" s="64"/>
      <c r="G207" s="63"/>
      <c r="H207" s="63"/>
    </row>
    <row r="208" spans="2:8" x14ac:dyDescent="0.3">
      <c r="B208" s="183">
        <f>IF(ISBLANK('Review Log'!A203),"",'Review Log'!A203)</f>
        <v>197</v>
      </c>
      <c r="C208" s="183" t="str">
        <f>IF(ISBLANK('Review Log'!B203),"",'Review Log'!B203)</f>
        <v/>
      </c>
      <c r="D208" s="183" t="str">
        <f>IF(ISBLANK('Review Log'!C203),"",'Review Log'!C203)</f>
        <v/>
      </c>
      <c r="E208" s="64"/>
      <c r="F208" s="64"/>
      <c r="G208" s="63"/>
      <c r="H208" s="63"/>
    </row>
    <row r="209" spans="2:8" x14ac:dyDescent="0.3">
      <c r="B209" s="183">
        <f>IF(ISBLANK('Review Log'!A204),"",'Review Log'!A204)</f>
        <v>198</v>
      </c>
      <c r="C209" s="183" t="str">
        <f>IF(ISBLANK('Review Log'!B204),"",'Review Log'!B204)</f>
        <v/>
      </c>
      <c r="D209" s="183" t="str">
        <f>IF(ISBLANK('Review Log'!C204),"",'Review Log'!C204)</f>
        <v/>
      </c>
      <c r="E209" s="64"/>
      <c r="F209" s="64"/>
      <c r="G209" s="63"/>
      <c r="H209" s="63"/>
    </row>
    <row r="210" spans="2:8" x14ac:dyDescent="0.3">
      <c r="B210" s="183">
        <f>IF(ISBLANK('Review Log'!A205),"",'Review Log'!A205)</f>
        <v>199</v>
      </c>
      <c r="C210" s="183" t="str">
        <f>IF(ISBLANK('Review Log'!B205),"",'Review Log'!B205)</f>
        <v/>
      </c>
      <c r="D210" s="183" t="str">
        <f>IF(ISBLANK('Review Log'!C205),"",'Review Log'!C205)</f>
        <v/>
      </c>
      <c r="E210" s="64"/>
      <c r="F210" s="64"/>
      <c r="G210" s="63"/>
      <c r="H210" s="63"/>
    </row>
    <row r="211" spans="2:8" x14ac:dyDescent="0.3">
      <c r="B211" s="183">
        <f>IF(ISBLANK('Review Log'!A206),"",'Review Log'!A206)</f>
        <v>200</v>
      </c>
      <c r="C211" s="183" t="str">
        <f>IF(ISBLANK('Review Log'!B206),"",'Review Log'!B206)</f>
        <v/>
      </c>
      <c r="D211" s="183" t="str">
        <f>IF(ISBLANK('Review Log'!C206),"",'Review Log'!C206)</f>
        <v/>
      </c>
      <c r="E211" s="64"/>
      <c r="F211" s="64"/>
      <c r="G211" s="63"/>
      <c r="H211" s="63"/>
    </row>
    <row r="212" spans="2:8" x14ac:dyDescent="0.3">
      <c r="B212" s="183">
        <f>IF(ISBLANK('Review Log'!A207),"",'Review Log'!A207)</f>
        <v>201</v>
      </c>
      <c r="C212" s="183" t="str">
        <f>IF(ISBLANK('Review Log'!B207),"",'Review Log'!B207)</f>
        <v/>
      </c>
      <c r="D212" s="183" t="str">
        <f>IF(ISBLANK('Review Log'!C207),"",'Review Log'!C207)</f>
        <v/>
      </c>
      <c r="E212" s="64"/>
      <c r="F212" s="64"/>
      <c r="G212" s="63"/>
      <c r="H212" s="63"/>
    </row>
    <row r="213" spans="2:8" x14ac:dyDescent="0.3">
      <c r="B213" s="183">
        <f>IF(ISBLANK('Review Log'!A208),"",'Review Log'!A208)</f>
        <v>202</v>
      </c>
      <c r="C213" s="183" t="str">
        <f>IF(ISBLANK('Review Log'!B208),"",'Review Log'!B208)</f>
        <v/>
      </c>
      <c r="D213" s="183" t="str">
        <f>IF(ISBLANK('Review Log'!C208),"",'Review Log'!C208)</f>
        <v/>
      </c>
      <c r="E213" s="64"/>
      <c r="F213" s="64"/>
      <c r="G213" s="63"/>
      <c r="H213" s="63"/>
    </row>
    <row r="214" spans="2:8" x14ac:dyDescent="0.3">
      <c r="B214" s="183">
        <f>IF(ISBLANK('Review Log'!A209),"",'Review Log'!A209)</f>
        <v>203</v>
      </c>
      <c r="C214" s="183" t="str">
        <f>IF(ISBLANK('Review Log'!B209),"",'Review Log'!B209)</f>
        <v/>
      </c>
      <c r="D214" s="183" t="str">
        <f>IF(ISBLANK('Review Log'!C209),"",'Review Log'!C209)</f>
        <v/>
      </c>
      <c r="E214" s="64"/>
      <c r="F214" s="64"/>
      <c r="G214" s="63"/>
      <c r="H214" s="63"/>
    </row>
    <row r="215" spans="2:8" x14ac:dyDescent="0.3">
      <c r="B215" s="183">
        <f>IF(ISBLANK('Review Log'!A210),"",'Review Log'!A210)</f>
        <v>204</v>
      </c>
      <c r="C215" s="183" t="str">
        <f>IF(ISBLANK('Review Log'!B210),"",'Review Log'!B210)</f>
        <v/>
      </c>
      <c r="D215" s="183" t="str">
        <f>IF(ISBLANK('Review Log'!C210),"",'Review Log'!C210)</f>
        <v/>
      </c>
      <c r="E215" s="64"/>
      <c r="F215" s="64"/>
      <c r="G215" s="63"/>
      <c r="H215" s="63"/>
    </row>
    <row r="216" spans="2:8" x14ac:dyDescent="0.3">
      <c r="B216" s="183">
        <f>IF(ISBLANK('Review Log'!A211),"",'Review Log'!A211)</f>
        <v>205</v>
      </c>
      <c r="C216" s="183" t="str">
        <f>IF(ISBLANK('Review Log'!B211),"",'Review Log'!B211)</f>
        <v/>
      </c>
      <c r="D216" s="183" t="str">
        <f>IF(ISBLANK('Review Log'!C211),"",'Review Log'!C211)</f>
        <v/>
      </c>
      <c r="E216" s="64"/>
      <c r="F216" s="64"/>
      <c r="G216" s="63"/>
      <c r="H216" s="63"/>
    </row>
    <row r="217" spans="2:8" x14ac:dyDescent="0.3">
      <c r="B217" s="183">
        <f>IF(ISBLANK('Review Log'!A212),"",'Review Log'!A212)</f>
        <v>206</v>
      </c>
      <c r="C217" s="183" t="str">
        <f>IF(ISBLANK('Review Log'!B212),"",'Review Log'!B212)</f>
        <v/>
      </c>
      <c r="D217" s="183" t="str">
        <f>IF(ISBLANK('Review Log'!C212),"",'Review Log'!C212)</f>
        <v/>
      </c>
      <c r="E217" s="64"/>
      <c r="F217" s="64"/>
      <c r="G217" s="63"/>
      <c r="H217" s="63"/>
    </row>
    <row r="218" spans="2:8" x14ac:dyDescent="0.3">
      <c r="B218" s="183">
        <f>IF(ISBLANK('Review Log'!A213),"",'Review Log'!A213)</f>
        <v>207</v>
      </c>
      <c r="C218" s="183" t="str">
        <f>IF(ISBLANK('Review Log'!B213),"",'Review Log'!B213)</f>
        <v/>
      </c>
      <c r="D218" s="183" t="str">
        <f>IF(ISBLANK('Review Log'!C213),"",'Review Log'!C213)</f>
        <v/>
      </c>
      <c r="E218" s="64"/>
      <c r="F218" s="64"/>
      <c r="G218" s="63"/>
      <c r="H218" s="63"/>
    </row>
    <row r="219" spans="2:8" x14ac:dyDescent="0.3">
      <c r="B219" s="183">
        <f>IF(ISBLANK('Review Log'!A214),"",'Review Log'!A214)</f>
        <v>208</v>
      </c>
      <c r="C219" s="183" t="str">
        <f>IF(ISBLANK('Review Log'!B214),"",'Review Log'!B214)</f>
        <v/>
      </c>
      <c r="D219" s="183" t="str">
        <f>IF(ISBLANK('Review Log'!C214),"",'Review Log'!C214)</f>
        <v/>
      </c>
      <c r="E219" s="64"/>
      <c r="F219" s="64"/>
      <c r="G219" s="63"/>
      <c r="H219" s="63"/>
    </row>
    <row r="220" spans="2:8" x14ac:dyDescent="0.3">
      <c r="B220" s="183">
        <f>IF(ISBLANK('Review Log'!A215),"",'Review Log'!A215)</f>
        <v>209</v>
      </c>
      <c r="C220" s="183" t="str">
        <f>IF(ISBLANK('Review Log'!B215),"",'Review Log'!B215)</f>
        <v/>
      </c>
      <c r="D220" s="183" t="str">
        <f>IF(ISBLANK('Review Log'!C215),"",'Review Log'!C215)</f>
        <v/>
      </c>
      <c r="E220" s="64"/>
      <c r="F220" s="64"/>
      <c r="G220" s="63"/>
      <c r="H220" s="63"/>
    </row>
    <row r="221" spans="2:8" x14ac:dyDescent="0.3">
      <c r="B221" s="183">
        <f>IF(ISBLANK('Review Log'!A216),"",'Review Log'!A216)</f>
        <v>210</v>
      </c>
      <c r="C221" s="183" t="str">
        <f>IF(ISBLANK('Review Log'!B216),"",'Review Log'!B216)</f>
        <v/>
      </c>
      <c r="D221" s="183" t="str">
        <f>IF(ISBLANK('Review Log'!C216),"",'Review Log'!C216)</f>
        <v/>
      </c>
      <c r="E221" s="64"/>
      <c r="F221" s="64"/>
      <c r="G221" s="63"/>
      <c r="H221" s="63"/>
    </row>
    <row r="222" spans="2:8" x14ac:dyDescent="0.3">
      <c r="B222" s="183">
        <f>IF(ISBLANK('Review Log'!A217),"",'Review Log'!A217)</f>
        <v>211</v>
      </c>
      <c r="C222" s="183" t="str">
        <f>IF(ISBLANK('Review Log'!B217),"",'Review Log'!B217)</f>
        <v/>
      </c>
      <c r="D222" s="183" t="str">
        <f>IF(ISBLANK('Review Log'!C217),"",'Review Log'!C217)</f>
        <v/>
      </c>
      <c r="E222" s="64"/>
      <c r="F222" s="64"/>
      <c r="G222" s="63"/>
      <c r="H222" s="63"/>
    </row>
    <row r="223" spans="2:8" x14ac:dyDescent="0.3">
      <c r="B223" s="183">
        <f>IF(ISBLANK('Review Log'!A218),"",'Review Log'!A218)</f>
        <v>212</v>
      </c>
      <c r="C223" s="183" t="str">
        <f>IF(ISBLANK('Review Log'!B218),"",'Review Log'!B218)</f>
        <v/>
      </c>
      <c r="D223" s="183" t="str">
        <f>IF(ISBLANK('Review Log'!C218),"",'Review Log'!C218)</f>
        <v/>
      </c>
      <c r="E223" s="64"/>
      <c r="F223" s="64"/>
      <c r="G223" s="63"/>
      <c r="H223" s="63"/>
    </row>
    <row r="224" spans="2:8" x14ac:dyDescent="0.3">
      <c r="B224" s="183">
        <f>IF(ISBLANK('Review Log'!A219),"",'Review Log'!A219)</f>
        <v>213</v>
      </c>
      <c r="C224" s="183" t="str">
        <f>IF(ISBLANK('Review Log'!B219),"",'Review Log'!B219)</f>
        <v/>
      </c>
      <c r="D224" s="183" t="str">
        <f>IF(ISBLANK('Review Log'!C219),"",'Review Log'!C219)</f>
        <v/>
      </c>
      <c r="E224" s="64"/>
      <c r="F224" s="64"/>
      <c r="G224" s="63"/>
      <c r="H224" s="63"/>
    </row>
    <row r="225" spans="2:8" x14ac:dyDescent="0.3">
      <c r="B225" s="183">
        <f>IF(ISBLANK('Review Log'!A220),"",'Review Log'!A220)</f>
        <v>214</v>
      </c>
      <c r="C225" s="183" t="str">
        <f>IF(ISBLANK('Review Log'!B220),"",'Review Log'!B220)</f>
        <v/>
      </c>
      <c r="D225" s="183" t="str">
        <f>IF(ISBLANK('Review Log'!C220),"",'Review Log'!C220)</f>
        <v/>
      </c>
      <c r="E225" s="64"/>
      <c r="F225" s="64"/>
      <c r="G225" s="63"/>
      <c r="H225" s="63"/>
    </row>
    <row r="226" spans="2:8" x14ac:dyDescent="0.3">
      <c r="B226" s="183">
        <f>IF(ISBLANK('Review Log'!A221),"",'Review Log'!A221)</f>
        <v>215</v>
      </c>
      <c r="C226" s="183" t="str">
        <f>IF(ISBLANK('Review Log'!B221),"",'Review Log'!B221)</f>
        <v/>
      </c>
      <c r="D226" s="183" t="str">
        <f>IF(ISBLANK('Review Log'!C221),"",'Review Log'!C221)</f>
        <v/>
      </c>
      <c r="E226" s="64"/>
      <c r="F226" s="64"/>
      <c r="G226" s="63"/>
      <c r="H226" s="63"/>
    </row>
    <row r="227" spans="2:8" x14ac:dyDescent="0.3">
      <c r="B227" s="183">
        <f>IF(ISBLANK('Review Log'!A222),"",'Review Log'!A222)</f>
        <v>216</v>
      </c>
      <c r="C227" s="183" t="str">
        <f>IF(ISBLANK('Review Log'!B222),"",'Review Log'!B222)</f>
        <v/>
      </c>
      <c r="D227" s="183" t="str">
        <f>IF(ISBLANK('Review Log'!C222),"",'Review Log'!C222)</f>
        <v/>
      </c>
      <c r="E227" s="64"/>
      <c r="F227" s="64"/>
      <c r="G227" s="63"/>
      <c r="H227" s="63"/>
    </row>
    <row r="228" spans="2:8" x14ac:dyDescent="0.3">
      <c r="B228" s="183">
        <f>IF(ISBLANK('Review Log'!A223),"",'Review Log'!A223)</f>
        <v>217</v>
      </c>
      <c r="C228" s="183" t="str">
        <f>IF(ISBLANK('Review Log'!B223),"",'Review Log'!B223)</f>
        <v/>
      </c>
      <c r="D228" s="183" t="str">
        <f>IF(ISBLANK('Review Log'!C223),"",'Review Log'!C223)</f>
        <v/>
      </c>
      <c r="E228" s="64"/>
      <c r="F228" s="64"/>
      <c r="G228" s="63"/>
      <c r="H228" s="63"/>
    </row>
    <row r="229" spans="2:8" x14ac:dyDescent="0.3">
      <c r="B229" s="183">
        <f>IF(ISBLANK('Review Log'!A224),"",'Review Log'!A224)</f>
        <v>218</v>
      </c>
      <c r="C229" s="183" t="str">
        <f>IF(ISBLANK('Review Log'!B224),"",'Review Log'!B224)</f>
        <v/>
      </c>
      <c r="D229" s="183" t="str">
        <f>IF(ISBLANK('Review Log'!C224),"",'Review Log'!C224)</f>
        <v/>
      </c>
      <c r="E229" s="64"/>
      <c r="F229" s="64"/>
      <c r="G229" s="63"/>
      <c r="H229" s="63"/>
    </row>
    <row r="230" spans="2:8" x14ac:dyDescent="0.3">
      <c r="B230" s="183">
        <f>IF(ISBLANK('Review Log'!A225),"",'Review Log'!A225)</f>
        <v>219</v>
      </c>
      <c r="C230" s="183" t="str">
        <f>IF(ISBLANK('Review Log'!B225),"",'Review Log'!B225)</f>
        <v/>
      </c>
      <c r="D230" s="183" t="str">
        <f>IF(ISBLANK('Review Log'!C225),"",'Review Log'!C225)</f>
        <v/>
      </c>
      <c r="E230" s="64"/>
      <c r="F230" s="64"/>
      <c r="G230" s="63"/>
      <c r="H230" s="63"/>
    </row>
    <row r="231" spans="2:8" x14ac:dyDescent="0.3">
      <c r="B231" s="183">
        <f>IF(ISBLANK('Review Log'!A226),"",'Review Log'!A226)</f>
        <v>220</v>
      </c>
      <c r="C231" s="183" t="str">
        <f>IF(ISBLANK('Review Log'!B226),"",'Review Log'!B226)</f>
        <v/>
      </c>
      <c r="D231" s="183" t="str">
        <f>IF(ISBLANK('Review Log'!C226),"",'Review Log'!C226)</f>
        <v/>
      </c>
      <c r="E231" s="64"/>
      <c r="F231" s="64"/>
      <c r="G231" s="63"/>
      <c r="H231" s="63"/>
    </row>
    <row r="232" spans="2:8" x14ac:dyDescent="0.3">
      <c r="B232" s="183">
        <f>IF(ISBLANK('Review Log'!A227),"",'Review Log'!A227)</f>
        <v>221</v>
      </c>
      <c r="C232" s="183" t="str">
        <f>IF(ISBLANK('Review Log'!B227),"",'Review Log'!B227)</f>
        <v/>
      </c>
      <c r="D232" s="183" t="str">
        <f>IF(ISBLANK('Review Log'!C227),"",'Review Log'!C227)</f>
        <v/>
      </c>
      <c r="E232" s="64"/>
      <c r="F232" s="64"/>
      <c r="G232" s="63"/>
      <c r="H232" s="63"/>
    </row>
    <row r="233" spans="2:8" x14ac:dyDescent="0.3">
      <c r="B233" s="183">
        <f>IF(ISBLANK('Review Log'!A228),"",'Review Log'!A228)</f>
        <v>222</v>
      </c>
      <c r="C233" s="183" t="str">
        <f>IF(ISBLANK('Review Log'!B228),"",'Review Log'!B228)</f>
        <v/>
      </c>
      <c r="D233" s="183" t="str">
        <f>IF(ISBLANK('Review Log'!C228),"",'Review Log'!C228)</f>
        <v/>
      </c>
      <c r="E233" s="64"/>
      <c r="F233" s="64"/>
      <c r="G233" s="63"/>
      <c r="H233" s="63"/>
    </row>
    <row r="234" spans="2:8" x14ac:dyDescent="0.3">
      <c r="B234" s="183">
        <f>IF(ISBLANK('Review Log'!A229),"",'Review Log'!A229)</f>
        <v>223</v>
      </c>
      <c r="C234" s="183" t="str">
        <f>IF(ISBLANK('Review Log'!B229),"",'Review Log'!B229)</f>
        <v/>
      </c>
      <c r="D234" s="183" t="str">
        <f>IF(ISBLANK('Review Log'!C229),"",'Review Log'!C229)</f>
        <v/>
      </c>
      <c r="E234" s="64"/>
      <c r="F234" s="64"/>
      <c r="G234" s="63"/>
      <c r="H234" s="63"/>
    </row>
    <row r="235" spans="2:8" x14ac:dyDescent="0.3">
      <c r="B235" s="183">
        <f>IF(ISBLANK('Review Log'!A230),"",'Review Log'!A230)</f>
        <v>224</v>
      </c>
      <c r="C235" s="183" t="str">
        <f>IF(ISBLANK('Review Log'!B230),"",'Review Log'!B230)</f>
        <v/>
      </c>
      <c r="D235" s="183" t="str">
        <f>IF(ISBLANK('Review Log'!C230),"",'Review Log'!C230)</f>
        <v/>
      </c>
      <c r="E235" s="64"/>
      <c r="F235" s="64"/>
      <c r="G235" s="63"/>
      <c r="H235" s="63"/>
    </row>
    <row r="236" spans="2:8" x14ac:dyDescent="0.3">
      <c r="B236" s="183">
        <f>IF(ISBLANK('Review Log'!A231),"",'Review Log'!A231)</f>
        <v>225</v>
      </c>
      <c r="C236" s="183" t="str">
        <f>IF(ISBLANK('Review Log'!B231),"",'Review Log'!B231)</f>
        <v/>
      </c>
      <c r="D236" s="183" t="str">
        <f>IF(ISBLANK('Review Log'!C231),"",'Review Log'!C231)</f>
        <v/>
      </c>
      <c r="E236" s="64"/>
      <c r="F236" s="64"/>
      <c r="G236" s="63"/>
      <c r="H236" s="63"/>
    </row>
    <row r="237" spans="2:8" x14ac:dyDescent="0.3">
      <c r="B237" s="183">
        <f>IF(ISBLANK('Review Log'!A232),"",'Review Log'!A232)</f>
        <v>226</v>
      </c>
      <c r="C237" s="183" t="str">
        <f>IF(ISBLANK('Review Log'!B232),"",'Review Log'!B232)</f>
        <v/>
      </c>
      <c r="D237" s="183" t="str">
        <f>IF(ISBLANK('Review Log'!C232),"",'Review Log'!C232)</f>
        <v/>
      </c>
      <c r="E237" s="64"/>
      <c r="F237" s="64"/>
      <c r="G237" s="63"/>
      <c r="H237" s="63"/>
    </row>
    <row r="238" spans="2:8" x14ac:dyDescent="0.3">
      <c r="B238" s="183">
        <f>IF(ISBLANK('Review Log'!A233),"",'Review Log'!A233)</f>
        <v>227</v>
      </c>
      <c r="C238" s="183" t="str">
        <f>IF(ISBLANK('Review Log'!B233),"",'Review Log'!B233)</f>
        <v/>
      </c>
      <c r="D238" s="183" t="str">
        <f>IF(ISBLANK('Review Log'!C233),"",'Review Log'!C233)</f>
        <v/>
      </c>
      <c r="E238" s="64"/>
      <c r="F238" s="64"/>
      <c r="G238" s="63"/>
      <c r="H238" s="63"/>
    </row>
    <row r="239" spans="2:8" x14ac:dyDescent="0.3">
      <c r="B239" s="183">
        <f>IF(ISBLANK('Review Log'!A234),"",'Review Log'!A234)</f>
        <v>228</v>
      </c>
      <c r="C239" s="183" t="str">
        <f>IF(ISBLANK('Review Log'!B234),"",'Review Log'!B234)</f>
        <v/>
      </c>
      <c r="D239" s="183" t="str">
        <f>IF(ISBLANK('Review Log'!C234),"",'Review Log'!C234)</f>
        <v/>
      </c>
      <c r="E239" s="64"/>
      <c r="F239" s="64"/>
      <c r="G239" s="63"/>
      <c r="H239" s="63"/>
    </row>
    <row r="240" spans="2:8" x14ac:dyDescent="0.3">
      <c r="B240" s="183">
        <f>IF(ISBLANK('Review Log'!A235),"",'Review Log'!A235)</f>
        <v>229</v>
      </c>
      <c r="C240" s="183" t="str">
        <f>IF(ISBLANK('Review Log'!B235),"",'Review Log'!B235)</f>
        <v/>
      </c>
      <c r="D240" s="183" t="str">
        <f>IF(ISBLANK('Review Log'!C235),"",'Review Log'!C235)</f>
        <v/>
      </c>
      <c r="E240" s="64"/>
      <c r="F240" s="64"/>
      <c r="G240" s="63"/>
      <c r="H240" s="63"/>
    </row>
    <row r="241" spans="2:8" x14ac:dyDescent="0.3">
      <c r="B241" s="183">
        <f>IF(ISBLANK('Review Log'!A236),"",'Review Log'!A236)</f>
        <v>230</v>
      </c>
      <c r="C241" s="183" t="str">
        <f>IF(ISBLANK('Review Log'!B236),"",'Review Log'!B236)</f>
        <v/>
      </c>
      <c r="D241" s="183" t="str">
        <f>IF(ISBLANK('Review Log'!C236),"",'Review Log'!C236)</f>
        <v/>
      </c>
      <c r="E241" s="64"/>
      <c r="F241" s="64"/>
      <c r="G241" s="63"/>
      <c r="H241" s="63"/>
    </row>
    <row r="242" spans="2:8" x14ac:dyDescent="0.3">
      <c r="B242" s="183">
        <f>IF(ISBLANK('Review Log'!A237),"",'Review Log'!A237)</f>
        <v>231</v>
      </c>
      <c r="C242" s="183" t="str">
        <f>IF(ISBLANK('Review Log'!B237),"",'Review Log'!B237)</f>
        <v/>
      </c>
      <c r="D242" s="183" t="str">
        <f>IF(ISBLANK('Review Log'!C237),"",'Review Log'!C237)</f>
        <v/>
      </c>
      <c r="E242" s="64"/>
      <c r="F242" s="64"/>
      <c r="G242" s="63"/>
      <c r="H242" s="63"/>
    </row>
    <row r="243" spans="2:8" x14ac:dyDescent="0.3">
      <c r="B243" s="183">
        <f>IF(ISBLANK('Review Log'!A238),"",'Review Log'!A238)</f>
        <v>232</v>
      </c>
      <c r="C243" s="183" t="str">
        <f>IF(ISBLANK('Review Log'!B238),"",'Review Log'!B238)</f>
        <v/>
      </c>
      <c r="D243" s="183" t="str">
        <f>IF(ISBLANK('Review Log'!C238),"",'Review Log'!C238)</f>
        <v/>
      </c>
      <c r="E243" s="64"/>
      <c r="F243" s="64"/>
      <c r="G243" s="63"/>
      <c r="H243" s="63"/>
    </row>
    <row r="244" spans="2:8" x14ac:dyDescent="0.3">
      <c r="B244" s="183">
        <f>IF(ISBLANK('Review Log'!A239),"",'Review Log'!A239)</f>
        <v>233</v>
      </c>
      <c r="C244" s="183" t="str">
        <f>IF(ISBLANK('Review Log'!B239),"",'Review Log'!B239)</f>
        <v/>
      </c>
      <c r="D244" s="183" t="str">
        <f>IF(ISBLANK('Review Log'!C239),"",'Review Log'!C239)</f>
        <v/>
      </c>
      <c r="E244" s="64"/>
      <c r="F244" s="64"/>
      <c r="G244" s="63"/>
      <c r="H244" s="63"/>
    </row>
    <row r="245" spans="2:8" x14ac:dyDescent="0.3">
      <c r="B245" s="183">
        <f>IF(ISBLANK('Review Log'!A240),"",'Review Log'!A240)</f>
        <v>234</v>
      </c>
      <c r="C245" s="183" t="str">
        <f>IF(ISBLANK('Review Log'!B240),"",'Review Log'!B240)</f>
        <v/>
      </c>
      <c r="D245" s="183" t="str">
        <f>IF(ISBLANK('Review Log'!C240),"",'Review Log'!C240)</f>
        <v/>
      </c>
      <c r="E245" s="64"/>
      <c r="F245" s="64"/>
      <c r="G245" s="63"/>
      <c r="H245" s="63"/>
    </row>
    <row r="246" spans="2:8" x14ac:dyDescent="0.3">
      <c r="B246" s="183">
        <f>IF(ISBLANK('Review Log'!A241),"",'Review Log'!A241)</f>
        <v>235</v>
      </c>
      <c r="C246" s="183" t="str">
        <f>IF(ISBLANK('Review Log'!B241),"",'Review Log'!B241)</f>
        <v/>
      </c>
      <c r="D246" s="183" t="str">
        <f>IF(ISBLANK('Review Log'!C241),"",'Review Log'!C241)</f>
        <v/>
      </c>
      <c r="E246" s="64"/>
      <c r="F246" s="64"/>
      <c r="G246" s="63"/>
      <c r="H246" s="63"/>
    </row>
    <row r="247" spans="2:8" x14ac:dyDescent="0.3">
      <c r="B247" s="183">
        <f>IF(ISBLANK('Review Log'!A242),"",'Review Log'!A242)</f>
        <v>236</v>
      </c>
      <c r="C247" s="183" t="str">
        <f>IF(ISBLANK('Review Log'!B242),"",'Review Log'!B242)</f>
        <v/>
      </c>
      <c r="D247" s="183" t="str">
        <f>IF(ISBLANK('Review Log'!C242),"",'Review Log'!C242)</f>
        <v/>
      </c>
      <c r="E247" s="64"/>
      <c r="F247" s="64"/>
      <c r="G247" s="63"/>
      <c r="H247" s="63"/>
    </row>
    <row r="248" spans="2:8" x14ac:dyDescent="0.3">
      <c r="B248" s="183">
        <f>IF(ISBLANK('Review Log'!A243),"",'Review Log'!A243)</f>
        <v>237</v>
      </c>
      <c r="C248" s="183" t="str">
        <f>IF(ISBLANK('Review Log'!B243),"",'Review Log'!B243)</f>
        <v/>
      </c>
      <c r="D248" s="183" t="str">
        <f>IF(ISBLANK('Review Log'!C243),"",'Review Log'!C243)</f>
        <v/>
      </c>
      <c r="E248" s="64"/>
      <c r="F248" s="64"/>
      <c r="G248" s="63"/>
      <c r="H248" s="63"/>
    </row>
    <row r="249" spans="2:8" x14ac:dyDescent="0.3">
      <c r="B249" s="183">
        <f>IF(ISBLANK('Review Log'!A244),"",'Review Log'!A244)</f>
        <v>238</v>
      </c>
      <c r="C249" s="183" t="str">
        <f>IF(ISBLANK('Review Log'!B244),"",'Review Log'!B244)</f>
        <v/>
      </c>
      <c r="D249" s="183" t="str">
        <f>IF(ISBLANK('Review Log'!C244),"",'Review Log'!C244)</f>
        <v/>
      </c>
      <c r="E249" s="64"/>
      <c r="F249" s="64"/>
      <c r="G249" s="63"/>
      <c r="H249" s="63"/>
    </row>
    <row r="250" spans="2:8" x14ac:dyDescent="0.3">
      <c r="B250" s="183">
        <f>IF(ISBLANK('Review Log'!A245),"",'Review Log'!A245)</f>
        <v>239</v>
      </c>
      <c r="C250" s="183" t="str">
        <f>IF(ISBLANK('Review Log'!B245),"",'Review Log'!B245)</f>
        <v/>
      </c>
      <c r="D250" s="183" t="str">
        <f>IF(ISBLANK('Review Log'!C245),"",'Review Log'!C245)</f>
        <v/>
      </c>
      <c r="E250" s="64"/>
      <c r="F250" s="64"/>
      <c r="G250" s="63"/>
      <c r="H250" s="63"/>
    </row>
    <row r="251" spans="2:8" x14ac:dyDescent="0.3">
      <c r="B251" s="183">
        <f>IF(ISBLANK('Review Log'!A246),"",'Review Log'!A246)</f>
        <v>240</v>
      </c>
      <c r="C251" s="183" t="str">
        <f>IF(ISBLANK('Review Log'!B246),"",'Review Log'!B246)</f>
        <v/>
      </c>
      <c r="D251" s="183" t="str">
        <f>IF(ISBLANK('Review Log'!C246),"",'Review Log'!C246)</f>
        <v/>
      </c>
      <c r="E251" s="64"/>
      <c r="F251" s="64"/>
      <c r="G251" s="63"/>
      <c r="H251" s="63"/>
    </row>
    <row r="252" spans="2:8" x14ac:dyDescent="0.3">
      <c r="B252" s="183">
        <f>IF(ISBLANK('Review Log'!A247),"",'Review Log'!A247)</f>
        <v>241</v>
      </c>
      <c r="C252" s="183" t="str">
        <f>IF(ISBLANK('Review Log'!B247),"",'Review Log'!B247)</f>
        <v/>
      </c>
      <c r="D252" s="183" t="str">
        <f>IF(ISBLANK('Review Log'!C247),"",'Review Log'!C247)</f>
        <v/>
      </c>
      <c r="E252" s="64"/>
      <c r="F252" s="64"/>
      <c r="G252" s="63"/>
      <c r="H252" s="63"/>
    </row>
    <row r="253" spans="2:8" x14ac:dyDescent="0.3">
      <c r="B253" s="183">
        <f>IF(ISBLANK('Review Log'!A248),"",'Review Log'!A248)</f>
        <v>242</v>
      </c>
      <c r="C253" s="183" t="str">
        <f>IF(ISBLANK('Review Log'!B248),"",'Review Log'!B248)</f>
        <v/>
      </c>
      <c r="D253" s="183" t="str">
        <f>IF(ISBLANK('Review Log'!C248),"",'Review Log'!C248)</f>
        <v/>
      </c>
      <c r="E253" s="64"/>
      <c r="F253" s="64"/>
      <c r="G253" s="63"/>
      <c r="H253" s="63"/>
    </row>
    <row r="254" spans="2:8" x14ac:dyDescent="0.3">
      <c r="B254" s="183">
        <f>IF(ISBLANK('Review Log'!A249),"",'Review Log'!A249)</f>
        <v>243</v>
      </c>
      <c r="C254" s="183" t="str">
        <f>IF(ISBLANK('Review Log'!B249),"",'Review Log'!B249)</f>
        <v/>
      </c>
      <c r="D254" s="183" t="str">
        <f>IF(ISBLANK('Review Log'!C249),"",'Review Log'!C249)</f>
        <v/>
      </c>
      <c r="E254" s="64"/>
      <c r="F254" s="64"/>
      <c r="G254" s="63"/>
      <c r="H254" s="63"/>
    </row>
    <row r="255" spans="2:8" x14ac:dyDescent="0.3">
      <c r="B255" s="183">
        <f>IF(ISBLANK('Review Log'!A250),"",'Review Log'!A250)</f>
        <v>244</v>
      </c>
      <c r="C255" s="183" t="str">
        <f>IF(ISBLANK('Review Log'!B250),"",'Review Log'!B250)</f>
        <v/>
      </c>
      <c r="D255" s="183" t="str">
        <f>IF(ISBLANK('Review Log'!C250),"",'Review Log'!C250)</f>
        <v/>
      </c>
      <c r="E255" s="64"/>
      <c r="F255" s="64"/>
      <c r="G255" s="63"/>
      <c r="H255" s="63"/>
    </row>
    <row r="256" spans="2:8" x14ac:dyDescent="0.3">
      <c r="B256" s="183">
        <f>IF(ISBLANK('Review Log'!A251),"",'Review Log'!A251)</f>
        <v>245</v>
      </c>
      <c r="C256" s="183" t="str">
        <f>IF(ISBLANK('Review Log'!B251),"",'Review Log'!B251)</f>
        <v/>
      </c>
      <c r="D256" s="183" t="str">
        <f>IF(ISBLANK('Review Log'!C251),"",'Review Log'!C251)</f>
        <v/>
      </c>
      <c r="E256" s="64"/>
      <c r="F256" s="64"/>
      <c r="G256" s="63"/>
      <c r="H256" s="63"/>
    </row>
    <row r="257" spans="2:8" x14ac:dyDescent="0.3">
      <c r="B257" s="183">
        <f>IF(ISBLANK('Review Log'!A252),"",'Review Log'!A252)</f>
        <v>246</v>
      </c>
      <c r="C257" s="183" t="str">
        <f>IF(ISBLANK('Review Log'!B252),"",'Review Log'!B252)</f>
        <v/>
      </c>
      <c r="D257" s="183" t="str">
        <f>IF(ISBLANK('Review Log'!C252),"",'Review Log'!C252)</f>
        <v/>
      </c>
      <c r="E257" s="64"/>
      <c r="F257" s="64"/>
      <c r="G257" s="63"/>
      <c r="H257" s="63"/>
    </row>
    <row r="258" spans="2:8" x14ac:dyDescent="0.3">
      <c r="B258" s="183">
        <f>IF(ISBLANK('Review Log'!A253),"",'Review Log'!A253)</f>
        <v>247</v>
      </c>
      <c r="C258" s="183" t="str">
        <f>IF(ISBLANK('Review Log'!B253),"",'Review Log'!B253)</f>
        <v/>
      </c>
      <c r="D258" s="183" t="str">
        <f>IF(ISBLANK('Review Log'!C253),"",'Review Log'!C253)</f>
        <v/>
      </c>
      <c r="E258" s="64"/>
      <c r="F258" s="64"/>
      <c r="G258" s="63"/>
      <c r="H258" s="63"/>
    </row>
    <row r="259" spans="2:8" x14ac:dyDescent="0.3">
      <c r="B259" s="183">
        <f>IF(ISBLANK('Review Log'!A254),"",'Review Log'!A254)</f>
        <v>248</v>
      </c>
      <c r="C259" s="183" t="str">
        <f>IF(ISBLANK('Review Log'!B254),"",'Review Log'!B254)</f>
        <v/>
      </c>
      <c r="D259" s="183" t="str">
        <f>IF(ISBLANK('Review Log'!C254),"",'Review Log'!C254)</f>
        <v/>
      </c>
      <c r="E259" s="64"/>
      <c r="F259" s="64"/>
      <c r="G259" s="63"/>
      <c r="H259" s="63"/>
    </row>
    <row r="260" spans="2:8" x14ac:dyDescent="0.3">
      <c r="B260" s="183">
        <f>IF(ISBLANK('Review Log'!A255),"",'Review Log'!A255)</f>
        <v>249</v>
      </c>
      <c r="C260" s="183" t="str">
        <f>IF(ISBLANK('Review Log'!B255),"",'Review Log'!B255)</f>
        <v/>
      </c>
      <c r="D260" s="183" t="str">
        <f>IF(ISBLANK('Review Log'!C255),"",'Review Log'!C255)</f>
        <v/>
      </c>
      <c r="E260" s="64"/>
      <c r="F260" s="64"/>
      <c r="G260" s="63"/>
      <c r="H260" s="63"/>
    </row>
    <row r="261" spans="2:8" x14ac:dyDescent="0.3">
      <c r="B261" s="183">
        <f>IF(ISBLANK('Review Log'!A256),"",'Review Log'!A256)</f>
        <v>250</v>
      </c>
      <c r="C261" s="183" t="str">
        <f>IF(ISBLANK('Review Log'!B256),"",'Review Log'!B256)</f>
        <v/>
      </c>
      <c r="D261" s="183" t="str">
        <f>IF(ISBLANK('Review Log'!C256),"",'Review Log'!C256)</f>
        <v/>
      </c>
      <c r="E261" s="64"/>
      <c r="F261" s="64"/>
      <c r="G261" s="63"/>
      <c r="H261" s="63"/>
    </row>
    <row r="262" spans="2:8" x14ac:dyDescent="0.3">
      <c r="B262" s="183">
        <f>IF(ISBLANK('Review Log'!A257),"",'Review Log'!A257)</f>
        <v>251</v>
      </c>
      <c r="C262" s="183" t="str">
        <f>IF(ISBLANK('Review Log'!B257),"",'Review Log'!B257)</f>
        <v/>
      </c>
      <c r="D262" s="183" t="str">
        <f>IF(ISBLANK('Review Log'!C257),"",'Review Log'!C257)</f>
        <v/>
      </c>
      <c r="E262" s="64"/>
      <c r="F262" s="64"/>
      <c r="G262" s="63"/>
      <c r="H262" s="63"/>
    </row>
    <row r="263" spans="2:8" x14ac:dyDescent="0.3">
      <c r="B263" s="183">
        <f>IF(ISBLANK('Review Log'!A258),"",'Review Log'!A258)</f>
        <v>252</v>
      </c>
      <c r="C263" s="183" t="str">
        <f>IF(ISBLANK('Review Log'!B258),"",'Review Log'!B258)</f>
        <v/>
      </c>
      <c r="D263" s="183" t="str">
        <f>IF(ISBLANK('Review Log'!C258),"",'Review Log'!C258)</f>
        <v/>
      </c>
      <c r="E263" s="64"/>
      <c r="F263" s="64"/>
      <c r="G263" s="63"/>
      <c r="H263" s="63"/>
    </row>
    <row r="264" spans="2:8" x14ac:dyDescent="0.3">
      <c r="B264" s="183">
        <f>IF(ISBLANK('Review Log'!A259),"",'Review Log'!A259)</f>
        <v>253</v>
      </c>
      <c r="C264" s="183" t="str">
        <f>IF(ISBLANK('Review Log'!B259),"",'Review Log'!B259)</f>
        <v/>
      </c>
      <c r="D264" s="183" t="str">
        <f>IF(ISBLANK('Review Log'!C259),"",'Review Log'!C259)</f>
        <v/>
      </c>
      <c r="E264" s="64"/>
      <c r="F264" s="64"/>
      <c r="G264" s="63"/>
      <c r="H264" s="63"/>
    </row>
    <row r="265" spans="2:8" x14ac:dyDescent="0.3">
      <c r="B265" s="183">
        <f>IF(ISBLANK('Review Log'!A260),"",'Review Log'!A260)</f>
        <v>254</v>
      </c>
      <c r="C265" s="183" t="str">
        <f>IF(ISBLANK('Review Log'!B260),"",'Review Log'!B260)</f>
        <v/>
      </c>
      <c r="D265" s="183" t="str">
        <f>IF(ISBLANK('Review Log'!C260),"",'Review Log'!C260)</f>
        <v/>
      </c>
      <c r="E265" s="64"/>
      <c r="F265" s="64"/>
      <c r="G265" s="63"/>
      <c r="H265" s="63"/>
    </row>
    <row r="266" spans="2:8" x14ac:dyDescent="0.3">
      <c r="B266" s="183">
        <f>IF(ISBLANK('Review Log'!A261),"",'Review Log'!A261)</f>
        <v>255</v>
      </c>
      <c r="C266" s="183" t="str">
        <f>IF(ISBLANK('Review Log'!B261),"",'Review Log'!B261)</f>
        <v/>
      </c>
      <c r="D266" s="183" t="str">
        <f>IF(ISBLANK('Review Log'!C261),"",'Review Log'!C261)</f>
        <v/>
      </c>
      <c r="E266" s="64"/>
      <c r="F266" s="64"/>
      <c r="G266" s="63"/>
      <c r="H266" s="63"/>
    </row>
    <row r="267" spans="2:8" x14ac:dyDescent="0.3">
      <c r="B267" s="183">
        <f>IF(ISBLANK('Review Log'!A262),"",'Review Log'!A262)</f>
        <v>256</v>
      </c>
      <c r="C267" s="183" t="str">
        <f>IF(ISBLANK('Review Log'!B262),"",'Review Log'!B262)</f>
        <v/>
      </c>
      <c r="D267" s="183" t="str">
        <f>IF(ISBLANK('Review Log'!C262),"",'Review Log'!C262)</f>
        <v/>
      </c>
      <c r="E267" s="64"/>
      <c r="F267" s="64"/>
      <c r="G267" s="63"/>
      <c r="H267" s="63"/>
    </row>
    <row r="268" spans="2:8" x14ac:dyDescent="0.3">
      <c r="B268" s="183">
        <f>IF(ISBLANK('Review Log'!A263),"",'Review Log'!A263)</f>
        <v>257</v>
      </c>
      <c r="C268" s="183" t="str">
        <f>IF(ISBLANK('Review Log'!B263),"",'Review Log'!B263)</f>
        <v/>
      </c>
      <c r="D268" s="183" t="str">
        <f>IF(ISBLANK('Review Log'!C263),"",'Review Log'!C263)</f>
        <v/>
      </c>
      <c r="E268" s="64"/>
      <c r="F268" s="64"/>
      <c r="G268" s="63"/>
      <c r="H268" s="63"/>
    </row>
    <row r="269" spans="2:8" x14ac:dyDescent="0.3">
      <c r="B269" s="183">
        <f>IF(ISBLANK('Review Log'!A264),"",'Review Log'!A264)</f>
        <v>258</v>
      </c>
      <c r="C269" s="183" t="str">
        <f>IF(ISBLANK('Review Log'!B264),"",'Review Log'!B264)</f>
        <v/>
      </c>
      <c r="D269" s="183" t="str">
        <f>IF(ISBLANK('Review Log'!C264),"",'Review Log'!C264)</f>
        <v/>
      </c>
      <c r="E269" s="64"/>
      <c r="F269" s="64"/>
      <c r="G269" s="63"/>
      <c r="H269" s="63"/>
    </row>
    <row r="270" spans="2:8" x14ac:dyDescent="0.3">
      <c r="B270" s="183">
        <f>IF(ISBLANK('Review Log'!A265),"",'Review Log'!A265)</f>
        <v>259</v>
      </c>
      <c r="C270" s="183" t="str">
        <f>IF(ISBLANK('Review Log'!B265),"",'Review Log'!B265)</f>
        <v/>
      </c>
      <c r="D270" s="183" t="str">
        <f>IF(ISBLANK('Review Log'!C265),"",'Review Log'!C265)</f>
        <v/>
      </c>
      <c r="E270" s="64"/>
      <c r="F270" s="64"/>
      <c r="G270" s="63"/>
      <c r="H270" s="63"/>
    </row>
    <row r="271" spans="2:8" x14ac:dyDescent="0.3">
      <c r="B271" s="183">
        <f>IF(ISBLANK('Review Log'!A266),"",'Review Log'!A266)</f>
        <v>260</v>
      </c>
      <c r="C271" s="183" t="str">
        <f>IF(ISBLANK('Review Log'!B266),"",'Review Log'!B266)</f>
        <v/>
      </c>
      <c r="D271" s="183" t="str">
        <f>IF(ISBLANK('Review Log'!C266),"",'Review Log'!C266)</f>
        <v/>
      </c>
      <c r="E271" s="64"/>
      <c r="F271" s="64"/>
      <c r="G271" s="63"/>
      <c r="H271" s="63"/>
    </row>
    <row r="272" spans="2:8" x14ac:dyDescent="0.3">
      <c r="B272" s="183">
        <f>IF(ISBLANK('Review Log'!A267),"",'Review Log'!A267)</f>
        <v>261</v>
      </c>
      <c r="C272" s="183" t="str">
        <f>IF(ISBLANK('Review Log'!B267),"",'Review Log'!B267)</f>
        <v/>
      </c>
      <c r="D272" s="183" t="str">
        <f>IF(ISBLANK('Review Log'!C267),"",'Review Log'!C267)</f>
        <v/>
      </c>
      <c r="E272" s="64"/>
      <c r="F272" s="64"/>
      <c r="G272" s="63"/>
      <c r="H272" s="63"/>
    </row>
    <row r="273" spans="2:8" x14ac:dyDescent="0.3">
      <c r="B273" s="183">
        <f>IF(ISBLANK('Review Log'!A268),"",'Review Log'!A268)</f>
        <v>262</v>
      </c>
      <c r="C273" s="183" t="str">
        <f>IF(ISBLANK('Review Log'!B268),"",'Review Log'!B268)</f>
        <v/>
      </c>
      <c r="D273" s="183" t="str">
        <f>IF(ISBLANK('Review Log'!C268),"",'Review Log'!C268)</f>
        <v/>
      </c>
      <c r="E273" s="64"/>
      <c r="F273" s="64"/>
      <c r="G273" s="63"/>
      <c r="H273" s="63"/>
    </row>
    <row r="274" spans="2:8" x14ac:dyDescent="0.3">
      <c r="B274" s="183">
        <f>IF(ISBLANK('Review Log'!A269),"",'Review Log'!A269)</f>
        <v>263</v>
      </c>
      <c r="C274" s="183" t="str">
        <f>IF(ISBLANK('Review Log'!B269),"",'Review Log'!B269)</f>
        <v/>
      </c>
      <c r="D274" s="183" t="str">
        <f>IF(ISBLANK('Review Log'!C269),"",'Review Log'!C269)</f>
        <v/>
      </c>
      <c r="E274" s="64"/>
      <c r="F274" s="64"/>
      <c r="G274" s="63"/>
      <c r="H274" s="63"/>
    </row>
    <row r="275" spans="2:8" x14ac:dyDescent="0.3">
      <c r="B275" s="183">
        <f>IF(ISBLANK('Review Log'!A270),"",'Review Log'!A270)</f>
        <v>264</v>
      </c>
      <c r="C275" s="183" t="str">
        <f>IF(ISBLANK('Review Log'!B270),"",'Review Log'!B270)</f>
        <v/>
      </c>
      <c r="D275" s="183" t="str">
        <f>IF(ISBLANK('Review Log'!C270),"",'Review Log'!C270)</f>
        <v/>
      </c>
      <c r="E275" s="64"/>
      <c r="F275" s="64"/>
      <c r="G275" s="63"/>
      <c r="H275" s="63"/>
    </row>
    <row r="276" spans="2:8" x14ac:dyDescent="0.3">
      <c r="B276" s="183">
        <f>IF(ISBLANK('Review Log'!A271),"",'Review Log'!A271)</f>
        <v>265</v>
      </c>
      <c r="C276" s="183" t="str">
        <f>IF(ISBLANK('Review Log'!B271),"",'Review Log'!B271)</f>
        <v/>
      </c>
      <c r="D276" s="183" t="str">
        <f>IF(ISBLANK('Review Log'!C271),"",'Review Log'!C271)</f>
        <v/>
      </c>
      <c r="E276" s="64"/>
      <c r="F276" s="64"/>
      <c r="G276" s="63"/>
      <c r="H276" s="63"/>
    </row>
    <row r="277" spans="2:8" x14ac:dyDescent="0.3">
      <c r="B277" s="183">
        <f>IF(ISBLANK('Review Log'!A272),"",'Review Log'!A272)</f>
        <v>266</v>
      </c>
      <c r="C277" s="183" t="str">
        <f>IF(ISBLANK('Review Log'!B272),"",'Review Log'!B272)</f>
        <v/>
      </c>
      <c r="D277" s="183" t="str">
        <f>IF(ISBLANK('Review Log'!C272),"",'Review Log'!C272)</f>
        <v/>
      </c>
      <c r="E277" s="64"/>
      <c r="F277" s="64"/>
      <c r="G277" s="63"/>
      <c r="H277" s="63"/>
    </row>
    <row r="278" spans="2:8" x14ac:dyDescent="0.3">
      <c r="B278" s="183">
        <f>IF(ISBLANK('Review Log'!A273),"",'Review Log'!A273)</f>
        <v>267</v>
      </c>
      <c r="C278" s="183" t="str">
        <f>IF(ISBLANK('Review Log'!B273),"",'Review Log'!B273)</f>
        <v/>
      </c>
      <c r="D278" s="183" t="str">
        <f>IF(ISBLANK('Review Log'!C273),"",'Review Log'!C273)</f>
        <v/>
      </c>
      <c r="E278" s="64"/>
      <c r="F278" s="64"/>
      <c r="G278" s="63"/>
      <c r="H278" s="63"/>
    </row>
    <row r="279" spans="2:8" x14ac:dyDescent="0.3">
      <c r="B279" s="183">
        <f>IF(ISBLANK('Review Log'!A274),"",'Review Log'!A274)</f>
        <v>268</v>
      </c>
      <c r="C279" s="183" t="str">
        <f>IF(ISBLANK('Review Log'!B274),"",'Review Log'!B274)</f>
        <v/>
      </c>
      <c r="D279" s="183" t="str">
        <f>IF(ISBLANK('Review Log'!C274),"",'Review Log'!C274)</f>
        <v/>
      </c>
      <c r="E279" s="64"/>
      <c r="F279" s="64"/>
      <c r="G279" s="63"/>
      <c r="H279" s="63"/>
    </row>
    <row r="280" spans="2:8" x14ac:dyDescent="0.3">
      <c r="B280" s="183">
        <f>IF(ISBLANK('Review Log'!A275),"",'Review Log'!A275)</f>
        <v>269</v>
      </c>
      <c r="C280" s="183" t="str">
        <f>IF(ISBLANK('Review Log'!B275),"",'Review Log'!B275)</f>
        <v/>
      </c>
      <c r="D280" s="183" t="str">
        <f>IF(ISBLANK('Review Log'!C275),"",'Review Log'!C275)</f>
        <v/>
      </c>
      <c r="E280" s="64"/>
      <c r="F280" s="64"/>
      <c r="G280" s="63"/>
      <c r="H280" s="63"/>
    </row>
    <row r="281" spans="2:8" x14ac:dyDescent="0.3">
      <c r="B281" s="183">
        <f>IF(ISBLANK('Review Log'!A276),"",'Review Log'!A276)</f>
        <v>270</v>
      </c>
      <c r="C281" s="183" t="str">
        <f>IF(ISBLANK('Review Log'!B276),"",'Review Log'!B276)</f>
        <v/>
      </c>
      <c r="D281" s="183" t="str">
        <f>IF(ISBLANK('Review Log'!C276),"",'Review Log'!C276)</f>
        <v/>
      </c>
      <c r="E281" s="64"/>
      <c r="F281" s="64"/>
      <c r="G281" s="63"/>
      <c r="H281" s="63"/>
    </row>
    <row r="282" spans="2:8" x14ac:dyDescent="0.3">
      <c r="B282" s="183">
        <f>IF(ISBLANK('Review Log'!A277),"",'Review Log'!A277)</f>
        <v>271</v>
      </c>
      <c r="C282" s="183" t="str">
        <f>IF(ISBLANK('Review Log'!B277),"",'Review Log'!B277)</f>
        <v/>
      </c>
      <c r="D282" s="183" t="str">
        <f>IF(ISBLANK('Review Log'!C277),"",'Review Log'!C277)</f>
        <v/>
      </c>
      <c r="E282" s="64"/>
      <c r="F282" s="64"/>
      <c r="G282" s="63"/>
      <c r="H282" s="63"/>
    </row>
    <row r="283" spans="2:8" x14ac:dyDescent="0.3">
      <c r="B283" s="183">
        <f>IF(ISBLANK('Review Log'!A278),"",'Review Log'!A278)</f>
        <v>272</v>
      </c>
      <c r="C283" s="183" t="str">
        <f>IF(ISBLANK('Review Log'!B278),"",'Review Log'!B278)</f>
        <v/>
      </c>
      <c r="D283" s="183" t="str">
        <f>IF(ISBLANK('Review Log'!C278),"",'Review Log'!C278)</f>
        <v/>
      </c>
      <c r="E283" s="64"/>
      <c r="F283" s="64"/>
      <c r="G283" s="63"/>
      <c r="H283" s="63"/>
    </row>
    <row r="284" spans="2:8" x14ac:dyDescent="0.3">
      <c r="B284" s="183">
        <f>IF(ISBLANK('Review Log'!A279),"",'Review Log'!A279)</f>
        <v>273</v>
      </c>
      <c r="C284" s="183" t="str">
        <f>IF(ISBLANK('Review Log'!B279),"",'Review Log'!B279)</f>
        <v/>
      </c>
      <c r="D284" s="183" t="str">
        <f>IF(ISBLANK('Review Log'!C279),"",'Review Log'!C279)</f>
        <v/>
      </c>
      <c r="E284" s="64"/>
      <c r="F284" s="64"/>
      <c r="G284" s="63"/>
      <c r="H284" s="63"/>
    </row>
    <row r="285" spans="2:8" x14ac:dyDescent="0.3">
      <c r="B285" s="183">
        <f>IF(ISBLANK('Review Log'!A280),"",'Review Log'!A280)</f>
        <v>274</v>
      </c>
      <c r="C285" s="183" t="str">
        <f>IF(ISBLANK('Review Log'!B280),"",'Review Log'!B280)</f>
        <v/>
      </c>
      <c r="D285" s="183" t="str">
        <f>IF(ISBLANK('Review Log'!C280),"",'Review Log'!C280)</f>
        <v/>
      </c>
      <c r="E285" s="64"/>
      <c r="F285" s="64"/>
      <c r="G285" s="63"/>
      <c r="H285" s="63"/>
    </row>
    <row r="286" spans="2:8" x14ac:dyDescent="0.3">
      <c r="B286" s="183">
        <f>IF(ISBLANK('Review Log'!A281),"",'Review Log'!A281)</f>
        <v>275</v>
      </c>
      <c r="C286" s="183" t="str">
        <f>IF(ISBLANK('Review Log'!B281),"",'Review Log'!B281)</f>
        <v/>
      </c>
      <c r="D286" s="183" t="str">
        <f>IF(ISBLANK('Review Log'!C281),"",'Review Log'!C281)</f>
        <v/>
      </c>
      <c r="E286" s="64"/>
      <c r="F286" s="64"/>
      <c r="G286" s="63"/>
      <c r="H286" s="63"/>
    </row>
    <row r="287" spans="2:8" x14ac:dyDescent="0.3">
      <c r="B287" s="183">
        <f>IF(ISBLANK('Review Log'!A282),"",'Review Log'!A282)</f>
        <v>276</v>
      </c>
      <c r="C287" s="183" t="str">
        <f>IF(ISBLANK('Review Log'!B282),"",'Review Log'!B282)</f>
        <v/>
      </c>
      <c r="D287" s="183" t="str">
        <f>IF(ISBLANK('Review Log'!C282),"",'Review Log'!C282)</f>
        <v/>
      </c>
      <c r="E287" s="64"/>
      <c r="F287" s="64"/>
      <c r="G287" s="63"/>
      <c r="H287" s="63"/>
    </row>
    <row r="288" spans="2:8" x14ac:dyDescent="0.3">
      <c r="B288" s="183">
        <f>IF(ISBLANK('Review Log'!A283),"",'Review Log'!A283)</f>
        <v>277</v>
      </c>
      <c r="C288" s="183" t="str">
        <f>IF(ISBLANK('Review Log'!B283),"",'Review Log'!B283)</f>
        <v/>
      </c>
      <c r="D288" s="183" t="str">
        <f>IF(ISBLANK('Review Log'!C283),"",'Review Log'!C283)</f>
        <v/>
      </c>
      <c r="E288" s="64"/>
      <c r="F288" s="64"/>
      <c r="G288" s="63"/>
      <c r="H288" s="63"/>
    </row>
    <row r="289" spans="2:8" x14ac:dyDescent="0.3">
      <c r="B289" s="183">
        <f>IF(ISBLANK('Review Log'!A284),"",'Review Log'!A284)</f>
        <v>278</v>
      </c>
      <c r="C289" s="183" t="str">
        <f>IF(ISBLANK('Review Log'!B284),"",'Review Log'!B284)</f>
        <v/>
      </c>
      <c r="D289" s="183" t="str">
        <f>IF(ISBLANK('Review Log'!C284),"",'Review Log'!C284)</f>
        <v/>
      </c>
      <c r="E289" s="64"/>
      <c r="F289" s="64"/>
      <c r="G289" s="63"/>
      <c r="H289" s="63"/>
    </row>
    <row r="290" spans="2:8" x14ac:dyDescent="0.3">
      <c r="B290" s="183">
        <f>IF(ISBLANK('Review Log'!A285),"",'Review Log'!A285)</f>
        <v>279</v>
      </c>
      <c r="C290" s="183" t="str">
        <f>IF(ISBLANK('Review Log'!B285),"",'Review Log'!B285)</f>
        <v/>
      </c>
      <c r="D290" s="183" t="str">
        <f>IF(ISBLANK('Review Log'!C285),"",'Review Log'!C285)</f>
        <v/>
      </c>
      <c r="E290" s="64"/>
      <c r="F290" s="64"/>
      <c r="G290" s="63"/>
      <c r="H290" s="63"/>
    </row>
    <row r="291" spans="2:8" x14ac:dyDescent="0.3">
      <c r="B291" s="183">
        <f>IF(ISBLANK('Review Log'!A286),"",'Review Log'!A286)</f>
        <v>280</v>
      </c>
      <c r="C291" s="183" t="str">
        <f>IF(ISBLANK('Review Log'!B286),"",'Review Log'!B286)</f>
        <v/>
      </c>
      <c r="D291" s="183" t="str">
        <f>IF(ISBLANK('Review Log'!C286),"",'Review Log'!C286)</f>
        <v/>
      </c>
      <c r="E291" s="64"/>
      <c r="F291" s="64"/>
      <c r="G291" s="63"/>
      <c r="H291" s="63"/>
    </row>
    <row r="292" spans="2:8" x14ac:dyDescent="0.3">
      <c r="B292" s="183">
        <f>IF(ISBLANK('Review Log'!A287),"",'Review Log'!A287)</f>
        <v>281</v>
      </c>
      <c r="C292" s="183" t="str">
        <f>IF(ISBLANK('Review Log'!B287),"",'Review Log'!B287)</f>
        <v/>
      </c>
      <c r="D292" s="183" t="str">
        <f>IF(ISBLANK('Review Log'!C287),"",'Review Log'!C287)</f>
        <v/>
      </c>
      <c r="E292" s="64"/>
      <c r="F292" s="64"/>
      <c r="G292" s="63"/>
      <c r="H292" s="63"/>
    </row>
    <row r="293" spans="2:8" x14ac:dyDescent="0.3">
      <c r="B293" s="183">
        <f>IF(ISBLANK('Review Log'!A288),"",'Review Log'!A288)</f>
        <v>282</v>
      </c>
      <c r="C293" s="183" t="str">
        <f>IF(ISBLANK('Review Log'!B288),"",'Review Log'!B288)</f>
        <v/>
      </c>
      <c r="D293" s="183" t="str">
        <f>IF(ISBLANK('Review Log'!C288),"",'Review Log'!C288)</f>
        <v/>
      </c>
      <c r="E293" s="64"/>
      <c r="F293" s="64"/>
      <c r="G293" s="63"/>
      <c r="H293" s="63"/>
    </row>
    <row r="294" spans="2:8" x14ac:dyDescent="0.3">
      <c r="B294" s="183">
        <f>IF(ISBLANK('Review Log'!A289),"",'Review Log'!A289)</f>
        <v>283</v>
      </c>
      <c r="C294" s="183" t="str">
        <f>IF(ISBLANK('Review Log'!B289),"",'Review Log'!B289)</f>
        <v/>
      </c>
      <c r="D294" s="183" t="str">
        <f>IF(ISBLANK('Review Log'!C289),"",'Review Log'!C289)</f>
        <v/>
      </c>
      <c r="E294" s="64"/>
      <c r="F294" s="64"/>
      <c r="G294" s="63"/>
      <c r="H294" s="63"/>
    </row>
    <row r="295" spans="2:8" x14ac:dyDescent="0.3">
      <c r="B295" s="183">
        <f>IF(ISBLANK('Review Log'!A290),"",'Review Log'!A290)</f>
        <v>284</v>
      </c>
      <c r="C295" s="183" t="str">
        <f>IF(ISBLANK('Review Log'!B290),"",'Review Log'!B290)</f>
        <v/>
      </c>
      <c r="D295" s="183" t="str">
        <f>IF(ISBLANK('Review Log'!C290),"",'Review Log'!C290)</f>
        <v/>
      </c>
      <c r="E295" s="64"/>
      <c r="F295" s="64"/>
      <c r="G295" s="63"/>
      <c r="H295" s="63"/>
    </row>
    <row r="296" spans="2:8" x14ac:dyDescent="0.3">
      <c r="B296" s="183">
        <f>IF(ISBLANK('Review Log'!A291),"",'Review Log'!A291)</f>
        <v>285</v>
      </c>
      <c r="C296" s="183" t="str">
        <f>IF(ISBLANK('Review Log'!B291),"",'Review Log'!B291)</f>
        <v/>
      </c>
      <c r="D296" s="183" t="str">
        <f>IF(ISBLANK('Review Log'!C291),"",'Review Log'!C291)</f>
        <v/>
      </c>
      <c r="E296" s="64"/>
      <c r="F296" s="64"/>
      <c r="G296" s="63"/>
      <c r="H296" s="63"/>
    </row>
    <row r="297" spans="2:8" x14ac:dyDescent="0.3">
      <c r="B297" s="183">
        <f>IF(ISBLANK('Review Log'!A292),"",'Review Log'!A292)</f>
        <v>286</v>
      </c>
      <c r="C297" s="183" t="str">
        <f>IF(ISBLANK('Review Log'!B292),"",'Review Log'!B292)</f>
        <v/>
      </c>
      <c r="D297" s="183" t="str">
        <f>IF(ISBLANK('Review Log'!C292),"",'Review Log'!C292)</f>
        <v/>
      </c>
      <c r="E297" s="64"/>
      <c r="F297" s="64"/>
      <c r="G297" s="63"/>
      <c r="H297" s="63"/>
    </row>
    <row r="298" spans="2:8" x14ac:dyDescent="0.3">
      <c r="B298" s="183">
        <f>IF(ISBLANK('Review Log'!A293),"",'Review Log'!A293)</f>
        <v>287</v>
      </c>
      <c r="C298" s="183" t="str">
        <f>IF(ISBLANK('Review Log'!B293),"",'Review Log'!B293)</f>
        <v/>
      </c>
      <c r="D298" s="183" t="str">
        <f>IF(ISBLANK('Review Log'!C293),"",'Review Log'!C293)</f>
        <v/>
      </c>
      <c r="E298" s="64"/>
      <c r="F298" s="64"/>
      <c r="G298" s="63"/>
      <c r="H298" s="63"/>
    </row>
    <row r="299" spans="2:8" x14ac:dyDescent="0.3">
      <c r="B299" s="183">
        <f>IF(ISBLANK('Review Log'!A294),"",'Review Log'!A294)</f>
        <v>288</v>
      </c>
      <c r="C299" s="183" t="str">
        <f>IF(ISBLANK('Review Log'!B294),"",'Review Log'!B294)</f>
        <v/>
      </c>
      <c r="D299" s="183" t="str">
        <f>IF(ISBLANK('Review Log'!C294),"",'Review Log'!C294)</f>
        <v/>
      </c>
      <c r="E299" s="64"/>
      <c r="F299" s="64"/>
      <c r="G299" s="63"/>
      <c r="H299" s="63"/>
    </row>
    <row r="300" spans="2:8" x14ac:dyDescent="0.3">
      <c r="B300" s="183">
        <f>IF(ISBLANK('Review Log'!A295),"",'Review Log'!A295)</f>
        <v>289</v>
      </c>
      <c r="C300" s="183" t="str">
        <f>IF(ISBLANK('Review Log'!B295),"",'Review Log'!B295)</f>
        <v/>
      </c>
      <c r="D300" s="183" t="str">
        <f>IF(ISBLANK('Review Log'!C295),"",'Review Log'!C295)</f>
        <v/>
      </c>
      <c r="E300" s="64"/>
      <c r="F300" s="64"/>
      <c r="G300" s="63"/>
      <c r="H300" s="63"/>
    </row>
    <row r="301" spans="2:8" x14ac:dyDescent="0.3">
      <c r="B301" s="183">
        <f>IF(ISBLANK('Review Log'!A296),"",'Review Log'!A296)</f>
        <v>290</v>
      </c>
      <c r="C301" s="183" t="str">
        <f>IF(ISBLANK('Review Log'!B296),"",'Review Log'!B296)</f>
        <v/>
      </c>
      <c r="D301" s="183" t="str">
        <f>IF(ISBLANK('Review Log'!C296),"",'Review Log'!C296)</f>
        <v/>
      </c>
      <c r="E301" s="64"/>
      <c r="F301" s="64"/>
      <c r="G301" s="63"/>
      <c r="H301" s="63"/>
    </row>
    <row r="302" spans="2:8" x14ac:dyDescent="0.3">
      <c r="B302" s="183">
        <f>IF(ISBLANK('Review Log'!A297),"",'Review Log'!A297)</f>
        <v>291</v>
      </c>
      <c r="C302" s="183" t="str">
        <f>IF(ISBLANK('Review Log'!B297),"",'Review Log'!B297)</f>
        <v/>
      </c>
      <c r="D302" s="183" t="str">
        <f>IF(ISBLANK('Review Log'!C297),"",'Review Log'!C297)</f>
        <v/>
      </c>
      <c r="E302" s="64"/>
      <c r="F302" s="64"/>
      <c r="G302" s="63"/>
      <c r="H302" s="63"/>
    </row>
    <row r="303" spans="2:8" x14ac:dyDescent="0.3">
      <c r="B303" s="183">
        <f>IF(ISBLANK('Review Log'!A298),"",'Review Log'!A298)</f>
        <v>292</v>
      </c>
      <c r="C303" s="183" t="str">
        <f>IF(ISBLANK('Review Log'!B298),"",'Review Log'!B298)</f>
        <v/>
      </c>
      <c r="D303" s="183" t="str">
        <f>IF(ISBLANK('Review Log'!C298),"",'Review Log'!C298)</f>
        <v/>
      </c>
      <c r="E303" s="64"/>
      <c r="F303" s="64"/>
      <c r="G303" s="63"/>
      <c r="H303" s="63"/>
    </row>
    <row r="304" spans="2:8" x14ac:dyDescent="0.3">
      <c r="B304" s="183">
        <f>IF(ISBLANK('Review Log'!A299),"",'Review Log'!A299)</f>
        <v>293</v>
      </c>
      <c r="C304" s="183" t="str">
        <f>IF(ISBLANK('Review Log'!B299),"",'Review Log'!B299)</f>
        <v/>
      </c>
      <c r="D304" s="183" t="str">
        <f>IF(ISBLANK('Review Log'!C299),"",'Review Log'!C299)</f>
        <v/>
      </c>
      <c r="E304" s="64"/>
      <c r="F304" s="64"/>
      <c r="G304" s="63"/>
      <c r="H304" s="63"/>
    </row>
    <row r="305" spans="2:8" x14ac:dyDescent="0.3">
      <c r="B305" s="183">
        <f>IF(ISBLANK('Review Log'!A300),"",'Review Log'!A300)</f>
        <v>294</v>
      </c>
      <c r="C305" s="183" t="str">
        <f>IF(ISBLANK('Review Log'!B300),"",'Review Log'!B300)</f>
        <v/>
      </c>
      <c r="D305" s="183" t="str">
        <f>IF(ISBLANK('Review Log'!C300),"",'Review Log'!C300)</f>
        <v/>
      </c>
      <c r="E305" s="64"/>
      <c r="F305" s="64"/>
      <c r="G305" s="63"/>
      <c r="H305" s="63"/>
    </row>
    <row r="306" spans="2:8" x14ac:dyDescent="0.3">
      <c r="B306" s="183">
        <f>IF(ISBLANK('Review Log'!A301),"",'Review Log'!A301)</f>
        <v>295</v>
      </c>
      <c r="C306" s="183" t="str">
        <f>IF(ISBLANK('Review Log'!B301),"",'Review Log'!B301)</f>
        <v/>
      </c>
      <c r="D306" s="183" t="str">
        <f>IF(ISBLANK('Review Log'!C301),"",'Review Log'!C301)</f>
        <v/>
      </c>
      <c r="E306" s="64"/>
      <c r="F306" s="64"/>
      <c r="G306" s="63"/>
      <c r="H306" s="63"/>
    </row>
    <row r="307" spans="2:8" x14ac:dyDescent="0.3">
      <c r="B307" s="183">
        <f>IF(ISBLANK('Review Log'!A302),"",'Review Log'!A302)</f>
        <v>296</v>
      </c>
      <c r="C307" s="183" t="str">
        <f>IF(ISBLANK('Review Log'!B302),"",'Review Log'!B302)</f>
        <v/>
      </c>
      <c r="D307" s="183" t="str">
        <f>IF(ISBLANK('Review Log'!C302),"",'Review Log'!C302)</f>
        <v/>
      </c>
      <c r="E307" s="64"/>
      <c r="F307" s="64"/>
      <c r="G307" s="63"/>
      <c r="H307" s="63"/>
    </row>
    <row r="308" spans="2:8" x14ac:dyDescent="0.3">
      <c r="B308" s="183">
        <f>IF(ISBLANK('Review Log'!A303),"",'Review Log'!A303)</f>
        <v>297</v>
      </c>
      <c r="C308" s="183" t="str">
        <f>IF(ISBLANK('Review Log'!B303),"",'Review Log'!B303)</f>
        <v/>
      </c>
      <c r="D308" s="183" t="str">
        <f>IF(ISBLANK('Review Log'!C303),"",'Review Log'!C303)</f>
        <v/>
      </c>
      <c r="E308" s="64"/>
      <c r="F308" s="64"/>
      <c r="G308" s="63"/>
      <c r="H308" s="63"/>
    </row>
    <row r="309" spans="2:8" x14ac:dyDescent="0.3">
      <c r="B309" s="183">
        <f>IF(ISBLANK('Review Log'!A304),"",'Review Log'!A304)</f>
        <v>298</v>
      </c>
      <c r="C309" s="183" t="str">
        <f>IF(ISBLANK('Review Log'!B304),"",'Review Log'!B304)</f>
        <v/>
      </c>
      <c r="D309" s="183" t="str">
        <f>IF(ISBLANK('Review Log'!C304),"",'Review Log'!C304)</f>
        <v/>
      </c>
      <c r="E309" s="64"/>
      <c r="F309" s="64"/>
      <c r="G309" s="63"/>
      <c r="H309" s="63"/>
    </row>
    <row r="310" spans="2:8" x14ac:dyDescent="0.3">
      <c r="B310" s="183">
        <f>IF(ISBLANK('Review Log'!A305),"",'Review Log'!A305)</f>
        <v>299</v>
      </c>
      <c r="C310" s="183" t="str">
        <f>IF(ISBLANK('Review Log'!B305),"",'Review Log'!B305)</f>
        <v/>
      </c>
      <c r="D310" s="183" t="str">
        <f>IF(ISBLANK('Review Log'!C305),"",'Review Log'!C305)</f>
        <v/>
      </c>
      <c r="E310" s="64"/>
      <c r="F310" s="64"/>
      <c r="G310" s="63"/>
      <c r="H310" s="63"/>
    </row>
    <row r="311" spans="2:8" x14ac:dyDescent="0.3">
      <c r="B311" s="183">
        <f>IF(ISBLANK('Review Log'!A306),"",'Review Log'!A306)</f>
        <v>300</v>
      </c>
      <c r="C311" s="183" t="str">
        <f>IF(ISBLANK('Review Log'!B306),"",'Review Log'!B306)</f>
        <v/>
      </c>
      <c r="D311" s="183" t="str">
        <f>IF(ISBLANK('Review Log'!C306),"",'Review Log'!C306)</f>
        <v/>
      </c>
      <c r="E311" s="64"/>
      <c r="F311" s="64"/>
      <c r="G311" s="63"/>
      <c r="H311" s="63"/>
    </row>
    <row r="312" spans="2:8" x14ac:dyDescent="0.3">
      <c r="B312" s="183">
        <f>IF(ISBLANK('Review Log'!A307),"",'Review Log'!A307)</f>
        <v>301</v>
      </c>
      <c r="C312" s="183" t="str">
        <f>IF(ISBLANK('Review Log'!B307),"",'Review Log'!B307)</f>
        <v/>
      </c>
      <c r="D312" s="183" t="str">
        <f>IF(ISBLANK('Review Log'!C307),"",'Review Log'!C307)</f>
        <v/>
      </c>
      <c r="E312" s="64"/>
      <c r="F312" s="64"/>
      <c r="G312" s="63"/>
      <c r="H312" s="63"/>
    </row>
    <row r="313" spans="2:8" x14ac:dyDescent="0.3">
      <c r="B313" s="183">
        <f>IF(ISBLANK('Review Log'!A308),"",'Review Log'!A308)</f>
        <v>302</v>
      </c>
      <c r="C313" s="183" t="str">
        <f>IF(ISBLANK('Review Log'!B308),"",'Review Log'!B308)</f>
        <v/>
      </c>
      <c r="D313" s="183" t="str">
        <f>IF(ISBLANK('Review Log'!C308),"",'Review Log'!C308)</f>
        <v/>
      </c>
      <c r="E313" s="64"/>
      <c r="F313" s="64"/>
      <c r="G313" s="63"/>
      <c r="H313" s="63"/>
    </row>
    <row r="314" spans="2:8" x14ac:dyDescent="0.3">
      <c r="B314" s="183">
        <f>IF(ISBLANK('Review Log'!A309),"",'Review Log'!A309)</f>
        <v>303</v>
      </c>
      <c r="C314" s="183" t="str">
        <f>IF(ISBLANK('Review Log'!B309),"",'Review Log'!B309)</f>
        <v/>
      </c>
      <c r="D314" s="183" t="str">
        <f>IF(ISBLANK('Review Log'!C309),"",'Review Log'!C309)</f>
        <v/>
      </c>
      <c r="E314" s="64"/>
      <c r="F314" s="64"/>
      <c r="G314" s="63"/>
      <c r="H314" s="63"/>
    </row>
    <row r="315" spans="2:8" x14ac:dyDescent="0.3">
      <c r="B315" s="183">
        <f>IF(ISBLANK('Review Log'!A310),"",'Review Log'!A310)</f>
        <v>304</v>
      </c>
      <c r="C315" s="183" t="str">
        <f>IF(ISBLANK('Review Log'!B310),"",'Review Log'!B310)</f>
        <v/>
      </c>
      <c r="D315" s="183" t="str">
        <f>IF(ISBLANK('Review Log'!C310),"",'Review Log'!C310)</f>
        <v/>
      </c>
      <c r="E315" s="64"/>
      <c r="F315" s="64"/>
      <c r="G315" s="63"/>
      <c r="H315" s="63"/>
    </row>
    <row r="316" spans="2:8" x14ac:dyDescent="0.3">
      <c r="B316" s="183">
        <f>IF(ISBLANK('Review Log'!A311),"",'Review Log'!A311)</f>
        <v>305</v>
      </c>
      <c r="C316" s="183" t="str">
        <f>IF(ISBLANK('Review Log'!B311),"",'Review Log'!B311)</f>
        <v/>
      </c>
      <c r="D316" s="183" t="str">
        <f>IF(ISBLANK('Review Log'!C311),"",'Review Log'!C311)</f>
        <v/>
      </c>
      <c r="E316" s="64"/>
      <c r="F316" s="64"/>
      <c r="G316" s="63"/>
      <c r="H316" s="63"/>
    </row>
    <row r="317" spans="2:8" x14ac:dyDescent="0.3">
      <c r="B317" s="183">
        <f>IF(ISBLANK('Review Log'!A312),"",'Review Log'!A312)</f>
        <v>306</v>
      </c>
      <c r="C317" s="183" t="str">
        <f>IF(ISBLANK('Review Log'!B312),"",'Review Log'!B312)</f>
        <v/>
      </c>
      <c r="D317" s="183" t="str">
        <f>IF(ISBLANK('Review Log'!C312),"",'Review Log'!C312)</f>
        <v/>
      </c>
      <c r="E317" s="64"/>
      <c r="F317" s="64"/>
      <c r="G317" s="63"/>
      <c r="H317" s="63"/>
    </row>
    <row r="318" spans="2:8" x14ac:dyDescent="0.3">
      <c r="B318" s="183">
        <f>IF(ISBLANK('Review Log'!A313),"",'Review Log'!A313)</f>
        <v>307</v>
      </c>
      <c r="C318" s="183" t="str">
        <f>IF(ISBLANK('Review Log'!B313),"",'Review Log'!B313)</f>
        <v/>
      </c>
      <c r="D318" s="183" t="str">
        <f>IF(ISBLANK('Review Log'!C313),"",'Review Log'!C313)</f>
        <v/>
      </c>
      <c r="E318" s="64"/>
      <c r="F318" s="64"/>
      <c r="G318" s="63"/>
      <c r="H318" s="63"/>
    </row>
    <row r="319" spans="2:8" x14ac:dyDescent="0.3">
      <c r="B319" s="183">
        <f>IF(ISBLANK('Review Log'!A314),"",'Review Log'!A314)</f>
        <v>308</v>
      </c>
      <c r="C319" s="183" t="str">
        <f>IF(ISBLANK('Review Log'!B314),"",'Review Log'!B314)</f>
        <v/>
      </c>
      <c r="D319" s="183" t="str">
        <f>IF(ISBLANK('Review Log'!C314),"",'Review Log'!C314)</f>
        <v/>
      </c>
      <c r="E319" s="64"/>
      <c r="F319" s="64"/>
      <c r="G319" s="63"/>
      <c r="H319" s="63"/>
    </row>
    <row r="320" spans="2:8" x14ac:dyDescent="0.3">
      <c r="B320" s="183">
        <f>IF(ISBLANK('Review Log'!A315),"",'Review Log'!A315)</f>
        <v>309</v>
      </c>
      <c r="C320" s="183" t="str">
        <f>IF(ISBLANK('Review Log'!B315),"",'Review Log'!B315)</f>
        <v/>
      </c>
      <c r="D320" s="183" t="str">
        <f>IF(ISBLANK('Review Log'!C315),"",'Review Log'!C315)</f>
        <v/>
      </c>
      <c r="E320" s="64"/>
      <c r="F320" s="64"/>
      <c r="G320" s="63"/>
      <c r="H320" s="63"/>
    </row>
    <row r="321" spans="2:8" x14ac:dyDescent="0.3">
      <c r="B321" s="183">
        <f>IF(ISBLANK('Review Log'!A316),"",'Review Log'!A316)</f>
        <v>310</v>
      </c>
      <c r="C321" s="183" t="str">
        <f>IF(ISBLANK('Review Log'!B316),"",'Review Log'!B316)</f>
        <v/>
      </c>
      <c r="D321" s="183" t="str">
        <f>IF(ISBLANK('Review Log'!C316),"",'Review Log'!C316)</f>
        <v/>
      </c>
      <c r="E321" s="64"/>
      <c r="F321" s="64"/>
      <c r="G321" s="63"/>
      <c r="H321" s="63"/>
    </row>
    <row r="322" spans="2:8" x14ac:dyDescent="0.3">
      <c r="B322" s="183">
        <f>IF(ISBLANK('Review Log'!A317),"",'Review Log'!A317)</f>
        <v>311</v>
      </c>
      <c r="C322" s="183" t="str">
        <f>IF(ISBLANK('Review Log'!B317),"",'Review Log'!B317)</f>
        <v/>
      </c>
      <c r="D322" s="183" t="str">
        <f>IF(ISBLANK('Review Log'!C317),"",'Review Log'!C317)</f>
        <v/>
      </c>
      <c r="E322" s="64"/>
      <c r="F322" s="64"/>
      <c r="G322" s="63"/>
      <c r="H322" s="63"/>
    </row>
    <row r="323" spans="2:8" x14ac:dyDescent="0.3">
      <c r="B323" s="183">
        <f>IF(ISBLANK('Review Log'!A318),"",'Review Log'!A318)</f>
        <v>312</v>
      </c>
      <c r="C323" s="183" t="str">
        <f>IF(ISBLANK('Review Log'!B318),"",'Review Log'!B318)</f>
        <v/>
      </c>
      <c r="D323" s="183" t="str">
        <f>IF(ISBLANK('Review Log'!C318),"",'Review Log'!C318)</f>
        <v/>
      </c>
      <c r="E323" s="64"/>
      <c r="F323" s="64"/>
      <c r="G323" s="63"/>
      <c r="H323" s="63"/>
    </row>
    <row r="324" spans="2:8" x14ac:dyDescent="0.3">
      <c r="B324" s="183">
        <f>IF(ISBLANK('Review Log'!A319),"",'Review Log'!A319)</f>
        <v>313</v>
      </c>
      <c r="C324" s="183" t="str">
        <f>IF(ISBLANK('Review Log'!B319),"",'Review Log'!B319)</f>
        <v/>
      </c>
      <c r="D324" s="183" t="str">
        <f>IF(ISBLANK('Review Log'!C319),"",'Review Log'!C319)</f>
        <v/>
      </c>
      <c r="E324" s="64"/>
      <c r="F324" s="64"/>
      <c r="G324" s="63"/>
      <c r="H324" s="63"/>
    </row>
    <row r="325" spans="2:8" x14ac:dyDescent="0.3">
      <c r="B325" s="183">
        <f>IF(ISBLANK('Review Log'!A320),"",'Review Log'!A320)</f>
        <v>314</v>
      </c>
      <c r="C325" s="183" t="str">
        <f>IF(ISBLANK('Review Log'!B320),"",'Review Log'!B320)</f>
        <v/>
      </c>
      <c r="D325" s="183" t="str">
        <f>IF(ISBLANK('Review Log'!C320),"",'Review Log'!C320)</f>
        <v/>
      </c>
      <c r="E325" s="64"/>
      <c r="F325" s="64"/>
      <c r="G325" s="63"/>
      <c r="H325" s="63"/>
    </row>
    <row r="326" spans="2:8" x14ac:dyDescent="0.3">
      <c r="B326" s="183">
        <f>IF(ISBLANK('Review Log'!A321),"",'Review Log'!A321)</f>
        <v>315</v>
      </c>
      <c r="C326" s="183" t="str">
        <f>IF(ISBLANK('Review Log'!B321),"",'Review Log'!B321)</f>
        <v/>
      </c>
      <c r="D326" s="183" t="str">
        <f>IF(ISBLANK('Review Log'!C321),"",'Review Log'!C321)</f>
        <v/>
      </c>
      <c r="E326" s="64"/>
      <c r="F326" s="64"/>
      <c r="G326" s="63"/>
      <c r="H326" s="63"/>
    </row>
    <row r="327" spans="2:8" x14ac:dyDescent="0.3">
      <c r="B327" s="183">
        <f>IF(ISBLANK('Review Log'!A322),"",'Review Log'!A322)</f>
        <v>316</v>
      </c>
      <c r="C327" s="183" t="str">
        <f>IF(ISBLANK('Review Log'!B322),"",'Review Log'!B322)</f>
        <v/>
      </c>
      <c r="D327" s="183" t="str">
        <f>IF(ISBLANK('Review Log'!C322),"",'Review Log'!C322)</f>
        <v/>
      </c>
      <c r="E327" s="64"/>
      <c r="F327" s="64"/>
      <c r="G327" s="63"/>
      <c r="H327" s="63"/>
    </row>
    <row r="328" spans="2:8" x14ac:dyDescent="0.3">
      <c r="B328" s="183">
        <f>IF(ISBLANK('Review Log'!A323),"",'Review Log'!A323)</f>
        <v>317</v>
      </c>
      <c r="C328" s="183" t="str">
        <f>IF(ISBLANK('Review Log'!B323),"",'Review Log'!B323)</f>
        <v/>
      </c>
      <c r="D328" s="183" t="str">
        <f>IF(ISBLANK('Review Log'!C323),"",'Review Log'!C323)</f>
        <v/>
      </c>
      <c r="E328" s="64"/>
      <c r="F328" s="64"/>
      <c r="G328" s="63"/>
      <c r="H328" s="63"/>
    </row>
    <row r="329" spans="2:8" x14ac:dyDescent="0.3">
      <c r="B329" s="183">
        <f>IF(ISBLANK('Review Log'!A324),"",'Review Log'!A324)</f>
        <v>318</v>
      </c>
      <c r="C329" s="183" t="str">
        <f>IF(ISBLANK('Review Log'!B324),"",'Review Log'!B324)</f>
        <v/>
      </c>
      <c r="D329" s="183" t="str">
        <f>IF(ISBLANK('Review Log'!C324),"",'Review Log'!C324)</f>
        <v/>
      </c>
      <c r="E329" s="64"/>
      <c r="F329" s="64"/>
      <c r="G329" s="63"/>
      <c r="H329" s="63"/>
    </row>
    <row r="330" spans="2:8" x14ac:dyDescent="0.3">
      <c r="B330" s="183">
        <f>IF(ISBLANK('Review Log'!A325),"",'Review Log'!A325)</f>
        <v>319</v>
      </c>
      <c r="C330" s="183" t="str">
        <f>IF(ISBLANK('Review Log'!B325),"",'Review Log'!B325)</f>
        <v/>
      </c>
      <c r="D330" s="183" t="str">
        <f>IF(ISBLANK('Review Log'!C325),"",'Review Log'!C325)</f>
        <v/>
      </c>
      <c r="E330" s="64"/>
      <c r="F330" s="64"/>
      <c r="G330" s="63"/>
      <c r="H330" s="63"/>
    </row>
    <row r="331" spans="2:8" x14ac:dyDescent="0.3">
      <c r="B331" s="183">
        <f>IF(ISBLANK('Review Log'!A326),"",'Review Log'!A326)</f>
        <v>320</v>
      </c>
      <c r="C331" s="183" t="str">
        <f>IF(ISBLANK('Review Log'!B326),"",'Review Log'!B326)</f>
        <v/>
      </c>
      <c r="D331" s="183" t="str">
        <f>IF(ISBLANK('Review Log'!C326),"",'Review Log'!C326)</f>
        <v/>
      </c>
      <c r="E331" s="64"/>
      <c r="F331" s="64"/>
      <c r="G331" s="63"/>
      <c r="H331" s="63"/>
    </row>
    <row r="332" spans="2:8" x14ac:dyDescent="0.3">
      <c r="B332" s="183">
        <f>IF(ISBLANK('Review Log'!A327),"",'Review Log'!A327)</f>
        <v>321</v>
      </c>
      <c r="C332" s="183" t="str">
        <f>IF(ISBLANK('Review Log'!B327),"",'Review Log'!B327)</f>
        <v/>
      </c>
      <c r="D332" s="183" t="str">
        <f>IF(ISBLANK('Review Log'!C327),"",'Review Log'!C327)</f>
        <v/>
      </c>
      <c r="E332" s="64"/>
      <c r="F332" s="64"/>
      <c r="G332" s="63"/>
      <c r="H332" s="63"/>
    </row>
    <row r="333" spans="2:8" x14ac:dyDescent="0.3">
      <c r="B333" s="183">
        <f>IF(ISBLANK('Review Log'!A328),"",'Review Log'!A328)</f>
        <v>322</v>
      </c>
      <c r="C333" s="183" t="str">
        <f>IF(ISBLANK('Review Log'!B328),"",'Review Log'!B328)</f>
        <v/>
      </c>
      <c r="D333" s="183" t="str">
        <f>IF(ISBLANK('Review Log'!C328),"",'Review Log'!C328)</f>
        <v/>
      </c>
      <c r="E333" s="64"/>
      <c r="F333" s="64"/>
      <c r="G333" s="63"/>
      <c r="H333" s="63"/>
    </row>
    <row r="334" spans="2:8" x14ac:dyDescent="0.3">
      <c r="B334" s="183">
        <f>IF(ISBLANK('Review Log'!A329),"",'Review Log'!A329)</f>
        <v>323</v>
      </c>
      <c r="C334" s="183" t="str">
        <f>IF(ISBLANK('Review Log'!B329),"",'Review Log'!B329)</f>
        <v/>
      </c>
      <c r="D334" s="183" t="str">
        <f>IF(ISBLANK('Review Log'!C329),"",'Review Log'!C329)</f>
        <v/>
      </c>
      <c r="E334" s="64"/>
      <c r="F334" s="64"/>
      <c r="G334" s="63"/>
      <c r="H334" s="63"/>
    </row>
    <row r="335" spans="2:8" x14ac:dyDescent="0.3">
      <c r="B335" s="183">
        <f>IF(ISBLANK('Review Log'!A330),"",'Review Log'!A330)</f>
        <v>324</v>
      </c>
      <c r="C335" s="183" t="str">
        <f>IF(ISBLANK('Review Log'!B330),"",'Review Log'!B330)</f>
        <v/>
      </c>
      <c r="D335" s="183" t="str">
        <f>IF(ISBLANK('Review Log'!C330),"",'Review Log'!C330)</f>
        <v/>
      </c>
      <c r="E335" s="64"/>
      <c r="F335" s="64"/>
      <c r="G335" s="63"/>
      <c r="H335" s="63"/>
    </row>
    <row r="336" spans="2:8" x14ac:dyDescent="0.3">
      <c r="B336" s="183">
        <f>IF(ISBLANK('Review Log'!A331),"",'Review Log'!A331)</f>
        <v>325</v>
      </c>
      <c r="C336" s="183" t="str">
        <f>IF(ISBLANK('Review Log'!B331),"",'Review Log'!B331)</f>
        <v/>
      </c>
      <c r="D336" s="183" t="str">
        <f>IF(ISBLANK('Review Log'!C331),"",'Review Log'!C331)</f>
        <v/>
      </c>
      <c r="E336" s="64"/>
      <c r="F336" s="64"/>
      <c r="G336" s="63"/>
      <c r="H336" s="63"/>
    </row>
    <row r="337" spans="2:8" x14ac:dyDescent="0.3">
      <c r="B337" s="183">
        <f>IF(ISBLANK('Review Log'!A332),"",'Review Log'!A332)</f>
        <v>326</v>
      </c>
      <c r="C337" s="183" t="str">
        <f>IF(ISBLANK('Review Log'!B332),"",'Review Log'!B332)</f>
        <v/>
      </c>
      <c r="D337" s="183" t="str">
        <f>IF(ISBLANK('Review Log'!C332),"",'Review Log'!C332)</f>
        <v/>
      </c>
      <c r="E337" s="64"/>
      <c r="F337" s="64"/>
      <c r="G337" s="63"/>
      <c r="H337" s="63"/>
    </row>
    <row r="338" spans="2:8" x14ac:dyDescent="0.3">
      <c r="B338" s="183">
        <f>IF(ISBLANK('Review Log'!A333),"",'Review Log'!A333)</f>
        <v>327</v>
      </c>
      <c r="C338" s="183" t="str">
        <f>IF(ISBLANK('Review Log'!B333),"",'Review Log'!B333)</f>
        <v/>
      </c>
      <c r="D338" s="183" t="str">
        <f>IF(ISBLANK('Review Log'!C333),"",'Review Log'!C333)</f>
        <v/>
      </c>
      <c r="E338" s="64"/>
      <c r="F338" s="64"/>
      <c r="G338" s="63"/>
      <c r="H338" s="63"/>
    </row>
    <row r="339" spans="2:8" x14ac:dyDescent="0.3">
      <c r="B339" s="183">
        <f>IF(ISBLANK('Review Log'!A334),"",'Review Log'!A334)</f>
        <v>328</v>
      </c>
      <c r="C339" s="183" t="str">
        <f>IF(ISBLANK('Review Log'!B334),"",'Review Log'!B334)</f>
        <v/>
      </c>
      <c r="D339" s="183" t="str">
        <f>IF(ISBLANK('Review Log'!C334),"",'Review Log'!C334)</f>
        <v/>
      </c>
      <c r="E339" s="64"/>
      <c r="F339" s="64"/>
      <c r="G339" s="63"/>
      <c r="H339" s="63"/>
    </row>
    <row r="340" spans="2:8" x14ac:dyDescent="0.3">
      <c r="B340" s="183">
        <f>IF(ISBLANK('Review Log'!A335),"",'Review Log'!A335)</f>
        <v>329</v>
      </c>
      <c r="C340" s="183" t="str">
        <f>IF(ISBLANK('Review Log'!B335),"",'Review Log'!B335)</f>
        <v/>
      </c>
      <c r="D340" s="183" t="str">
        <f>IF(ISBLANK('Review Log'!C335),"",'Review Log'!C335)</f>
        <v/>
      </c>
      <c r="E340" s="64"/>
      <c r="F340" s="64"/>
      <c r="G340" s="63"/>
      <c r="H340" s="63"/>
    </row>
    <row r="341" spans="2:8" x14ac:dyDescent="0.3">
      <c r="B341" s="183">
        <f>IF(ISBLANK('Review Log'!A336),"",'Review Log'!A336)</f>
        <v>330</v>
      </c>
      <c r="C341" s="183" t="str">
        <f>IF(ISBLANK('Review Log'!B336),"",'Review Log'!B336)</f>
        <v/>
      </c>
      <c r="D341" s="183" t="str">
        <f>IF(ISBLANK('Review Log'!C336),"",'Review Log'!C336)</f>
        <v/>
      </c>
      <c r="E341" s="64"/>
      <c r="F341" s="64"/>
      <c r="G341" s="63"/>
      <c r="H341" s="63"/>
    </row>
    <row r="342" spans="2:8" x14ac:dyDescent="0.3">
      <c r="B342" s="183">
        <f>IF(ISBLANK('Review Log'!A337),"",'Review Log'!A337)</f>
        <v>331</v>
      </c>
      <c r="C342" s="183" t="str">
        <f>IF(ISBLANK('Review Log'!B337),"",'Review Log'!B337)</f>
        <v/>
      </c>
      <c r="D342" s="183" t="str">
        <f>IF(ISBLANK('Review Log'!C337),"",'Review Log'!C337)</f>
        <v/>
      </c>
      <c r="E342" s="64"/>
      <c r="F342" s="64"/>
      <c r="G342" s="63"/>
      <c r="H342" s="63"/>
    </row>
    <row r="343" spans="2:8" x14ac:dyDescent="0.3">
      <c r="B343" s="183">
        <f>IF(ISBLANK('Review Log'!A338),"",'Review Log'!A338)</f>
        <v>332</v>
      </c>
      <c r="C343" s="183" t="str">
        <f>IF(ISBLANK('Review Log'!B338),"",'Review Log'!B338)</f>
        <v/>
      </c>
      <c r="D343" s="183" t="str">
        <f>IF(ISBLANK('Review Log'!C338),"",'Review Log'!C338)</f>
        <v/>
      </c>
      <c r="E343" s="64"/>
      <c r="F343" s="64"/>
      <c r="G343" s="63"/>
      <c r="H343" s="63"/>
    </row>
    <row r="344" spans="2:8" x14ac:dyDescent="0.3">
      <c r="B344" s="183">
        <f>IF(ISBLANK('Review Log'!A339),"",'Review Log'!A339)</f>
        <v>333</v>
      </c>
      <c r="C344" s="183" t="str">
        <f>IF(ISBLANK('Review Log'!B339),"",'Review Log'!B339)</f>
        <v/>
      </c>
      <c r="D344" s="183" t="str">
        <f>IF(ISBLANK('Review Log'!C339),"",'Review Log'!C339)</f>
        <v/>
      </c>
      <c r="E344" s="64"/>
      <c r="F344" s="64"/>
      <c r="G344" s="63"/>
      <c r="H344" s="63"/>
    </row>
    <row r="345" spans="2:8" x14ac:dyDescent="0.3">
      <c r="B345" s="183">
        <f>IF(ISBLANK('Review Log'!A340),"",'Review Log'!A340)</f>
        <v>334</v>
      </c>
      <c r="C345" s="183" t="str">
        <f>IF(ISBLANK('Review Log'!B340),"",'Review Log'!B340)</f>
        <v/>
      </c>
      <c r="D345" s="183" t="str">
        <f>IF(ISBLANK('Review Log'!C340),"",'Review Log'!C340)</f>
        <v/>
      </c>
      <c r="E345" s="64"/>
      <c r="F345" s="64"/>
      <c r="G345" s="63"/>
      <c r="H345" s="63"/>
    </row>
    <row r="346" spans="2:8" x14ac:dyDescent="0.3">
      <c r="B346" s="183">
        <f>IF(ISBLANK('Review Log'!A341),"",'Review Log'!A341)</f>
        <v>335</v>
      </c>
      <c r="C346" s="183" t="str">
        <f>IF(ISBLANK('Review Log'!B341),"",'Review Log'!B341)</f>
        <v/>
      </c>
      <c r="D346" s="183" t="str">
        <f>IF(ISBLANK('Review Log'!C341),"",'Review Log'!C341)</f>
        <v/>
      </c>
      <c r="E346" s="64"/>
      <c r="F346" s="64"/>
      <c r="G346" s="63"/>
      <c r="H346" s="63"/>
    </row>
    <row r="347" spans="2:8" x14ac:dyDescent="0.3">
      <c r="B347" s="183">
        <f>IF(ISBLANK('Review Log'!A342),"",'Review Log'!A342)</f>
        <v>336</v>
      </c>
      <c r="C347" s="183" t="str">
        <f>IF(ISBLANK('Review Log'!B342),"",'Review Log'!B342)</f>
        <v/>
      </c>
      <c r="D347" s="183" t="str">
        <f>IF(ISBLANK('Review Log'!C342),"",'Review Log'!C342)</f>
        <v/>
      </c>
      <c r="E347" s="64"/>
      <c r="F347" s="64"/>
      <c r="G347" s="63"/>
      <c r="H347" s="63"/>
    </row>
    <row r="348" spans="2:8" x14ac:dyDescent="0.3">
      <c r="B348" s="183">
        <f>IF(ISBLANK('Review Log'!A343),"",'Review Log'!A343)</f>
        <v>337</v>
      </c>
      <c r="C348" s="183" t="str">
        <f>IF(ISBLANK('Review Log'!B343),"",'Review Log'!B343)</f>
        <v/>
      </c>
      <c r="D348" s="183" t="str">
        <f>IF(ISBLANK('Review Log'!C343),"",'Review Log'!C343)</f>
        <v/>
      </c>
      <c r="E348" s="64"/>
      <c r="F348" s="64"/>
      <c r="G348" s="63"/>
      <c r="H348" s="63"/>
    </row>
    <row r="349" spans="2:8" x14ac:dyDescent="0.3">
      <c r="B349" s="183">
        <f>IF(ISBLANK('Review Log'!A344),"",'Review Log'!A344)</f>
        <v>338</v>
      </c>
      <c r="C349" s="183" t="str">
        <f>IF(ISBLANK('Review Log'!B344),"",'Review Log'!B344)</f>
        <v/>
      </c>
      <c r="D349" s="183" t="str">
        <f>IF(ISBLANK('Review Log'!C344),"",'Review Log'!C344)</f>
        <v/>
      </c>
      <c r="E349" s="64"/>
      <c r="F349" s="64"/>
      <c r="G349" s="63"/>
      <c r="H349" s="63"/>
    </row>
    <row r="350" spans="2:8" x14ac:dyDescent="0.3">
      <c r="B350" s="183">
        <f>IF(ISBLANK('Review Log'!A345),"",'Review Log'!A345)</f>
        <v>339</v>
      </c>
      <c r="C350" s="183" t="str">
        <f>IF(ISBLANK('Review Log'!B345),"",'Review Log'!B345)</f>
        <v/>
      </c>
      <c r="D350" s="183" t="str">
        <f>IF(ISBLANK('Review Log'!C345),"",'Review Log'!C345)</f>
        <v/>
      </c>
      <c r="E350" s="64"/>
      <c r="F350" s="64"/>
      <c r="G350" s="63"/>
      <c r="H350" s="63"/>
    </row>
    <row r="351" spans="2:8" x14ac:dyDescent="0.3">
      <c r="B351" s="183">
        <f>IF(ISBLANK('Review Log'!A346),"",'Review Log'!A346)</f>
        <v>340</v>
      </c>
      <c r="C351" s="183" t="str">
        <f>IF(ISBLANK('Review Log'!B346),"",'Review Log'!B346)</f>
        <v/>
      </c>
      <c r="D351" s="183" t="str">
        <f>IF(ISBLANK('Review Log'!C346),"",'Review Log'!C346)</f>
        <v/>
      </c>
      <c r="E351" s="64"/>
      <c r="F351" s="64"/>
      <c r="G351" s="63"/>
      <c r="H351" s="63"/>
    </row>
    <row r="352" spans="2:8" x14ac:dyDescent="0.3">
      <c r="B352" s="183">
        <f>IF(ISBLANK('Review Log'!A347),"",'Review Log'!A347)</f>
        <v>341</v>
      </c>
      <c r="C352" s="183" t="str">
        <f>IF(ISBLANK('Review Log'!B347),"",'Review Log'!B347)</f>
        <v/>
      </c>
      <c r="D352" s="183" t="str">
        <f>IF(ISBLANK('Review Log'!C347),"",'Review Log'!C347)</f>
        <v/>
      </c>
      <c r="E352" s="64"/>
      <c r="F352" s="64"/>
      <c r="G352" s="63"/>
      <c r="H352" s="63"/>
    </row>
    <row r="353" spans="2:8" x14ac:dyDescent="0.3">
      <c r="B353" s="183">
        <f>IF(ISBLANK('Review Log'!A348),"",'Review Log'!A348)</f>
        <v>342</v>
      </c>
      <c r="C353" s="183" t="str">
        <f>IF(ISBLANK('Review Log'!B348),"",'Review Log'!B348)</f>
        <v/>
      </c>
      <c r="D353" s="183" t="str">
        <f>IF(ISBLANK('Review Log'!C348),"",'Review Log'!C348)</f>
        <v/>
      </c>
      <c r="E353" s="64"/>
      <c r="F353" s="64"/>
      <c r="G353" s="63"/>
      <c r="H353" s="63"/>
    </row>
    <row r="354" spans="2:8" x14ac:dyDescent="0.3">
      <c r="B354" s="183">
        <f>IF(ISBLANK('Review Log'!A349),"",'Review Log'!A349)</f>
        <v>343</v>
      </c>
      <c r="C354" s="183" t="str">
        <f>IF(ISBLANK('Review Log'!B349),"",'Review Log'!B349)</f>
        <v/>
      </c>
      <c r="D354" s="183" t="str">
        <f>IF(ISBLANK('Review Log'!C349),"",'Review Log'!C349)</f>
        <v/>
      </c>
      <c r="E354" s="64"/>
      <c r="F354" s="64"/>
      <c r="G354" s="63"/>
      <c r="H354" s="63"/>
    </row>
    <row r="355" spans="2:8" x14ac:dyDescent="0.3">
      <c r="B355" s="183">
        <f>IF(ISBLANK('Review Log'!A350),"",'Review Log'!A350)</f>
        <v>344</v>
      </c>
      <c r="C355" s="183" t="str">
        <f>IF(ISBLANK('Review Log'!B350),"",'Review Log'!B350)</f>
        <v/>
      </c>
      <c r="D355" s="183" t="str">
        <f>IF(ISBLANK('Review Log'!C350),"",'Review Log'!C350)</f>
        <v/>
      </c>
      <c r="E355" s="64"/>
      <c r="F355" s="64"/>
      <c r="G355" s="63"/>
      <c r="H355" s="63"/>
    </row>
    <row r="356" spans="2:8" x14ac:dyDescent="0.3">
      <c r="B356" s="183">
        <f>IF(ISBLANK('Review Log'!A351),"",'Review Log'!A351)</f>
        <v>345</v>
      </c>
      <c r="C356" s="183" t="str">
        <f>IF(ISBLANK('Review Log'!B351),"",'Review Log'!B351)</f>
        <v/>
      </c>
      <c r="D356" s="183" t="str">
        <f>IF(ISBLANK('Review Log'!C351),"",'Review Log'!C351)</f>
        <v/>
      </c>
      <c r="E356" s="64"/>
      <c r="F356" s="64"/>
      <c r="G356" s="63"/>
      <c r="H356" s="63"/>
    </row>
    <row r="357" spans="2:8" x14ac:dyDescent="0.3">
      <c r="B357" s="183">
        <f>IF(ISBLANK('Review Log'!A352),"",'Review Log'!A352)</f>
        <v>346</v>
      </c>
      <c r="C357" s="183" t="str">
        <f>IF(ISBLANK('Review Log'!B352),"",'Review Log'!B352)</f>
        <v/>
      </c>
      <c r="D357" s="183" t="str">
        <f>IF(ISBLANK('Review Log'!C352),"",'Review Log'!C352)</f>
        <v/>
      </c>
      <c r="E357" s="64"/>
      <c r="F357" s="64"/>
      <c r="G357" s="63"/>
      <c r="H357" s="63"/>
    </row>
    <row r="358" spans="2:8" x14ac:dyDescent="0.3">
      <c r="B358" s="183">
        <f>IF(ISBLANK('Review Log'!A353),"",'Review Log'!A353)</f>
        <v>347</v>
      </c>
      <c r="C358" s="183" t="str">
        <f>IF(ISBLANK('Review Log'!B353),"",'Review Log'!B353)</f>
        <v/>
      </c>
      <c r="D358" s="183" t="str">
        <f>IF(ISBLANK('Review Log'!C353),"",'Review Log'!C353)</f>
        <v/>
      </c>
      <c r="E358" s="64"/>
      <c r="F358" s="64"/>
      <c r="G358" s="63"/>
      <c r="H358" s="63"/>
    </row>
    <row r="359" spans="2:8" x14ac:dyDescent="0.3">
      <c r="B359" s="183">
        <f>IF(ISBLANK('Review Log'!A354),"",'Review Log'!A354)</f>
        <v>348</v>
      </c>
      <c r="C359" s="183" t="str">
        <f>IF(ISBLANK('Review Log'!B354),"",'Review Log'!B354)</f>
        <v/>
      </c>
      <c r="D359" s="183" t="str">
        <f>IF(ISBLANK('Review Log'!C354),"",'Review Log'!C354)</f>
        <v/>
      </c>
      <c r="E359" s="64"/>
      <c r="F359" s="64"/>
      <c r="G359" s="63"/>
      <c r="H359" s="63"/>
    </row>
    <row r="360" spans="2:8" x14ac:dyDescent="0.3">
      <c r="B360" s="183">
        <f>IF(ISBLANK('Review Log'!A355),"",'Review Log'!A355)</f>
        <v>349</v>
      </c>
      <c r="C360" s="183" t="str">
        <f>IF(ISBLANK('Review Log'!B355),"",'Review Log'!B355)</f>
        <v/>
      </c>
      <c r="D360" s="183" t="str">
        <f>IF(ISBLANK('Review Log'!C355),"",'Review Log'!C355)</f>
        <v/>
      </c>
      <c r="E360" s="64"/>
      <c r="F360" s="64"/>
      <c r="G360" s="63"/>
      <c r="H360" s="63"/>
    </row>
    <row r="361" spans="2:8" x14ac:dyDescent="0.3">
      <c r="B361" s="183">
        <f>IF(ISBLANK('Review Log'!A356),"",'Review Log'!A356)</f>
        <v>350</v>
      </c>
      <c r="C361" s="183" t="str">
        <f>IF(ISBLANK('Review Log'!B356),"",'Review Log'!B356)</f>
        <v/>
      </c>
      <c r="D361" s="183" t="str">
        <f>IF(ISBLANK('Review Log'!C356),"",'Review Log'!C356)</f>
        <v/>
      </c>
      <c r="E361" s="64"/>
      <c r="F361" s="64"/>
      <c r="G361" s="63"/>
      <c r="H361" s="63"/>
    </row>
    <row r="362" spans="2:8" x14ac:dyDescent="0.3">
      <c r="B362" s="183">
        <f>IF(ISBLANK('Review Log'!A357),"",'Review Log'!A357)</f>
        <v>351</v>
      </c>
      <c r="C362" s="183" t="str">
        <f>IF(ISBLANK('Review Log'!B357),"",'Review Log'!B357)</f>
        <v/>
      </c>
      <c r="D362" s="183" t="str">
        <f>IF(ISBLANK('Review Log'!C357),"",'Review Log'!C357)</f>
        <v/>
      </c>
      <c r="E362" s="64"/>
      <c r="F362" s="64"/>
      <c r="G362" s="63"/>
      <c r="H362" s="63"/>
    </row>
    <row r="363" spans="2:8" x14ac:dyDescent="0.3">
      <c r="B363" s="183">
        <f>IF(ISBLANK('Review Log'!A358),"",'Review Log'!A358)</f>
        <v>352</v>
      </c>
      <c r="C363" s="183" t="str">
        <f>IF(ISBLANK('Review Log'!B358),"",'Review Log'!B358)</f>
        <v/>
      </c>
      <c r="D363" s="183" t="str">
        <f>IF(ISBLANK('Review Log'!C358),"",'Review Log'!C358)</f>
        <v/>
      </c>
      <c r="E363" s="64"/>
      <c r="F363" s="64"/>
      <c r="G363" s="63"/>
      <c r="H363" s="63"/>
    </row>
    <row r="364" spans="2:8" x14ac:dyDescent="0.3">
      <c r="B364" s="183">
        <f>IF(ISBLANK('Review Log'!A359),"",'Review Log'!A359)</f>
        <v>353</v>
      </c>
      <c r="C364" s="183" t="str">
        <f>IF(ISBLANK('Review Log'!B359),"",'Review Log'!B359)</f>
        <v/>
      </c>
      <c r="D364" s="183" t="str">
        <f>IF(ISBLANK('Review Log'!C359),"",'Review Log'!C359)</f>
        <v/>
      </c>
      <c r="E364" s="64"/>
      <c r="F364" s="64"/>
      <c r="G364" s="63"/>
      <c r="H364" s="63"/>
    </row>
    <row r="365" spans="2:8" x14ac:dyDescent="0.3">
      <c r="B365" s="183">
        <f>IF(ISBLANK('Review Log'!A360),"",'Review Log'!A360)</f>
        <v>354</v>
      </c>
      <c r="C365" s="183" t="str">
        <f>IF(ISBLANK('Review Log'!B360),"",'Review Log'!B360)</f>
        <v/>
      </c>
      <c r="D365" s="183" t="str">
        <f>IF(ISBLANK('Review Log'!C360),"",'Review Log'!C360)</f>
        <v/>
      </c>
      <c r="E365" s="64"/>
      <c r="F365" s="64"/>
      <c r="G365" s="63"/>
      <c r="H365" s="63"/>
    </row>
    <row r="366" spans="2:8" x14ac:dyDescent="0.3">
      <c r="B366" s="183">
        <f>IF(ISBLANK('Review Log'!A361),"",'Review Log'!A361)</f>
        <v>355</v>
      </c>
      <c r="C366" s="183" t="str">
        <f>IF(ISBLANK('Review Log'!B361),"",'Review Log'!B361)</f>
        <v/>
      </c>
      <c r="D366" s="183" t="str">
        <f>IF(ISBLANK('Review Log'!C361),"",'Review Log'!C361)</f>
        <v/>
      </c>
      <c r="E366" s="64"/>
      <c r="F366" s="64"/>
      <c r="G366" s="63"/>
      <c r="H366" s="63"/>
    </row>
    <row r="367" spans="2:8" x14ac:dyDescent="0.3">
      <c r="B367" s="183">
        <f>IF(ISBLANK('Review Log'!A362),"",'Review Log'!A362)</f>
        <v>356</v>
      </c>
      <c r="C367" s="183" t="str">
        <f>IF(ISBLANK('Review Log'!B362),"",'Review Log'!B362)</f>
        <v/>
      </c>
      <c r="D367" s="183" t="str">
        <f>IF(ISBLANK('Review Log'!C362),"",'Review Log'!C362)</f>
        <v/>
      </c>
      <c r="E367" s="64"/>
      <c r="F367" s="64"/>
      <c r="G367" s="63"/>
      <c r="H367" s="63"/>
    </row>
    <row r="368" spans="2:8" x14ac:dyDescent="0.3">
      <c r="B368" s="183">
        <f>IF(ISBLANK('Review Log'!A363),"",'Review Log'!A363)</f>
        <v>357</v>
      </c>
      <c r="C368" s="183" t="str">
        <f>IF(ISBLANK('Review Log'!B363),"",'Review Log'!B363)</f>
        <v/>
      </c>
      <c r="D368" s="183" t="str">
        <f>IF(ISBLANK('Review Log'!C363),"",'Review Log'!C363)</f>
        <v/>
      </c>
      <c r="E368" s="64"/>
      <c r="F368" s="64"/>
      <c r="G368" s="63"/>
      <c r="H368" s="63"/>
    </row>
    <row r="369" spans="2:8" x14ac:dyDescent="0.3">
      <c r="B369" s="183">
        <f>IF(ISBLANK('Review Log'!A364),"",'Review Log'!A364)</f>
        <v>358</v>
      </c>
      <c r="C369" s="183" t="str">
        <f>IF(ISBLANK('Review Log'!B364),"",'Review Log'!B364)</f>
        <v/>
      </c>
      <c r="D369" s="183" t="str">
        <f>IF(ISBLANK('Review Log'!C364),"",'Review Log'!C364)</f>
        <v/>
      </c>
      <c r="E369" s="64"/>
      <c r="F369" s="64"/>
      <c r="G369" s="63"/>
      <c r="H369" s="63"/>
    </row>
    <row r="370" spans="2:8" x14ac:dyDescent="0.3">
      <c r="B370" s="183">
        <f>IF(ISBLANK('Review Log'!A365),"",'Review Log'!A365)</f>
        <v>359</v>
      </c>
      <c r="C370" s="183" t="str">
        <f>IF(ISBLANK('Review Log'!B365),"",'Review Log'!B365)</f>
        <v/>
      </c>
      <c r="D370" s="183" t="str">
        <f>IF(ISBLANK('Review Log'!C365),"",'Review Log'!C365)</f>
        <v/>
      </c>
      <c r="E370" s="64"/>
      <c r="F370" s="64"/>
      <c r="G370" s="63"/>
      <c r="H370" s="63"/>
    </row>
    <row r="371" spans="2:8" x14ac:dyDescent="0.3">
      <c r="B371" s="183">
        <f>IF(ISBLANK('Review Log'!A366),"",'Review Log'!A366)</f>
        <v>360</v>
      </c>
      <c r="C371" s="183" t="str">
        <f>IF(ISBLANK('Review Log'!B366),"",'Review Log'!B366)</f>
        <v/>
      </c>
      <c r="D371" s="183" t="str">
        <f>IF(ISBLANK('Review Log'!C366),"",'Review Log'!C366)</f>
        <v/>
      </c>
      <c r="E371" s="64"/>
      <c r="F371" s="64"/>
      <c r="G371" s="63"/>
      <c r="H371" s="63"/>
    </row>
    <row r="372" spans="2:8" x14ac:dyDescent="0.3">
      <c r="B372" s="183">
        <f>IF(ISBLANK('Review Log'!A367),"",'Review Log'!A367)</f>
        <v>361</v>
      </c>
      <c r="C372" s="183" t="str">
        <f>IF(ISBLANK('Review Log'!B367),"",'Review Log'!B367)</f>
        <v/>
      </c>
      <c r="D372" s="183" t="str">
        <f>IF(ISBLANK('Review Log'!C367),"",'Review Log'!C367)</f>
        <v/>
      </c>
      <c r="E372" s="64"/>
      <c r="F372" s="64"/>
      <c r="G372" s="63"/>
      <c r="H372" s="63"/>
    </row>
    <row r="373" spans="2:8" x14ac:dyDescent="0.3">
      <c r="B373" s="183">
        <f>IF(ISBLANK('Review Log'!A368),"",'Review Log'!A368)</f>
        <v>362</v>
      </c>
      <c r="C373" s="183" t="str">
        <f>IF(ISBLANK('Review Log'!B368),"",'Review Log'!B368)</f>
        <v/>
      </c>
      <c r="D373" s="183" t="str">
        <f>IF(ISBLANK('Review Log'!C368),"",'Review Log'!C368)</f>
        <v/>
      </c>
      <c r="E373" s="64"/>
      <c r="F373" s="64"/>
      <c r="G373" s="63"/>
      <c r="H373" s="63"/>
    </row>
    <row r="374" spans="2:8" x14ac:dyDescent="0.3">
      <c r="B374" s="183">
        <f>IF(ISBLANK('Review Log'!A369),"",'Review Log'!A369)</f>
        <v>363</v>
      </c>
      <c r="C374" s="183" t="str">
        <f>IF(ISBLANK('Review Log'!B369),"",'Review Log'!B369)</f>
        <v/>
      </c>
      <c r="D374" s="183" t="str">
        <f>IF(ISBLANK('Review Log'!C369),"",'Review Log'!C369)</f>
        <v/>
      </c>
      <c r="E374" s="64"/>
      <c r="F374" s="64"/>
      <c r="G374" s="63"/>
      <c r="H374" s="63"/>
    </row>
    <row r="375" spans="2:8" x14ac:dyDescent="0.3">
      <c r="B375" s="183">
        <f>IF(ISBLANK('Review Log'!A370),"",'Review Log'!A370)</f>
        <v>364</v>
      </c>
      <c r="C375" s="183" t="str">
        <f>IF(ISBLANK('Review Log'!B370),"",'Review Log'!B370)</f>
        <v/>
      </c>
      <c r="D375" s="183" t="str">
        <f>IF(ISBLANK('Review Log'!C370),"",'Review Log'!C370)</f>
        <v/>
      </c>
      <c r="E375" s="64"/>
      <c r="F375" s="64"/>
      <c r="G375" s="63"/>
      <c r="H375" s="63"/>
    </row>
    <row r="376" spans="2:8" x14ac:dyDescent="0.3">
      <c r="B376" s="183">
        <f>IF(ISBLANK('Review Log'!A371),"",'Review Log'!A371)</f>
        <v>365</v>
      </c>
      <c r="C376" s="183" t="str">
        <f>IF(ISBLANK('Review Log'!B371),"",'Review Log'!B371)</f>
        <v/>
      </c>
      <c r="D376" s="183" t="str">
        <f>IF(ISBLANK('Review Log'!C371),"",'Review Log'!C371)</f>
        <v/>
      </c>
      <c r="E376" s="64"/>
      <c r="F376" s="64"/>
      <c r="G376" s="63"/>
      <c r="H376" s="63"/>
    </row>
    <row r="377" spans="2:8" x14ac:dyDescent="0.3">
      <c r="B377" s="183">
        <f>IF(ISBLANK('Review Log'!A372),"",'Review Log'!A372)</f>
        <v>366</v>
      </c>
      <c r="C377" s="183" t="str">
        <f>IF(ISBLANK('Review Log'!B372),"",'Review Log'!B372)</f>
        <v/>
      </c>
      <c r="D377" s="183" t="str">
        <f>IF(ISBLANK('Review Log'!C372),"",'Review Log'!C372)</f>
        <v/>
      </c>
      <c r="E377" s="64"/>
      <c r="F377" s="64"/>
      <c r="G377" s="63"/>
      <c r="H377" s="63"/>
    </row>
    <row r="378" spans="2:8" x14ac:dyDescent="0.3">
      <c r="B378" s="183">
        <f>IF(ISBLANK('Review Log'!A373),"",'Review Log'!A373)</f>
        <v>367</v>
      </c>
      <c r="C378" s="183" t="str">
        <f>IF(ISBLANK('Review Log'!B373),"",'Review Log'!B373)</f>
        <v/>
      </c>
      <c r="D378" s="183" t="str">
        <f>IF(ISBLANK('Review Log'!C373),"",'Review Log'!C373)</f>
        <v/>
      </c>
      <c r="E378" s="64"/>
      <c r="F378" s="64"/>
      <c r="G378" s="63"/>
      <c r="H378" s="63"/>
    </row>
    <row r="379" spans="2:8" x14ac:dyDescent="0.3">
      <c r="B379" s="183">
        <f>IF(ISBLANK('Review Log'!A374),"",'Review Log'!A374)</f>
        <v>368</v>
      </c>
      <c r="C379" s="183" t="str">
        <f>IF(ISBLANK('Review Log'!B374),"",'Review Log'!B374)</f>
        <v/>
      </c>
      <c r="D379" s="183" t="str">
        <f>IF(ISBLANK('Review Log'!C374),"",'Review Log'!C374)</f>
        <v/>
      </c>
      <c r="E379" s="64"/>
      <c r="F379" s="64"/>
      <c r="G379" s="63"/>
      <c r="H379" s="63"/>
    </row>
    <row r="380" spans="2:8" x14ac:dyDescent="0.3">
      <c r="B380" s="183">
        <f>IF(ISBLANK('Review Log'!A375),"",'Review Log'!A375)</f>
        <v>369</v>
      </c>
      <c r="C380" s="183" t="str">
        <f>IF(ISBLANK('Review Log'!B375),"",'Review Log'!B375)</f>
        <v/>
      </c>
      <c r="D380" s="183" t="str">
        <f>IF(ISBLANK('Review Log'!C375),"",'Review Log'!C375)</f>
        <v/>
      </c>
      <c r="E380" s="64"/>
      <c r="F380" s="64"/>
      <c r="G380" s="63"/>
      <c r="H380" s="63"/>
    </row>
    <row r="381" spans="2:8" x14ac:dyDescent="0.3">
      <c r="B381" s="183">
        <f>IF(ISBLANK('Review Log'!A376),"",'Review Log'!A376)</f>
        <v>370</v>
      </c>
      <c r="C381" s="183" t="str">
        <f>IF(ISBLANK('Review Log'!B376),"",'Review Log'!B376)</f>
        <v/>
      </c>
      <c r="D381" s="183" t="str">
        <f>IF(ISBLANK('Review Log'!C376),"",'Review Log'!C376)</f>
        <v/>
      </c>
      <c r="E381" s="64"/>
      <c r="F381" s="64"/>
      <c r="G381" s="63"/>
      <c r="H381" s="63"/>
    </row>
    <row r="382" spans="2:8" x14ac:dyDescent="0.3">
      <c r="B382" s="183">
        <f>IF(ISBLANK('Review Log'!A377),"",'Review Log'!A377)</f>
        <v>371</v>
      </c>
      <c r="C382" s="183" t="str">
        <f>IF(ISBLANK('Review Log'!B377),"",'Review Log'!B377)</f>
        <v/>
      </c>
      <c r="D382" s="183" t="str">
        <f>IF(ISBLANK('Review Log'!C377),"",'Review Log'!C377)</f>
        <v/>
      </c>
      <c r="E382" s="64"/>
      <c r="F382" s="64"/>
      <c r="G382" s="63"/>
      <c r="H382" s="63"/>
    </row>
    <row r="383" spans="2:8" x14ac:dyDescent="0.3">
      <c r="B383" s="183">
        <f>IF(ISBLANK('Review Log'!A378),"",'Review Log'!A378)</f>
        <v>372</v>
      </c>
      <c r="C383" s="183" t="str">
        <f>IF(ISBLANK('Review Log'!B378),"",'Review Log'!B378)</f>
        <v/>
      </c>
      <c r="D383" s="183" t="str">
        <f>IF(ISBLANK('Review Log'!C378),"",'Review Log'!C378)</f>
        <v/>
      </c>
      <c r="E383" s="64"/>
      <c r="F383" s="64"/>
      <c r="G383" s="63"/>
      <c r="H383" s="63"/>
    </row>
    <row r="384" spans="2:8" x14ac:dyDescent="0.3">
      <c r="B384" s="183">
        <f>IF(ISBLANK('Review Log'!A379),"",'Review Log'!A379)</f>
        <v>373</v>
      </c>
      <c r="C384" s="183" t="str">
        <f>IF(ISBLANK('Review Log'!B379),"",'Review Log'!B379)</f>
        <v/>
      </c>
      <c r="D384" s="183" t="str">
        <f>IF(ISBLANK('Review Log'!C379),"",'Review Log'!C379)</f>
        <v/>
      </c>
      <c r="E384" s="64"/>
      <c r="F384" s="64"/>
      <c r="G384" s="63"/>
      <c r="H384" s="63"/>
    </row>
    <row r="385" spans="2:8" x14ac:dyDescent="0.3">
      <c r="B385" s="183">
        <f>IF(ISBLANK('Review Log'!A380),"",'Review Log'!A380)</f>
        <v>374</v>
      </c>
      <c r="C385" s="183" t="str">
        <f>IF(ISBLANK('Review Log'!B380),"",'Review Log'!B380)</f>
        <v/>
      </c>
      <c r="D385" s="183" t="str">
        <f>IF(ISBLANK('Review Log'!C380),"",'Review Log'!C380)</f>
        <v/>
      </c>
      <c r="E385" s="64"/>
      <c r="F385" s="64"/>
      <c r="G385" s="63"/>
      <c r="H385" s="63"/>
    </row>
    <row r="386" spans="2:8" x14ac:dyDescent="0.3">
      <c r="B386" s="183">
        <f>IF(ISBLANK('Review Log'!A381),"",'Review Log'!A381)</f>
        <v>375</v>
      </c>
      <c r="C386" s="183" t="str">
        <f>IF(ISBLANK('Review Log'!B381),"",'Review Log'!B381)</f>
        <v/>
      </c>
      <c r="D386" s="183" t="str">
        <f>IF(ISBLANK('Review Log'!C381),"",'Review Log'!C381)</f>
        <v/>
      </c>
      <c r="E386" s="64"/>
      <c r="F386" s="64"/>
      <c r="G386" s="63"/>
      <c r="H386" s="63"/>
    </row>
    <row r="387" spans="2:8" x14ac:dyDescent="0.3">
      <c r="B387" s="183">
        <f>IF(ISBLANK('Review Log'!A382),"",'Review Log'!A382)</f>
        <v>376</v>
      </c>
      <c r="C387" s="183" t="str">
        <f>IF(ISBLANK('Review Log'!B382),"",'Review Log'!B382)</f>
        <v/>
      </c>
      <c r="D387" s="183" t="str">
        <f>IF(ISBLANK('Review Log'!C382),"",'Review Log'!C382)</f>
        <v/>
      </c>
      <c r="E387" s="64"/>
      <c r="F387" s="64"/>
      <c r="G387" s="63"/>
      <c r="H387" s="63"/>
    </row>
    <row r="388" spans="2:8" x14ac:dyDescent="0.3">
      <c r="B388" s="183">
        <f>IF(ISBLANK('Review Log'!A383),"",'Review Log'!A383)</f>
        <v>377</v>
      </c>
      <c r="C388" s="183" t="str">
        <f>IF(ISBLANK('Review Log'!B383),"",'Review Log'!B383)</f>
        <v/>
      </c>
      <c r="D388" s="183" t="str">
        <f>IF(ISBLANK('Review Log'!C383),"",'Review Log'!C383)</f>
        <v/>
      </c>
      <c r="E388" s="64"/>
      <c r="F388" s="64"/>
      <c r="G388" s="63"/>
      <c r="H388" s="63"/>
    </row>
    <row r="389" spans="2:8" x14ac:dyDescent="0.3">
      <c r="B389" s="183">
        <f>IF(ISBLANK('Review Log'!A384),"",'Review Log'!A384)</f>
        <v>378</v>
      </c>
      <c r="C389" s="183" t="str">
        <f>IF(ISBLANK('Review Log'!B384),"",'Review Log'!B384)</f>
        <v/>
      </c>
      <c r="D389" s="183" t="str">
        <f>IF(ISBLANK('Review Log'!C384),"",'Review Log'!C384)</f>
        <v/>
      </c>
      <c r="E389" s="64"/>
      <c r="F389" s="64"/>
      <c r="G389" s="63"/>
      <c r="H389" s="63"/>
    </row>
    <row r="390" spans="2:8" x14ac:dyDescent="0.3">
      <c r="B390" s="183">
        <f>IF(ISBLANK('Review Log'!A385),"",'Review Log'!A385)</f>
        <v>379</v>
      </c>
      <c r="C390" s="183" t="str">
        <f>IF(ISBLANK('Review Log'!B385),"",'Review Log'!B385)</f>
        <v/>
      </c>
      <c r="D390" s="183" t="str">
        <f>IF(ISBLANK('Review Log'!C385),"",'Review Log'!C385)</f>
        <v/>
      </c>
      <c r="E390" s="64"/>
      <c r="F390" s="64"/>
      <c r="G390" s="63"/>
      <c r="H390" s="63"/>
    </row>
    <row r="391" spans="2:8" x14ac:dyDescent="0.3">
      <c r="B391" s="183">
        <f>IF(ISBLANK('Review Log'!A386),"",'Review Log'!A386)</f>
        <v>380</v>
      </c>
      <c r="C391" s="183" t="str">
        <f>IF(ISBLANK('Review Log'!B386),"",'Review Log'!B386)</f>
        <v/>
      </c>
      <c r="D391" s="183" t="str">
        <f>IF(ISBLANK('Review Log'!C386),"",'Review Log'!C386)</f>
        <v/>
      </c>
      <c r="E391" s="64"/>
      <c r="F391" s="64"/>
      <c r="G391" s="63"/>
      <c r="H391" s="63"/>
    </row>
    <row r="392" spans="2:8" x14ac:dyDescent="0.3">
      <c r="B392" s="183">
        <f>IF(ISBLANK('Review Log'!A387),"",'Review Log'!A387)</f>
        <v>381</v>
      </c>
      <c r="C392" s="183" t="str">
        <f>IF(ISBLANK('Review Log'!B387),"",'Review Log'!B387)</f>
        <v/>
      </c>
      <c r="D392" s="183" t="str">
        <f>IF(ISBLANK('Review Log'!C387),"",'Review Log'!C387)</f>
        <v/>
      </c>
      <c r="E392" s="64"/>
      <c r="F392" s="64"/>
      <c r="G392" s="63"/>
      <c r="H392" s="63"/>
    </row>
    <row r="393" spans="2:8" x14ac:dyDescent="0.3">
      <c r="B393" s="183">
        <f>IF(ISBLANK('Review Log'!A388),"",'Review Log'!A388)</f>
        <v>382</v>
      </c>
      <c r="C393" s="183" t="str">
        <f>IF(ISBLANK('Review Log'!B388),"",'Review Log'!B388)</f>
        <v/>
      </c>
      <c r="D393" s="183" t="str">
        <f>IF(ISBLANK('Review Log'!C388),"",'Review Log'!C388)</f>
        <v/>
      </c>
      <c r="E393" s="64"/>
      <c r="F393" s="64"/>
      <c r="G393" s="63"/>
      <c r="H393" s="63"/>
    </row>
    <row r="394" spans="2:8" x14ac:dyDescent="0.3">
      <c r="B394" s="183">
        <f>IF(ISBLANK('Review Log'!A389),"",'Review Log'!A389)</f>
        <v>383</v>
      </c>
      <c r="C394" s="183" t="str">
        <f>IF(ISBLANK('Review Log'!B389),"",'Review Log'!B389)</f>
        <v/>
      </c>
      <c r="D394" s="183" t="str">
        <f>IF(ISBLANK('Review Log'!C389),"",'Review Log'!C389)</f>
        <v/>
      </c>
      <c r="E394" s="64"/>
      <c r="F394" s="64"/>
      <c r="G394" s="63"/>
      <c r="H394" s="63"/>
    </row>
    <row r="395" spans="2:8" x14ac:dyDescent="0.3">
      <c r="B395" s="183">
        <f>IF(ISBLANK('Review Log'!A390),"",'Review Log'!A390)</f>
        <v>384</v>
      </c>
      <c r="C395" s="183" t="str">
        <f>IF(ISBLANK('Review Log'!B390),"",'Review Log'!B390)</f>
        <v/>
      </c>
      <c r="D395" s="183" t="str">
        <f>IF(ISBLANK('Review Log'!C390),"",'Review Log'!C390)</f>
        <v/>
      </c>
      <c r="E395" s="64"/>
      <c r="F395" s="64"/>
      <c r="G395" s="63"/>
      <c r="H395" s="63"/>
    </row>
    <row r="396" spans="2:8" x14ac:dyDescent="0.3">
      <c r="B396" s="183">
        <f>IF(ISBLANK('Review Log'!A391),"",'Review Log'!A391)</f>
        <v>385</v>
      </c>
      <c r="C396" s="183" t="str">
        <f>IF(ISBLANK('Review Log'!B391),"",'Review Log'!B391)</f>
        <v/>
      </c>
      <c r="D396" s="183" t="str">
        <f>IF(ISBLANK('Review Log'!C391),"",'Review Log'!C391)</f>
        <v/>
      </c>
      <c r="E396" s="64"/>
      <c r="F396" s="64"/>
      <c r="G396" s="63"/>
      <c r="H396" s="63"/>
    </row>
    <row r="397" spans="2:8" x14ac:dyDescent="0.3">
      <c r="B397" s="183">
        <f>IF(ISBLANK('Review Log'!A392),"",'Review Log'!A392)</f>
        <v>386</v>
      </c>
      <c r="C397" s="183" t="str">
        <f>IF(ISBLANK('Review Log'!B392),"",'Review Log'!B392)</f>
        <v/>
      </c>
      <c r="D397" s="183" t="str">
        <f>IF(ISBLANK('Review Log'!C392),"",'Review Log'!C392)</f>
        <v/>
      </c>
      <c r="E397" s="64"/>
      <c r="F397" s="64"/>
      <c r="G397" s="63"/>
      <c r="H397" s="63"/>
    </row>
    <row r="398" spans="2:8" x14ac:dyDescent="0.3">
      <c r="B398" s="183">
        <f>IF(ISBLANK('Review Log'!A393),"",'Review Log'!A393)</f>
        <v>387</v>
      </c>
      <c r="C398" s="183" t="str">
        <f>IF(ISBLANK('Review Log'!B393),"",'Review Log'!B393)</f>
        <v/>
      </c>
      <c r="D398" s="183" t="str">
        <f>IF(ISBLANK('Review Log'!C393),"",'Review Log'!C393)</f>
        <v/>
      </c>
      <c r="E398" s="64"/>
      <c r="F398" s="64"/>
      <c r="G398" s="63"/>
      <c r="H398" s="63"/>
    </row>
    <row r="399" spans="2:8" x14ac:dyDescent="0.3">
      <c r="B399" s="183">
        <f>IF(ISBLANK('Review Log'!A394),"",'Review Log'!A394)</f>
        <v>388</v>
      </c>
      <c r="C399" s="183" t="str">
        <f>IF(ISBLANK('Review Log'!B394),"",'Review Log'!B394)</f>
        <v/>
      </c>
      <c r="D399" s="183" t="str">
        <f>IF(ISBLANK('Review Log'!C394),"",'Review Log'!C394)</f>
        <v/>
      </c>
      <c r="E399" s="64"/>
      <c r="F399" s="64"/>
      <c r="G399" s="63"/>
      <c r="H399" s="63"/>
    </row>
    <row r="400" spans="2:8" x14ac:dyDescent="0.3">
      <c r="B400" s="183">
        <f>IF(ISBLANK('Review Log'!A395),"",'Review Log'!A395)</f>
        <v>389</v>
      </c>
      <c r="C400" s="183" t="str">
        <f>IF(ISBLANK('Review Log'!B395),"",'Review Log'!B395)</f>
        <v/>
      </c>
      <c r="D400" s="183" t="str">
        <f>IF(ISBLANK('Review Log'!C395),"",'Review Log'!C395)</f>
        <v/>
      </c>
      <c r="E400" s="64"/>
      <c r="F400" s="64"/>
      <c r="G400" s="63"/>
      <c r="H400" s="63"/>
    </row>
    <row r="401" spans="2:8" x14ac:dyDescent="0.3">
      <c r="B401" s="183">
        <f>IF(ISBLANK('Review Log'!A396),"",'Review Log'!A396)</f>
        <v>390</v>
      </c>
      <c r="C401" s="183" t="str">
        <f>IF(ISBLANK('Review Log'!B396),"",'Review Log'!B396)</f>
        <v/>
      </c>
      <c r="D401" s="183" t="str">
        <f>IF(ISBLANK('Review Log'!C396),"",'Review Log'!C396)</f>
        <v/>
      </c>
      <c r="E401" s="64"/>
      <c r="F401" s="64"/>
      <c r="G401" s="63"/>
      <c r="H401" s="63"/>
    </row>
    <row r="402" spans="2:8" x14ac:dyDescent="0.3">
      <c r="B402" s="183">
        <f>IF(ISBLANK('Review Log'!A397),"",'Review Log'!A397)</f>
        <v>391</v>
      </c>
      <c r="C402" s="183" t="str">
        <f>IF(ISBLANK('Review Log'!B397),"",'Review Log'!B397)</f>
        <v/>
      </c>
      <c r="D402" s="183" t="str">
        <f>IF(ISBLANK('Review Log'!C397),"",'Review Log'!C397)</f>
        <v/>
      </c>
      <c r="E402" s="64"/>
      <c r="F402" s="64"/>
      <c r="G402" s="63"/>
      <c r="H402" s="63"/>
    </row>
    <row r="403" spans="2:8" x14ac:dyDescent="0.3">
      <c r="B403" s="183">
        <f>IF(ISBLANK('Review Log'!A398),"",'Review Log'!A398)</f>
        <v>392</v>
      </c>
      <c r="C403" s="183" t="str">
        <f>IF(ISBLANK('Review Log'!B398),"",'Review Log'!B398)</f>
        <v/>
      </c>
      <c r="D403" s="183" t="str">
        <f>IF(ISBLANK('Review Log'!C398),"",'Review Log'!C398)</f>
        <v/>
      </c>
      <c r="E403" s="64"/>
      <c r="F403" s="64"/>
      <c r="G403" s="63"/>
      <c r="H403" s="63"/>
    </row>
    <row r="404" spans="2:8" x14ac:dyDescent="0.3">
      <c r="B404" s="183">
        <f>IF(ISBLANK('Review Log'!A399),"",'Review Log'!A399)</f>
        <v>393</v>
      </c>
      <c r="C404" s="183" t="str">
        <f>IF(ISBLANK('Review Log'!B399),"",'Review Log'!B399)</f>
        <v/>
      </c>
      <c r="D404" s="183" t="str">
        <f>IF(ISBLANK('Review Log'!C399),"",'Review Log'!C399)</f>
        <v/>
      </c>
      <c r="E404" s="64"/>
      <c r="F404" s="64"/>
      <c r="G404" s="63"/>
      <c r="H404" s="63"/>
    </row>
    <row r="405" spans="2:8" x14ac:dyDescent="0.3">
      <c r="B405" s="183">
        <f>IF(ISBLANK('Review Log'!A400),"",'Review Log'!A400)</f>
        <v>394</v>
      </c>
      <c r="C405" s="183" t="str">
        <f>IF(ISBLANK('Review Log'!B400),"",'Review Log'!B400)</f>
        <v/>
      </c>
      <c r="D405" s="183" t="str">
        <f>IF(ISBLANK('Review Log'!C400),"",'Review Log'!C400)</f>
        <v/>
      </c>
      <c r="E405" s="64"/>
      <c r="F405" s="64"/>
      <c r="G405" s="63"/>
      <c r="H405" s="63"/>
    </row>
    <row r="406" spans="2:8" x14ac:dyDescent="0.3">
      <c r="B406" s="183">
        <f>IF(ISBLANK('Review Log'!A401),"",'Review Log'!A401)</f>
        <v>395</v>
      </c>
      <c r="C406" s="183" t="str">
        <f>IF(ISBLANK('Review Log'!B401),"",'Review Log'!B401)</f>
        <v/>
      </c>
      <c r="D406" s="183" t="str">
        <f>IF(ISBLANK('Review Log'!C401),"",'Review Log'!C401)</f>
        <v/>
      </c>
      <c r="E406" s="64"/>
      <c r="F406" s="64"/>
      <c r="G406" s="63"/>
      <c r="H406" s="63"/>
    </row>
    <row r="407" spans="2:8" x14ac:dyDescent="0.3">
      <c r="B407" s="183">
        <f>IF(ISBLANK('Review Log'!A402),"",'Review Log'!A402)</f>
        <v>396</v>
      </c>
      <c r="C407" s="183" t="str">
        <f>IF(ISBLANK('Review Log'!B402),"",'Review Log'!B402)</f>
        <v/>
      </c>
      <c r="D407" s="183" t="str">
        <f>IF(ISBLANK('Review Log'!C402),"",'Review Log'!C402)</f>
        <v/>
      </c>
      <c r="E407" s="64"/>
      <c r="F407" s="64"/>
      <c r="G407" s="63"/>
      <c r="H407" s="63"/>
    </row>
    <row r="408" spans="2:8" x14ac:dyDescent="0.3">
      <c r="B408" s="183">
        <f>IF(ISBLANK('Review Log'!A403),"",'Review Log'!A403)</f>
        <v>397</v>
      </c>
      <c r="C408" s="183" t="str">
        <f>IF(ISBLANK('Review Log'!B403),"",'Review Log'!B403)</f>
        <v/>
      </c>
      <c r="D408" s="183" t="str">
        <f>IF(ISBLANK('Review Log'!C403),"",'Review Log'!C403)</f>
        <v/>
      </c>
      <c r="E408" s="64"/>
      <c r="F408" s="64"/>
      <c r="G408" s="63"/>
      <c r="H408" s="63"/>
    </row>
    <row r="409" spans="2:8" x14ac:dyDescent="0.3">
      <c r="B409" s="183">
        <f>IF(ISBLANK('Review Log'!A404),"",'Review Log'!A404)</f>
        <v>398</v>
      </c>
      <c r="C409" s="183" t="str">
        <f>IF(ISBLANK('Review Log'!B404),"",'Review Log'!B404)</f>
        <v/>
      </c>
      <c r="D409" s="183" t="str">
        <f>IF(ISBLANK('Review Log'!C404),"",'Review Log'!C404)</f>
        <v/>
      </c>
      <c r="E409" s="64"/>
      <c r="F409" s="64"/>
      <c r="G409" s="63"/>
      <c r="H409" s="63"/>
    </row>
    <row r="410" spans="2:8" x14ac:dyDescent="0.3">
      <c r="B410" s="183">
        <f>IF(ISBLANK('Review Log'!A405),"",'Review Log'!A405)</f>
        <v>399</v>
      </c>
      <c r="C410" s="183" t="str">
        <f>IF(ISBLANK('Review Log'!B405),"",'Review Log'!B405)</f>
        <v/>
      </c>
      <c r="D410" s="183" t="str">
        <f>IF(ISBLANK('Review Log'!C405),"",'Review Log'!C405)</f>
        <v/>
      </c>
      <c r="E410" s="64"/>
      <c r="F410" s="64"/>
      <c r="G410" s="63"/>
      <c r="H410" s="63"/>
    </row>
    <row r="411" spans="2:8" x14ac:dyDescent="0.3">
      <c r="B411" s="183">
        <f>IF(ISBLANK('Review Log'!A406),"",'Review Log'!A406)</f>
        <v>400</v>
      </c>
      <c r="C411" s="183" t="str">
        <f>IF(ISBLANK('Review Log'!B406),"",'Review Log'!B406)</f>
        <v/>
      </c>
      <c r="D411" s="183" t="s">
        <v>1146</v>
      </c>
      <c r="E411" s="64"/>
      <c r="F411" s="64"/>
      <c r="G411" s="63"/>
      <c r="H411" s="63"/>
    </row>
  </sheetData>
  <sheetProtection algorithmName="SHA-512" hashValue="dL0ysypSSMQSTnkmy5T6v6//y/bl+dmAy8XxB+pVs7pWX79bGdogHxX56bxPF+/RBqLeBx0Q2yQDRgM8tMVxvg==" saltValue="aO18FQg7yGv0cpvg2GEQcw==" spinCount="100000" sheet="1" objects="1" scenarios="1" formatCells="0" formatColumns="0" formatRows="0" insertColumns="0"/>
  <autoFilter ref="B11:H11" xr:uid="{BB640969-8413-4C1C-B325-DBCCAAB53FC4}"/>
  <mergeCells count="2">
    <mergeCell ref="C10:D10"/>
    <mergeCell ref="C3:D3"/>
  </mergeCells>
  <pageMargins left="0.7" right="0.7" top="0.75" bottom="0.75" header="0.3" footer="0.3"/>
  <pageSetup scale="94"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08603-2CF9-4485-9DA7-6A4E1639947C}">
  <sheetPr>
    <pageSetUpPr fitToPage="1"/>
  </sheetPr>
  <dimension ref="A1:H29"/>
  <sheetViews>
    <sheetView zoomScale="85" zoomScaleNormal="85" workbookViewId="0">
      <selection activeCell="A15" sqref="A15"/>
    </sheetView>
  </sheetViews>
  <sheetFormatPr defaultColWidth="8.88671875" defaultRowHeight="15" zeroHeight="1" x14ac:dyDescent="0.25"/>
  <cols>
    <col min="1" max="1" width="20.33203125" style="223" customWidth="1"/>
    <col min="2" max="2" width="16.88671875" style="238" customWidth="1"/>
    <col min="3" max="4" width="16.88671875" style="239" customWidth="1"/>
    <col min="5" max="6" width="30.44140625" style="238" customWidth="1"/>
    <col min="7" max="7" width="34.88671875" style="238" customWidth="1"/>
    <col min="8" max="8" width="22" style="238" customWidth="1"/>
    <col min="9" max="16384" width="8.88671875" style="223"/>
  </cols>
  <sheetData>
    <row r="1" spans="1:8" x14ac:dyDescent="0.25">
      <c r="A1" s="219" t="s">
        <v>880</v>
      </c>
      <c r="B1" s="220" t="s">
        <v>907</v>
      </c>
      <c r="C1" s="221"/>
      <c r="D1" s="221"/>
      <c r="E1" s="222"/>
      <c r="F1" s="222"/>
      <c r="G1" s="222"/>
      <c r="H1" s="222"/>
    </row>
    <row r="2" spans="1:8" x14ac:dyDescent="0.25">
      <c r="A2" s="224" t="str">
        <f>+Overview!A4</f>
        <v>FY2025</v>
      </c>
      <c r="B2" s="225" t="str">
        <f>"Only required to report variable payments that totaled $100,000 or more in "&amp;LEFT(A2,6)&amp;"."</f>
        <v>Only required to report variable payments that totaled $100,000 or more in FY2025.</v>
      </c>
      <c r="C2" s="226"/>
      <c r="D2" s="226"/>
      <c r="E2" s="226"/>
      <c r="F2" s="226"/>
      <c r="G2" s="222"/>
      <c r="H2" s="222"/>
    </row>
    <row r="3" spans="1:8" x14ac:dyDescent="0.25">
      <c r="A3" s="224"/>
      <c r="B3" s="658" t="s">
        <v>986</v>
      </c>
      <c r="C3" s="658"/>
      <c r="D3" s="658"/>
      <c r="E3" s="658"/>
      <c r="F3" s="658"/>
      <c r="G3" s="658"/>
      <c r="H3" s="658"/>
    </row>
    <row r="4" spans="1:8" ht="17.45" customHeight="1" x14ac:dyDescent="0.25">
      <c r="A4" s="224"/>
      <c r="B4" s="655" t="s">
        <v>1185</v>
      </c>
      <c r="C4" s="655"/>
      <c r="D4" s="655"/>
      <c r="E4" s="655"/>
      <c r="F4" s="655"/>
      <c r="G4" s="655"/>
      <c r="H4" s="655"/>
    </row>
    <row r="5" spans="1:8" x14ac:dyDescent="0.25">
      <c r="A5" s="224"/>
      <c r="B5" s="655"/>
      <c r="C5" s="655"/>
      <c r="D5" s="655"/>
      <c r="E5" s="655"/>
      <c r="F5" s="655"/>
      <c r="G5" s="655"/>
      <c r="H5" s="655"/>
    </row>
    <row r="6" spans="1:8" x14ac:dyDescent="0.25">
      <c r="A6" s="224"/>
      <c r="B6" s="655"/>
      <c r="C6" s="655"/>
      <c r="D6" s="655"/>
      <c r="E6" s="655"/>
      <c r="F6" s="655"/>
      <c r="G6" s="655"/>
      <c r="H6" s="655"/>
    </row>
    <row r="7" spans="1:8" x14ac:dyDescent="0.25">
      <c r="A7" s="224"/>
      <c r="B7" s="655"/>
      <c r="C7" s="655"/>
      <c r="D7" s="655"/>
      <c r="E7" s="655"/>
      <c r="F7" s="655"/>
      <c r="G7" s="655"/>
      <c r="H7" s="655"/>
    </row>
    <row r="8" spans="1:8" x14ac:dyDescent="0.25">
      <c r="A8" s="224"/>
      <c r="B8" s="655"/>
      <c r="C8" s="655"/>
      <c r="D8" s="655"/>
      <c r="E8" s="655"/>
      <c r="F8" s="655"/>
      <c r="G8" s="655"/>
      <c r="H8" s="655"/>
    </row>
    <row r="9" spans="1:8" x14ac:dyDescent="0.25">
      <c r="A9" s="224"/>
      <c r="B9" s="655"/>
      <c r="C9" s="655"/>
      <c r="D9" s="655"/>
      <c r="E9" s="655"/>
      <c r="F9" s="655"/>
      <c r="G9" s="655"/>
      <c r="H9" s="655"/>
    </row>
    <row r="10" spans="1:8" x14ac:dyDescent="0.25">
      <c r="A10" s="224"/>
      <c r="B10" s="655"/>
      <c r="C10" s="655"/>
      <c r="D10" s="655"/>
      <c r="E10" s="655"/>
      <c r="F10" s="655"/>
      <c r="G10" s="655"/>
      <c r="H10" s="655"/>
    </row>
    <row r="11" spans="1:8" x14ac:dyDescent="0.25">
      <c r="A11" s="224"/>
      <c r="B11" s="655"/>
      <c r="C11" s="655"/>
      <c r="D11" s="655"/>
      <c r="E11" s="655"/>
      <c r="F11" s="655"/>
      <c r="G11" s="655"/>
      <c r="H11" s="655"/>
    </row>
    <row r="12" spans="1:8" x14ac:dyDescent="0.25">
      <c r="A12" s="224"/>
      <c r="B12" s="655"/>
      <c r="C12" s="655"/>
      <c r="D12" s="655"/>
      <c r="E12" s="655"/>
      <c r="F12" s="655"/>
      <c r="G12" s="655"/>
      <c r="H12" s="655"/>
    </row>
    <row r="13" spans="1:8" ht="30" x14ac:dyDescent="0.25">
      <c r="B13" s="227" t="s">
        <v>982</v>
      </c>
      <c r="C13" s="656" t="s">
        <v>985</v>
      </c>
      <c r="D13" s="656"/>
      <c r="E13" s="657" t="s">
        <v>982</v>
      </c>
      <c r="F13" s="657"/>
      <c r="G13" s="223"/>
      <c r="H13" s="228" t="s">
        <v>881</v>
      </c>
    </row>
    <row r="14" spans="1:8" s="232" customFormat="1" ht="45" x14ac:dyDescent="0.25">
      <c r="A14" s="229" t="s">
        <v>1186</v>
      </c>
      <c r="B14" s="229" t="s">
        <v>34</v>
      </c>
      <c r="C14" s="230" t="s">
        <v>38</v>
      </c>
      <c r="D14" s="230" t="s">
        <v>15</v>
      </c>
      <c r="E14" s="229" t="s">
        <v>801</v>
      </c>
      <c r="F14" s="229" t="s">
        <v>981</v>
      </c>
      <c r="G14" s="230" t="s">
        <v>19</v>
      </c>
      <c r="H14" s="231" t="str">
        <f>"Total amount of variable payments made in "&amp;LEFT(A2,6)</f>
        <v>Total amount of variable payments made in FY2025</v>
      </c>
    </row>
    <row r="15" spans="1:8" ht="35.450000000000003" customHeight="1" x14ac:dyDescent="0.25">
      <c r="A15" s="233"/>
      <c r="B15" s="234" t="str">
        <f>IFERROR((IF(ISBLANK(VLOOKUP($A15,'Review Log'!$A$7:$AP$406,MATCH($B$14,'Review Log'!$A$5:$AP$5,0),FALSE)),"Enter the fund(s) on the Review Log",VLOOKUP($A15,'Review Log'!$A$7:$AP$406,MATCH($B$14,'Review Log'!$A$5:$AP$5,0),FALSE))),"")</f>
        <v/>
      </c>
      <c r="C15" s="235" t="str">
        <f>+IFERROR(IF(OR($B15="",$B15="Enter the fund(s) on the Review Log"),"",VLOOKUP($B15, Fund!$C$3:$M$486, 5, FALSE)),"SAO to Review")</f>
        <v/>
      </c>
      <c r="D15" s="235" t="str">
        <f>+IFERROR(IF(OR($B15="",$B15="Enter the fund(s) on the Review Log"),"",VLOOKUP($B15, Fund!$C$3:$M$486, 11, FALSE)),"SAO to Review")</f>
        <v/>
      </c>
      <c r="E15" s="234" t="str">
        <f>+IFERROR(IF(ISBLANK(VLOOKUP($A15,'Review Log'!$A$7:$AP$406,MATCH($E$14,'Review Log'!$A$5:$AP$5,0), FALSE)),"Enter the asset name on the Review Log",VLOOKUP($A15,'Review Log'!$A$7:$AP$406,MATCH($E$14,'Review Log'!$A$5:$AP$5,0), FALSE)),"")</f>
        <v/>
      </c>
      <c r="F15" s="234" t="str">
        <f>+IFERROR(IF(ISBLANK(VLOOKUP($A15,'Review Log'!$A$7:$AP$406,MATCH($F$14,'Review Log'!$A$5:$AP$5,0), FALSE)),"Enter the vendor on the Review Log",VLOOKUP($A15,'Review Log'!$A$7:$AP$406,MATCH($F$14,'Review Log'!$A$5:$AP$5,0), FALSE)),"")</f>
        <v/>
      </c>
      <c r="G15" s="236"/>
      <c r="H15" s="237"/>
    </row>
    <row r="16" spans="1:8" ht="35.450000000000003" customHeight="1" x14ac:dyDescent="0.25">
      <c r="A16" s="233"/>
      <c r="B16" s="234" t="str">
        <f>IFERROR((IF(ISBLANK(VLOOKUP($A16,'Review Log'!$A$7:$AP$406,MATCH($B$14,'Review Log'!$A$5:$AP$5,0),FALSE)),"Enter the fund(s) on the Review Log",VLOOKUP($A16,'Review Log'!$A$7:$AP$406,MATCH($B$14,'Review Log'!$A$5:$AP$5,0),FALSE))),"")</f>
        <v/>
      </c>
      <c r="C16" s="235" t="str">
        <f>+IFERROR(IF(OR($B16="",$B16="Enter the fund(s) on the Review Log"),"",VLOOKUP($B16, Fund!$C$3:$M$486, 5, FALSE)),"SAO to Review")</f>
        <v/>
      </c>
      <c r="D16" s="235" t="str">
        <f>+IFERROR(IF(OR($B16="",$B16="Enter the fund(s) on the Review Log"),"",VLOOKUP($B16, Fund!$C$3:$M$486, 11, FALSE)),"SAO to Review")</f>
        <v/>
      </c>
      <c r="E16" s="234" t="str">
        <f>+IFERROR(IF(ISBLANK(VLOOKUP($A16,'Review Log'!$A$7:$AP$406,MATCH($E$14,'Review Log'!$A$5:$AP$5,0), FALSE)),"Enter the asset name on the Review Log",VLOOKUP($A16,'Review Log'!$A$7:$AP$406,MATCH($E$14,'Review Log'!$A$5:$AP$5,0), FALSE)),"")</f>
        <v/>
      </c>
      <c r="F16" s="234" t="str">
        <f>+IFERROR(IF(ISBLANK(VLOOKUP($A16,'Review Log'!$A$7:$AP$406,MATCH($F$14,'Review Log'!$A$5:$AP$5,0), FALSE)),"Enter the asset name on the Review Log",VLOOKUP($A16,'Review Log'!$A$7:$AP$406,MATCH($F$14,'Review Log'!$A$5:$AP$5,0), FALSE)),"")</f>
        <v/>
      </c>
      <c r="G16" s="236"/>
      <c r="H16" s="237"/>
    </row>
    <row r="17" spans="1:8" ht="35.450000000000003" customHeight="1" x14ac:dyDescent="0.25">
      <c r="A17" s="233"/>
      <c r="B17" s="234" t="str">
        <f>IFERROR((IF(ISBLANK(VLOOKUP($A17,'Review Log'!$A$7:$AP$406,MATCH($B$14,'Review Log'!$A$5:$AP$5,0),FALSE)),"Enter the fund(s) on the Review Log",VLOOKUP($A17,'Review Log'!$A$7:$AP$406,MATCH($B$14,'Review Log'!$A$5:$AP$5,0),FALSE))),"")</f>
        <v/>
      </c>
      <c r="C17" s="235" t="str">
        <f>+IFERROR(IF(OR($B17="",$B17="Enter the fund(s) on the Review Log"),"",VLOOKUP($B17, Fund!$C$3:$M$486, 5, FALSE)),"SAO to Review")</f>
        <v/>
      </c>
      <c r="D17" s="235" t="str">
        <f>+IFERROR(IF(OR($B17="",$B17="Enter the fund(s) on the Review Log"),"",VLOOKUP($B17, Fund!$C$3:$M$486, 11, FALSE)),"SAO to Review")</f>
        <v/>
      </c>
      <c r="E17" s="234" t="str">
        <f>+IFERROR(IF(ISBLANK(VLOOKUP($A17,'Review Log'!$A$7:$AP$406,MATCH($E$14,'Review Log'!$A$5:$AP$5,0), FALSE)),"Enter the asset name on the Review Log",VLOOKUP($A17,'Review Log'!$A$7:$AP$406,MATCH($E$14,'Review Log'!$A$5:$AP$5,0), FALSE)),"")</f>
        <v/>
      </c>
      <c r="F17" s="234" t="str">
        <f>+IFERROR(IF(ISBLANK(VLOOKUP($A17,'Review Log'!$A$7:$AP$406,MATCH($F$14,'Review Log'!$A$5:$AP$5,0), FALSE)),"Enter the asset name on the Review Log",VLOOKUP($A17,'Review Log'!$A$7:$AP$406,MATCH($F$14,'Review Log'!$A$5:$AP$5,0), FALSE)),"")</f>
        <v/>
      </c>
      <c r="G17" s="236"/>
      <c r="H17" s="237"/>
    </row>
    <row r="18" spans="1:8" ht="35.450000000000003" customHeight="1" x14ac:dyDescent="0.25">
      <c r="A18" s="233"/>
      <c r="B18" s="234" t="str">
        <f>IFERROR((IF(ISBLANK(VLOOKUP($A18,'Review Log'!$A$7:$AP$406,MATCH($B$14,'Review Log'!$A$5:$AP$5,0),FALSE)),"Enter the fund(s) on the Review Log",VLOOKUP($A18,'Review Log'!$A$7:$AP$406,MATCH($B$14,'Review Log'!$A$5:$AP$5,0),FALSE))),"")</f>
        <v/>
      </c>
      <c r="C18" s="235" t="str">
        <f>+IFERROR(IF(OR($B18="",$B18="Enter the fund(s) on the Review Log"),"",VLOOKUP($B18, Fund!$C$3:$M$486, 5, FALSE)),"SAO to Review")</f>
        <v/>
      </c>
      <c r="D18" s="235" t="str">
        <f>+IFERROR(IF(OR($B18="",$B18="Enter the fund(s) on the Review Log"),"",VLOOKUP($B18, Fund!$C$3:$M$486, 11, FALSE)),"SAO to Review")</f>
        <v/>
      </c>
      <c r="E18" s="234" t="str">
        <f>+IFERROR(IF(ISBLANK(VLOOKUP($A18,'Review Log'!$A$7:$AP$406,MATCH($E$14,'Review Log'!$A$5:$AP$5,0), FALSE)),"Enter the asset name on the Review Log",VLOOKUP($A18,'Review Log'!$A$7:$AP$406,MATCH($E$14,'Review Log'!$A$5:$AP$5,0), FALSE)),"")</f>
        <v/>
      </c>
      <c r="F18" s="234" t="str">
        <f>+IFERROR(IF(ISBLANK(VLOOKUP($A18,'Review Log'!$A$7:$AP$406,MATCH($F$14,'Review Log'!$A$5:$AP$5,0), FALSE)),"Enter the asset name on the Review Log",VLOOKUP($A18,'Review Log'!$A$7:$AP$406,MATCH($F$14,'Review Log'!$A$5:$AP$5,0), FALSE)),"")</f>
        <v/>
      </c>
      <c r="G18" s="236"/>
      <c r="H18" s="237"/>
    </row>
    <row r="19" spans="1:8" ht="35.450000000000003" customHeight="1" x14ac:dyDescent="0.25">
      <c r="A19" s="233"/>
      <c r="B19" s="234" t="str">
        <f>IFERROR((IF(ISBLANK(VLOOKUP($A19,'Review Log'!$A$7:$AP$406,MATCH($B$14,'Review Log'!$A$5:$AP$5,0),FALSE)),"Enter the fund(s) on the Review Log",VLOOKUP($A19,'Review Log'!$A$7:$AP$406,MATCH($B$14,'Review Log'!$A$5:$AP$5,0),FALSE))),"")</f>
        <v/>
      </c>
      <c r="C19" s="235" t="str">
        <f>+IFERROR(IF(OR($B19="",$B19="Enter the fund(s) on the Review Log"),"",VLOOKUP($B19, Fund!$C$3:$M$486, 5, FALSE)),"SAO to Review")</f>
        <v/>
      </c>
      <c r="D19" s="235" t="str">
        <f>+IFERROR(IF(OR($B19="",$B19="Enter the fund(s) on the Review Log"),"",VLOOKUP($B19, Fund!$C$3:$M$486, 11, FALSE)),"SAO to Review")</f>
        <v/>
      </c>
      <c r="E19" s="234" t="str">
        <f>+IFERROR(IF(ISBLANK(VLOOKUP($A19,'Review Log'!$A$7:$AP$406,MATCH($E$14,'Review Log'!$A$5:$AP$5,0), FALSE)),"Enter the asset name on the Review Log",VLOOKUP($A19,'Review Log'!$A$7:$AP$406,MATCH($E$14,'Review Log'!$A$5:$AP$5,0), FALSE)),"")</f>
        <v/>
      </c>
      <c r="F19" s="234" t="str">
        <f>+IFERROR(IF(ISBLANK(VLOOKUP($A19,'Review Log'!$A$7:$AP$406,MATCH($F$14,'Review Log'!$A$5:$AP$5,0), FALSE)),"Enter the asset name on the Review Log",VLOOKUP($A19,'Review Log'!$A$7:$AP$406,MATCH($F$14,'Review Log'!$A$5:$AP$5,0), FALSE)),"")</f>
        <v/>
      </c>
      <c r="G19" s="236"/>
      <c r="H19" s="237"/>
    </row>
    <row r="20" spans="1:8" ht="35.450000000000003" customHeight="1" x14ac:dyDescent="0.25">
      <c r="A20" s="233"/>
      <c r="B20" s="234" t="str">
        <f>IFERROR((IF(ISBLANK(VLOOKUP($A20,'Review Log'!$A$7:$AP$406,MATCH($B$14,'Review Log'!$A$5:$AP$5,0),FALSE)),"Enter the fund(s) on the Review Log",VLOOKUP($A20,'Review Log'!$A$7:$AP$406,MATCH($B$14,'Review Log'!$A$5:$AP$5,0),FALSE))),"")</f>
        <v/>
      </c>
      <c r="C20" s="235" t="str">
        <f>+IFERROR(IF(OR($B20="",$B20="Enter the fund(s) on the Review Log"),"",VLOOKUP($B20, Fund!$C$3:$M$486, 5, FALSE)),"SAO to Review")</f>
        <v/>
      </c>
      <c r="D20" s="235" t="str">
        <f>+IFERROR(IF(OR($B20="",$B20="Enter the fund(s) on the Review Log"),"",VLOOKUP($B20, Fund!$C$3:$M$486, 11, FALSE)),"SAO to Review")</f>
        <v/>
      </c>
      <c r="E20" s="234" t="str">
        <f>+IFERROR(IF(ISBLANK(VLOOKUP($A20,'Review Log'!$A$7:$AP$406,MATCH($E$14,'Review Log'!$A$5:$AP$5,0), FALSE)),"Enter the asset name on the Review Log",VLOOKUP($A20,'Review Log'!$A$7:$AP$406,MATCH($E$14,'Review Log'!$A$5:$AP$5,0), FALSE)),"")</f>
        <v/>
      </c>
      <c r="F20" s="234" t="str">
        <f>+IFERROR(IF(ISBLANK(VLOOKUP($A20,'Review Log'!$A$7:$AP$406,MATCH($F$14,'Review Log'!$A$5:$AP$5,0), FALSE)),"Enter the asset name on the Review Log",VLOOKUP($A20,'Review Log'!$A$7:$AP$406,MATCH($F$14,'Review Log'!$A$5:$AP$5,0), FALSE)),"")</f>
        <v/>
      </c>
      <c r="G20" s="236"/>
      <c r="H20" s="237"/>
    </row>
    <row r="21" spans="1:8" ht="35.450000000000003" customHeight="1" x14ac:dyDescent="0.25">
      <c r="A21" s="233"/>
      <c r="B21" s="234" t="str">
        <f>IFERROR((IF(ISBLANK(VLOOKUP($A21,'Review Log'!$A$7:$AP$406,MATCH($B$14,'Review Log'!$A$5:$AP$5,0),FALSE)),"Enter the fund(s) on the Review Log",VLOOKUP($A21,'Review Log'!$A$7:$AP$406,MATCH($B$14,'Review Log'!$A$5:$AP$5,0),FALSE))),"")</f>
        <v/>
      </c>
      <c r="C21" s="235" t="str">
        <f>+IFERROR(IF(OR($B21="",$B21="Enter the fund(s) on the Review Log"),"",VLOOKUP($B21, Fund!$C$3:$M$486, 5, FALSE)),"SAO to Review")</f>
        <v/>
      </c>
      <c r="D21" s="235" t="str">
        <f>+IFERROR(IF(OR($B21="",$B21="Enter the fund(s) on the Review Log"),"",VLOOKUP($B21, Fund!$C$3:$M$486, 11, FALSE)),"SAO to Review")</f>
        <v/>
      </c>
      <c r="E21" s="234" t="str">
        <f>+IFERROR(IF(ISBLANK(VLOOKUP($A21,'Review Log'!$A$7:$AP$406,MATCH($E$14,'Review Log'!$A$5:$AP$5,0), FALSE)),"Enter the asset name on the Review Log",VLOOKUP($A21,'Review Log'!$A$7:$AP$406,MATCH($E$14,'Review Log'!$A$5:$AP$5,0), FALSE)),"")</f>
        <v/>
      </c>
      <c r="F21" s="234" t="str">
        <f>+IFERROR(IF(ISBLANK(VLOOKUP($A21,'Review Log'!$A$7:$AP$406,MATCH($F$14,'Review Log'!$A$5:$AP$5,0), FALSE)),"Enter the asset name on the Review Log",VLOOKUP($A21,'Review Log'!$A$7:$AP$406,MATCH($F$14,'Review Log'!$A$5:$AP$5,0), FALSE)),"")</f>
        <v/>
      </c>
      <c r="G21" s="236"/>
      <c r="H21" s="237"/>
    </row>
    <row r="22" spans="1:8" ht="35.450000000000003" customHeight="1" x14ac:dyDescent="0.25">
      <c r="A22" s="233"/>
      <c r="B22" s="234" t="str">
        <f>IFERROR((IF(ISBLANK(VLOOKUP($A22,'Review Log'!$A$7:$AP$406,MATCH($B$14,'Review Log'!$A$5:$AP$5,0),FALSE)),"Enter the fund(s) on the Review Log",VLOOKUP($A22,'Review Log'!$A$7:$AP$406,MATCH($B$14,'Review Log'!$A$5:$AP$5,0),FALSE))),"")</f>
        <v/>
      </c>
      <c r="C22" s="235" t="str">
        <f>+IFERROR(IF(OR($B22="",$B22="Enter the fund(s) on the Review Log"),"",VLOOKUP($B22, Fund!$C$3:$M$486, 5, FALSE)),"SAO to Review")</f>
        <v/>
      </c>
      <c r="D22" s="235" t="str">
        <f>+IFERROR(IF(OR($B22="",$B22="Enter the fund(s) on the Review Log"),"",VLOOKUP($B22, Fund!$C$3:$M$486, 11, FALSE)),"SAO to Review")</f>
        <v/>
      </c>
      <c r="E22" s="234" t="str">
        <f>+IFERROR(IF(ISBLANK(VLOOKUP($A22,'Review Log'!$A$7:$AP$406,MATCH($E$14,'Review Log'!$A$5:$AP$5,0), FALSE)),"Enter the asset name on the Review Log",VLOOKUP($A22,'Review Log'!$A$7:$AP$406,MATCH($E$14,'Review Log'!$A$5:$AP$5,0), FALSE)),"")</f>
        <v/>
      </c>
      <c r="F22" s="234" t="str">
        <f>+IFERROR(IF(ISBLANK(VLOOKUP($A22,'Review Log'!$A$7:$AP$406,MATCH($F$14,'Review Log'!$A$5:$AP$5,0), FALSE)),"Enter the asset name on the Review Log",VLOOKUP($A22,'Review Log'!$A$7:$AP$406,MATCH($F$14,'Review Log'!$A$5:$AP$5,0), FALSE)),"")</f>
        <v/>
      </c>
      <c r="G22" s="236"/>
      <c r="H22" s="237"/>
    </row>
    <row r="23" spans="1:8" ht="35.450000000000003" customHeight="1" x14ac:dyDescent="0.25">
      <c r="A23" s="233"/>
      <c r="B23" s="234" t="str">
        <f>IFERROR((IF(ISBLANK(VLOOKUP($A23,'Review Log'!$A$7:$AP$406,MATCH($B$14,'Review Log'!$A$5:$AP$5,0),FALSE)),"Enter the fund(s) on the Review Log",VLOOKUP($A23,'Review Log'!$A$7:$AP$406,MATCH($B$14,'Review Log'!$A$5:$AP$5,0),FALSE))),"")</f>
        <v/>
      </c>
      <c r="C23" s="235" t="str">
        <f>+IFERROR(IF(OR($B23="",$B23="Enter the fund(s) on the Review Log"),"",VLOOKUP($B23, Fund!$C$3:$M$486, 5, FALSE)),"SAO to Review")</f>
        <v/>
      </c>
      <c r="D23" s="235" t="str">
        <f>+IFERROR(IF(OR($B23="",$B23="Enter the fund(s) on the Review Log"),"",VLOOKUP($B23, Fund!$C$3:$M$486, 11, FALSE)),"SAO to Review")</f>
        <v/>
      </c>
      <c r="E23" s="234" t="str">
        <f>+IFERROR(IF(ISBLANK(VLOOKUP($A23,'Review Log'!$A$7:$AP$406,MATCH($E$14,'Review Log'!$A$5:$AP$5,0), FALSE)),"Enter the asset name on the Review Log",VLOOKUP($A23,'Review Log'!$A$7:$AP$406,MATCH($E$14,'Review Log'!$A$5:$AP$5,0), FALSE)),"")</f>
        <v/>
      </c>
      <c r="F23" s="234" t="str">
        <f>+IFERROR(IF(ISBLANK(VLOOKUP($A23,'Review Log'!$A$7:$AP$406,MATCH($F$14,'Review Log'!$A$5:$AP$5,0), FALSE)),"Enter the asset name on the Review Log",VLOOKUP($A23,'Review Log'!$A$7:$AP$406,MATCH($F$14,'Review Log'!$A$5:$AP$5,0), FALSE)),"")</f>
        <v/>
      </c>
      <c r="G23" s="236"/>
      <c r="H23" s="237"/>
    </row>
    <row r="24" spans="1:8" ht="35.450000000000003" customHeight="1" x14ac:dyDescent="0.25">
      <c r="A24" s="233"/>
      <c r="B24" s="234" t="str">
        <f>IFERROR((IF(ISBLANK(VLOOKUP($A24,'Review Log'!$A$7:$AP$406,MATCH($B$14,'Review Log'!$A$5:$AP$5,0),FALSE)),"Enter the fund(s) on the Review Log",VLOOKUP($A24,'Review Log'!$A$7:$AP$406,MATCH($B$14,'Review Log'!$A$5:$AP$5,0),FALSE))),"")</f>
        <v/>
      </c>
      <c r="C24" s="235" t="str">
        <f>+IFERROR(IF(OR($B24="",$B24="Enter the fund(s) on the Review Log"),"",VLOOKUP($B24, Fund!$C$3:$M$486, 5, FALSE)),"SAO to Review")</f>
        <v/>
      </c>
      <c r="D24" s="235" t="str">
        <f>+IFERROR(IF(OR($B24="",$B24="Enter the fund(s) on the Review Log"),"",VLOOKUP($B24, Fund!$C$3:$M$486, 11, FALSE)),"SAO to Review")</f>
        <v/>
      </c>
      <c r="E24" s="234" t="str">
        <f>+IFERROR(IF(ISBLANK(VLOOKUP($A24,'Review Log'!$A$7:$AP$406,MATCH($E$14,'Review Log'!$A$5:$AP$5,0), FALSE)),"Enter the asset name on the Review Log",VLOOKUP($A24,'Review Log'!$A$7:$AP$406,MATCH($E$14,'Review Log'!$A$5:$AP$5,0), FALSE)),"")</f>
        <v/>
      </c>
      <c r="F24" s="234" t="str">
        <f>+IFERROR(IF(ISBLANK(VLOOKUP($A24,'Review Log'!$A$7:$AP$406,MATCH($F$14,'Review Log'!$A$5:$AP$5,0), FALSE)),"Enter the asset name on the Review Log",VLOOKUP($A24,'Review Log'!$A$7:$AP$406,MATCH($F$14,'Review Log'!$A$5:$AP$5,0), FALSE)),"")</f>
        <v/>
      </c>
      <c r="G24" s="236"/>
      <c r="H24" s="237"/>
    </row>
    <row r="25" spans="1:8" ht="35.450000000000003" customHeight="1" x14ac:dyDescent="0.25">
      <c r="A25" s="233"/>
      <c r="B25" s="234" t="str">
        <f>IFERROR((IF(ISBLANK(VLOOKUP($A25,'Review Log'!$A$7:$AP$406,MATCH($B$14,'Review Log'!$A$5:$AP$5,0),FALSE)),"Enter the fund(s) on the Review Log",VLOOKUP($A25,'Review Log'!$A$7:$AP$406,MATCH($B$14,'Review Log'!$A$5:$AP$5,0),FALSE))),"")</f>
        <v/>
      </c>
      <c r="C25" s="235" t="str">
        <f>+IFERROR(IF(OR($B25="",$B25="Enter the fund(s) on the Review Log"),"",VLOOKUP($B25, Fund!$C$3:$M$486, 5, FALSE)),"SAO to Review")</f>
        <v/>
      </c>
      <c r="D25" s="235" t="str">
        <f>+IFERROR(IF(OR($B25="",$B25="Enter the fund(s) on the Review Log"),"",VLOOKUP($B25, Fund!$C$3:$M$486, 11, FALSE)),"SAO to Review")</f>
        <v/>
      </c>
      <c r="E25" s="234" t="str">
        <f>+IFERROR(IF(ISBLANK(VLOOKUP($A25,'Review Log'!$A$7:$AP$406,MATCH($E$14,'Review Log'!$A$5:$AP$5,0), FALSE)),"Enter the asset name on the Review Log",VLOOKUP($A25,'Review Log'!$A$7:$AP$406,MATCH($E$14,'Review Log'!$A$5:$AP$5,0), FALSE)),"")</f>
        <v/>
      </c>
      <c r="F25" s="234" t="str">
        <f>+IFERROR(IF(ISBLANK(VLOOKUP($A25,'Review Log'!$A$7:$AP$406,MATCH($F$14,'Review Log'!$A$5:$AP$5,0), FALSE)),"Enter the asset name on the Review Log",VLOOKUP($A25,'Review Log'!$A$7:$AP$406,MATCH($F$14,'Review Log'!$A$5:$AP$5,0), FALSE)),"")</f>
        <v/>
      </c>
      <c r="G25" s="236"/>
      <c r="H25" s="237"/>
    </row>
    <row r="26" spans="1:8" ht="35.450000000000003" customHeight="1" x14ac:dyDescent="0.25">
      <c r="A26" s="233"/>
      <c r="B26" s="234" t="str">
        <f>IFERROR((IF(ISBLANK(VLOOKUP($A26,'Review Log'!$A$7:$AP$406,MATCH($B$14,'Review Log'!$A$5:$AP$5,0),FALSE)),"Enter the fund(s) on the Review Log",VLOOKUP($A26,'Review Log'!$A$7:$AP$406,MATCH($B$14,'Review Log'!$A$5:$AP$5,0),FALSE))),"")</f>
        <v/>
      </c>
      <c r="C26" s="235" t="str">
        <f>+IFERROR(IF(OR($B26="",$B26="Enter the fund(s) on the Review Log"),"",VLOOKUP($B26, Fund!$C$3:$M$486, 5, FALSE)),"SAO to Review")</f>
        <v/>
      </c>
      <c r="D26" s="235" t="str">
        <f>+IFERROR(IF(OR($B26="",$B26="Enter the fund(s) on the Review Log"),"",VLOOKUP($B26, Fund!$C$3:$M$486, 11, FALSE)),"SAO to Review")</f>
        <v/>
      </c>
      <c r="E26" s="234" t="str">
        <f>+IFERROR(IF(ISBLANK(VLOOKUP($A26,'Review Log'!$A$7:$AP$406,MATCH($E$14,'Review Log'!$A$5:$AP$5,0), FALSE)),"Enter the asset name on the Review Log",VLOOKUP($A26,'Review Log'!$A$7:$AP$406,MATCH($E$14,'Review Log'!$A$5:$AP$5,0), FALSE)),"")</f>
        <v/>
      </c>
      <c r="F26" s="234" t="str">
        <f>+IFERROR(IF(ISBLANK(VLOOKUP($A26,'Review Log'!$A$7:$AP$406,MATCH($F$14,'Review Log'!$A$5:$AP$5,0), FALSE)),"Enter the asset name on the Review Log",VLOOKUP($A26,'Review Log'!$A$7:$AP$406,MATCH($F$14,'Review Log'!$A$5:$AP$5,0), FALSE)),"")</f>
        <v/>
      </c>
      <c r="G26" s="236"/>
      <c r="H26" s="237"/>
    </row>
    <row r="27" spans="1:8" ht="35.450000000000003" customHeight="1" x14ac:dyDescent="0.25">
      <c r="A27" s="233"/>
      <c r="B27" s="234" t="str">
        <f>IFERROR((IF(ISBLANK(VLOOKUP($A27,'Review Log'!$A$7:$AP$406,MATCH($B$14,'Review Log'!$A$5:$AP$5,0),FALSE)),"Enter the fund(s) on the Review Log",VLOOKUP($A27,'Review Log'!$A$7:$AP$406,MATCH($B$14,'Review Log'!$A$5:$AP$5,0),FALSE))),"")</f>
        <v/>
      </c>
      <c r="C27" s="235" t="str">
        <f>+IFERROR(IF(OR($B27="",$B27="Enter the fund(s) on the Review Log"),"",VLOOKUP($B27, Fund!$C$3:$M$486, 5, FALSE)),"SAO to Review")</f>
        <v/>
      </c>
      <c r="D27" s="235" t="str">
        <f>+IFERROR(IF(OR($B27="",$B27="Enter the fund(s) on the Review Log"),"",VLOOKUP($B27, Fund!$C$3:$M$486, 11, FALSE)),"SAO to Review")</f>
        <v/>
      </c>
      <c r="E27" s="234" t="str">
        <f>+IFERROR(IF(ISBLANK(VLOOKUP($A27,'Review Log'!$A$7:$AP$406,MATCH($E$14,'Review Log'!$A$5:$AP$5,0), FALSE)),"Enter the asset name on the Review Log",VLOOKUP($A27,'Review Log'!$A$7:$AP$406,MATCH($E$14,'Review Log'!$A$5:$AP$5,0), FALSE)),"")</f>
        <v/>
      </c>
      <c r="F27" s="234" t="str">
        <f>+IFERROR(IF(ISBLANK(VLOOKUP($A27,'Review Log'!$A$7:$AP$406,MATCH($F$14,'Review Log'!$A$5:$AP$5,0), FALSE)),"Enter the asset name on the Review Log",VLOOKUP($A27,'Review Log'!$A$7:$AP$406,MATCH($F$14,'Review Log'!$A$5:$AP$5,0), FALSE)),"")</f>
        <v/>
      </c>
      <c r="G27" s="236"/>
      <c r="H27" s="237"/>
    </row>
    <row r="28" spans="1:8" ht="35.450000000000003" customHeight="1" x14ac:dyDescent="0.25">
      <c r="A28" s="233"/>
      <c r="B28" s="234" t="str">
        <f>IFERROR((IF(ISBLANK(VLOOKUP($A28,'Review Log'!$A$7:$AP$406,MATCH($B$14,'Review Log'!$A$5:$AP$5,0),FALSE)),"Enter the fund(s) on the Review Log",VLOOKUP($A28,'Review Log'!$A$7:$AP$406,MATCH($B$14,'Review Log'!$A$5:$AP$5,0),FALSE))),"")</f>
        <v/>
      </c>
      <c r="C28" s="235" t="str">
        <f>+IFERROR(IF(OR($B28="",$B28="Enter the fund(s) on the Review Log"),"",VLOOKUP($B28, Fund!$C$3:$M$486, 5, FALSE)),"SAO to Review")</f>
        <v/>
      </c>
      <c r="D28" s="235" t="str">
        <f>+IFERROR(IF(OR($B28="",$B28="Enter the fund(s) on the Review Log"),"",VLOOKUP($B28, Fund!$C$3:$M$486, 11, FALSE)),"SAO to Review")</f>
        <v/>
      </c>
      <c r="E28" s="234" t="str">
        <f>+IFERROR(IF(ISBLANK(VLOOKUP($A28,'Review Log'!$A$7:$AP$406,MATCH($E$14,'Review Log'!$A$5:$AP$5,0), FALSE)),"Enter the asset name on the Review Log",VLOOKUP($A28,'Review Log'!$A$7:$AP$406,MATCH($E$14,'Review Log'!$A$5:$AP$5,0), FALSE)),"")</f>
        <v/>
      </c>
      <c r="F28" s="234" t="str">
        <f>+IFERROR(IF(ISBLANK(VLOOKUP($A28,'Review Log'!$A$7:$AP$406,MATCH($F$14,'Review Log'!$A$5:$AP$5,0), FALSE)),"Enter the asset name on the Review Log",VLOOKUP($A28,'Review Log'!$A$7:$AP$406,MATCH($F$14,'Review Log'!$A$5:$AP$5,0), FALSE)),"")</f>
        <v/>
      </c>
      <c r="G28" s="236"/>
      <c r="H28" s="237"/>
    </row>
    <row r="29" spans="1:8" ht="35.450000000000003" customHeight="1" x14ac:dyDescent="0.25">
      <c r="A29" s="233"/>
      <c r="B29" s="234" t="str">
        <f>IFERROR((IF(ISBLANK(VLOOKUP($A29,'Review Log'!$A$7:$AP$406,MATCH($B$14,'Review Log'!$A$5:$AP$5,0),FALSE)),"Enter the fund(s) on the Review Log",VLOOKUP($A29,'Review Log'!$A$7:$AP$406,MATCH($B$14,'Review Log'!$A$5:$AP$5,0),FALSE))),"")</f>
        <v/>
      </c>
      <c r="C29" s="235" t="str">
        <f>+IFERROR(IF(OR($B29="",$B29="Enter the fund(s) on the Review Log"),"",VLOOKUP($B29, Fund!$C$3:$M$486, 5, FALSE)),"SAO to Review")</f>
        <v/>
      </c>
      <c r="D29" s="235" t="str">
        <f>+IFERROR(IF(OR($B29="",$B29="Enter the fund(s) on the Review Log"),"",VLOOKUP($B29, Fund!$C$3:$M$486, 11, FALSE)),"SAO to Review")</f>
        <v/>
      </c>
      <c r="E29" s="234" t="str">
        <f>+IFERROR(IF(ISBLANK(VLOOKUP($A29,'Review Log'!$A$7:$AP$406,MATCH($E$14,'Review Log'!$A$5:$AP$5,0), FALSE)),"Enter the asset name on the Review Log",VLOOKUP($A29,'Review Log'!$A$7:$AP$406,MATCH($E$14,'Review Log'!$A$5:$AP$5,0), FALSE)),"")</f>
        <v/>
      </c>
      <c r="F29" s="234" t="str">
        <f>+IFERROR(IF(ISBLANK(VLOOKUP($A29,'Review Log'!$A$7:$AP$406,MATCH($F$14,'Review Log'!$A$5:$AP$5,0), FALSE)),"Enter the asset name on the Review Log",VLOOKUP($A29,'Review Log'!$A$7:$AP$406,MATCH($F$14,'Review Log'!$A$5:$AP$5,0), FALSE)),"")</f>
        <v/>
      </c>
      <c r="G29" s="236"/>
      <c r="H29" s="237"/>
    </row>
  </sheetData>
  <sheetProtection algorithmName="SHA-512" hashValue="z5fxwY6CXnj72g3MoIyJBpaQjbPIGuTYlu/NsOUzQ5ppeC4un3mZL/NghsU5G3yWwkPNr1XLSYjyZuMBPkMWYQ==" saltValue="DGOg10Njw3xBf31pPUO+AA==" spinCount="100000" sheet="1" formatCells="0" formatColumns="0" formatRows="0" insertColumns="0" insertRows="0" sort="0" autoFilter="0"/>
  <autoFilter ref="A14:H14" xr:uid="{63508603-2CF9-4485-9DA7-6A4E1639947C}"/>
  <mergeCells count="4">
    <mergeCell ref="B4:H12"/>
    <mergeCell ref="C13:D13"/>
    <mergeCell ref="E13:F13"/>
    <mergeCell ref="B3:H3"/>
  </mergeCells>
  <pageMargins left="0.7" right="0.7" top="0.75" bottom="0.75" header="0.3" footer="0.3"/>
  <pageSetup scale="36" fitToHeight="0" orientation="landscape" r:id="rId1"/>
  <headerFooter>
    <oddHeader>&amp;LGASB 96 Subscription-Based Information Technology Arrangements (SBITAs) -  Variable Payments Log</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promptTitle="Arrangement #" prompt="Select the associated Arrangement number found in column A of the Review Log." xr:uid="{EAE09490-3AB5-41B9-BA04-7C6497C241A0}">
          <x14:formula1>
            <xm:f>'Review Log'!$A$7:$A$406</xm:f>
          </x14:formula1>
          <xm:sqref>A15:A29</xm:sqref>
        </x14:dataValidation>
        <x14:dataValidation type="list" allowBlank="1" showInputMessage="1" showErrorMessage="1" xr:uid="{F8B34534-03B1-42BB-BD13-AB0169E970AA}">
          <x14:formula1>
            <xm:f>'Drop-down Menus'!$Q$1:$Q$2</xm:f>
          </x14:formula1>
          <xm:sqref>G15:G29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83978-EB6A-41E2-AA7A-4B848683D497}">
  <sheetPr>
    <pageSetUpPr fitToPage="1"/>
  </sheetPr>
  <dimension ref="A1:K23"/>
  <sheetViews>
    <sheetView zoomScale="85" zoomScaleNormal="85" workbookViewId="0">
      <selection activeCell="A9" sqref="A9"/>
    </sheetView>
  </sheetViews>
  <sheetFormatPr defaultColWidth="8.88671875" defaultRowHeight="15" x14ac:dyDescent="0.25"/>
  <cols>
    <col min="1" max="1" width="18.109375" style="223" customWidth="1"/>
    <col min="2" max="2" width="14.33203125" style="239" customWidth="1"/>
    <col min="3" max="3" width="11.5546875" style="238" customWidth="1"/>
    <col min="4" max="4" width="17.44140625" style="238" customWidth="1"/>
    <col min="5" max="6" width="30.109375" style="238" customWidth="1"/>
    <col min="7" max="7" width="13.33203125" style="240" customWidth="1"/>
    <col min="8" max="8" width="21.109375" style="223" customWidth="1"/>
    <col min="9" max="9" width="17.109375" style="241" customWidth="1"/>
    <col min="10" max="11" width="17.88671875" style="241" customWidth="1"/>
    <col min="12" max="16384" width="8.88671875" style="223"/>
  </cols>
  <sheetData>
    <row r="1" spans="1:11" x14ac:dyDescent="0.25">
      <c r="A1" s="219" t="s">
        <v>884</v>
      </c>
      <c r="B1" s="220" t="str">
        <f>"Use this tab to report all capitalizable expenses incurred for any arrangement that will be capitalizable as a SBITA, but not in "&amp;A2&amp;", since the subscription term had not yet begun."</f>
        <v>Use this tab to report all capitalizable expenses incurred for any arrangement that will be capitalizable as a SBITA, but not in FY2025, since the subscription term had not yet begun.</v>
      </c>
      <c r="C1" s="222"/>
      <c r="D1" s="222"/>
      <c r="E1" s="222"/>
      <c r="F1" s="222"/>
    </row>
    <row r="2" spans="1:11" x14ac:dyDescent="0.25">
      <c r="A2" s="224" t="str">
        <f>+Overview!A4</f>
        <v>FY2025</v>
      </c>
      <c r="B2" s="224" t="s">
        <v>882</v>
      </c>
      <c r="C2" s="226"/>
      <c r="D2" s="226"/>
      <c r="E2" s="226"/>
      <c r="F2" s="226"/>
    </row>
    <row r="3" spans="1:11" x14ac:dyDescent="0.25">
      <c r="A3" s="224"/>
      <c r="B3" s="224" t="s">
        <v>883</v>
      </c>
      <c r="C3" s="222"/>
      <c r="D3" s="222"/>
      <c r="E3" s="222"/>
      <c r="F3" s="222"/>
    </row>
    <row r="4" spans="1:11" ht="17.45" customHeight="1" x14ac:dyDescent="0.25">
      <c r="A4" s="224"/>
      <c r="B4" s="224" t="s">
        <v>1191</v>
      </c>
      <c r="C4" s="222"/>
      <c r="D4" s="222"/>
      <c r="E4" s="222"/>
      <c r="F4" s="222"/>
    </row>
    <row r="5" spans="1:11" ht="17.45" customHeight="1" x14ac:dyDescent="0.25">
      <c r="A5" s="224"/>
      <c r="B5" s="224" t="s">
        <v>991</v>
      </c>
      <c r="C5" s="222"/>
      <c r="D5" s="222"/>
      <c r="E5" s="222"/>
      <c r="F5" s="222"/>
    </row>
    <row r="6" spans="1:11" ht="15.75" thickBot="1" x14ac:dyDescent="0.3">
      <c r="A6" s="224"/>
      <c r="B6" s="221"/>
      <c r="C6" s="222"/>
      <c r="D6" s="222"/>
      <c r="E6" s="222"/>
      <c r="F6" s="222"/>
    </row>
    <row r="7" spans="1:11" ht="52.35" customHeight="1" thickBot="1" x14ac:dyDescent="0.3">
      <c r="A7" s="224"/>
      <c r="B7" s="319" t="s">
        <v>982</v>
      </c>
      <c r="C7" s="659" t="s">
        <v>985</v>
      </c>
      <c r="D7" s="659"/>
      <c r="E7" s="660" t="s">
        <v>982</v>
      </c>
      <c r="F7" s="660"/>
      <c r="I7" s="661" t="s">
        <v>885</v>
      </c>
      <c r="J7" s="662"/>
      <c r="K7" s="663"/>
    </row>
    <row r="8" spans="1:11" s="232" customFormat="1" ht="60" x14ac:dyDescent="0.25">
      <c r="A8" s="229" t="s">
        <v>1186</v>
      </c>
      <c r="B8" s="229" t="s">
        <v>34</v>
      </c>
      <c r="C8" s="230" t="s">
        <v>38</v>
      </c>
      <c r="D8" s="230" t="s">
        <v>15</v>
      </c>
      <c r="E8" s="229" t="s">
        <v>801</v>
      </c>
      <c r="F8" s="229" t="s">
        <v>981</v>
      </c>
      <c r="G8" s="242" t="s">
        <v>987</v>
      </c>
      <c r="H8" s="230" t="s">
        <v>787</v>
      </c>
      <c r="I8" s="243" t="s">
        <v>988</v>
      </c>
      <c r="J8" s="243" t="s">
        <v>989</v>
      </c>
      <c r="K8" s="243" t="s">
        <v>990</v>
      </c>
    </row>
    <row r="9" spans="1:11" ht="35.450000000000003" customHeight="1" x14ac:dyDescent="0.25">
      <c r="A9" s="233"/>
      <c r="B9" s="244" t="str">
        <f>IFERROR((IF(ISBLANK(VLOOKUP($A9,'Review Log'!$A$7:$AP$406,MATCH($B$8,'Review Log'!$A$5:$AP$5,0),FALSE)),"Enter the fund(s) on the Review Log",VLOOKUP($A9,'Review Log'!$A$7:$AP$406,MATCH($B$8,'Review Log'!$A$5:$AP$5,0),FALSE))),"")</f>
        <v/>
      </c>
      <c r="C9" s="235" t="str">
        <f>+IFERROR(IF(OR($B9="",$B9="Enter the fund(s) on the Review Log"),"",VLOOKUP($B9, Fund!$C$3:$M$486, 5, FALSE)),"SAO to Review")</f>
        <v/>
      </c>
      <c r="D9" s="235" t="str">
        <f>+IFERROR(IF(OR($B9="",$B9="Enter the fund(s) on the Review Log"),"",VLOOKUP($B9, Fund!$C$3:$M$486, 11, FALSE)),"SAO to Review")</f>
        <v/>
      </c>
      <c r="E9" s="244" t="str">
        <f>+IFERROR(IF(ISBLANK(VLOOKUP($A9,'Review Log'!$A$7:$AP$406,MATCH($E$8,'Review Log'!$A$5:$AP$5,0), FALSE)),"Enter the asset name on the Review Log",VLOOKUP($A9,'Review Log'!$A$7:$AP$406,MATCH($E$8,'Review Log'!$A$5:$AP$5,0), FALSE)),"")</f>
        <v/>
      </c>
      <c r="F9" s="244" t="str">
        <f>+IFERROR(IF(ISBLANK(VLOOKUP($A9,'Review Log'!$A$7:$AP$406,MATCH($F$8,'Review Log'!$A$5:$AP$5,0), FALSE)),"Enter the vendor on the Review Log",VLOOKUP($A9,'Review Log'!$A$7:$AP$406,MATCH($F$8,'Review Log'!$A$5:$AP$5,0), FALSE)),"")</f>
        <v/>
      </c>
      <c r="G9" s="245"/>
      <c r="H9" s="246"/>
      <c r="I9" s="247"/>
      <c r="J9" s="247"/>
      <c r="K9" s="247"/>
    </row>
    <row r="10" spans="1:11" ht="35.1" customHeight="1" x14ac:dyDescent="0.25">
      <c r="A10" s="233"/>
      <c r="B10" s="244" t="str">
        <f>IFERROR((IF(ISBLANK(VLOOKUP($A10,'Review Log'!$A$7:$AP$406,MATCH($B$8,'Review Log'!$A$5:$AP$5,0),FALSE)),"Enter the fund(s) on the Review Log",VLOOKUP($A10,'Review Log'!$A$7:$AP$406,MATCH($B$8,'Review Log'!$A$5:$AP$5,0),FALSE))),"")</f>
        <v/>
      </c>
      <c r="C10" s="235" t="str">
        <f>+IFERROR(IF(OR($B10="",$B10="Enter the fund(s) on the Review Log"),"",VLOOKUP($B10, Fund!$C$3:$M$486, 5, FALSE)),"SAO to Review")</f>
        <v/>
      </c>
      <c r="D10" s="235" t="str">
        <f>+IFERROR(IF(OR($B10="",$B10="Enter the fund(s) on the Review Log"),"",VLOOKUP($B10, Fund!$C$3:$M$486, 11, FALSE)),"SAO to Review")</f>
        <v/>
      </c>
      <c r="E10" s="244" t="str">
        <f>+IFERROR(IF(ISBLANK(VLOOKUP($A10,'Review Log'!$A$7:$AP$406,MATCH($E$8,'Review Log'!$A$5:$AP$5,0), FALSE)),"Enter the asset name on the Review Log",VLOOKUP($A10,'Review Log'!$A$7:$AP$406,MATCH($E$8,'Review Log'!$A$5:$AP$5,0), FALSE)),"")</f>
        <v/>
      </c>
      <c r="F10" s="244" t="str">
        <f>+IFERROR(IF(ISBLANK(VLOOKUP($A10,'Review Log'!$A$7:$AP$406,MATCH($F$8,'Review Log'!$A$5:$AP$5,0), FALSE)),"Enter the vendor on the Review Log",VLOOKUP($A10,'Review Log'!$A$7:$AP$406,MATCH($F$8,'Review Log'!$A$5:$AP$5,0), FALSE)),"")</f>
        <v/>
      </c>
      <c r="G10" s="245"/>
      <c r="H10" s="246"/>
      <c r="I10" s="247"/>
      <c r="J10" s="247"/>
      <c r="K10" s="247"/>
    </row>
    <row r="11" spans="1:11" ht="35.1" customHeight="1" x14ac:dyDescent="0.25">
      <c r="A11" s="233"/>
      <c r="B11" s="244" t="str">
        <f>IFERROR((IF(ISBLANK(VLOOKUP($A11,'Review Log'!$A$7:$AP$406,MATCH($B$8,'Review Log'!$A$5:$AP$5,0),FALSE)),"Enter the fund(s) on the Review Log",VLOOKUP($A11,'Review Log'!$A$7:$AP$406,MATCH($B$8,'Review Log'!$A$5:$AP$5,0),FALSE))),"")</f>
        <v/>
      </c>
      <c r="C11" s="235" t="str">
        <f>+IFERROR(IF(OR($B11="",$B11="Enter the fund(s) on the Review Log"),"",VLOOKUP($B11, Fund!$C$3:$M$486, 5, FALSE)),"SAO to Review")</f>
        <v/>
      </c>
      <c r="D11" s="235" t="str">
        <f>+IFERROR(IF(OR($B11="",$B11="Enter the fund(s) on the Review Log"),"",VLOOKUP($B11, Fund!$C$3:$M$486, 11, FALSE)),"SAO to Review")</f>
        <v/>
      </c>
      <c r="E11" s="244" t="str">
        <f>+IFERROR(IF(ISBLANK(VLOOKUP($A11,'Review Log'!$A$7:$AP$406,MATCH($E$8,'Review Log'!$A$5:$AP$5,0), FALSE)),"Enter the asset name on the Review Log",VLOOKUP($A11,'Review Log'!$A$7:$AP$406,MATCH($E$8,'Review Log'!$A$5:$AP$5,0), FALSE)),"")</f>
        <v/>
      </c>
      <c r="F11" s="244" t="str">
        <f>+IFERROR(IF(ISBLANK(VLOOKUP($A11,'Review Log'!$A$7:$AP$406,MATCH($F$8,'Review Log'!$A$5:$AP$5,0), FALSE)),"Enter the vendor on the Review Log",VLOOKUP($A11,'Review Log'!$A$7:$AP$406,MATCH($F$8,'Review Log'!$A$5:$AP$5,0), FALSE)),"")</f>
        <v/>
      </c>
      <c r="G11" s="245"/>
      <c r="H11" s="246"/>
      <c r="I11" s="247"/>
      <c r="J11" s="247"/>
      <c r="K11" s="247"/>
    </row>
    <row r="12" spans="1:11" ht="35.1" customHeight="1" x14ac:dyDescent="0.25">
      <c r="A12" s="233"/>
      <c r="B12" s="244" t="str">
        <f>IFERROR((IF(ISBLANK(VLOOKUP($A12,'Review Log'!$A$7:$AP$406,MATCH($B$8,'Review Log'!$A$5:$AP$5,0),FALSE)),"Enter the fund(s) on the Review Log",VLOOKUP($A12,'Review Log'!$A$7:$AP$406,MATCH($B$8,'Review Log'!$A$5:$AP$5,0),FALSE))),"")</f>
        <v/>
      </c>
      <c r="C12" s="235" t="str">
        <f>+IFERROR(IF(OR($B12="",$B12="Enter the fund(s) on the Review Log"),"",VLOOKUP($B12, Fund!$C$3:$M$486, 5, FALSE)),"SAO to Review")</f>
        <v/>
      </c>
      <c r="D12" s="235" t="str">
        <f>+IFERROR(IF(OR($B12="",$B12="Enter the fund(s) on the Review Log"),"",VLOOKUP($B12, Fund!$C$3:$M$486, 11, FALSE)),"SAO to Review")</f>
        <v/>
      </c>
      <c r="E12" s="244" t="str">
        <f>+IFERROR(IF(ISBLANK(VLOOKUP($A12,'Review Log'!$A$7:$AP$406,MATCH($E$8,'Review Log'!$A$5:$AP$5,0), FALSE)),"Enter the asset name on the Review Log",VLOOKUP($A12,'Review Log'!$A$7:$AP$406,MATCH($E$8,'Review Log'!$A$5:$AP$5,0), FALSE)),"")</f>
        <v/>
      </c>
      <c r="F12" s="244" t="str">
        <f>+IFERROR(IF(ISBLANK(VLOOKUP($A12,'Review Log'!$A$7:$AP$406,MATCH($F$8,'Review Log'!$A$5:$AP$5,0), FALSE)),"Enter the vendor on the Review Log",VLOOKUP($A12,'Review Log'!$A$7:$AP$406,MATCH($F$8,'Review Log'!$A$5:$AP$5,0), FALSE)),"")</f>
        <v/>
      </c>
      <c r="G12" s="248"/>
      <c r="H12" s="246"/>
      <c r="I12" s="247"/>
      <c r="J12" s="247"/>
      <c r="K12" s="247"/>
    </row>
    <row r="13" spans="1:11" ht="35.1" customHeight="1" x14ac:dyDescent="0.25">
      <c r="A13" s="233"/>
      <c r="B13" s="244" t="str">
        <f>IFERROR((IF(ISBLANK(VLOOKUP($A13,'Review Log'!$A$7:$AP$406,MATCH($B$8,'Review Log'!$A$5:$AP$5,0),FALSE)),"Enter the fund(s) on the Review Log",VLOOKUP($A13,'Review Log'!$A$7:$AP$406,MATCH($B$8,'Review Log'!$A$5:$AP$5,0),FALSE))),"")</f>
        <v/>
      </c>
      <c r="C13" s="235" t="str">
        <f>+IFERROR(IF(OR($B13="",$B13="Enter the fund(s) on the Review Log"),"",VLOOKUP($B13, Fund!$C$3:$M$486, 5, FALSE)),"SAO to Review")</f>
        <v/>
      </c>
      <c r="D13" s="235" t="str">
        <f>+IFERROR(IF(OR($B13="",$B13="Enter the fund(s) on the Review Log"),"",VLOOKUP($B13, Fund!$C$3:$M$486, 11, FALSE)),"SAO to Review")</f>
        <v/>
      </c>
      <c r="E13" s="244" t="str">
        <f>+IFERROR(IF(ISBLANK(VLOOKUP($A13,'Review Log'!$A$7:$AP$406,MATCH($E$8,'Review Log'!$A$5:$AP$5,0), FALSE)),"Enter the asset name on the Review Log",VLOOKUP($A13,'Review Log'!$A$7:$AP$406,MATCH($E$8,'Review Log'!$A$5:$AP$5,0), FALSE)),"")</f>
        <v/>
      </c>
      <c r="F13" s="244" t="str">
        <f>+IFERROR(IF(ISBLANK(VLOOKUP($A13,'Review Log'!$A$7:$AP$406,MATCH($F$8,'Review Log'!$A$5:$AP$5,0), FALSE)),"Enter the vendor on the Review Log",VLOOKUP($A13,'Review Log'!$A$7:$AP$406,MATCH($F$8,'Review Log'!$A$5:$AP$5,0), FALSE)),"")</f>
        <v/>
      </c>
      <c r="G13" s="249"/>
      <c r="H13" s="246"/>
      <c r="I13" s="247"/>
      <c r="J13" s="247"/>
      <c r="K13" s="247"/>
    </row>
    <row r="14" spans="1:11" ht="35.1" customHeight="1" x14ac:dyDescent="0.25">
      <c r="A14" s="233"/>
      <c r="B14" s="244" t="str">
        <f>IFERROR((IF(ISBLANK(VLOOKUP($A14,'Review Log'!$A$7:$AP$406,MATCH($B$8,'Review Log'!$A$5:$AP$5,0),FALSE)),"Enter the fund(s) on the Review Log",VLOOKUP($A14,'Review Log'!$A$7:$AP$406,MATCH($B$8,'Review Log'!$A$5:$AP$5,0),FALSE))),"")</f>
        <v/>
      </c>
      <c r="C14" s="235" t="str">
        <f>+IFERROR(IF(OR($B14="",$B14="Enter the fund(s) on the Review Log"),"",VLOOKUP($B14, Fund!$C$3:$M$486, 5, FALSE)),"SAO to Review")</f>
        <v/>
      </c>
      <c r="D14" s="235" t="str">
        <f>+IFERROR(IF(OR($B14="",$B14="Enter the fund(s) on the Review Log"),"",VLOOKUP($B14, Fund!$C$3:$M$486, 11, FALSE)),"SAO to Review")</f>
        <v/>
      </c>
      <c r="E14" s="244" t="str">
        <f>+IFERROR(IF(ISBLANK(VLOOKUP($A14,'Review Log'!$A$7:$AP$406,MATCH($E$8,'Review Log'!$A$5:$AP$5,0), FALSE)),"Enter the asset name on the Review Log",VLOOKUP($A14,'Review Log'!$A$7:$AP$406,MATCH($E$8,'Review Log'!$A$5:$AP$5,0), FALSE)),"")</f>
        <v/>
      </c>
      <c r="F14" s="244" t="str">
        <f>+IFERROR(IF(ISBLANK(VLOOKUP($A14,'Review Log'!$A$7:$AP$406,MATCH($F$8,'Review Log'!$A$5:$AP$5,0), FALSE)),"Enter the vendor on the Review Log",VLOOKUP($A14,'Review Log'!$A$7:$AP$406,MATCH($F$8,'Review Log'!$A$5:$AP$5,0), FALSE)),"")</f>
        <v/>
      </c>
      <c r="G14" s="245"/>
      <c r="H14" s="246"/>
      <c r="I14" s="247"/>
      <c r="J14" s="247"/>
      <c r="K14" s="247"/>
    </row>
    <row r="15" spans="1:11" ht="35.1" customHeight="1" x14ac:dyDescent="0.25">
      <c r="A15" s="233"/>
      <c r="B15" s="244" t="str">
        <f>IFERROR((IF(ISBLANK(VLOOKUP($A15,'Review Log'!$A$7:$AP$406,MATCH($B$8,'Review Log'!$A$5:$AP$5,0),FALSE)),"Enter the fund(s) on the Review Log",VLOOKUP($A15,'Review Log'!$A$7:$AP$406,MATCH($B$8,'Review Log'!$A$5:$AP$5,0),FALSE))),"")</f>
        <v/>
      </c>
      <c r="C15" s="235" t="str">
        <f>+IFERROR(IF(OR($B15="",$B15="Enter the fund(s) on the Review Log"),"",VLOOKUP($B15, Fund!$C$3:$M$486, 5, FALSE)),"SAO to Review")</f>
        <v/>
      </c>
      <c r="D15" s="235" t="str">
        <f>+IFERROR(IF(OR($B15="",$B15="Enter the fund(s) on the Review Log"),"",VLOOKUP($B15, Fund!$C$3:$M$486, 11, FALSE)),"SAO to Review")</f>
        <v/>
      </c>
      <c r="E15" s="244" t="str">
        <f>+IFERROR(IF(ISBLANK(VLOOKUP($A15,'Review Log'!$A$7:$AP$406,MATCH($E$8,'Review Log'!$A$5:$AP$5,0), FALSE)),"Enter the asset name on the Review Log",VLOOKUP($A15,'Review Log'!$A$7:$AP$406,MATCH($E$8,'Review Log'!$A$5:$AP$5,0), FALSE)),"")</f>
        <v/>
      </c>
      <c r="F15" s="244" t="str">
        <f>+IFERROR(IF(ISBLANK(VLOOKUP($A15,'Review Log'!$A$7:$AP$406,MATCH($F$8,'Review Log'!$A$5:$AP$5,0), FALSE)),"Enter the vendor on the Review Log",VLOOKUP($A15,'Review Log'!$A$7:$AP$406,MATCH($F$8,'Review Log'!$A$5:$AP$5,0), FALSE)),"")</f>
        <v/>
      </c>
      <c r="G15" s="245"/>
      <c r="H15" s="246"/>
      <c r="I15" s="247"/>
      <c r="J15" s="247"/>
      <c r="K15" s="247"/>
    </row>
    <row r="16" spans="1:11" ht="35.1" customHeight="1" x14ac:dyDescent="0.25">
      <c r="A16" s="233"/>
      <c r="B16" s="244" t="str">
        <f>IFERROR((IF(ISBLANK(VLOOKUP($A16,'Review Log'!$A$7:$AP$406,MATCH($B$8,'Review Log'!$A$5:$AP$5,0),FALSE)),"Enter the fund(s) on the Review Log",VLOOKUP($A16,'Review Log'!$A$7:$AP$406,MATCH($B$8,'Review Log'!$A$5:$AP$5,0),FALSE))),"")</f>
        <v/>
      </c>
      <c r="C16" s="235" t="str">
        <f>+IFERROR(IF(OR($B16="",$B16="Enter the fund(s) on the Review Log"),"",VLOOKUP($B16, Fund!$C$3:$M$486, 5, FALSE)),"SAO to Review")</f>
        <v/>
      </c>
      <c r="D16" s="235" t="str">
        <f>+IFERROR(IF(OR($B16="",$B16="Enter the fund(s) on the Review Log"),"",VLOOKUP($B16, Fund!$C$3:$M$486, 11, FALSE)),"SAO to Review")</f>
        <v/>
      </c>
      <c r="E16" s="244" t="str">
        <f>+IFERROR(IF(ISBLANK(VLOOKUP($A16,'Review Log'!$A$7:$AP$406,MATCH($E$8,'Review Log'!$A$5:$AP$5,0), FALSE)),"Enter the asset name on the Review Log",VLOOKUP($A16,'Review Log'!$A$7:$AP$406,MATCH($E$8,'Review Log'!$A$5:$AP$5,0), FALSE)),"")</f>
        <v/>
      </c>
      <c r="F16" s="244" t="str">
        <f>+IFERROR(IF(ISBLANK(VLOOKUP($A16,'Review Log'!$A$7:$AP$406,MATCH($F$8,'Review Log'!$A$5:$AP$5,0), FALSE)),"Enter the vendor on the Review Log",VLOOKUP($A16,'Review Log'!$A$7:$AP$406,MATCH($F$8,'Review Log'!$A$5:$AP$5,0), FALSE)),"")</f>
        <v/>
      </c>
      <c r="G16" s="245"/>
      <c r="H16" s="246"/>
      <c r="I16" s="247"/>
      <c r="J16" s="247"/>
      <c r="K16" s="247"/>
    </row>
    <row r="17" spans="1:11" ht="35.1" customHeight="1" x14ac:dyDescent="0.25">
      <c r="A17" s="233"/>
      <c r="B17" s="244" t="str">
        <f>IFERROR((IF(ISBLANK(VLOOKUP($A17,'Review Log'!$A$7:$AP$406,MATCH($B$8,'Review Log'!$A$5:$AP$5,0),FALSE)),"Enter the fund(s) on the Review Log",VLOOKUP($A17,'Review Log'!$A$7:$AP$406,MATCH($B$8,'Review Log'!$A$5:$AP$5,0),FALSE))),"")</f>
        <v/>
      </c>
      <c r="C17" s="235" t="str">
        <f>+IFERROR(IF(OR($B17="",$B17="Enter the fund(s) on the Review Log"),"",VLOOKUP($B17, Fund!$C$3:$M$486, 5, FALSE)),"SAO to Review")</f>
        <v/>
      </c>
      <c r="D17" s="235" t="str">
        <f>+IFERROR(IF(OR($B17="",$B17="Enter the fund(s) on the Review Log"),"",VLOOKUP($B17, Fund!$C$3:$M$486, 11, FALSE)),"SAO to Review")</f>
        <v/>
      </c>
      <c r="E17" s="244" t="str">
        <f>+IFERROR(IF(ISBLANK(VLOOKUP($A17,'Review Log'!$A$7:$AP$406,MATCH($E$8,'Review Log'!$A$5:$AP$5,0), FALSE)),"Enter the asset name on the Review Log",VLOOKUP($A17,'Review Log'!$A$7:$AP$406,MATCH($E$8,'Review Log'!$A$5:$AP$5,0), FALSE)),"")</f>
        <v/>
      </c>
      <c r="F17" s="244" t="str">
        <f>+IFERROR(IF(ISBLANK(VLOOKUP($A17,'Review Log'!$A$7:$AP$406,MATCH($F$8,'Review Log'!$A$5:$AP$5,0), FALSE)),"Enter the vendor on the Review Log",VLOOKUP($A17,'Review Log'!$A$7:$AP$406,MATCH($F$8,'Review Log'!$A$5:$AP$5,0), FALSE)),"")</f>
        <v/>
      </c>
      <c r="G17" s="245"/>
      <c r="H17" s="246"/>
      <c r="I17" s="247"/>
      <c r="J17" s="247"/>
      <c r="K17" s="247"/>
    </row>
    <row r="18" spans="1:11" ht="35.1" customHeight="1" x14ac:dyDescent="0.25">
      <c r="A18" s="233"/>
      <c r="B18" s="244" t="str">
        <f>IFERROR((IF(ISBLANK(VLOOKUP($A18,'Review Log'!$A$7:$AP$406,MATCH($B$8,'Review Log'!$A$5:$AP$5,0),FALSE)),"Enter the fund(s) on the Review Log",VLOOKUP($A18,'Review Log'!$A$7:$AP$406,MATCH($B$8,'Review Log'!$A$5:$AP$5,0),FALSE))),"")</f>
        <v/>
      </c>
      <c r="C18" s="235" t="str">
        <f>+IFERROR(IF(OR($B18="",$B18="Enter the fund(s) on the Review Log"),"",VLOOKUP($B18, Fund!$C$3:$M$486, 5, FALSE)),"SAO to Review")</f>
        <v/>
      </c>
      <c r="D18" s="235" t="str">
        <f>+IFERROR(IF(OR($B18="",$B18="Enter the fund(s) on the Review Log"),"",VLOOKUP($B18, Fund!$C$3:$M$486, 11, FALSE)),"SAO to Review")</f>
        <v/>
      </c>
      <c r="E18" s="244" t="str">
        <f>+IFERROR(IF(ISBLANK(VLOOKUP($A18,'Review Log'!$A$7:$AP$406,MATCH($E$8,'Review Log'!$A$5:$AP$5,0), FALSE)),"Enter the asset name on the Review Log",VLOOKUP($A18,'Review Log'!$A$7:$AP$406,MATCH($E$8,'Review Log'!$A$5:$AP$5,0), FALSE)),"")</f>
        <v/>
      </c>
      <c r="F18" s="244" t="str">
        <f>+IFERROR(IF(ISBLANK(VLOOKUP($A18,'Review Log'!$A$7:$AP$406,MATCH($F$8,'Review Log'!$A$5:$AP$5,0), FALSE)),"Enter the vendor on the Review Log",VLOOKUP($A18,'Review Log'!$A$7:$AP$406,MATCH($F$8,'Review Log'!$A$5:$AP$5,0), FALSE)),"")</f>
        <v/>
      </c>
      <c r="G18" s="245"/>
      <c r="H18" s="246"/>
      <c r="I18" s="247"/>
      <c r="J18" s="247"/>
      <c r="K18" s="247"/>
    </row>
    <row r="19" spans="1:11" ht="35.1" customHeight="1" x14ac:dyDescent="0.25">
      <c r="A19" s="233"/>
      <c r="B19" s="244" t="str">
        <f>IFERROR((IF(ISBLANK(VLOOKUP($A19,'Review Log'!$A$7:$AP$406,MATCH($B$8,'Review Log'!$A$5:$AP$5,0),FALSE)),"Enter the fund(s) on the Review Log",VLOOKUP($A19,'Review Log'!$A$7:$AP$406,MATCH($B$8,'Review Log'!$A$5:$AP$5,0),FALSE))),"")</f>
        <v/>
      </c>
      <c r="C19" s="235" t="str">
        <f>+IFERROR(IF(OR($B19="",$B19="Enter the fund(s) on the Review Log"),"",VLOOKUP($B19, Fund!$C$3:$M$486, 5, FALSE)),"SAO to Review")</f>
        <v/>
      </c>
      <c r="D19" s="235" t="str">
        <f>+IFERROR(IF(OR($B19="",$B19="Enter the fund(s) on the Review Log"),"",VLOOKUP($B19, Fund!$C$3:$M$486, 11, FALSE)),"SAO to Review")</f>
        <v/>
      </c>
      <c r="E19" s="244" t="str">
        <f>+IFERROR(IF(ISBLANK(VLOOKUP($A19,'Review Log'!$A$7:$AP$406,MATCH($E$8,'Review Log'!$A$5:$AP$5,0), FALSE)),"Enter the asset name on the Review Log",VLOOKUP($A19,'Review Log'!$A$7:$AP$406,MATCH($E$8,'Review Log'!$A$5:$AP$5,0), FALSE)),"")</f>
        <v/>
      </c>
      <c r="F19" s="244" t="str">
        <f>+IFERROR(IF(ISBLANK(VLOOKUP($A19,'Review Log'!$A$7:$AP$406,MATCH($F$8,'Review Log'!$A$5:$AP$5,0), FALSE)),"Enter the vendor on the Review Log",VLOOKUP($A19,'Review Log'!$A$7:$AP$406,MATCH($F$8,'Review Log'!$A$5:$AP$5,0), FALSE)),"")</f>
        <v/>
      </c>
      <c r="G19" s="245"/>
      <c r="H19" s="246"/>
      <c r="I19" s="247"/>
      <c r="J19" s="247"/>
      <c r="K19" s="247"/>
    </row>
    <row r="20" spans="1:11" ht="35.1" customHeight="1" x14ac:dyDescent="0.25">
      <c r="A20" s="233"/>
      <c r="B20" s="244" t="str">
        <f>IFERROR((IF(ISBLANK(VLOOKUP($A20,'Review Log'!$A$7:$AP$406,MATCH($B$8,'Review Log'!$A$5:$AP$5,0),FALSE)),"Enter the fund(s) on the Review Log",VLOOKUP($A20,'Review Log'!$A$7:$AP$406,MATCH($B$8,'Review Log'!$A$5:$AP$5,0),FALSE))),"")</f>
        <v/>
      </c>
      <c r="C20" s="235" t="str">
        <f>+IFERROR(IF(OR($B20="",$B20="Enter the fund(s) on the Review Log"),"",VLOOKUP($B20, Fund!$C$3:$M$486, 5, FALSE)),"SAO to Review")</f>
        <v/>
      </c>
      <c r="D20" s="235" t="str">
        <f>+IFERROR(IF(OR($B20="",$B20="Enter the fund(s) on the Review Log"),"",VLOOKUP($B20, Fund!$C$3:$M$486, 11, FALSE)),"SAO to Review")</f>
        <v/>
      </c>
      <c r="E20" s="244" t="str">
        <f>+IFERROR(IF(ISBLANK(VLOOKUP($A20,'Review Log'!$A$7:$AP$406,MATCH($E$8,'Review Log'!$A$5:$AP$5,0), FALSE)),"Enter the asset name on the Review Log",VLOOKUP($A20,'Review Log'!$A$7:$AP$406,MATCH($E$8,'Review Log'!$A$5:$AP$5,0), FALSE)),"")</f>
        <v/>
      </c>
      <c r="F20" s="244" t="str">
        <f>+IFERROR(IF(ISBLANK(VLOOKUP($A20,'Review Log'!$A$7:$AP$406,MATCH($F$8,'Review Log'!$A$5:$AP$5,0), FALSE)),"Enter the vendor on the Review Log",VLOOKUP($A20,'Review Log'!$A$7:$AP$406,MATCH($F$8,'Review Log'!$A$5:$AP$5,0), FALSE)),"")</f>
        <v/>
      </c>
      <c r="G20" s="245"/>
      <c r="H20" s="246"/>
      <c r="I20" s="247"/>
      <c r="J20" s="247"/>
      <c r="K20" s="247"/>
    </row>
    <row r="21" spans="1:11" ht="35.1" customHeight="1" x14ac:dyDescent="0.25">
      <c r="A21" s="233"/>
      <c r="B21" s="244" t="str">
        <f>IFERROR((IF(ISBLANK(VLOOKUP($A21,'Review Log'!$A$7:$AP$406,MATCH($B$8,'Review Log'!$A$5:$AP$5,0),FALSE)),"Enter the fund(s) on the Review Log",VLOOKUP($A21,'Review Log'!$A$7:$AP$406,MATCH($B$8,'Review Log'!$A$5:$AP$5,0),FALSE))),"")</f>
        <v/>
      </c>
      <c r="C21" s="235" t="str">
        <f>+IFERROR(IF(OR($B21="",$B21="Enter the fund(s) on the Review Log"),"",VLOOKUP($B21, Fund!$C$3:$M$486, 5, FALSE)),"SAO to Review")</f>
        <v/>
      </c>
      <c r="D21" s="235" t="str">
        <f>+IFERROR(IF(OR($B21="",$B21="Enter the fund(s) on the Review Log"),"",VLOOKUP($B21, Fund!$C$3:$M$486, 11, FALSE)),"SAO to Review")</f>
        <v/>
      </c>
      <c r="E21" s="244" t="str">
        <f>+IFERROR(IF(ISBLANK(VLOOKUP($A21,'Review Log'!$A$7:$AP$406,MATCH($E$8,'Review Log'!$A$5:$AP$5,0), FALSE)),"Enter the asset name on the Review Log",VLOOKUP($A21,'Review Log'!$A$7:$AP$406,MATCH($E$8,'Review Log'!$A$5:$AP$5,0), FALSE)),"")</f>
        <v/>
      </c>
      <c r="F21" s="244" t="str">
        <f>+IFERROR(IF(ISBLANK(VLOOKUP($A21,'Review Log'!$A$7:$AP$406,MATCH($F$8,'Review Log'!$A$5:$AP$5,0), FALSE)),"Enter the vendor on the Review Log",VLOOKUP($A21,'Review Log'!$A$7:$AP$406,MATCH($F$8,'Review Log'!$A$5:$AP$5,0), FALSE)),"")</f>
        <v/>
      </c>
      <c r="G21" s="245"/>
      <c r="H21" s="246"/>
      <c r="I21" s="247"/>
      <c r="J21" s="247"/>
      <c r="K21" s="247"/>
    </row>
    <row r="22" spans="1:11" ht="35.1" customHeight="1" x14ac:dyDescent="0.25">
      <c r="A22" s="233"/>
      <c r="B22" s="244" t="str">
        <f>IFERROR((IF(ISBLANK(VLOOKUP($A22,'Review Log'!$A$7:$AP$406,MATCH($B$8,'Review Log'!$A$5:$AP$5,0),FALSE)),"Enter the fund(s) on the Review Log",VLOOKUP($A22,'Review Log'!$A$7:$AP$406,MATCH($B$8,'Review Log'!$A$5:$AP$5,0),FALSE))),"")</f>
        <v/>
      </c>
      <c r="C22" s="235" t="str">
        <f>+IFERROR(IF(OR($B22="",$B22="Enter the fund(s) on the Review Log"),"",VLOOKUP($B22, Fund!$C$3:$M$486, 5, FALSE)),"SAO to Review")</f>
        <v/>
      </c>
      <c r="D22" s="235" t="str">
        <f>+IFERROR(IF(OR($B22="",$B22="Enter the fund(s) on the Review Log"),"",VLOOKUP($B22, Fund!$C$3:$M$486, 11, FALSE)),"SAO to Review")</f>
        <v/>
      </c>
      <c r="E22" s="244" t="str">
        <f>+IFERROR(IF(ISBLANK(VLOOKUP($A22,'Review Log'!$A$7:$AP$406,MATCH($E$8,'Review Log'!$A$5:$AP$5,0), FALSE)),"Enter the asset name on the Review Log",VLOOKUP($A22,'Review Log'!$A$7:$AP$406,MATCH($E$8,'Review Log'!$A$5:$AP$5,0), FALSE)),"")</f>
        <v/>
      </c>
      <c r="F22" s="244" t="str">
        <f>+IFERROR(IF(ISBLANK(VLOOKUP($A22,'Review Log'!$A$7:$AP$406,MATCH($F$8,'Review Log'!$A$5:$AP$5,0), FALSE)),"Enter the vendor on the Review Log",VLOOKUP($A22,'Review Log'!$A$7:$AP$406,MATCH($F$8,'Review Log'!$A$5:$AP$5,0), FALSE)),"")</f>
        <v/>
      </c>
      <c r="G22" s="245"/>
      <c r="H22" s="246"/>
      <c r="I22" s="247"/>
      <c r="J22" s="247"/>
      <c r="K22" s="247"/>
    </row>
    <row r="23" spans="1:11" ht="35.1" customHeight="1" x14ac:dyDescent="0.25">
      <c r="A23" s="233"/>
      <c r="B23" s="244" t="str">
        <f>IFERROR((IF(ISBLANK(VLOOKUP($A23,'Review Log'!$A$7:$AP$406,MATCH($B$8,'Review Log'!$A$5:$AP$5,0),FALSE)),"Enter the fund(s) on the Review Log",VLOOKUP($A23,'Review Log'!$A$7:$AP$406,MATCH($B$8,'Review Log'!$A$5:$AP$5,0),FALSE))),"")</f>
        <v/>
      </c>
      <c r="C23" s="235" t="str">
        <f>+IFERROR(IF(OR($B23="",$B23="Enter the fund(s) on the Review Log"),"",VLOOKUP($B23, Fund!$C$3:$M$486, 5, FALSE)),"SAO to Review")</f>
        <v/>
      </c>
      <c r="D23" s="235" t="str">
        <f>+IFERROR(IF(OR($B23="",$B23="Enter the fund(s) on the Review Log"),"",VLOOKUP($B23, Fund!$C$3:$M$486, 11, FALSE)),"SAO to Review")</f>
        <v/>
      </c>
      <c r="E23" s="244" t="str">
        <f>+IFERROR(IF(ISBLANK(VLOOKUP($A23,'Review Log'!$A$7:$AP$406,MATCH($E$8,'Review Log'!$A$5:$AP$5,0), FALSE)),"Enter the asset name on the Review Log",VLOOKUP($A23,'Review Log'!$A$7:$AP$406,MATCH($E$8,'Review Log'!$A$5:$AP$5,0), FALSE)),"")</f>
        <v/>
      </c>
      <c r="F23" s="244" t="str">
        <f>+IFERROR(IF(ISBLANK(VLOOKUP($A23,'Review Log'!$A$7:$AP$406,MATCH($F$8,'Review Log'!$A$5:$AP$5,0), FALSE)),"Enter the vendor on the Review Log",VLOOKUP($A23,'Review Log'!$A$7:$AP$406,MATCH($F$8,'Review Log'!$A$5:$AP$5,0), FALSE)),"")</f>
        <v/>
      </c>
      <c r="G23" s="245"/>
      <c r="H23" s="246"/>
      <c r="I23" s="247"/>
      <c r="J23" s="247"/>
      <c r="K23" s="247"/>
    </row>
  </sheetData>
  <sheetProtection algorithmName="SHA-512" hashValue="QvedxcueF2x5Coy4HtwJQTBs5n/VmNJ8s3h4HFj4ELuFmftIkJneNhqm1UZ5WWUKSFmlk7rEFabrGK0FuDdyHQ==" saltValue="U4Qb4uEqM0d8O797ghglyA==" spinCount="100000" sheet="1" formatCells="0" formatColumns="0" formatRows="0" insertRows="0" sort="0" autoFilter="0"/>
  <autoFilter ref="A8:K19" xr:uid="{C4283978-EB6A-41E2-AA7A-4B848683D497}"/>
  <mergeCells count="3">
    <mergeCell ref="C7:D7"/>
    <mergeCell ref="E7:F7"/>
    <mergeCell ref="I7:K7"/>
  </mergeCells>
  <pageMargins left="0.7" right="0.7" top="0.75" bottom="0.75" header="0.3" footer="0.3"/>
  <pageSetup scale="38" fitToHeight="0" orientation="landscape" r:id="rId1"/>
  <headerFooter>
    <oddHeader>&amp;LGASB 96 Subscription-Based Information Technology Arrangements (SBITAs) -  Prepayments Log</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promptTitle="Arrangement #" prompt="Select the associated Arrangement number found in column A of the Review Log." xr:uid="{8CC7FE48-7779-4228-94C8-E0C10ABA1C01}">
          <x14:formula1>
            <xm:f>'Review Log'!$A$7:$A$406</xm:f>
          </x14:formula1>
          <xm:sqref>A9:A23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AA8A6-0260-4715-BFC7-1764A1C1EBBB}">
  <sheetPr>
    <pageSetUpPr fitToPage="1"/>
  </sheetPr>
  <dimension ref="A1:T1246"/>
  <sheetViews>
    <sheetView zoomScale="80" zoomScaleNormal="80" workbookViewId="0">
      <selection activeCell="I1" sqref="I1"/>
    </sheetView>
  </sheetViews>
  <sheetFormatPr defaultColWidth="0" defaultRowHeight="18.75" zeroHeight="1" x14ac:dyDescent="0.3"/>
  <cols>
    <col min="1" max="1" width="25.109375" style="320" customWidth="1"/>
    <col min="2" max="2" width="23.44140625" style="69" hidden="1" customWidth="1"/>
    <col min="3" max="3" width="26.88671875" style="88" customWidth="1"/>
    <col min="4" max="4" width="19.5546875" style="70" customWidth="1"/>
    <col min="5" max="5" width="20.6640625" style="320" customWidth="1"/>
    <col min="6" max="6" width="20.88671875" style="70" customWidth="1"/>
    <col min="7" max="7" width="23.6640625" style="70" customWidth="1"/>
    <col min="8" max="8" width="25" style="320" customWidth="1"/>
    <col min="9" max="9" width="38.109375" style="320" customWidth="1"/>
    <col min="10" max="10" width="29.109375" style="320" hidden="1" customWidth="1"/>
    <col min="11" max="11" width="17.109375" style="320" hidden="1" customWidth="1"/>
    <col min="12" max="12" width="21.5546875" style="320" hidden="1" customWidth="1"/>
    <col min="13" max="13" width="26.5546875" style="320" hidden="1" customWidth="1"/>
    <col min="14" max="14" width="21.109375" style="320" hidden="1" customWidth="1"/>
    <col min="15" max="15" width="5.44140625" style="69" hidden="1" customWidth="1"/>
    <col min="16" max="16" width="5.44140625" style="320" hidden="1" customWidth="1"/>
    <col min="17" max="17" width="16.88671875" style="320" customWidth="1"/>
    <col min="18" max="18" width="28.33203125" style="320" customWidth="1"/>
    <col min="19" max="19" width="7.88671875" style="68" hidden="1" customWidth="1"/>
    <col min="20" max="20" width="0" style="68" hidden="1" customWidth="1"/>
    <col min="21" max="16384" width="7.44140625" style="68" hidden="1"/>
  </cols>
  <sheetData>
    <row r="1" spans="1:20" ht="41.1" customHeight="1" x14ac:dyDescent="0.3">
      <c r="A1" s="531" t="s">
        <v>1210</v>
      </c>
      <c r="B1" s="532"/>
      <c r="C1" s="532"/>
      <c r="D1" s="532"/>
      <c r="E1" s="532"/>
      <c r="F1" s="533"/>
      <c r="G1" s="496" t="s">
        <v>1085</v>
      </c>
      <c r="H1" s="497"/>
      <c r="I1" s="97"/>
    </row>
    <row r="2" spans="1:20" x14ac:dyDescent="0.3">
      <c r="A2" s="534"/>
      <c r="B2" s="535"/>
      <c r="C2" s="535"/>
      <c r="D2" s="535"/>
      <c r="E2" s="535"/>
      <c r="F2" s="536"/>
      <c r="G2" s="498" t="s">
        <v>809</v>
      </c>
      <c r="H2" s="499"/>
      <c r="I2" s="98"/>
    </row>
    <row r="3" spans="1:20" x14ac:dyDescent="0.3">
      <c r="A3" s="539" t="s">
        <v>1005</v>
      </c>
      <c r="B3" s="540"/>
      <c r="C3" s="540"/>
      <c r="D3" s="540"/>
      <c r="E3" s="540"/>
      <c r="F3" s="541"/>
      <c r="G3" s="498" t="s">
        <v>970</v>
      </c>
      <c r="H3" s="499"/>
      <c r="I3" s="186" t="str">
        <f>+IFERROR(IF(ISBLANK(VLOOKUP($I$1,'Review Log'!$A$7:$AP$406,MATCH($G$3,'Review Log'!$A$6:$AP$6,0), FALSE)),"Enter on the Review Log",VLOOKUP($I$1,'Review Log'!$A$7:$AP$406,MATCH($G$3,'Review Log'!$A$6:$AP$6,0), FALSE)),"Select Arrangement # in cell I2")</f>
        <v>Select Arrangement # in cell I2</v>
      </c>
      <c r="Q3" s="320" t="s">
        <v>1148</v>
      </c>
    </row>
    <row r="4" spans="1:20" ht="39" customHeight="1" x14ac:dyDescent="0.3">
      <c r="A4" s="191" t="s">
        <v>1169</v>
      </c>
      <c r="B4" s="101"/>
      <c r="C4" s="547" t="s">
        <v>1011</v>
      </c>
      <c r="D4" s="547"/>
      <c r="E4" s="547" t="s">
        <v>1012</v>
      </c>
      <c r="F4" s="548"/>
      <c r="G4" s="498" t="s">
        <v>1234</v>
      </c>
      <c r="H4" s="500"/>
      <c r="I4" s="186" t="str">
        <f>+IFERROR(IF(ISBLANK(VLOOKUP($I$1,'Review Log'!$A$7:$AP$406,MATCH($G$4,'Review Log'!$A$6:$AP$6,0), FALSE)),"Enter on the Review Log",VLOOKUP($I$1,'Review Log'!$A$7:$AP$406,MATCH($G$4,'Review Log'!$A$6:$AP$6,0), FALSE)),"Select Arrangement # in cell I2")</f>
        <v>Select Arrangement # in cell I2</v>
      </c>
      <c r="Q4" s="320" t="s">
        <v>1148</v>
      </c>
    </row>
    <row r="5" spans="1:20" x14ac:dyDescent="0.3">
      <c r="A5" s="549" t="s">
        <v>1007</v>
      </c>
      <c r="B5" s="550"/>
      <c r="C5" s="550"/>
      <c r="D5" s="550"/>
      <c r="E5" s="550"/>
      <c r="F5" s="550"/>
      <c r="G5" s="88"/>
      <c r="H5" s="321"/>
    </row>
    <row r="6" spans="1:20" ht="18" customHeight="1" x14ac:dyDescent="0.3">
      <c r="A6" s="542" t="s">
        <v>1008</v>
      </c>
      <c r="B6" s="543"/>
      <c r="C6" s="543"/>
      <c r="D6" s="543"/>
      <c r="E6" s="543"/>
      <c r="F6" s="544"/>
      <c r="G6" s="88"/>
      <c r="H6" s="503" t="s">
        <v>1006</v>
      </c>
      <c r="I6" s="503"/>
      <c r="J6" s="503"/>
      <c r="K6" s="503"/>
      <c r="L6" s="503"/>
      <c r="M6" s="503"/>
      <c r="N6" s="503"/>
      <c r="O6" s="503"/>
      <c r="P6" s="503"/>
      <c r="Q6" s="503"/>
      <c r="R6" s="322"/>
      <c r="T6" s="71"/>
    </row>
    <row r="7" spans="1:20" ht="18.75" customHeight="1" x14ac:dyDescent="0.3">
      <c r="A7" s="542"/>
      <c r="B7" s="543"/>
      <c r="C7" s="543"/>
      <c r="D7" s="361" t="s">
        <v>1168</v>
      </c>
      <c r="E7" s="543"/>
      <c r="F7" s="544"/>
      <c r="G7" s="88"/>
      <c r="H7" s="555" t="str">
        <f>"BE SURE TO ANSWER EACH QUESTION FOR FISCAL YEAR "&amp;$I$2&amp;" ONLY."</f>
        <v>BE SURE TO ANSWER EACH QUESTION FOR FISCAL YEAR  ONLY.</v>
      </c>
      <c r="I7" s="555"/>
      <c r="J7" s="324"/>
      <c r="K7" s="324"/>
      <c r="L7" s="324"/>
      <c r="M7" s="324"/>
      <c r="N7" s="324"/>
      <c r="O7" s="324"/>
      <c r="P7" s="324"/>
      <c r="Q7" s="324" t="s">
        <v>1184</v>
      </c>
    </row>
    <row r="8" spans="1:20" ht="38.25" customHeight="1" x14ac:dyDescent="0.3">
      <c r="A8" s="529" t="s">
        <v>992</v>
      </c>
      <c r="B8" s="530"/>
      <c r="C8" s="530"/>
      <c r="D8" s="325" t="s">
        <v>1148</v>
      </c>
      <c r="E8" s="664" t="str">
        <f>+IFERROR(IF(ISBLANK(VLOOKUP($I$1,'Review Log'!$A$7:$AP$406,MATCH($A8,'Review Log'!$A$6:$AP$6,0), FALSE)),"Enter on the Review Log",VLOOKUP($I$1,'Review Log'!$A$7:$AP$406,MATCH($A8,'Review Log'!$A$6:$AP$6,0), FALSE)),"Select Arrangement # in cell I2")</f>
        <v>Select Arrangement # in cell I2</v>
      </c>
      <c r="F8" s="665" t="str">
        <f>+IFERROR(IF(ISBLANK(VLOOKUP($A8,'Review Log'!$A$7:$AP$406,2, FALSE)),"Enter the Name on the Review Log",VLOOKUP($A8,'Review Log'!$A$7:$AP$406,2, FALSE)),"")</f>
        <v/>
      </c>
      <c r="G8" s="88"/>
      <c r="H8" s="501" t="s">
        <v>1084</v>
      </c>
      <c r="I8" s="502"/>
      <c r="J8" s="502"/>
      <c r="K8" s="502"/>
      <c r="L8" s="502"/>
      <c r="M8" s="502"/>
      <c r="N8" s="502"/>
      <c r="O8" s="502"/>
      <c r="P8" s="502"/>
      <c r="Q8" s="135"/>
    </row>
    <row r="9" spans="1:20" ht="39.6" customHeight="1" x14ac:dyDescent="0.3">
      <c r="A9" s="529" t="s">
        <v>911</v>
      </c>
      <c r="B9" s="530"/>
      <c r="C9" s="530"/>
      <c r="D9" s="325" t="s">
        <v>1148</v>
      </c>
      <c r="E9" s="664" t="str">
        <f>+IFERROR(IF(ISBLANK(VLOOKUP($I$1,'Review Log'!$A$7:$AP$406,MATCH($A9,'Review Log'!$A$6:$AP$6,0), FALSE)),"Enter on the Review Log",VLOOKUP($I$1,'Review Log'!$A$7:$AP$406,MATCH($A9,'Review Log'!$A$6:$AP$6,0), FALSE)),"Select Arrangement # in cell I2")</f>
        <v>Select Arrangement # in cell I2</v>
      </c>
      <c r="F9" s="665" t="str">
        <f>+IFERROR(IF(ISBLANK(VLOOKUP($A9,'Review Log'!$A$7:$AP$406,2, FALSE)),"Enter the Name on the Review Log",VLOOKUP($A9,'Review Log'!$A$7:$AP$406,2, FALSE)),"")</f>
        <v/>
      </c>
      <c r="G9" s="88"/>
      <c r="H9" s="506" t="s">
        <v>998</v>
      </c>
      <c r="I9" s="507"/>
      <c r="J9" s="507"/>
      <c r="K9" s="507"/>
      <c r="L9" s="507"/>
      <c r="M9" s="507"/>
      <c r="N9" s="507"/>
      <c r="O9" s="507"/>
      <c r="P9" s="507"/>
      <c r="Q9" s="136"/>
      <c r="R9" s="326" t="str">
        <f>+IF(ISBLANK(Q8),"Answer Question #1",IF(AND(Q8="Yes",ISBLANK(Q9)),"Enter the amount of variable payments.",IF(AND(Q8="Yes",Q9=0),"Be sure to enter variable amount paid in the fiscal year.",IF(AND(Q8="No",Q9&gt;0),"Ensure the answer to question #1 is correct.",""))))</f>
        <v>Answer Question #1</v>
      </c>
    </row>
    <row r="10" spans="1:20" ht="39.6" customHeight="1" x14ac:dyDescent="0.3">
      <c r="A10" s="529" t="s">
        <v>24</v>
      </c>
      <c r="B10" s="530"/>
      <c r="C10" s="530"/>
      <c r="D10" s="325" t="s">
        <v>1149</v>
      </c>
      <c r="E10" s="558" t="str">
        <f>IF(ISBLANK($I$1),"Select Arrangement # in cell I2",IF(ISBLANK(Checklist!$C$6),"Enter Agency Number on the Checklist tab",Checklist!$C$6))</f>
        <v>Select Arrangement # in cell I2</v>
      </c>
      <c r="F10" s="559"/>
      <c r="G10" s="72"/>
      <c r="H10" s="508" t="s">
        <v>1000</v>
      </c>
      <c r="I10" s="509"/>
      <c r="J10" s="509"/>
      <c r="K10" s="509"/>
      <c r="L10" s="509"/>
      <c r="M10" s="509"/>
      <c r="N10" s="509"/>
      <c r="O10" s="509"/>
      <c r="P10" s="509"/>
      <c r="Q10" s="135"/>
      <c r="R10" s="327"/>
    </row>
    <row r="11" spans="1:20" ht="39.6" customHeight="1" x14ac:dyDescent="0.3">
      <c r="A11" s="529" t="s">
        <v>25</v>
      </c>
      <c r="B11" s="530"/>
      <c r="C11" s="530"/>
      <c r="D11" s="325" t="s">
        <v>1149</v>
      </c>
      <c r="E11" s="558" t="str">
        <f>IF(ISBLANK($I$1),"Select Arrangement # in cell I2",IF(ISBLANK(Checklist!$C$7),"Enter Agency Name on the Checklist tab",Checklist!$C$7))</f>
        <v>Select Arrangement # in cell I2</v>
      </c>
      <c r="F11" s="559"/>
      <c r="G11" s="73"/>
      <c r="H11" s="506" t="s">
        <v>999</v>
      </c>
      <c r="I11" s="507"/>
      <c r="J11" s="507"/>
      <c r="K11" s="507"/>
      <c r="L11" s="507"/>
      <c r="M11" s="507"/>
      <c r="N11" s="507"/>
      <c r="O11" s="507">
        <v>0</v>
      </c>
      <c r="P11" s="507"/>
      <c r="Q11" s="137"/>
      <c r="R11" s="326" t="str">
        <f>+IF(ISBLANK(Q10),"Answer Question #2",IF(AND(Q10="Yes",ISBLANK(Q11)),"Enter the amount of other payments.",IF(AND(Q10="Yes",Q11=0),"Be sure to enter other payment amounts paid in the fiscal year.",IF(AND(Q10="No",Q11&gt;0),"Ensure the answer to question #2 is correct.",""))))</f>
        <v>Answer Question #2</v>
      </c>
    </row>
    <row r="12" spans="1:20" ht="39.6" customHeight="1" x14ac:dyDescent="0.3">
      <c r="A12" s="529" t="s">
        <v>34</v>
      </c>
      <c r="B12" s="530"/>
      <c r="C12" s="530"/>
      <c r="D12" s="325" t="s">
        <v>1148</v>
      </c>
      <c r="E12" s="666" t="str">
        <f>+IFERROR(IF(ISBLANK(VLOOKUP($I$1,'Review Log'!$A$7:$AP$406,MATCH($A12,'Review Log'!$A$5:$AP$5,0), FALSE)),"Enter on the Review Log",VLOOKUP($I$1,'Review Log'!$A$7:$AP$406,MATCH($A12,'Review Log'!$A$5:$AP$5,0), FALSE)),"Select Arrangement # in cell I2")</f>
        <v>Select Arrangement # in cell I2</v>
      </c>
      <c r="F12" s="667" t="str">
        <f>+IFERROR(IF(ISBLANK(VLOOKUP($A12,'Review Log'!$A$7:$AP$406,2, FALSE)),"Enter the Name on the Review Log",VLOOKUP($A12,'Review Log'!$A$7:$AP$406,2, FALSE)),"")</f>
        <v/>
      </c>
      <c r="G12" s="74"/>
      <c r="H12" s="508" t="s">
        <v>1001</v>
      </c>
      <c r="I12" s="509"/>
      <c r="J12" s="509"/>
      <c r="K12" s="509"/>
      <c r="L12" s="509"/>
      <c r="M12" s="509"/>
      <c r="N12" s="509"/>
      <c r="O12" s="509"/>
      <c r="P12" s="509"/>
      <c r="Q12" s="135"/>
      <c r="R12" s="327"/>
    </row>
    <row r="13" spans="1:20" ht="39.6" customHeight="1" x14ac:dyDescent="0.3">
      <c r="A13" s="529" t="s">
        <v>38</v>
      </c>
      <c r="B13" s="530"/>
      <c r="C13" s="530"/>
      <c r="D13" s="325" t="s">
        <v>1150</v>
      </c>
      <c r="E13" s="558" t="str">
        <f>IFERROR(IF(OR(E12 = "",E12="Enter on the Review Log",E12="Select Arrangement # in cell I2"),"",VLOOKUP(E12,Fund!$C$3:$I$486,5,FALSE)), "SAO to Review")</f>
        <v/>
      </c>
      <c r="F13" s="559"/>
      <c r="G13" s="74"/>
      <c r="H13" s="510" t="s">
        <v>1002</v>
      </c>
      <c r="I13" s="511"/>
      <c r="J13" s="511"/>
      <c r="K13" s="511"/>
      <c r="L13" s="511"/>
      <c r="M13" s="511"/>
      <c r="N13" s="511"/>
      <c r="O13" s="511">
        <v>0</v>
      </c>
      <c r="P13" s="511"/>
      <c r="Q13" s="138"/>
      <c r="R13" s="326" t="str">
        <f>+IF(ISBLANK(Q12),"Answer Question #3",IF(AND(Q12="Yes",ISBLANK(Q13)),"Enter the amount of incentive payments.  Enter zero if unknown.",IF(AND(Q12="Yes",Q13=0),"Be sure to enter incentive amount, if known.",IF(AND(Q12="No",Q13&gt;0),"Ensure the answer to question #3 is correct.",""))))</f>
        <v>Answer Question #3</v>
      </c>
    </row>
    <row r="14" spans="1:20" ht="18" customHeight="1" x14ac:dyDescent="0.3">
      <c r="A14" s="529" t="s">
        <v>1153</v>
      </c>
      <c r="B14" s="530"/>
      <c r="C14" s="530"/>
      <c r="D14" s="325" t="s">
        <v>1150</v>
      </c>
      <c r="E14" s="558" t="str">
        <f>IF(OR(E12="",E12="Enter on the Review Log",E12="Select Arrangement # in cell I2"),"",IF(E13="SAO to Review","SAO to Review",IF(OR($E$15="Proprietary - Internal Fund",$E$15="Proprietary - Enterprise Fund")=TRUE,"Yes","No")))</f>
        <v/>
      </c>
      <c r="F14" s="559" t="str">
        <f>+IF(OR(F16="Proprietary - Internal Fund",F16="Proprietary - Enterprise Fund")=TRUE,"Yes","No")</f>
        <v>No</v>
      </c>
      <c r="G14" s="75"/>
      <c r="H14" s="328"/>
      <c r="I14" s="328"/>
      <c r="O14" s="320"/>
      <c r="Q14" s="329"/>
      <c r="R14" s="68"/>
    </row>
    <row r="15" spans="1:20" ht="18" customHeight="1" x14ac:dyDescent="0.3">
      <c r="A15" s="529" t="s">
        <v>15</v>
      </c>
      <c r="B15" s="530"/>
      <c r="C15" s="530"/>
      <c r="D15" s="325" t="s">
        <v>1150</v>
      </c>
      <c r="E15" s="553" t="str">
        <f>+IFERROR(IF(OR(E12="",E12 = "Enter on the Review Log",E12="Select Arrangement # in cell I2"),"",VLOOKUP(E13,Fund!$G$2:$M$486, 7, FALSE)),"SAO to Review")</f>
        <v/>
      </c>
      <c r="F15" s="554"/>
      <c r="G15" s="77"/>
      <c r="H15" s="330"/>
      <c r="I15" s="331"/>
      <c r="O15" s="320"/>
      <c r="Q15" s="329"/>
      <c r="R15" s="68"/>
    </row>
    <row r="16" spans="1:20" ht="18" customHeight="1" x14ac:dyDescent="0.3">
      <c r="A16" s="514" t="s">
        <v>993</v>
      </c>
      <c r="B16" s="515"/>
      <c r="C16" s="515"/>
      <c r="D16" s="516"/>
      <c r="E16" s="560"/>
      <c r="F16" s="561"/>
      <c r="G16" s="332" t="str">
        <f>IF(AND(I1&lt;&gt;0,E16=0),"Do not leave blank.  Enter the applicable interest rate, as provided on SAO's website.","")</f>
        <v/>
      </c>
      <c r="H16" s="333"/>
      <c r="I16" s="334"/>
      <c r="O16" s="320"/>
      <c r="Q16" s="329"/>
      <c r="R16" s="68"/>
    </row>
    <row r="17" spans="1:18" ht="18" customHeight="1" x14ac:dyDescent="0.3">
      <c r="A17" s="529" t="s">
        <v>1152</v>
      </c>
      <c r="B17" s="530"/>
      <c r="C17" s="530"/>
      <c r="D17" s="325" t="s">
        <v>1148</v>
      </c>
      <c r="E17" s="512" t="str">
        <f>+IFERROR(IF(ISBLANK(VLOOKUP($I$1,'Review Log'!$A$7:$AP$406,MATCH($A17,'Review Log'!$A$6:$AP$6,0), FALSE)),"Enter on the Review Log",VLOOKUP($I$1,'Review Log'!$A$7:$AP$406,MATCH($A17,'Review Log'!$A$6:$AP$6,0), FALSE)),"Select Arrangement # in cell I2")</f>
        <v>Select Arrangement # in cell I2</v>
      </c>
      <c r="F17" s="513" t="str">
        <f>+IFERROR(IF(ISBLANK(VLOOKUP($A17,'Review Log'!$A$7:$AP$406,2, FALSE)),"Enter the Name on the Review Log",VLOOKUP($A17,'Review Log'!$A$7:$AP$406,2, FALSE)),"")</f>
        <v/>
      </c>
      <c r="G17" s="79"/>
      <c r="H17" s="76"/>
      <c r="I17" s="78"/>
      <c r="O17" s="320"/>
      <c r="Q17" s="329"/>
      <c r="R17" s="68"/>
    </row>
    <row r="18" spans="1:18" ht="38.450000000000003" customHeight="1" x14ac:dyDescent="0.3">
      <c r="A18" s="529" t="s">
        <v>1151</v>
      </c>
      <c r="B18" s="530"/>
      <c r="C18" s="530"/>
      <c r="D18" s="325" t="s">
        <v>1148</v>
      </c>
      <c r="E18" s="512" t="str">
        <f>+IFERROR(IF(ISBLANK(VLOOKUP($I$1,'Review Log'!$A$7:$AP$406,MATCH($A18,'Review Log'!$A$6:$AP$6,0), FALSE)),"Enter on the Review Log",VLOOKUP($I$1,'Review Log'!$A$7:$AP$406,MATCH($A18,'Review Log'!$A$6:$AP$6,0), FALSE)),"Select Arrangement # in cell I2")</f>
        <v>Select Arrangement # in cell I2</v>
      </c>
      <c r="F18" s="513" t="str">
        <f>+IFERROR(IF(ISBLANK(VLOOKUP($A18,'Review Log'!$A$7:$AP$406,2, FALSE)),"Enter the Name on the Review Log",VLOOKUP($A18,'Review Log'!$A$7:$AP$406,2, FALSE)),"")</f>
        <v/>
      </c>
      <c r="G18" s="504" t="str">
        <f>IF(ISBLANK(I1),"",IF(E18="Enter on the Review Log","Enter the Subscription Start Date on the Review Log.",IF(E19="Complete Column C below","Ensure to enter $0 or a payment amount in each month of the subscription term in column C below.",IF((+MONTH(E18)&amp;YEAR(E18))=(+MONTH(E19)&amp;YEAR(E19)),"","The subscription start date entered on the Review Log does not agree to the data entered in column C below.  Ensure to enter $0 or a payment amount in each month of the subscription term in column C below."))))</f>
        <v/>
      </c>
      <c r="H18" s="505"/>
      <c r="I18" s="505"/>
      <c r="J18" s="335" t="s">
        <v>788</v>
      </c>
      <c r="K18" s="336">
        <v>44744</v>
      </c>
      <c r="L18" s="337" t="str">
        <f>IF(OR($E$18&gt;=$K$18,$E$18=""),"Yes","No")</f>
        <v>Yes</v>
      </c>
      <c r="O18" s="320"/>
      <c r="Q18" s="329"/>
      <c r="R18" s="68"/>
    </row>
    <row r="19" spans="1:18" ht="18" customHeight="1" x14ac:dyDescent="0.3">
      <c r="A19" s="529" t="s">
        <v>1154</v>
      </c>
      <c r="B19" s="530"/>
      <c r="C19" s="530"/>
      <c r="D19" s="338" t="s">
        <v>1150</v>
      </c>
      <c r="E19" s="562" t="str" cm="1">
        <f t="array" ref="E19">IFERROR(INDEX(A34:A1245,MATCH(FALSE,ISBLANK(C34:C1245),0),0),"Complete column C below")</f>
        <v>Complete column C below</v>
      </c>
      <c r="F19" s="563"/>
      <c r="G19" s="504"/>
      <c r="H19" s="505"/>
      <c r="I19" s="505"/>
      <c r="O19" s="320"/>
      <c r="R19" s="68"/>
    </row>
    <row r="20" spans="1:18" ht="38.1" customHeight="1" x14ac:dyDescent="0.3">
      <c r="A20" s="529" t="s">
        <v>994</v>
      </c>
      <c r="B20" s="530"/>
      <c r="C20" s="530"/>
      <c r="D20" s="325" t="s">
        <v>1148</v>
      </c>
      <c r="E20" s="512" t="str">
        <f>+IFERROR(IF(ISBLANK(VLOOKUP($I$1,'Review Log'!$A$7:$AP$406,MATCH($A20,'Review Log'!$A$6:$AP$6,0), FALSE)),"Enter on the Review Log",VLOOKUP($I$1,'Review Log'!$A$7:$AP$406,MATCH($A20,'Review Log'!$A$6:$AP$6,0), FALSE)),"Select Arrangement # in cell I2")</f>
        <v>Select Arrangement # in cell I2</v>
      </c>
      <c r="F20" s="513" t="str">
        <f>+IFERROR(IF(ISBLANK(VLOOKUP($A20,'Review Log'!$A$7:$AP$406,2, FALSE)),"Enter the Name on the Review Log",VLOOKUP($A20,'Review Log'!$A$7:$AP$406,2, FALSE)),"")</f>
        <v/>
      </c>
      <c r="G20" s="80"/>
      <c r="H20" s="360"/>
      <c r="I20" s="81"/>
      <c r="O20" s="320"/>
      <c r="R20" s="68"/>
    </row>
    <row r="21" spans="1:18" ht="38.450000000000003" customHeight="1" x14ac:dyDescent="0.3">
      <c r="A21" s="529" t="s">
        <v>1155</v>
      </c>
      <c r="B21" s="530"/>
      <c r="C21" s="530"/>
      <c r="D21" s="338" t="s">
        <v>1150</v>
      </c>
      <c r="E21" s="551" t="str">
        <f>IFERROR(IF(E20="Beginning",ABS(NPV(E16/12,INDEX(A34:B1245,MATCH(E19,A34:A1245,0),2):$B$1245))*(1+E16/12),ABS(NPV(E16/12,INDEX(A34:B1245,MATCH(E19,A34:A1245,0),2):$B$1245))),"Enter interest rate and complete column C below")</f>
        <v>Enter interest rate and complete column C below</v>
      </c>
      <c r="F21" s="552"/>
      <c r="G21" s="82"/>
      <c r="H21" s="99"/>
      <c r="I21" s="82"/>
      <c r="J21" s="339" t="s">
        <v>789</v>
      </c>
      <c r="K21" s="340" t="s">
        <v>790</v>
      </c>
      <c r="L21" s="341" t="s">
        <v>791</v>
      </c>
      <c r="M21" s="341" t="s">
        <v>792</v>
      </c>
      <c r="N21" s="341" t="s">
        <v>793</v>
      </c>
      <c r="O21" s="320"/>
      <c r="Q21" s="329"/>
      <c r="R21" s="68"/>
    </row>
    <row r="22" spans="1:18" ht="18" customHeight="1" x14ac:dyDescent="0.3">
      <c r="A22" s="514" t="s">
        <v>1196</v>
      </c>
      <c r="B22" s="515"/>
      <c r="C22" s="515"/>
      <c r="D22" s="516"/>
      <c r="E22" s="494"/>
      <c r="F22" s="495"/>
      <c r="G22" s="82"/>
      <c r="H22" s="82"/>
      <c r="I22" s="82"/>
      <c r="J22" s="340"/>
      <c r="K22" s="340"/>
      <c r="L22" s="341"/>
      <c r="M22" s="341"/>
      <c r="N22" s="341"/>
      <c r="O22" s="320"/>
      <c r="Q22" s="329"/>
      <c r="R22" s="68"/>
    </row>
    <row r="23" spans="1:18" ht="18" customHeight="1" x14ac:dyDescent="0.3">
      <c r="A23" s="514" t="s">
        <v>1009</v>
      </c>
      <c r="B23" s="515"/>
      <c r="C23" s="515"/>
      <c r="D23" s="516"/>
      <c r="E23" s="494"/>
      <c r="F23" s="495"/>
      <c r="G23" s="82"/>
      <c r="H23" s="82"/>
      <c r="I23" s="82"/>
      <c r="J23" s="342" t="e">
        <f>LEFT($I$2,4)-1&amp;"–"&amp;RIGHT($I$2,4)-1</f>
        <v>#VALUE!</v>
      </c>
      <c r="K23" s="343" t="e">
        <f>DATE(RIGHT(J23,4),6,1)</f>
        <v>#VALUE!</v>
      </c>
      <c r="L23" s="83">
        <f>(ROUND(SUMIFS($F$34:$F$1245,$A$34:$A$1245,$K$23),2))</f>
        <v>0</v>
      </c>
      <c r="M23" s="83" t="e">
        <f>IF(AND($I$2&gt;$J$26,$I$2&lt;=$L$26),SUMIFS($H$34:$H$1245,$A$34:$A$1245,$K$23),0)</f>
        <v>#VALUE!</v>
      </c>
      <c r="N23" s="83" t="e">
        <f>IF(AND($J$23&gt;=$J$26,$J$23&lt;$L$26),$E$25,0)</f>
        <v>#VALUE!</v>
      </c>
      <c r="O23" s="344"/>
      <c r="P23" s="345"/>
      <c r="Q23" s="329"/>
      <c r="R23" s="68"/>
    </row>
    <row r="24" spans="1:18" ht="18" customHeight="1" x14ac:dyDescent="0.3">
      <c r="A24" s="514" t="s">
        <v>1010</v>
      </c>
      <c r="B24" s="515"/>
      <c r="C24" s="515"/>
      <c r="D24" s="516"/>
      <c r="E24" s="494"/>
      <c r="F24" s="495"/>
      <c r="G24" s="82"/>
      <c r="H24" s="82"/>
      <c r="I24" s="82"/>
      <c r="O24" s="344"/>
      <c r="P24" s="345"/>
      <c r="Q24" s="329"/>
      <c r="R24" s="68"/>
    </row>
    <row r="25" spans="1:18" ht="18" customHeight="1" x14ac:dyDescent="0.3">
      <c r="A25" s="529" t="s">
        <v>1156</v>
      </c>
      <c r="B25" s="530"/>
      <c r="C25" s="530"/>
      <c r="D25" s="338" t="s">
        <v>1150</v>
      </c>
      <c r="E25" s="518" t="str">
        <f>+IFERROR(E21+E22+E23+E24,"Complete column C below")</f>
        <v>Complete column C below</v>
      </c>
      <c r="F25" s="519"/>
      <c r="G25" s="82"/>
      <c r="H25" s="82"/>
      <c r="I25" s="82"/>
      <c r="J25" s="346" t="s">
        <v>794</v>
      </c>
      <c r="K25" s="346" t="s">
        <v>795</v>
      </c>
      <c r="L25" s="346" t="s">
        <v>796</v>
      </c>
      <c r="M25" s="346" t="s">
        <v>797</v>
      </c>
      <c r="O25" s="344"/>
      <c r="P25" s="345"/>
      <c r="Q25" s="329"/>
      <c r="R25" s="68"/>
    </row>
    <row r="26" spans="1:18" x14ac:dyDescent="0.3">
      <c r="A26" s="529" t="s">
        <v>798</v>
      </c>
      <c r="B26" s="530"/>
      <c r="C26" s="530"/>
      <c r="D26" s="338"/>
      <c r="E26" s="520" t="s">
        <v>1004</v>
      </c>
      <c r="F26" s="521"/>
      <c r="G26" s="84"/>
      <c r="H26" s="85"/>
      <c r="I26" s="85"/>
      <c r="J26" s="346" t="e">
        <f>IF(OR(MONTH($E$19)=1,MONTH($E$19)=2,MONTH($E$19)=3,MONTH($E$19)=4,MONTH($E$19)=5,MONTH($E$19)=6),YEAR($E$19)-1&amp;"–"&amp;YEAR($E$19),YEAR($E$19)&amp;"–"&amp;YEAR($E$19)+1)</f>
        <v>#VALUE!</v>
      </c>
      <c r="K26" s="347" t="e">
        <f>EDATE($E$19,+($E$28-1))</f>
        <v>#VALUE!</v>
      </c>
      <c r="L26" s="346" t="e">
        <f>IF(OR(MONTH($K$26)=1,MONTH($K$26)=2,MONTH($K$26)=3,MONTH($K$26)=4,MONTH($K$26)=5,MONTH($K$26)=6),YEAR($K$26)-1&amp;"–"&amp;YEAR($K$26),YEAR($K$26)&amp;"–"&amp;YEAR($K$26)+1)</f>
        <v>#VALUE!</v>
      </c>
      <c r="M26" s="348" t="e">
        <f>IF($L$26=$I$2,$E$25,0)</f>
        <v>#VALUE!</v>
      </c>
      <c r="O26" s="344"/>
      <c r="P26" s="345"/>
      <c r="Q26" s="329"/>
      <c r="R26" s="68"/>
    </row>
    <row r="27" spans="1:18" x14ac:dyDescent="0.3">
      <c r="A27" s="529" t="s">
        <v>799</v>
      </c>
      <c r="B27" s="530"/>
      <c r="C27" s="530"/>
      <c r="D27" s="338"/>
      <c r="E27" s="522">
        <v>120</v>
      </c>
      <c r="F27" s="523"/>
      <c r="G27" s="86"/>
      <c r="H27" s="86"/>
      <c r="I27" s="86"/>
      <c r="O27" s="344"/>
      <c r="P27" s="345"/>
      <c r="Q27" s="329"/>
      <c r="R27" s="68"/>
    </row>
    <row r="28" spans="1:18" ht="18" customHeight="1" x14ac:dyDescent="0.3">
      <c r="A28" s="529" t="s">
        <v>1157</v>
      </c>
      <c r="B28" s="530"/>
      <c r="C28" s="530"/>
      <c r="D28" s="338" t="s">
        <v>1150</v>
      </c>
      <c r="E28" s="522">
        <f>ROUND(COUNTIF(C34:C1245,"&lt;&gt;"&amp;""),1)</f>
        <v>0</v>
      </c>
      <c r="F28" s="523"/>
      <c r="G28" s="86"/>
      <c r="H28" s="86"/>
      <c r="I28" s="86"/>
      <c r="R28" s="68"/>
    </row>
    <row r="29" spans="1:18" x14ac:dyDescent="0.3">
      <c r="A29" s="529" t="s">
        <v>1158</v>
      </c>
      <c r="B29" s="530"/>
      <c r="C29" s="530"/>
      <c r="D29" s="338" t="s">
        <v>1150</v>
      </c>
      <c r="E29" s="524">
        <f>IF(E27&lt;E28,E27,E28)</f>
        <v>0</v>
      </c>
      <c r="F29" s="525"/>
      <c r="G29" s="87"/>
      <c r="H29" s="87"/>
      <c r="I29" s="87"/>
      <c r="Q29" s="329"/>
      <c r="R29" s="88"/>
    </row>
    <row r="30" spans="1:18" x14ac:dyDescent="0.3">
      <c r="A30" s="349"/>
      <c r="B30" s="349"/>
      <c r="C30" s="349"/>
      <c r="D30" s="89"/>
      <c r="F30" s="69"/>
      <c r="G30" s="67"/>
      <c r="H30" s="67"/>
      <c r="I30" s="67"/>
      <c r="R30" s="68"/>
    </row>
    <row r="31" spans="1:18" ht="53.45" customHeight="1" x14ac:dyDescent="0.3">
      <c r="A31" s="526" t="s">
        <v>1086</v>
      </c>
      <c r="B31" s="527"/>
      <c r="C31" s="527"/>
      <c r="D31" s="527"/>
      <c r="E31" s="527"/>
      <c r="F31" s="527"/>
      <c r="G31" s="527"/>
      <c r="H31" s="527"/>
      <c r="I31" s="528"/>
    </row>
    <row r="32" spans="1:18" x14ac:dyDescent="0.3">
      <c r="A32" s="350"/>
      <c r="B32" s="351"/>
      <c r="C32" s="351"/>
      <c r="D32" s="517" t="s">
        <v>800</v>
      </c>
      <c r="E32" s="517"/>
      <c r="F32" s="517"/>
      <c r="G32" s="517" t="s">
        <v>801</v>
      </c>
      <c r="H32" s="517"/>
      <c r="I32" s="517"/>
    </row>
    <row r="33" spans="1:14" ht="75" x14ac:dyDescent="0.3">
      <c r="A33" s="362" t="s">
        <v>802</v>
      </c>
      <c r="B33" s="90"/>
      <c r="C33" s="91" t="s">
        <v>803</v>
      </c>
      <c r="D33" s="362" t="s">
        <v>804</v>
      </c>
      <c r="E33" s="362" t="s">
        <v>805</v>
      </c>
      <c r="F33" s="90" t="str">
        <f>IF(E20="Beginning","Beginning Monthly Obligation Balance","Ending Monthly Obligation Balance")</f>
        <v>Ending Monthly Obligation Balance</v>
      </c>
      <c r="G33" s="90" t="s">
        <v>806</v>
      </c>
      <c r="H33" s="90" t="s">
        <v>807</v>
      </c>
      <c r="I33" s="90" t="s">
        <v>808</v>
      </c>
      <c r="J33" s="353" t="s">
        <v>1003</v>
      </c>
    </row>
    <row r="34" spans="1:14" x14ac:dyDescent="0.3">
      <c r="A34" s="354">
        <v>44743</v>
      </c>
      <c r="B34" s="92">
        <f>IF(C34&gt;0,C34*-1,C34)</f>
        <v>0</v>
      </c>
      <c r="C34" s="93"/>
      <c r="D34" s="94">
        <f>IF(C34&lt;&gt;"",IF(E20="Beginning",0,$E$21*($E$16/12)),0)</f>
        <v>0</v>
      </c>
      <c r="E34" s="355">
        <f t="shared" ref="E34:E97" si="0">C34-D34</f>
        <v>0</v>
      </c>
      <c r="F34" s="94">
        <f>IF(C34&lt;&gt;"",$E$21-E34,0)</f>
        <v>0</v>
      </c>
      <c r="G34" s="94">
        <f>IF(C34&lt;&gt;"",$E$25/$E$29,0)</f>
        <v>0</v>
      </c>
      <c r="H34" s="94">
        <f>IF(C34&lt;&gt;"",G34,0)</f>
        <v>0</v>
      </c>
      <c r="I34" s="94">
        <f>IF(C34&lt;&gt;"",$E$25-H34,0)</f>
        <v>0</v>
      </c>
      <c r="J34" s="320" t="str">
        <f>IF(OR(MONTH(A34)=1,MONTH(A34)=2,MONTH(A34)=3,MONTH(A34)=4,MONTH(A34)=5,MONTH(A34)=6),YEAR(A34)-1&amp;"–"&amp;YEAR(A34),YEAR(A34)&amp;"–"&amp;YEAR(A34)+1)</f>
        <v>2022–2023</v>
      </c>
    </row>
    <row r="35" spans="1:14" x14ac:dyDescent="0.3">
      <c r="A35" s="354">
        <v>44774</v>
      </c>
      <c r="B35" s="92">
        <f t="shared" ref="B35:B98" si="1">IF(C35&gt;0,C35*-1,C35)</f>
        <v>0</v>
      </c>
      <c r="C35" s="93"/>
      <c r="D35" s="94">
        <f t="shared" ref="D35:D98" si="2">IF(C35="",0,IF($E$20="Beginning",IF(C34&lt;&gt;"",$F34*$E$16/12,0),IF(C34&lt;&gt;"",$F34*$E$16/12,$E$21*$E$16/12)))</f>
        <v>0</v>
      </c>
      <c r="E35" s="355">
        <f t="shared" si="0"/>
        <v>0</v>
      </c>
      <c r="F35" s="94">
        <f t="shared" ref="F35:F98" si="3">IF(C35="",0,IF(C34="",$E$21-E35,IF(C35&lt;&gt;"",F34-E35)))</f>
        <v>0</v>
      </c>
      <c r="G35" s="94">
        <f>IF(AND(C35&lt;&gt;"",G34&lt;E$25),$E$25/$E$29,0)</f>
        <v>0</v>
      </c>
      <c r="H35" s="94">
        <f t="shared" ref="H35:H98" si="4">IF(C35&lt;&gt;"",G35+H34,0)</f>
        <v>0</v>
      </c>
      <c r="I35" s="94">
        <f>IF(C35&lt;&gt;"",$E$25-H35,0)</f>
        <v>0</v>
      </c>
      <c r="J35" s="320" t="str">
        <f t="shared" ref="J35:J98" si="5">IF(OR(MONTH(A35)=1,MONTH(A35)=2,MONTH(A35)=3,MONTH(A35)=4,MONTH(A35)=5,MONTH(A35)=6),YEAR(A35)-1&amp;"–"&amp;YEAR(A35),YEAR(A35)&amp;"–"&amp;YEAR(A35)+1)</f>
        <v>2022–2023</v>
      </c>
    </row>
    <row r="36" spans="1:14" x14ac:dyDescent="0.3">
      <c r="A36" s="354">
        <v>44805</v>
      </c>
      <c r="B36" s="92">
        <f t="shared" si="1"/>
        <v>0</v>
      </c>
      <c r="C36" s="93"/>
      <c r="D36" s="94">
        <f t="shared" si="2"/>
        <v>0</v>
      </c>
      <c r="E36" s="355">
        <f t="shared" si="0"/>
        <v>0</v>
      </c>
      <c r="F36" s="94">
        <f t="shared" si="3"/>
        <v>0</v>
      </c>
      <c r="G36" s="94">
        <f>IF(AND(C36&lt;&gt;"",SUM(G$34:G35)&lt;E$25),$E$25/$E$29,0)</f>
        <v>0</v>
      </c>
      <c r="H36" s="94">
        <f t="shared" si="4"/>
        <v>0</v>
      </c>
      <c r="I36" s="94">
        <f t="shared" ref="I36:I99" si="6">IF(C36&lt;&gt;"",$E$25-H36,0)</f>
        <v>0</v>
      </c>
      <c r="J36" s="320" t="str">
        <f t="shared" si="5"/>
        <v>2022–2023</v>
      </c>
    </row>
    <row r="37" spans="1:14" x14ac:dyDescent="0.3">
      <c r="A37" s="354">
        <v>44835</v>
      </c>
      <c r="B37" s="92">
        <f t="shared" si="1"/>
        <v>0</v>
      </c>
      <c r="C37" s="93"/>
      <c r="D37" s="94">
        <f t="shared" si="2"/>
        <v>0</v>
      </c>
      <c r="E37" s="355">
        <f t="shared" si="0"/>
        <v>0</v>
      </c>
      <c r="F37" s="94">
        <f t="shared" si="3"/>
        <v>0</v>
      </c>
      <c r="G37" s="94">
        <f>IF(AND(C37&lt;&gt;"",SUM(G$34:G36)&lt;E$25),$E$25/$E$29,0)</f>
        <v>0</v>
      </c>
      <c r="H37" s="94">
        <f t="shared" si="4"/>
        <v>0</v>
      </c>
      <c r="I37" s="94">
        <f t="shared" si="6"/>
        <v>0</v>
      </c>
      <c r="J37" s="320" t="str">
        <f t="shared" si="5"/>
        <v>2022–2023</v>
      </c>
      <c r="L37" s="356"/>
    </row>
    <row r="38" spans="1:14" x14ac:dyDescent="0.3">
      <c r="A38" s="354">
        <v>44866</v>
      </c>
      <c r="B38" s="92">
        <f t="shared" si="1"/>
        <v>0</v>
      </c>
      <c r="C38" s="93"/>
      <c r="D38" s="94">
        <f t="shared" si="2"/>
        <v>0</v>
      </c>
      <c r="E38" s="355">
        <f t="shared" si="0"/>
        <v>0</v>
      </c>
      <c r="F38" s="94">
        <f t="shared" si="3"/>
        <v>0</v>
      </c>
      <c r="G38" s="94">
        <f>IF(AND(C38&lt;&gt;"",SUM(G$34:G37)&lt;E$25),$E$25/$E$29,0)</f>
        <v>0</v>
      </c>
      <c r="H38" s="94">
        <f t="shared" si="4"/>
        <v>0</v>
      </c>
      <c r="I38" s="94">
        <f t="shared" si="6"/>
        <v>0</v>
      </c>
      <c r="J38" s="320" t="str">
        <f t="shared" si="5"/>
        <v>2022–2023</v>
      </c>
      <c r="L38" s="357"/>
      <c r="N38" s="95"/>
    </row>
    <row r="39" spans="1:14" x14ac:dyDescent="0.3">
      <c r="A39" s="354">
        <v>44896</v>
      </c>
      <c r="B39" s="92">
        <f t="shared" si="1"/>
        <v>0</v>
      </c>
      <c r="C39" s="93"/>
      <c r="D39" s="94">
        <f t="shared" si="2"/>
        <v>0</v>
      </c>
      <c r="E39" s="355">
        <f t="shared" si="0"/>
        <v>0</v>
      </c>
      <c r="F39" s="94">
        <f t="shared" si="3"/>
        <v>0</v>
      </c>
      <c r="G39" s="94">
        <f>IF(AND(C39&lt;&gt;"",SUM(G$34:G38)&lt;E$25),$E$25/$E$29,0)</f>
        <v>0</v>
      </c>
      <c r="H39" s="94">
        <f t="shared" si="4"/>
        <v>0</v>
      </c>
      <c r="I39" s="94">
        <f t="shared" si="6"/>
        <v>0</v>
      </c>
      <c r="J39" s="320" t="str">
        <f t="shared" si="5"/>
        <v>2022–2023</v>
      </c>
      <c r="N39" s="95"/>
    </row>
    <row r="40" spans="1:14" x14ac:dyDescent="0.3">
      <c r="A40" s="354">
        <v>44927</v>
      </c>
      <c r="B40" s="92">
        <f t="shared" si="1"/>
        <v>0</v>
      </c>
      <c r="C40" s="93"/>
      <c r="D40" s="94">
        <f t="shared" si="2"/>
        <v>0</v>
      </c>
      <c r="E40" s="355">
        <f t="shared" si="0"/>
        <v>0</v>
      </c>
      <c r="F40" s="94">
        <f t="shared" si="3"/>
        <v>0</v>
      </c>
      <c r="G40" s="94">
        <f>IF(AND(C40&lt;&gt;"",SUM(G$34:G39)&lt;E$25),$E$25/$E$29,0)</f>
        <v>0</v>
      </c>
      <c r="H40" s="94">
        <f t="shared" si="4"/>
        <v>0</v>
      </c>
      <c r="I40" s="94">
        <f t="shared" si="6"/>
        <v>0</v>
      </c>
      <c r="J40" s="320" t="str">
        <f t="shared" si="5"/>
        <v>2022–2023</v>
      </c>
      <c r="N40" s="95"/>
    </row>
    <row r="41" spans="1:14" x14ac:dyDescent="0.3">
      <c r="A41" s="354">
        <v>44958</v>
      </c>
      <c r="B41" s="92">
        <f t="shared" si="1"/>
        <v>0</v>
      </c>
      <c r="C41" s="93"/>
      <c r="D41" s="94">
        <f t="shared" si="2"/>
        <v>0</v>
      </c>
      <c r="E41" s="355">
        <f t="shared" si="0"/>
        <v>0</v>
      </c>
      <c r="F41" s="94">
        <f t="shared" si="3"/>
        <v>0</v>
      </c>
      <c r="G41" s="94">
        <f>IF(AND(C41&lt;&gt;"",SUM(G$34:G40)&lt;E$25),$E$25/$E$29,0)</f>
        <v>0</v>
      </c>
      <c r="H41" s="94">
        <f t="shared" si="4"/>
        <v>0</v>
      </c>
      <c r="I41" s="94">
        <f t="shared" si="6"/>
        <v>0</v>
      </c>
      <c r="J41" s="320" t="str">
        <f t="shared" si="5"/>
        <v>2022–2023</v>
      </c>
      <c r="N41" s="95"/>
    </row>
    <row r="42" spans="1:14" x14ac:dyDescent="0.3">
      <c r="A42" s="354">
        <v>44986</v>
      </c>
      <c r="B42" s="92">
        <f t="shared" si="1"/>
        <v>0</v>
      </c>
      <c r="C42" s="93"/>
      <c r="D42" s="94">
        <f t="shared" si="2"/>
        <v>0</v>
      </c>
      <c r="E42" s="355">
        <f t="shared" si="0"/>
        <v>0</v>
      </c>
      <c r="F42" s="94">
        <f t="shared" si="3"/>
        <v>0</v>
      </c>
      <c r="G42" s="94">
        <f>IF(AND(C42&lt;&gt;"",SUM(G$34:G41)&lt;E$25),$E$25/$E$29,0)</f>
        <v>0</v>
      </c>
      <c r="H42" s="94">
        <f t="shared" si="4"/>
        <v>0</v>
      </c>
      <c r="I42" s="94">
        <f t="shared" si="6"/>
        <v>0</v>
      </c>
      <c r="J42" s="320" t="str">
        <f t="shared" si="5"/>
        <v>2022–2023</v>
      </c>
      <c r="N42" s="95"/>
    </row>
    <row r="43" spans="1:14" x14ac:dyDescent="0.3">
      <c r="A43" s="354">
        <v>45017</v>
      </c>
      <c r="B43" s="92">
        <f t="shared" si="1"/>
        <v>0</v>
      </c>
      <c r="C43" s="93"/>
      <c r="D43" s="94">
        <f t="shared" si="2"/>
        <v>0</v>
      </c>
      <c r="E43" s="355">
        <f t="shared" si="0"/>
        <v>0</v>
      </c>
      <c r="F43" s="94">
        <f t="shared" si="3"/>
        <v>0</v>
      </c>
      <c r="G43" s="94">
        <f>IF(AND(C43&lt;&gt;"",SUM(G$34:G42)&lt;E$25),$E$25/$E$29,0)</f>
        <v>0</v>
      </c>
      <c r="H43" s="94">
        <f t="shared" si="4"/>
        <v>0</v>
      </c>
      <c r="I43" s="94">
        <f t="shared" si="6"/>
        <v>0</v>
      </c>
      <c r="J43" s="320" t="str">
        <f t="shared" si="5"/>
        <v>2022–2023</v>
      </c>
      <c r="N43" s="95"/>
    </row>
    <row r="44" spans="1:14" x14ac:dyDescent="0.3">
      <c r="A44" s="354">
        <v>45047</v>
      </c>
      <c r="B44" s="92">
        <f t="shared" si="1"/>
        <v>0</v>
      </c>
      <c r="C44" s="93"/>
      <c r="D44" s="94">
        <f t="shared" si="2"/>
        <v>0</v>
      </c>
      <c r="E44" s="355">
        <f t="shared" si="0"/>
        <v>0</v>
      </c>
      <c r="F44" s="94">
        <f t="shared" si="3"/>
        <v>0</v>
      </c>
      <c r="G44" s="94">
        <f>IF(AND(C44&lt;&gt;"",SUM(G$34:G43)&lt;E$25),$E$25/$E$29,0)</f>
        <v>0</v>
      </c>
      <c r="H44" s="94">
        <f t="shared" si="4"/>
        <v>0</v>
      </c>
      <c r="I44" s="94">
        <f t="shared" si="6"/>
        <v>0</v>
      </c>
      <c r="J44" s="320" t="str">
        <f t="shared" si="5"/>
        <v>2022–2023</v>
      </c>
      <c r="L44" s="356"/>
      <c r="N44" s="95"/>
    </row>
    <row r="45" spans="1:14" x14ac:dyDescent="0.3">
      <c r="A45" s="354">
        <v>45078</v>
      </c>
      <c r="B45" s="92">
        <f t="shared" si="1"/>
        <v>0</v>
      </c>
      <c r="C45" s="93"/>
      <c r="D45" s="94">
        <f t="shared" si="2"/>
        <v>0</v>
      </c>
      <c r="E45" s="355">
        <f t="shared" si="0"/>
        <v>0</v>
      </c>
      <c r="F45" s="96">
        <f t="shared" si="3"/>
        <v>0</v>
      </c>
      <c r="G45" s="96">
        <f>IF(AND(C45&lt;&gt;"",SUM(G$34:G44)&lt;E$25),$E$25/$E$29,0)</f>
        <v>0</v>
      </c>
      <c r="H45" s="96">
        <f t="shared" si="4"/>
        <v>0</v>
      </c>
      <c r="I45" s="94">
        <f t="shared" si="6"/>
        <v>0</v>
      </c>
      <c r="J45" s="320" t="str">
        <f t="shared" si="5"/>
        <v>2022–2023</v>
      </c>
      <c r="L45" s="356"/>
      <c r="N45" s="95"/>
    </row>
    <row r="46" spans="1:14" x14ac:dyDescent="0.3">
      <c r="A46" s="354">
        <v>45108</v>
      </c>
      <c r="B46" s="92">
        <f t="shared" si="1"/>
        <v>0</v>
      </c>
      <c r="C46" s="93"/>
      <c r="D46" s="94">
        <f t="shared" si="2"/>
        <v>0</v>
      </c>
      <c r="E46" s="355">
        <f t="shared" si="0"/>
        <v>0</v>
      </c>
      <c r="F46" s="96">
        <f t="shared" si="3"/>
        <v>0</v>
      </c>
      <c r="G46" s="96">
        <f>IF(AND(C46&lt;&gt;"",SUM(G$34:G45)&lt;E$25),$E$25/$E$29,0)</f>
        <v>0</v>
      </c>
      <c r="H46" s="96">
        <f t="shared" si="4"/>
        <v>0</v>
      </c>
      <c r="I46" s="94">
        <f t="shared" si="6"/>
        <v>0</v>
      </c>
      <c r="J46" s="320" t="str">
        <f t="shared" si="5"/>
        <v>2023–2024</v>
      </c>
      <c r="L46" s="356"/>
      <c r="N46" s="95"/>
    </row>
    <row r="47" spans="1:14" x14ac:dyDescent="0.3">
      <c r="A47" s="354">
        <v>45139</v>
      </c>
      <c r="B47" s="92">
        <f t="shared" si="1"/>
        <v>0</v>
      </c>
      <c r="C47" s="93"/>
      <c r="D47" s="94">
        <f t="shared" si="2"/>
        <v>0</v>
      </c>
      <c r="E47" s="355">
        <f t="shared" si="0"/>
        <v>0</v>
      </c>
      <c r="F47" s="96">
        <f t="shared" si="3"/>
        <v>0</v>
      </c>
      <c r="G47" s="96">
        <f>IF(AND(C47&lt;&gt;"",SUM(G$34:G46)&lt;E$25),$E$25/$E$29,0)</f>
        <v>0</v>
      </c>
      <c r="H47" s="96">
        <f t="shared" si="4"/>
        <v>0</v>
      </c>
      <c r="I47" s="94">
        <f t="shared" si="6"/>
        <v>0</v>
      </c>
      <c r="J47" s="320" t="str">
        <f t="shared" si="5"/>
        <v>2023–2024</v>
      </c>
      <c r="L47" s="356"/>
      <c r="N47" s="95"/>
    </row>
    <row r="48" spans="1:14" x14ac:dyDescent="0.3">
      <c r="A48" s="354">
        <v>45170</v>
      </c>
      <c r="B48" s="92">
        <f t="shared" si="1"/>
        <v>0</v>
      </c>
      <c r="C48" s="93"/>
      <c r="D48" s="94">
        <f t="shared" si="2"/>
        <v>0</v>
      </c>
      <c r="E48" s="355">
        <f t="shared" si="0"/>
        <v>0</v>
      </c>
      <c r="F48" s="96">
        <f t="shared" si="3"/>
        <v>0</v>
      </c>
      <c r="G48" s="96">
        <f>IF(AND(C48&lt;&gt;"",SUM(G$34:G47)&lt;E$25),$E$25/$E$29,0)</f>
        <v>0</v>
      </c>
      <c r="H48" s="96">
        <f t="shared" si="4"/>
        <v>0</v>
      </c>
      <c r="I48" s="94">
        <f t="shared" si="6"/>
        <v>0</v>
      </c>
      <c r="J48" s="320" t="str">
        <f t="shared" si="5"/>
        <v>2023–2024</v>
      </c>
      <c r="L48" s="356"/>
      <c r="N48" s="95"/>
    </row>
    <row r="49" spans="1:14" x14ac:dyDescent="0.3">
      <c r="A49" s="354">
        <v>45200</v>
      </c>
      <c r="B49" s="92">
        <f t="shared" si="1"/>
        <v>0</v>
      </c>
      <c r="C49" s="93"/>
      <c r="D49" s="94">
        <f t="shared" si="2"/>
        <v>0</v>
      </c>
      <c r="E49" s="355">
        <f t="shared" si="0"/>
        <v>0</v>
      </c>
      <c r="F49" s="96">
        <f t="shared" si="3"/>
        <v>0</v>
      </c>
      <c r="G49" s="96">
        <f>IF(AND(C49&lt;&gt;"",SUM(G$34:G48)&lt;E$25),$E$25/$E$29,0)</f>
        <v>0</v>
      </c>
      <c r="H49" s="96">
        <f t="shared" si="4"/>
        <v>0</v>
      </c>
      <c r="I49" s="94">
        <f t="shared" si="6"/>
        <v>0</v>
      </c>
      <c r="J49" s="320" t="str">
        <f t="shared" si="5"/>
        <v>2023–2024</v>
      </c>
      <c r="L49" s="356"/>
      <c r="N49" s="95"/>
    </row>
    <row r="50" spans="1:14" x14ac:dyDescent="0.3">
      <c r="A50" s="354">
        <v>45231</v>
      </c>
      <c r="B50" s="92">
        <f t="shared" si="1"/>
        <v>0</v>
      </c>
      <c r="C50" s="93"/>
      <c r="D50" s="94">
        <f t="shared" si="2"/>
        <v>0</v>
      </c>
      <c r="E50" s="355">
        <f t="shared" si="0"/>
        <v>0</v>
      </c>
      <c r="F50" s="96">
        <f t="shared" si="3"/>
        <v>0</v>
      </c>
      <c r="G50" s="96">
        <f>IF(AND(C50&lt;&gt;"",SUM(G$34:G49)&lt;E$25),$E$25/$E$29,0)</f>
        <v>0</v>
      </c>
      <c r="H50" s="96">
        <f t="shared" si="4"/>
        <v>0</v>
      </c>
      <c r="I50" s="94">
        <f t="shared" si="6"/>
        <v>0</v>
      </c>
      <c r="J50" s="320" t="str">
        <f t="shared" si="5"/>
        <v>2023–2024</v>
      </c>
      <c r="L50" s="356"/>
      <c r="N50" s="95"/>
    </row>
    <row r="51" spans="1:14" x14ac:dyDescent="0.3">
      <c r="A51" s="354">
        <v>45261</v>
      </c>
      <c r="B51" s="92">
        <f t="shared" si="1"/>
        <v>0</v>
      </c>
      <c r="C51" s="93"/>
      <c r="D51" s="94">
        <f t="shared" si="2"/>
        <v>0</v>
      </c>
      <c r="E51" s="355">
        <f t="shared" si="0"/>
        <v>0</v>
      </c>
      <c r="F51" s="96">
        <f t="shared" si="3"/>
        <v>0</v>
      </c>
      <c r="G51" s="96">
        <f>IF(AND(C51&lt;&gt;"",SUM(G$34:G50)&lt;E$25),$E$25/$E$29,0)</f>
        <v>0</v>
      </c>
      <c r="H51" s="96">
        <f t="shared" si="4"/>
        <v>0</v>
      </c>
      <c r="I51" s="94">
        <f t="shared" si="6"/>
        <v>0</v>
      </c>
      <c r="J51" s="320" t="str">
        <f t="shared" si="5"/>
        <v>2023–2024</v>
      </c>
      <c r="L51" s="356"/>
      <c r="N51" s="95"/>
    </row>
    <row r="52" spans="1:14" x14ac:dyDescent="0.3">
      <c r="A52" s="354">
        <v>45292</v>
      </c>
      <c r="B52" s="92">
        <f t="shared" si="1"/>
        <v>0</v>
      </c>
      <c r="C52" s="93"/>
      <c r="D52" s="94">
        <f t="shared" si="2"/>
        <v>0</v>
      </c>
      <c r="E52" s="355">
        <f t="shared" si="0"/>
        <v>0</v>
      </c>
      <c r="F52" s="96">
        <f t="shared" si="3"/>
        <v>0</v>
      </c>
      <c r="G52" s="96">
        <f>IF(AND(C52&lt;&gt;"",SUM(G$34:G51)&lt;E$25),$E$25/$E$29,0)</f>
        <v>0</v>
      </c>
      <c r="H52" s="96">
        <f t="shared" si="4"/>
        <v>0</v>
      </c>
      <c r="I52" s="94">
        <f t="shared" si="6"/>
        <v>0</v>
      </c>
      <c r="J52" s="320" t="str">
        <f t="shared" si="5"/>
        <v>2023–2024</v>
      </c>
      <c r="L52" s="356"/>
      <c r="N52" s="95"/>
    </row>
    <row r="53" spans="1:14" x14ac:dyDescent="0.3">
      <c r="A53" s="354">
        <v>45323</v>
      </c>
      <c r="B53" s="92">
        <f t="shared" si="1"/>
        <v>0</v>
      </c>
      <c r="C53" s="93"/>
      <c r="D53" s="94">
        <f t="shared" si="2"/>
        <v>0</v>
      </c>
      <c r="E53" s="355">
        <f t="shared" si="0"/>
        <v>0</v>
      </c>
      <c r="F53" s="96">
        <f t="shared" si="3"/>
        <v>0</v>
      </c>
      <c r="G53" s="96">
        <f>IF(AND(C53&lt;&gt;"",SUM(G$34:G52)&lt;E$25),$E$25/$E$29,0)</f>
        <v>0</v>
      </c>
      <c r="H53" s="96">
        <f t="shared" si="4"/>
        <v>0</v>
      </c>
      <c r="I53" s="94">
        <f t="shared" si="6"/>
        <v>0</v>
      </c>
      <c r="J53" s="320" t="str">
        <f t="shared" si="5"/>
        <v>2023–2024</v>
      </c>
      <c r="L53" s="356"/>
      <c r="N53" s="95"/>
    </row>
    <row r="54" spans="1:14" x14ac:dyDescent="0.3">
      <c r="A54" s="354">
        <v>45352</v>
      </c>
      <c r="B54" s="92">
        <f t="shared" si="1"/>
        <v>0</v>
      </c>
      <c r="C54" s="93"/>
      <c r="D54" s="94">
        <f t="shared" si="2"/>
        <v>0</v>
      </c>
      <c r="E54" s="355">
        <f t="shared" si="0"/>
        <v>0</v>
      </c>
      <c r="F54" s="96">
        <f t="shared" si="3"/>
        <v>0</v>
      </c>
      <c r="G54" s="96">
        <f>IF(AND(C54&lt;&gt;"",SUM(G$34:G53)&lt;E$25),$E$25/$E$29,0)</f>
        <v>0</v>
      </c>
      <c r="H54" s="96">
        <f t="shared" si="4"/>
        <v>0</v>
      </c>
      <c r="I54" s="94">
        <f t="shared" si="6"/>
        <v>0</v>
      </c>
      <c r="J54" s="320" t="str">
        <f t="shared" si="5"/>
        <v>2023–2024</v>
      </c>
      <c r="L54" s="356"/>
      <c r="N54" s="95"/>
    </row>
    <row r="55" spans="1:14" x14ac:dyDescent="0.3">
      <c r="A55" s="354">
        <v>45383</v>
      </c>
      <c r="B55" s="92">
        <f t="shared" si="1"/>
        <v>0</v>
      </c>
      <c r="C55" s="93"/>
      <c r="D55" s="94">
        <f t="shared" si="2"/>
        <v>0</v>
      </c>
      <c r="E55" s="355">
        <f t="shared" si="0"/>
        <v>0</v>
      </c>
      <c r="F55" s="96">
        <f t="shared" si="3"/>
        <v>0</v>
      </c>
      <c r="G55" s="96">
        <f>IF(AND(C55&lt;&gt;"",SUM(G$34:G54)&lt;E$25),$E$25/$E$29,0)</f>
        <v>0</v>
      </c>
      <c r="H55" s="96">
        <f t="shared" si="4"/>
        <v>0</v>
      </c>
      <c r="I55" s="94">
        <f t="shared" si="6"/>
        <v>0</v>
      </c>
      <c r="J55" s="320" t="str">
        <f t="shared" si="5"/>
        <v>2023–2024</v>
      </c>
      <c r="L55" s="356"/>
      <c r="N55" s="95"/>
    </row>
    <row r="56" spans="1:14" x14ac:dyDescent="0.3">
      <c r="A56" s="354">
        <v>45413</v>
      </c>
      <c r="B56" s="92">
        <f t="shared" si="1"/>
        <v>0</v>
      </c>
      <c r="C56" s="93"/>
      <c r="D56" s="94">
        <f t="shared" si="2"/>
        <v>0</v>
      </c>
      <c r="E56" s="355">
        <f t="shared" si="0"/>
        <v>0</v>
      </c>
      <c r="F56" s="96">
        <f t="shared" si="3"/>
        <v>0</v>
      </c>
      <c r="G56" s="96">
        <f>IF(AND(C56&lt;&gt;"",SUM(G$34:G55)&lt;E$25),$E$25/$E$29,0)</f>
        <v>0</v>
      </c>
      <c r="H56" s="96">
        <f t="shared" si="4"/>
        <v>0</v>
      </c>
      <c r="I56" s="94">
        <f t="shared" si="6"/>
        <v>0</v>
      </c>
      <c r="J56" s="320" t="str">
        <f t="shared" si="5"/>
        <v>2023–2024</v>
      </c>
      <c r="L56" s="356"/>
      <c r="N56" s="95"/>
    </row>
    <row r="57" spans="1:14" x14ac:dyDescent="0.3">
      <c r="A57" s="354">
        <v>45444</v>
      </c>
      <c r="B57" s="92">
        <f t="shared" si="1"/>
        <v>0</v>
      </c>
      <c r="C57" s="93"/>
      <c r="D57" s="94">
        <f t="shared" si="2"/>
        <v>0</v>
      </c>
      <c r="E57" s="355">
        <f t="shared" si="0"/>
        <v>0</v>
      </c>
      <c r="F57" s="96">
        <f t="shared" si="3"/>
        <v>0</v>
      </c>
      <c r="G57" s="96">
        <f>IF(AND(C57&lt;&gt;"",SUM(G$34:G56)&lt;E$25),$E$25/$E$29,0)</f>
        <v>0</v>
      </c>
      <c r="H57" s="96">
        <f t="shared" si="4"/>
        <v>0</v>
      </c>
      <c r="I57" s="94">
        <f t="shared" si="6"/>
        <v>0</v>
      </c>
      <c r="J57" s="320" t="str">
        <f t="shared" si="5"/>
        <v>2023–2024</v>
      </c>
      <c r="L57" s="356"/>
      <c r="N57" s="95"/>
    </row>
    <row r="58" spans="1:14" x14ac:dyDescent="0.3">
      <c r="A58" s="354">
        <v>45474</v>
      </c>
      <c r="B58" s="92">
        <f t="shared" si="1"/>
        <v>0</v>
      </c>
      <c r="C58" s="93"/>
      <c r="D58" s="94">
        <f t="shared" si="2"/>
        <v>0</v>
      </c>
      <c r="E58" s="355">
        <f t="shared" si="0"/>
        <v>0</v>
      </c>
      <c r="F58" s="96">
        <f t="shared" si="3"/>
        <v>0</v>
      </c>
      <c r="G58" s="94">
        <f>IF(AND(C58&lt;&gt;"",SUM(G$34:G57)&lt;E$25),$E$25/$E$29,0)</f>
        <v>0</v>
      </c>
      <c r="H58" s="94">
        <f t="shared" si="4"/>
        <v>0</v>
      </c>
      <c r="I58" s="94">
        <f t="shared" si="6"/>
        <v>0</v>
      </c>
      <c r="J58" s="320" t="str">
        <f t="shared" si="5"/>
        <v>2024–2025</v>
      </c>
      <c r="L58" s="356"/>
      <c r="N58" s="95"/>
    </row>
    <row r="59" spans="1:14" x14ac:dyDescent="0.3">
      <c r="A59" s="354">
        <v>45505</v>
      </c>
      <c r="B59" s="92">
        <f t="shared" si="1"/>
        <v>0</v>
      </c>
      <c r="C59" s="93"/>
      <c r="D59" s="94">
        <f t="shared" si="2"/>
        <v>0</v>
      </c>
      <c r="E59" s="355">
        <f t="shared" si="0"/>
        <v>0</v>
      </c>
      <c r="F59" s="96">
        <f t="shared" si="3"/>
        <v>0</v>
      </c>
      <c r="G59" s="94">
        <f>IF(AND(C59&lt;&gt;"",SUM(G$34:G58)&lt;E$25),$E$25/$E$29,0)</f>
        <v>0</v>
      </c>
      <c r="H59" s="94">
        <f t="shared" si="4"/>
        <v>0</v>
      </c>
      <c r="I59" s="94">
        <f t="shared" si="6"/>
        <v>0</v>
      </c>
      <c r="J59" s="320" t="str">
        <f t="shared" si="5"/>
        <v>2024–2025</v>
      </c>
      <c r="L59" s="356"/>
      <c r="N59" s="95"/>
    </row>
    <row r="60" spans="1:14" x14ac:dyDescent="0.3">
      <c r="A60" s="354">
        <v>45536</v>
      </c>
      <c r="B60" s="92">
        <f t="shared" si="1"/>
        <v>0</v>
      </c>
      <c r="C60" s="93"/>
      <c r="D60" s="94">
        <f t="shared" si="2"/>
        <v>0</v>
      </c>
      <c r="E60" s="355">
        <f t="shared" si="0"/>
        <v>0</v>
      </c>
      <c r="F60" s="96">
        <f t="shared" si="3"/>
        <v>0</v>
      </c>
      <c r="G60" s="94">
        <f>IF(AND(C60&lt;&gt;"",SUM(G$34:G59)&lt;E$25),$E$25/$E$29,0)</f>
        <v>0</v>
      </c>
      <c r="H60" s="94">
        <f t="shared" si="4"/>
        <v>0</v>
      </c>
      <c r="I60" s="94">
        <f t="shared" si="6"/>
        <v>0</v>
      </c>
      <c r="J60" s="320" t="str">
        <f t="shared" si="5"/>
        <v>2024–2025</v>
      </c>
      <c r="L60" s="356"/>
      <c r="N60" s="95"/>
    </row>
    <row r="61" spans="1:14" x14ac:dyDescent="0.3">
      <c r="A61" s="354">
        <v>45566</v>
      </c>
      <c r="B61" s="92">
        <f t="shared" si="1"/>
        <v>0</v>
      </c>
      <c r="C61" s="93"/>
      <c r="D61" s="94">
        <f t="shared" si="2"/>
        <v>0</v>
      </c>
      <c r="E61" s="355">
        <f t="shared" si="0"/>
        <v>0</v>
      </c>
      <c r="F61" s="96">
        <f t="shared" si="3"/>
        <v>0</v>
      </c>
      <c r="G61" s="94">
        <f>IF(AND(C61&lt;&gt;"",SUM(G$34:G60)&lt;E$25),$E$25/$E$29,0)</f>
        <v>0</v>
      </c>
      <c r="H61" s="94">
        <f t="shared" si="4"/>
        <v>0</v>
      </c>
      <c r="I61" s="94">
        <f t="shared" si="6"/>
        <v>0</v>
      </c>
      <c r="J61" s="320" t="str">
        <f t="shared" si="5"/>
        <v>2024–2025</v>
      </c>
      <c r="L61" s="356"/>
      <c r="N61" s="95"/>
    </row>
    <row r="62" spans="1:14" x14ac:dyDescent="0.3">
      <c r="A62" s="354">
        <v>45597</v>
      </c>
      <c r="B62" s="92">
        <f t="shared" si="1"/>
        <v>0</v>
      </c>
      <c r="C62" s="93"/>
      <c r="D62" s="94">
        <f t="shared" si="2"/>
        <v>0</v>
      </c>
      <c r="E62" s="355">
        <f t="shared" si="0"/>
        <v>0</v>
      </c>
      <c r="F62" s="94">
        <f t="shared" si="3"/>
        <v>0</v>
      </c>
      <c r="G62" s="94">
        <f>IF(AND(C62&lt;&gt;"",SUM(G$34:G61)&lt;E$25),$E$25/$E$29,0)</f>
        <v>0</v>
      </c>
      <c r="H62" s="94">
        <f t="shared" si="4"/>
        <v>0</v>
      </c>
      <c r="I62" s="94">
        <f t="shared" si="6"/>
        <v>0</v>
      </c>
      <c r="J62" s="320" t="str">
        <f t="shared" si="5"/>
        <v>2024–2025</v>
      </c>
      <c r="L62" s="356"/>
      <c r="N62" s="95"/>
    </row>
    <row r="63" spans="1:14" x14ac:dyDescent="0.3">
      <c r="A63" s="354">
        <v>45627</v>
      </c>
      <c r="B63" s="92">
        <f t="shared" si="1"/>
        <v>0</v>
      </c>
      <c r="C63" s="93"/>
      <c r="D63" s="94">
        <f t="shared" si="2"/>
        <v>0</v>
      </c>
      <c r="E63" s="355">
        <f t="shared" si="0"/>
        <v>0</v>
      </c>
      <c r="F63" s="94">
        <f t="shared" si="3"/>
        <v>0</v>
      </c>
      <c r="G63" s="94">
        <f>IF(AND(C63&lt;&gt;"",SUM(G$34:G62)&lt;E$25),$E$25/$E$29,0)</f>
        <v>0</v>
      </c>
      <c r="H63" s="94">
        <f t="shared" si="4"/>
        <v>0</v>
      </c>
      <c r="I63" s="94">
        <f t="shared" si="6"/>
        <v>0</v>
      </c>
      <c r="J63" s="320" t="str">
        <f t="shared" si="5"/>
        <v>2024–2025</v>
      </c>
      <c r="L63" s="356"/>
      <c r="N63" s="95"/>
    </row>
    <row r="64" spans="1:14" x14ac:dyDescent="0.3">
      <c r="A64" s="354">
        <v>45658</v>
      </c>
      <c r="B64" s="92">
        <f t="shared" si="1"/>
        <v>0</v>
      </c>
      <c r="C64" s="93"/>
      <c r="D64" s="94">
        <f t="shared" si="2"/>
        <v>0</v>
      </c>
      <c r="E64" s="355">
        <f t="shared" si="0"/>
        <v>0</v>
      </c>
      <c r="F64" s="94">
        <f t="shared" si="3"/>
        <v>0</v>
      </c>
      <c r="G64" s="94">
        <f>IF(AND(C64&lt;&gt;"",SUM(G$34:G63)&lt;E$25),$E$25/$E$29,0)</f>
        <v>0</v>
      </c>
      <c r="H64" s="94">
        <f t="shared" si="4"/>
        <v>0</v>
      </c>
      <c r="I64" s="94">
        <f t="shared" si="6"/>
        <v>0</v>
      </c>
      <c r="J64" s="320" t="str">
        <f t="shared" si="5"/>
        <v>2024–2025</v>
      </c>
      <c r="L64" s="356"/>
      <c r="N64" s="95"/>
    </row>
    <row r="65" spans="1:14" x14ac:dyDescent="0.3">
      <c r="A65" s="354">
        <v>45689</v>
      </c>
      <c r="B65" s="92">
        <f t="shared" si="1"/>
        <v>0</v>
      </c>
      <c r="C65" s="93"/>
      <c r="D65" s="94">
        <f t="shared" si="2"/>
        <v>0</v>
      </c>
      <c r="E65" s="355">
        <f t="shared" si="0"/>
        <v>0</v>
      </c>
      <c r="F65" s="94">
        <f t="shared" si="3"/>
        <v>0</v>
      </c>
      <c r="G65" s="94">
        <f>IF(AND(C65&lt;&gt;"",SUM(G$34:G64)&lt;E$25),$E$25/$E$29,0)</f>
        <v>0</v>
      </c>
      <c r="H65" s="94">
        <f t="shared" si="4"/>
        <v>0</v>
      </c>
      <c r="I65" s="94">
        <f t="shared" si="6"/>
        <v>0</v>
      </c>
      <c r="J65" s="320" t="str">
        <f t="shared" si="5"/>
        <v>2024–2025</v>
      </c>
      <c r="L65" s="356"/>
      <c r="N65" s="95"/>
    </row>
    <row r="66" spans="1:14" x14ac:dyDescent="0.3">
      <c r="A66" s="354">
        <v>45717</v>
      </c>
      <c r="B66" s="92">
        <f t="shared" si="1"/>
        <v>0</v>
      </c>
      <c r="C66" s="93"/>
      <c r="D66" s="94">
        <f t="shared" si="2"/>
        <v>0</v>
      </c>
      <c r="E66" s="355">
        <f t="shared" si="0"/>
        <v>0</v>
      </c>
      <c r="F66" s="94">
        <f t="shared" si="3"/>
        <v>0</v>
      </c>
      <c r="G66" s="94">
        <f>IF(AND(C66&lt;&gt;"",SUM(G$34:G65)&lt;E$25),$E$25/$E$29,0)</f>
        <v>0</v>
      </c>
      <c r="H66" s="94">
        <f t="shared" si="4"/>
        <v>0</v>
      </c>
      <c r="I66" s="94">
        <f t="shared" si="6"/>
        <v>0</v>
      </c>
      <c r="J66" s="320" t="str">
        <f t="shared" si="5"/>
        <v>2024–2025</v>
      </c>
      <c r="L66" s="356"/>
      <c r="N66" s="95"/>
    </row>
    <row r="67" spans="1:14" x14ac:dyDescent="0.3">
      <c r="A67" s="354">
        <v>45748</v>
      </c>
      <c r="B67" s="92">
        <f t="shared" si="1"/>
        <v>0</v>
      </c>
      <c r="C67" s="93"/>
      <c r="D67" s="94">
        <f t="shared" si="2"/>
        <v>0</v>
      </c>
      <c r="E67" s="355">
        <f t="shared" si="0"/>
        <v>0</v>
      </c>
      <c r="F67" s="94">
        <f t="shared" si="3"/>
        <v>0</v>
      </c>
      <c r="G67" s="94">
        <f>IF(AND(C67&lt;&gt;"",SUM(G$34:G66)&lt;E$25),$E$25/$E$29,0)</f>
        <v>0</v>
      </c>
      <c r="H67" s="94">
        <f t="shared" si="4"/>
        <v>0</v>
      </c>
      <c r="I67" s="94">
        <f t="shared" si="6"/>
        <v>0</v>
      </c>
      <c r="J67" s="320" t="str">
        <f t="shared" si="5"/>
        <v>2024–2025</v>
      </c>
      <c r="L67" s="356"/>
      <c r="N67" s="95"/>
    </row>
    <row r="68" spans="1:14" x14ac:dyDescent="0.3">
      <c r="A68" s="354">
        <v>45778</v>
      </c>
      <c r="B68" s="92">
        <f t="shared" si="1"/>
        <v>0</v>
      </c>
      <c r="C68" s="93"/>
      <c r="D68" s="94">
        <f t="shared" si="2"/>
        <v>0</v>
      </c>
      <c r="E68" s="355">
        <f t="shared" si="0"/>
        <v>0</v>
      </c>
      <c r="F68" s="94">
        <f t="shared" si="3"/>
        <v>0</v>
      </c>
      <c r="G68" s="94">
        <f>IF(AND(C68&lt;&gt;"",SUM(G$34:G67)&lt;E$25),$E$25/$E$29,0)</f>
        <v>0</v>
      </c>
      <c r="H68" s="94">
        <f t="shared" si="4"/>
        <v>0</v>
      </c>
      <c r="I68" s="94">
        <f t="shared" si="6"/>
        <v>0</v>
      </c>
      <c r="J68" s="320" t="str">
        <f t="shared" si="5"/>
        <v>2024–2025</v>
      </c>
      <c r="L68" s="356"/>
      <c r="N68" s="95"/>
    </row>
    <row r="69" spans="1:14" x14ac:dyDescent="0.3">
      <c r="A69" s="354">
        <v>45809</v>
      </c>
      <c r="B69" s="92">
        <f t="shared" si="1"/>
        <v>0</v>
      </c>
      <c r="C69" s="93"/>
      <c r="D69" s="94">
        <f t="shared" si="2"/>
        <v>0</v>
      </c>
      <c r="E69" s="355">
        <f t="shared" si="0"/>
        <v>0</v>
      </c>
      <c r="F69" s="94">
        <f t="shared" si="3"/>
        <v>0</v>
      </c>
      <c r="G69" s="94">
        <f>IF(AND(C69&lt;&gt;"",SUM(G$34:G68)&lt;E$25),$E$25/$E$29,0)</f>
        <v>0</v>
      </c>
      <c r="H69" s="94">
        <f t="shared" si="4"/>
        <v>0</v>
      </c>
      <c r="I69" s="94">
        <f t="shared" si="6"/>
        <v>0</v>
      </c>
      <c r="J69" s="320" t="str">
        <f t="shared" si="5"/>
        <v>2024–2025</v>
      </c>
      <c r="L69" s="356"/>
      <c r="N69" s="95"/>
    </row>
    <row r="70" spans="1:14" x14ac:dyDescent="0.3">
      <c r="A70" s="354">
        <v>45839</v>
      </c>
      <c r="B70" s="92">
        <f t="shared" si="1"/>
        <v>0</v>
      </c>
      <c r="C70" s="93"/>
      <c r="D70" s="94">
        <f t="shared" si="2"/>
        <v>0</v>
      </c>
      <c r="E70" s="358">
        <f t="shared" si="0"/>
        <v>0</v>
      </c>
      <c r="F70" s="96">
        <f t="shared" si="3"/>
        <v>0</v>
      </c>
      <c r="G70" s="94">
        <f>IF(AND(C70&lt;&gt;"",SUM(G$34:G69)&lt;E$25),$E$25/$E$29,0)</f>
        <v>0</v>
      </c>
      <c r="H70" s="94">
        <f t="shared" si="4"/>
        <v>0</v>
      </c>
      <c r="I70" s="94">
        <f t="shared" si="6"/>
        <v>0</v>
      </c>
      <c r="J70" s="320" t="str">
        <f t="shared" si="5"/>
        <v>2025–2026</v>
      </c>
      <c r="K70" s="356"/>
      <c r="L70" s="356"/>
      <c r="N70" s="95"/>
    </row>
    <row r="71" spans="1:14" x14ac:dyDescent="0.3">
      <c r="A71" s="354">
        <v>45870</v>
      </c>
      <c r="B71" s="92">
        <f t="shared" si="1"/>
        <v>0</v>
      </c>
      <c r="C71" s="93"/>
      <c r="D71" s="94">
        <f t="shared" si="2"/>
        <v>0</v>
      </c>
      <c r="E71" s="358">
        <f t="shared" si="0"/>
        <v>0</v>
      </c>
      <c r="F71" s="96">
        <f t="shared" si="3"/>
        <v>0</v>
      </c>
      <c r="G71" s="94">
        <f>IF(AND(C71&lt;&gt;"",SUM(G$34:G70)&lt;E$25),$E$25/$E$29,0)</f>
        <v>0</v>
      </c>
      <c r="H71" s="94">
        <f t="shared" si="4"/>
        <v>0</v>
      </c>
      <c r="I71" s="94">
        <f t="shared" si="6"/>
        <v>0</v>
      </c>
      <c r="J71" s="320" t="str">
        <f t="shared" si="5"/>
        <v>2025–2026</v>
      </c>
      <c r="L71" s="356"/>
      <c r="N71" s="95"/>
    </row>
    <row r="72" spans="1:14" x14ac:dyDescent="0.3">
      <c r="A72" s="354">
        <v>45901</v>
      </c>
      <c r="B72" s="92">
        <f t="shared" si="1"/>
        <v>0</v>
      </c>
      <c r="C72" s="93"/>
      <c r="D72" s="94">
        <f t="shared" si="2"/>
        <v>0</v>
      </c>
      <c r="E72" s="358">
        <f t="shared" si="0"/>
        <v>0</v>
      </c>
      <c r="F72" s="96">
        <f t="shared" si="3"/>
        <v>0</v>
      </c>
      <c r="G72" s="94">
        <f>IF(AND(C72&lt;&gt;"",SUM(G$34:G71)&lt;E$25),$E$25/$E$29,0)</f>
        <v>0</v>
      </c>
      <c r="H72" s="94">
        <f t="shared" si="4"/>
        <v>0</v>
      </c>
      <c r="I72" s="94">
        <f t="shared" si="6"/>
        <v>0</v>
      </c>
      <c r="J72" s="320" t="str">
        <f t="shared" si="5"/>
        <v>2025–2026</v>
      </c>
      <c r="L72" s="356"/>
      <c r="N72" s="95"/>
    </row>
    <row r="73" spans="1:14" x14ac:dyDescent="0.3">
      <c r="A73" s="354">
        <v>45931</v>
      </c>
      <c r="B73" s="92">
        <f t="shared" si="1"/>
        <v>0</v>
      </c>
      <c r="C73" s="93"/>
      <c r="D73" s="94">
        <f t="shared" si="2"/>
        <v>0</v>
      </c>
      <c r="E73" s="358">
        <f t="shared" si="0"/>
        <v>0</v>
      </c>
      <c r="F73" s="96">
        <f t="shared" si="3"/>
        <v>0</v>
      </c>
      <c r="G73" s="94">
        <f>IF(AND(C73&lt;&gt;"",SUM(G$34:G72)&lt;E$25),$E$25/$E$29,0)</f>
        <v>0</v>
      </c>
      <c r="H73" s="94">
        <f t="shared" si="4"/>
        <v>0</v>
      </c>
      <c r="I73" s="94">
        <f t="shared" si="6"/>
        <v>0</v>
      </c>
      <c r="J73" s="320" t="str">
        <f t="shared" si="5"/>
        <v>2025–2026</v>
      </c>
      <c r="L73" s="356"/>
      <c r="N73" s="95"/>
    </row>
    <row r="74" spans="1:14" x14ac:dyDescent="0.3">
      <c r="A74" s="354">
        <v>45962</v>
      </c>
      <c r="B74" s="92">
        <f t="shared" si="1"/>
        <v>0</v>
      </c>
      <c r="C74" s="93"/>
      <c r="D74" s="94">
        <f t="shared" si="2"/>
        <v>0</v>
      </c>
      <c r="E74" s="358">
        <f t="shared" si="0"/>
        <v>0</v>
      </c>
      <c r="F74" s="96">
        <f t="shared" si="3"/>
        <v>0</v>
      </c>
      <c r="G74" s="94">
        <f>IF(AND(C74&lt;&gt;"",SUM(G$34:G73)&lt;E$25),$E$25/$E$29,0)</f>
        <v>0</v>
      </c>
      <c r="H74" s="94">
        <f t="shared" si="4"/>
        <v>0</v>
      </c>
      <c r="I74" s="94">
        <f t="shared" si="6"/>
        <v>0</v>
      </c>
      <c r="J74" s="320" t="str">
        <f t="shared" si="5"/>
        <v>2025–2026</v>
      </c>
      <c r="L74" s="356"/>
      <c r="N74" s="95"/>
    </row>
    <row r="75" spans="1:14" x14ac:dyDescent="0.3">
      <c r="A75" s="354">
        <v>45992</v>
      </c>
      <c r="B75" s="92">
        <f t="shared" si="1"/>
        <v>0</v>
      </c>
      <c r="C75" s="93"/>
      <c r="D75" s="94">
        <f t="shared" si="2"/>
        <v>0</v>
      </c>
      <c r="E75" s="358">
        <f t="shared" si="0"/>
        <v>0</v>
      </c>
      <c r="F75" s="96">
        <f t="shared" si="3"/>
        <v>0</v>
      </c>
      <c r="G75" s="94">
        <f>IF(AND(C75&lt;&gt;"",SUM(G$34:G74)&lt;E$25),$E$25/$E$29,0)</f>
        <v>0</v>
      </c>
      <c r="H75" s="94">
        <f t="shared" si="4"/>
        <v>0</v>
      </c>
      <c r="I75" s="94">
        <f t="shared" si="6"/>
        <v>0</v>
      </c>
      <c r="J75" s="320" t="str">
        <f t="shared" si="5"/>
        <v>2025–2026</v>
      </c>
      <c r="L75" s="356"/>
      <c r="N75" s="95"/>
    </row>
    <row r="76" spans="1:14" x14ac:dyDescent="0.3">
      <c r="A76" s="354">
        <v>46023</v>
      </c>
      <c r="B76" s="92">
        <f t="shared" si="1"/>
        <v>0</v>
      </c>
      <c r="C76" s="93"/>
      <c r="D76" s="94">
        <f t="shared" si="2"/>
        <v>0</v>
      </c>
      <c r="E76" s="358">
        <f t="shared" si="0"/>
        <v>0</v>
      </c>
      <c r="F76" s="96">
        <f t="shared" si="3"/>
        <v>0</v>
      </c>
      <c r="G76" s="94">
        <f>IF(AND(C76&lt;&gt;"",SUM(G$34:G75)&lt;E$25),$E$25/$E$29,0)</f>
        <v>0</v>
      </c>
      <c r="H76" s="94">
        <f t="shared" si="4"/>
        <v>0</v>
      </c>
      <c r="I76" s="94">
        <f t="shared" si="6"/>
        <v>0</v>
      </c>
      <c r="J76" s="320" t="str">
        <f t="shared" si="5"/>
        <v>2025–2026</v>
      </c>
      <c r="L76" s="356"/>
      <c r="N76" s="95"/>
    </row>
    <row r="77" spans="1:14" x14ac:dyDescent="0.3">
      <c r="A77" s="354">
        <v>46054</v>
      </c>
      <c r="B77" s="92">
        <f t="shared" si="1"/>
        <v>0</v>
      </c>
      <c r="C77" s="93"/>
      <c r="D77" s="94">
        <f t="shared" si="2"/>
        <v>0</v>
      </c>
      <c r="E77" s="358">
        <f t="shared" si="0"/>
        <v>0</v>
      </c>
      <c r="F77" s="96">
        <f t="shared" si="3"/>
        <v>0</v>
      </c>
      <c r="G77" s="94">
        <f>IF(AND(C77&lt;&gt;"",SUM(G$34:G76)&lt;E$25),$E$25/$E$29,0)</f>
        <v>0</v>
      </c>
      <c r="H77" s="94">
        <f t="shared" si="4"/>
        <v>0</v>
      </c>
      <c r="I77" s="94">
        <f t="shared" si="6"/>
        <v>0</v>
      </c>
      <c r="J77" s="320" t="str">
        <f t="shared" si="5"/>
        <v>2025–2026</v>
      </c>
      <c r="L77" s="356"/>
      <c r="N77" s="95"/>
    </row>
    <row r="78" spans="1:14" x14ac:dyDescent="0.3">
      <c r="A78" s="354">
        <v>46082</v>
      </c>
      <c r="B78" s="92">
        <f t="shared" si="1"/>
        <v>0</v>
      </c>
      <c r="C78" s="93"/>
      <c r="D78" s="94">
        <f t="shared" si="2"/>
        <v>0</v>
      </c>
      <c r="E78" s="358">
        <f t="shared" si="0"/>
        <v>0</v>
      </c>
      <c r="F78" s="96">
        <f t="shared" si="3"/>
        <v>0</v>
      </c>
      <c r="G78" s="94">
        <f>IF(AND(C78&lt;&gt;"",SUM(G$34:G77)&lt;E$25),$E$25/$E$29,0)</f>
        <v>0</v>
      </c>
      <c r="H78" s="94">
        <f t="shared" si="4"/>
        <v>0</v>
      </c>
      <c r="I78" s="94">
        <f t="shared" si="6"/>
        <v>0</v>
      </c>
      <c r="J78" s="320" t="str">
        <f t="shared" si="5"/>
        <v>2025–2026</v>
      </c>
      <c r="L78" s="356"/>
      <c r="N78" s="95"/>
    </row>
    <row r="79" spans="1:14" x14ac:dyDescent="0.3">
      <c r="A79" s="354">
        <v>46113</v>
      </c>
      <c r="B79" s="92">
        <f t="shared" si="1"/>
        <v>0</v>
      </c>
      <c r="C79" s="93"/>
      <c r="D79" s="94">
        <f t="shared" si="2"/>
        <v>0</v>
      </c>
      <c r="E79" s="358">
        <f t="shared" si="0"/>
        <v>0</v>
      </c>
      <c r="F79" s="96">
        <f t="shared" si="3"/>
        <v>0</v>
      </c>
      <c r="G79" s="94">
        <f>IF(AND(C79&lt;&gt;"",SUM(G$34:G78)&lt;E$25),$E$25/$E$29,0)</f>
        <v>0</v>
      </c>
      <c r="H79" s="94">
        <f t="shared" si="4"/>
        <v>0</v>
      </c>
      <c r="I79" s="94">
        <f t="shared" si="6"/>
        <v>0</v>
      </c>
      <c r="J79" s="320" t="str">
        <f t="shared" si="5"/>
        <v>2025–2026</v>
      </c>
      <c r="L79" s="356"/>
      <c r="N79" s="95"/>
    </row>
    <row r="80" spans="1:14" x14ac:dyDescent="0.3">
      <c r="A80" s="354">
        <v>46143</v>
      </c>
      <c r="B80" s="92">
        <f t="shared" si="1"/>
        <v>0</v>
      </c>
      <c r="C80" s="93"/>
      <c r="D80" s="94">
        <f t="shared" si="2"/>
        <v>0</v>
      </c>
      <c r="E80" s="358">
        <f t="shared" si="0"/>
        <v>0</v>
      </c>
      <c r="F80" s="96">
        <f t="shared" si="3"/>
        <v>0</v>
      </c>
      <c r="G80" s="94">
        <f>IF(AND(C80&lt;&gt;"",SUM(G$34:G79)&lt;E$25),$E$25/$E$29,0)</f>
        <v>0</v>
      </c>
      <c r="H80" s="94">
        <f t="shared" si="4"/>
        <v>0</v>
      </c>
      <c r="I80" s="94">
        <f t="shared" si="6"/>
        <v>0</v>
      </c>
      <c r="J80" s="320" t="str">
        <f t="shared" si="5"/>
        <v>2025–2026</v>
      </c>
      <c r="L80" s="356"/>
      <c r="N80" s="95"/>
    </row>
    <row r="81" spans="1:14" x14ac:dyDescent="0.3">
      <c r="A81" s="354">
        <v>46174</v>
      </c>
      <c r="B81" s="92">
        <f t="shared" si="1"/>
        <v>0</v>
      </c>
      <c r="C81" s="93"/>
      <c r="D81" s="94">
        <f t="shared" si="2"/>
        <v>0</v>
      </c>
      <c r="E81" s="358">
        <f t="shared" si="0"/>
        <v>0</v>
      </c>
      <c r="F81" s="96">
        <f t="shared" si="3"/>
        <v>0</v>
      </c>
      <c r="G81" s="94">
        <f>IF(AND(C81&lt;&gt;"",SUM(G$34:G80)&lt;E$25),$E$25/$E$29,0)</f>
        <v>0</v>
      </c>
      <c r="H81" s="94">
        <f t="shared" si="4"/>
        <v>0</v>
      </c>
      <c r="I81" s="94">
        <f t="shared" si="6"/>
        <v>0</v>
      </c>
      <c r="J81" s="320" t="str">
        <f t="shared" si="5"/>
        <v>2025–2026</v>
      </c>
      <c r="L81" s="356"/>
      <c r="N81" s="95"/>
    </row>
    <row r="82" spans="1:14" x14ac:dyDescent="0.3">
      <c r="A82" s="354">
        <v>46204</v>
      </c>
      <c r="B82" s="92">
        <f t="shared" si="1"/>
        <v>0</v>
      </c>
      <c r="C82" s="93"/>
      <c r="D82" s="94">
        <f t="shared" si="2"/>
        <v>0</v>
      </c>
      <c r="E82" s="358">
        <f t="shared" si="0"/>
        <v>0</v>
      </c>
      <c r="F82" s="96">
        <f t="shared" si="3"/>
        <v>0</v>
      </c>
      <c r="G82" s="94">
        <f>IF(AND(C82&lt;&gt;"",SUM(G$34:G81)&lt;E$25),$E$25/$E$29,0)</f>
        <v>0</v>
      </c>
      <c r="H82" s="94">
        <f t="shared" si="4"/>
        <v>0</v>
      </c>
      <c r="I82" s="94">
        <f t="shared" si="6"/>
        <v>0</v>
      </c>
      <c r="J82" s="320" t="str">
        <f t="shared" si="5"/>
        <v>2026–2027</v>
      </c>
      <c r="K82" s="356"/>
      <c r="L82" s="356"/>
      <c r="N82" s="95"/>
    </row>
    <row r="83" spans="1:14" x14ac:dyDescent="0.3">
      <c r="A83" s="354">
        <v>46235</v>
      </c>
      <c r="B83" s="92">
        <f t="shared" si="1"/>
        <v>0</v>
      </c>
      <c r="C83" s="93"/>
      <c r="D83" s="94">
        <f t="shared" si="2"/>
        <v>0</v>
      </c>
      <c r="E83" s="358">
        <f t="shared" si="0"/>
        <v>0</v>
      </c>
      <c r="F83" s="96">
        <f t="shared" si="3"/>
        <v>0</v>
      </c>
      <c r="G83" s="94">
        <f>IF(AND(C83&lt;&gt;"",SUM(G$34:G82)&lt;E$25),$E$25/$E$29,0)</f>
        <v>0</v>
      </c>
      <c r="H83" s="94">
        <f t="shared" si="4"/>
        <v>0</v>
      </c>
      <c r="I83" s="94">
        <f t="shared" si="6"/>
        <v>0</v>
      </c>
      <c r="J83" s="320" t="str">
        <f t="shared" si="5"/>
        <v>2026–2027</v>
      </c>
      <c r="L83" s="356"/>
      <c r="N83" s="95"/>
    </row>
    <row r="84" spans="1:14" x14ac:dyDescent="0.3">
      <c r="A84" s="354">
        <v>46266</v>
      </c>
      <c r="B84" s="92">
        <f t="shared" si="1"/>
        <v>0</v>
      </c>
      <c r="C84" s="93"/>
      <c r="D84" s="94">
        <f t="shared" si="2"/>
        <v>0</v>
      </c>
      <c r="E84" s="358">
        <f t="shared" si="0"/>
        <v>0</v>
      </c>
      <c r="F84" s="96">
        <f t="shared" si="3"/>
        <v>0</v>
      </c>
      <c r="G84" s="94">
        <f>IF(AND(C84&lt;&gt;"",SUM(G$34:G83)&lt;E$25),$E$25/$E$29,0)</f>
        <v>0</v>
      </c>
      <c r="H84" s="94">
        <f t="shared" si="4"/>
        <v>0</v>
      </c>
      <c r="I84" s="94">
        <f t="shared" si="6"/>
        <v>0</v>
      </c>
      <c r="J84" s="320" t="str">
        <f t="shared" si="5"/>
        <v>2026–2027</v>
      </c>
      <c r="K84" s="356"/>
      <c r="L84" s="356"/>
      <c r="N84" s="95"/>
    </row>
    <row r="85" spans="1:14" x14ac:dyDescent="0.3">
      <c r="A85" s="354">
        <v>46296</v>
      </c>
      <c r="B85" s="92">
        <f t="shared" si="1"/>
        <v>0</v>
      </c>
      <c r="C85" s="93"/>
      <c r="D85" s="94">
        <f t="shared" si="2"/>
        <v>0</v>
      </c>
      <c r="E85" s="358">
        <f t="shared" si="0"/>
        <v>0</v>
      </c>
      <c r="F85" s="96">
        <f t="shared" si="3"/>
        <v>0</v>
      </c>
      <c r="G85" s="94">
        <f>IF(AND(C85&lt;&gt;"",SUM(G$34:G84)&lt;E$25),$E$25/$E$29,0)</f>
        <v>0</v>
      </c>
      <c r="H85" s="94">
        <f t="shared" si="4"/>
        <v>0</v>
      </c>
      <c r="I85" s="94">
        <f t="shared" si="6"/>
        <v>0</v>
      </c>
      <c r="J85" s="320" t="str">
        <f t="shared" si="5"/>
        <v>2026–2027</v>
      </c>
      <c r="L85" s="356"/>
      <c r="N85" s="95"/>
    </row>
    <row r="86" spans="1:14" x14ac:dyDescent="0.3">
      <c r="A86" s="354">
        <v>46327</v>
      </c>
      <c r="B86" s="92">
        <f t="shared" si="1"/>
        <v>0</v>
      </c>
      <c r="C86" s="93"/>
      <c r="D86" s="94">
        <f t="shared" si="2"/>
        <v>0</v>
      </c>
      <c r="E86" s="358">
        <f t="shared" si="0"/>
        <v>0</v>
      </c>
      <c r="F86" s="96">
        <f t="shared" si="3"/>
        <v>0</v>
      </c>
      <c r="G86" s="94">
        <f>IF(AND(C86&lt;&gt;"",SUM(G$34:G85)&lt;E$25),$E$25/$E$29,0)</f>
        <v>0</v>
      </c>
      <c r="H86" s="94">
        <f t="shared" si="4"/>
        <v>0</v>
      </c>
      <c r="I86" s="94">
        <f t="shared" si="6"/>
        <v>0</v>
      </c>
      <c r="J86" s="320" t="str">
        <f t="shared" si="5"/>
        <v>2026–2027</v>
      </c>
      <c r="L86" s="356"/>
      <c r="N86" s="95"/>
    </row>
    <row r="87" spans="1:14" x14ac:dyDescent="0.3">
      <c r="A87" s="354">
        <v>46357</v>
      </c>
      <c r="B87" s="92">
        <f t="shared" si="1"/>
        <v>0</v>
      </c>
      <c r="C87" s="93"/>
      <c r="D87" s="94">
        <f t="shared" si="2"/>
        <v>0</v>
      </c>
      <c r="E87" s="358">
        <f t="shared" si="0"/>
        <v>0</v>
      </c>
      <c r="F87" s="96">
        <f t="shared" si="3"/>
        <v>0</v>
      </c>
      <c r="G87" s="94">
        <f>IF(AND(C87&lt;&gt;"",SUM(G$34:G86)&lt;E$25),$E$25/$E$29,0)</f>
        <v>0</v>
      </c>
      <c r="H87" s="94">
        <f t="shared" si="4"/>
        <v>0</v>
      </c>
      <c r="I87" s="94">
        <f t="shared" si="6"/>
        <v>0</v>
      </c>
      <c r="J87" s="320" t="str">
        <f t="shared" si="5"/>
        <v>2026–2027</v>
      </c>
      <c r="K87" s="356"/>
      <c r="L87" s="356"/>
      <c r="N87" s="95"/>
    </row>
    <row r="88" spans="1:14" x14ac:dyDescent="0.3">
      <c r="A88" s="354">
        <v>46388</v>
      </c>
      <c r="B88" s="92">
        <f t="shared" si="1"/>
        <v>0</v>
      </c>
      <c r="C88" s="93"/>
      <c r="D88" s="94">
        <f t="shared" si="2"/>
        <v>0</v>
      </c>
      <c r="E88" s="358">
        <f t="shared" si="0"/>
        <v>0</v>
      </c>
      <c r="F88" s="96">
        <f t="shared" si="3"/>
        <v>0</v>
      </c>
      <c r="G88" s="94">
        <f>IF(AND(C88&lt;&gt;"",SUM(G$34:G87)&lt;E$25),$E$25/$E$29,0)</f>
        <v>0</v>
      </c>
      <c r="H88" s="94">
        <f t="shared" si="4"/>
        <v>0</v>
      </c>
      <c r="I88" s="94">
        <f t="shared" si="6"/>
        <v>0</v>
      </c>
      <c r="J88" s="320" t="str">
        <f t="shared" si="5"/>
        <v>2026–2027</v>
      </c>
      <c r="L88" s="356"/>
      <c r="N88" s="95"/>
    </row>
    <row r="89" spans="1:14" x14ac:dyDescent="0.3">
      <c r="A89" s="354">
        <v>46419</v>
      </c>
      <c r="B89" s="92">
        <f t="shared" si="1"/>
        <v>0</v>
      </c>
      <c r="C89" s="93"/>
      <c r="D89" s="94">
        <f t="shared" si="2"/>
        <v>0</v>
      </c>
      <c r="E89" s="358">
        <f t="shared" si="0"/>
        <v>0</v>
      </c>
      <c r="F89" s="96">
        <f t="shared" si="3"/>
        <v>0</v>
      </c>
      <c r="G89" s="94">
        <f>IF(AND(C89&lt;&gt;"",SUM(G$34:G88)&lt;E$25),$E$25/$E$29,0)</f>
        <v>0</v>
      </c>
      <c r="H89" s="94">
        <f t="shared" si="4"/>
        <v>0</v>
      </c>
      <c r="I89" s="94">
        <f t="shared" si="6"/>
        <v>0</v>
      </c>
      <c r="J89" s="320" t="str">
        <f t="shared" si="5"/>
        <v>2026–2027</v>
      </c>
      <c r="L89" s="356"/>
      <c r="N89" s="95"/>
    </row>
    <row r="90" spans="1:14" x14ac:dyDescent="0.3">
      <c r="A90" s="354">
        <v>46447</v>
      </c>
      <c r="B90" s="92">
        <f t="shared" si="1"/>
        <v>0</v>
      </c>
      <c r="C90" s="93"/>
      <c r="D90" s="94">
        <f t="shared" si="2"/>
        <v>0</v>
      </c>
      <c r="E90" s="358">
        <f t="shared" si="0"/>
        <v>0</v>
      </c>
      <c r="F90" s="96">
        <f t="shared" si="3"/>
        <v>0</v>
      </c>
      <c r="G90" s="94">
        <f>IF(AND(C90&lt;&gt;"",SUM(G$34:G89)&lt;E$25),$E$25/$E$29,0)</f>
        <v>0</v>
      </c>
      <c r="H90" s="94">
        <f t="shared" si="4"/>
        <v>0</v>
      </c>
      <c r="I90" s="94">
        <f t="shared" si="6"/>
        <v>0</v>
      </c>
      <c r="J90" s="320" t="str">
        <f t="shared" si="5"/>
        <v>2026–2027</v>
      </c>
      <c r="L90" s="356"/>
      <c r="N90" s="95"/>
    </row>
    <row r="91" spans="1:14" x14ac:dyDescent="0.3">
      <c r="A91" s="354">
        <v>46478</v>
      </c>
      <c r="B91" s="92">
        <f t="shared" si="1"/>
        <v>0</v>
      </c>
      <c r="C91" s="93"/>
      <c r="D91" s="94">
        <f t="shared" si="2"/>
        <v>0</v>
      </c>
      <c r="E91" s="358">
        <f t="shared" si="0"/>
        <v>0</v>
      </c>
      <c r="F91" s="96">
        <f t="shared" si="3"/>
        <v>0</v>
      </c>
      <c r="G91" s="94">
        <f>IF(AND(C91&lt;&gt;"",SUM(G$34:G90)&lt;E$25),$E$25/$E$29,0)</f>
        <v>0</v>
      </c>
      <c r="H91" s="94">
        <f t="shared" si="4"/>
        <v>0</v>
      </c>
      <c r="I91" s="94">
        <f t="shared" si="6"/>
        <v>0</v>
      </c>
      <c r="J91" s="320" t="str">
        <f t="shared" si="5"/>
        <v>2026–2027</v>
      </c>
      <c r="L91" s="356"/>
      <c r="N91" s="95"/>
    </row>
    <row r="92" spans="1:14" x14ac:dyDescent="0.3">
      <c r="A92" s="354">
        <v>46508</v>
      </c>
      <c r="B92" s="92">
        <f t="shared" si="1"/>
        <v>0</v>
      </c>
      <c r="C92" s="93"/>
      <c r="D92" s="94">
        <f t="shared" si="2"/>
        <v>0</v>
      </c>
      <c r="E92" s="358">
        <f t="shared" si="0"/>
        <v>0</v>
      </c>
      <c r="F92" s="96">
        <f t="shared" si="3"/>
        <v>0</v>
      </c>
      <c r="G92" s="94">
        <f>IF(AND(C92&lt;&gt;"",SUM(G$34:G91)&lt;E$25),$E$25/$E$29,0)</f>
        <v>0</v>
      </c>
      <c r="H92" s="94">
        <f t="shared" si="4"/>
        <v>0</v>
      </c>
      <c r="I92" s="94">
        <f t="shared" si="6"/>
        <v>0</v>
      </c>
      <c r="J92" s="320" t="str">
        <f t="shared" si="5"/>
        <v>2026–2027</v>
      </c>
      <c r="L92" s="356"/>
      <c r="N92" s="95"/>
    </row>
    <row r="93" spans="1:14" x14ac:dyDescent="0.3">
      <c r="A93" s="354">
        <v>46539</v>
      </c>
      <c r="B93" s="92">
        <f t="shared" si="1"/>
        <v>0</v>
      </c>
      <c r="C93" s="93"/>
      <c r="D93" s="94">
        <f t="shared" si="2"/>
        <v>0</v>
      </c>
      <c r="E93" s="358">
        <f t="shared" si="0"/>
        <v>0</v>
      </c>
      <c r="F93" s="96">
        <f t="shared" si="3"/>
        <v>0</v>
      </c>
      <c r="G93" s="94">
        <f>IF(AND(C93&lt;&gt;"",SUM(G$34:G92)&lt;E$25),$E$25/$E$29,0)</f>
        <v>0</v>
      </c>
      <c r="H93" s="96">
        <f>IF(C93&lt;&gt;"",G93+H92,0)</f>
        <v>0</v>
      </c>
      <c r="I93" s="94">
        <f t="shared" si="6"/>
        <v>0</v>
      </c>
      <c r="J93" s="320" t="str">
        <f t="shared" si="5"/>
        <v>2026–2027</v>
      </c>
      <c r="L93" s="356"/>
      <c r="N93" s="95"/>
    </row>
    <row r="94" spans="1:14" x14ac:dyDescent="0.3">
      <c r="A94" s="354">
        <v>46569</v>
      </c>
      <c r="B94" s="92">
        <f t="shared" si="1"/>
        <v>0</v>
      </c>
      <c r="C94" s="93"/>
      <c r="D94" s="94">
        <f t="shared" si="2"/>
        <v>0</v>
      </c>
      <c r="E94" s="355">
        <f t="shared" si="0"/>
        <v>0</v>
      </c>
      <c r="F94" s="94">
        <f t="shared" si="3"/>
        <v>0</v>
      </c>
      <c r="G94" s="94">
        <f>IF(AND(C94&lt;&gt;"",SUM(G$34:G93)&lt;E$25),$E$25/$E$29,0)</f>
        <v>0</v>
      </c>
      <c r="H94" s="94">
        <f t="shared" si="4"/>
        <v>0</v>
      </c>
      <c r="I94" s="94">
        <f t="shared" si="6"/>
        <v>0</v>
      </c>
      <c r="J94" s="320" t="str">
        <f t="shared" si="5"/>
        <v>2027–2028</v>
      </c>
      <c r="L94" s="356"/>
      <c r="N94" s="95"/>
    </row>
    <row r="95" spans="1:14" x14ac:dyDescent="0.3">
      <c r="A95" s="354">
        <v>46600</v>
      </c>
      <c r="B95" s="92">
        <f t="shared" si="1"/>
        <v>0</v>
      </c>
      <c r="C95" s="93"/>
      <c r="D95" s="94">
        <f t="shared" si="2"/>
        <v>0</v>
      </c>
      <c r="E95" s="355">
        <f t="shared" si="0"/>
        <v>0</v>
      </c>
      <c r="F95" s="94">
        <f t="shared" si="3"/>
        <v>0</v>
      </c>
      <c r="G95" s="94">
        <f>IF(AND(C95&lt;&gt;"",SUM(G$34:G94)&lt;E$25),$E$25/$E$29,0)</f>
        <v>0</v>
      </c>
      <c r="H95" s="94">
        <f t="shared" si="4"/>
        <v>0</v>
      </c>
      <c r="I95" s="94">
        <f t="shared" si="6"/>
        <v>0</v>
      </c>
      <c r="J95" s="320" t="str">
        <f t="shared" si="5"/>
        <v>2027–2028</v>
      </c>
      <c r="L95" s="356"/>
      <c r="N95" s="95"/>
    </row>
    <row r="96" spans="1:14" x14ac:dyDescent="0.3">
      <c r="A96" s="354">
        <v>46631</v>
      </c>
      <c r="B96" s="92">
        <f t="shared" si="1"/>
        <v>0</v>
      </c>
      <c r="C96" s="93"/>
      <c r="D96" s="94">
        <f t="shared" si="2"/>
        <v>0</v>
      </c>
      <c r="E96" s="355">
        <f t="shared" si="0"/>
        <v>0</v>
      </c>
      <c r="F96" s="94">
        <f t="shared" si="3"/>
        <v>0</v>
      </c>
      <c r="G96" s="94">
        <f>IF(AND(C96&lt;&gt;"",SUM(G$34:G95)&lt;E$25),$E$25/$E$29,0)</f>
        <v>0</v>
      </c>
      <c r="H96" s="94">
        <f t="shared" si="4"/>
        <v>0</v>
      </c>
      <c r="I96" s="94">
        <f t="shared" si="6"/>
        <v>0</v>
      </c>
      <c r="J96" s="320" t="str">
        <f t="shared" si="5"/>
        <v>2027–2028</v>
      </c>
      <c r="L96" s="356"/>
      <c r="N96" s="95"/>
    </row>
    <row r="97" spans="1:14" x14ac:dyDescent="0.3">
      <c r="A97" s="354">
        <v>46661</v>
      </c>
      <c r="B97" s="92">
        <f t="shared" si="1"/>
        <v>0</v>
      </c>
      <c r="C97" s="93"/>
      <c r="D97" s="94">
        <f t="shared" si="2"/>
        <v>0</v>
      </c>
      <c r="E97" s="355">
        <f t="shared" si="0"/>
        <v>0</v>
      </c>
      <c r="F97" s="94">
        <f t="shared" si="3"/>
        <v>0</v>
      </c>
      <c r="G97" s="94">
        <f>IF(AND(C97&lt;&gt;"",SUM(G$34:G96)&lt;E$25),$E$25/$E$29,0)</f>
        <v>0</v>
      </c>
      <c r="H97" s="94">
        <f t="shared" si="4"/>
        <v>0</v>
      </c>
      <c r="I97" s="94">
        <f t="shared" si="6"/>
        <v>0</v>
      </c>
      <c r="J97" s="320" t="str">
        <f t="shared" si="5"/>
        <v>2027–2028</v>
      </c>
      <c r="L97" s="356"/>
      <c r="N97" s="95"/>
    </row>
    <row r="98" spans="1:14" x14ac:dyDescent="0.3">
      <c r="A98" s="354">
        <v>46692</v>
      </c>
      <c r="B98" s="92">
        <f t="shared" si="1"/>
        <v>0</v>
      </c>
      <c r="C98" s="93"/>
      <c r="D98" s="94">
        <f t="shared" si="2"/>
        <v>0</v>
      </c>
      <c r="E98" s="355">
        <f t="shared" ref="E98:E161" si="7">C98-D98</f>
        <v>0</v>
      </c>
      <c r="F98" s="94">
        <f t="shared" si="3"/>
        <v>0</v>
      </c>
      <c r="G98" s="94">
        <f>IF(AND(C98&lt;&gt;"",SUM(G$34:G97)&lt;E$25),$E$25/$E$29,0)</f>
        <v>0</v>
      </c>
      <c r="H98" s="94">
        <f t="shared" si="4"/>
        <v>0</v>
      </c>
      <c r="I98" s="94">
        <f t="shared" si="6"/>
        <v>0</v>
      </c>
      <c r="J98" s="320" t="str">
        <f t="shared" si="5"/>
        <v>2027–2028</v>
      </c>
      <c r="L98" s="356"/>
      <c r="N98" s="95"/>
    </row>
    <row r="99" spans="1:14" x14ac:dyDescent="0.3">
      <c r="A99" s="354">
        <v>46722</v>
      </c>
      <c r="B99" s="92">
        <f t="shared" ref="B99:B162" si="8">IF(C99&gt;0,C99*-1,C99)</f>
        <v>0</v>
      </c>
      <c r="C99" s="93"/>
      <c r="D99" s="94">
        <f t="shared" ref="D99:D162" si="9">IF(C99="",0,IF($E$20="Beginning",IF(C98&lt;&gt;"",$F98*$E$16/12,0),IF(C98&lt;&gt;"",$F98*$E$16/12,$E$21*$E$16/12)))</f>
        <v>0</v>
      </c>
      <c r="E99" s="355">
        <f t="shared" si="7"/>
        <v>0</v>
      </c>
      <c r="F99" s="94">
        <f t="shared" ref="F99:F162" si="10">IF(C99="",0,IF(C98="",$E$21-E99,IF(C99&lt;&gt;"",F98-E99)))</f>
        <v>0</v>
      </c>
      <c r="G99" s="94">
        <f>IF(AND(C99&lt;&gt;"",SUM(G$34:G98)&lt;E$25),$E$25/$E$29,0)</f>
        <v>0</v>
      </c>
      <c r="H99" s="94">
        <f t="shared" ref="H99:H162" si="11">IF(C99&lt;&gt;"",G99+H98,0)</f>
        <v>0</v>
      </c>
      <c r="I99" s="94">
        <f t="shared" si="6"/>
        <v>0</v>
      </c>
      <c r="J99" s="320" t="str">
        <f t="shared" ref="J99:J162" si="12">IF(OR(MONTH(A99)=1,MONTH(A99)=2,MONTH(A99)=3,MONTH(A99)=4,MONTH(A99)=5,MONTH(A99)=6),YEAR(A99)-1&amp;"–"&amp;YEAR(A99),YEAR(A99)&amp;"–"&amp;YEAR(A99)+1)</f>
        <v>2027–2028</v>
      </c>
      <c r="L99" s="356"/>
      <c r="N99" s="95"/>
    </row>
    <row r="100" spans="1:14" x14ac:dyDescent="0.3">
      <c r="A100" s="354">
        <v>46753</v>
      </c>
      <c r="B100" s="92">
        <f t="shared" si="8"/>
        <v>0</v>
      </c>
      <c r="C100" s="93"/>
      <c r="D100" s="94">
        <f t="shared" si="9"/>
        <v>0</v>
      </c>
      <c r="E100" s="355">
        <f t="shared" si="7"/>
        <v>0</v>
      </c>
      <c r="F100" s="94">
        <f t="shared" si="10"/>
        <v>0</v>
      </c>
      <c r="G100" s="94">
        <f>IF(AND(C100&lt;&gt;"",SUM(G$34:G99)&lt;E$25),$E$25/$E$29,0)</f>
        <v>0</v>
      </c>
      <c r="H100" s="94">
        <f t="shared" si="11"/>
        <v>0</v>
      </c>
      <c r="I100" s="94">
        <f t="shared" ref="I100:I163" si="13">IF(C100&lt;&gt;"",$E$25-H100,0)</f>
        <v>0</v>
      </c>
      <c r="J100" s="320" t="str">
        <f t="shared" si="12"/>
        <v>2027–2028</v>
      </c>
      <c r="L100" s="356"/>
      <c r="N100" s="95"/>
    </row>
    <row r="101" spans="1:14" x14ac:dyDescent="0.3">
      <c r="A101" s="354">
        <v>46784</v>
      </c>
      <c r="B101" s="92">
        <f t="shared" si="8"/>
        <v>0</v>
      </c>
      <c r="C101" s="93"/>
      <c r="D101" s="94">
        <f t="shared" si="9"/>
        <v>0</v>
      </c>
      <c r="E101" s="355">
        <f t="shared" si="7"/>
        <v>0</v>
      </c>
      <c r="F101" s="94">
        <f t="shared" si="10"/>
        <v>0</v>
      </c>
      <c r="G101" s="94">
        <f>IF(AND(C101&lt;&gt;"",SUM(G$34:G100)&lt;E$25),$E$25/$E$29,0)</f>
        <v>0</v>
      </c>
      <c r="H101" s="94">
        <f t="shared" si="11"/>
        <v>0</v>
      </c>
      <c r="I101" s="94">
        <f t="shared" si="13"/>
        <v>0</v>
      </c>
      <c r="J101" s="320" t="str">
        <f t="shared" si="12"/>
        <v>2027–2028</v>
      </c>
      <c r="L101" s="356"/>
      <c r="N101" s="95"/>
    </row>
    <row r="102" spans="1:14" x14ac:dyDescent="0.3">
      <c r="A102" s="354">
        <v>46813</v>
      </c>
      <c r="B102" s="92">
        <f t="shared" si="8"/>
        <v>0</v>
      </c>
      <c r="C102" s="93"/>
      <c r="D102" s="94">
        <f t="shared" si="9"/>
        <v>0</v>
      </c>
      <c r="E102" s="355">
        <f t="shared" si="7"/>
        <v>0</v>
      </c>
      <c r="F102" s="94">
        <f t="shared" si="10"/>
        <v>0</v>
      </c>
      <c r="G102" s="94">
        <f>IF(AND(C102&lt;&gt;"",SUM(G$34:G101)&lt;E$25),$E$25/$E$29,0)</f>
        <v>0</v>
      </c>
      <c r="H102" s="94">
        <f t="shared" si="11"/>
        <v>0</v>
      </c>
      <c r="I102" s="94">
        <f t="shared" si="13"/>
        <v>0</v>
      </c>
      <c r="J102" s="320" t="str">
        <f t="shared" si="12"/>
        <v>2027–2028</v>
      </c>
      <c r="L102" s="356"/>
      <c r="N102" s="95"/>
    </row>
    <row r="103" spans="1:14" x14ac:dyDescent="0.3">
      <c r="A103" s="354">
        <v>46844</v>
      </c>
      <c r="B103" s="92">
        <f t="shared" si="8"/>
        <v>0</v>
      </c>
      <c r="C103" s="93"/>
      <c r="D103" s="94">
        <f t="shared" si="9"/>
        <v>0</v>
      </c>
      <c r="E103" s="355">
        <f t="shared" si="7"/>
        <v>0</v>
      </c>
      <c r="F103" s="94">
        <f t="shared" si="10"/>
        <v>0</v>
      </c>
      <c r="G103" s="94">
        <f>IF(AND(C103&lt;&gt;"",SUM(G$34:G102)&lt;E$25),$E$25/$E$29,0)</f>
        <v>0</v>
      </c>
      <c r="H103" s="94">
        <f t="shared" si="11"/>
        <v>0</v>
      </c>
      <c r="I103" s="94">
        <f t="shared" si="13"/>
        <v>0</v>
      </c>
      <c r="J103" s="320" t="str">
        <f t="shared" si="12"/>
        <v>2027–2028</v>
      </c>
      <c r="L103" s="356"/>
      <c r="N103" s="95"/>
    </row>
    <row r="104" spans="1:14" x14ac:dyDescent="0.3">
      <c r="A104" s="354">
        <v>46874</v>
      </c>
      <c r="B104" s="92">
        <f t="shared" si="8"/>
        <v>0</v>
      </c>
      <c r="C104" s="93"/>
      <c r="D104" s="94">
        <f t="shared" si="9"/>
        <v>0</v>
      </c>
      <c r="E104" s="355">
        <f t="shared" si="7"/>
        <v>0</v>
      </c>
      <c r="F104" s="94">
        <f t="shared" si="10"/>
        <v>0</v>
      </c>
      <c r="G104" s="94">
        <f>IF(AND(C104&lt;&gt;"",SUM(G$34:G103)&lt;E$25),$E$25/$E$29,0)</f>
        <v>0</v>
      </c>
      <c r="H104" s="94">
        <f t="shared" si="11"/>
        <v>0</v>
      </c>
      <c r="I104" s="94">
        <f t="shared" si="13"/>
        <v>0</v>
      </c>
      <c r="J104" s="320" t="str">
        <f t="shared" si="12"/>
        <v>2027–2028</v>
      </c>
      <c r="L104" s="356"/>
      <c r="N104" s="95"/>
    </row>
    <row r="105" spans="1:14" x14ac:dyDescent="0.3">
      <c r="A105" s="354">
        <v>46905</v>
      </c>
      <c r="B105" s="92">
        <f t="shared" si="8"/>
        <v>0</v>
      </c>
      <c r="C105" s="93"/>
      <c r="D105" s="94">
        <f t="shared" si="9"/>
        <v>0</v>
      </c>
      <c r="E105" s="355">
        <f t="shared" si="7"/>
        <v>0</v>
      </c>
      <c r="F105" s="94">
        <f t="shared" si="10"/>
        <v>0</v>
      </c>
      <c r="G105" s="94">
        <f>IF(AND(C105&lt;&gt;"",SUM(G$34:G104)&lt;E$25),$E$25/$E$29,0)</f>
        <v>0</v>
      </c>
      <c r="H105" s="94">
        <f t="shared" si="11"/>
        <v>0</v>
      </c>
      <c r="I105" s="94">
        <f t="shared" si="13"/>
        <v>0</v>
      </c>
      <c r="J105" s="320" t="str">
        <f t="shared" si="12"/>
        <v>2027–2028</v>
      </c>
      <c r="L105" s="356"/>
      <c r="N105" s="95"/>
    </row>
    <row r="106" spans="1:14" x14ac:dyDescent="0.3">
      <c r="A106" s="354">
        <v>46935</v>
      </c>
      <c r="B106" s="92">
        <f t="shared" si="8"/>
        <v>0</v>
      </c>
      <c r="C106" s="93"/>
      <c r="D106" s="94">
        <f t="shared" si="9"/>
        <v>0</v>
      </c>
      <c r="E106" s="355">
        <f t="shared" si="7"/>
        <v>0</v>
      </c>
      <c r="F106" s="94">
        <f t="shared" si="10"/>
        <v>0</v>
      </c>
      <c r="G106" s="94">
        <f>IF(AND(C106&lt;&gt;"",SUM(G$34:G105)&lt;E$25),$E$25/$E$29,0)</f>
        <v>0</v>
      </c>
      <c r="H106" s="94">
        <f t="shared" si="11"/>
        <v>0</v>
      </c>
      <c r="I106" s="94">
        <f t="shared" si="13"/>
        <v>0</v>
      </c>
      <c r="J106" s="320" t="str">
        <f t="shared" si="12"/>
        <v>2028–2029</v>
      </c>
      <c r="L106" s="356"/>
      <c r="N106" s="95"/>
    </row>
    <row r="107" spans="1:14" x14ac:dyDescent="0.3">
      <c r="A107" s="354">
        <v>46966</v>
      </c>
      <c r="B107" s="92">
        <f t="shared" si="8"/>
        <v>0</v>
      </c>
      <c r="C107" s="93"/>
      <c r="D107" s="94">
        <f t="shared" si="9"/>
        <v>0</v>
      </c>
      <c r="E107" s="355">
        <f t="shared" si="7"/>
        <v>0</v>
      </c>
      <c r="F107" s="94">
        <f t="shared" si="10"/>
        <v>0</v>
      </c>
      <c r="G107" s="94">
        <f>IF(AND(C107&lt;&gt;"",SUM(G$34:G106)&lt;E$25),$E$25/$E$29,0)</f>
        <v>0</v>
      </c>
      <c r="H107" s="94">
        <f t="shared" si="11"/>
        <v>0</v>
      </c>
      <c r="I107" s="94">
        <f t="shared" si="13"/>
        <v>0</v>
      </c>
      <c r="J107" s="320" t="str">
        <f t="shared" si="12"/>
        <v>2028–2029</v>
      </c>
      <c r="L107" s="356"/>
      <c r="N107" s="95"/>
    </row>
    <row r="108" spans="1:14" x14ac:dyDescent="0.3">
      <c r="A108" s="354">
        <v>46997</v>
      </c>
      <c r="B108" s="92">
        <f t="shared" si="8"/>
        <v>0</v>
      </c>
      <c r="C108" s="93"/>
      <c r="D108" s="94">
        <f t="shared" si="9"/>
        <v>0</v>
      </c>
      <c r="E108" s="355">
        <f t="shared" si="7"/>
        <v>0</v>
      </c>
      <c r="F108" s="94">
        <f t="shared" si="10"/>
        <v>0</v>
      </c>
      <c r="G108" s="94">
        <f>IF(AND(C108&lt;&gt;"",SUM(G$34:G107)&lt;E$25),$E$25/$E$29,0)</f>
        <v>0</v>
      </c>
      <c r="H108" s="94">
        <f t="shared" si="11"/>
        <v>0</v>
      </c>
      <c r="I108" s="94">
        <f t="shared" si="13"/>
        <v>0</v>
      </c>
      <c r="J108" s="320" t="str">
        <f t="shared" si="12"/>
        <v>2028–2029</v>
      </c>
      <c r="L108" s="356"/>
      <c r="N108" s="95"/>
    </row>
    <row r="109" spans="1:14" x14ac:dyDescent="0.3">
      <c r="A109" s="354">
        <v>47027</v>
      </c>
      <c r="B109" s="92">
        <f t="shared" si="8"/>
        <v>0</v>
      </c>
      <c r="C109" s="93"/>
      <c r="D109" s="94">
        <f t="shared" si="9"/>
        <v>0</v>
      </c>
      <c r="E109" s="355">
        <f t="shared" si="7"/>
        <v>0</v>
      </c>
      <c r="F109" s="94">
        <f t="shared" si="10"/>
        <v>0</v>
      </c>
      <c r="G109" s="94">
        <f>IF(AND(C109&lt;&gt;"",SUM(G$34:G108)&lt;E$25),$E$25/$E$29,0)</f>
        <v>0</v>
      </c>
      <c r="H109" s="94">
        <f t="shared" si="11"/>
        <v>0</v>
      </c>
      <c r="I109" s="94">
        <f t="shared" si="13"/>
        <v>0</v>
      </c>
      <c r="J109" s="320" t="str">
        <f t="shared" si="12"/>
        <v>2028–2029</v>
      </c>
      <c r="L109" s="356"/>
      <c r="N109" s="95"/>
    </row>
    <row r="110" spans="1:14" x14ac:dyDescent="0.3">
      <c r="A110" s="354">
        <v>47058</v>
      </c>
      <c r="B110" s="92">
        <f t="shared" si="8"/>
        <v>0</v>
      </c>
      <c r="C110" s="93"/>
      <c r="D110" s="94">
        <f t="shared" si="9"/>
        <v>0</v>
      </c>
      <c r="E110" s="355">
        <f t="shared" si="7"/>
        <v>0</v>
      </c>
      <c r="F110" s="94">
        <f t="shared" si="10"/>
        <v>0</v>
      </c>
      <c r="G110" s="94">
        <f>IF(AND(C110&lt;&gt;"",SUM(G$34:G109)&lt;E$25),$E$25/$E$29,0)</f>
        <v>0</v>
      </c>
      <c r="H110" s="94">
        <f t="shared" si="11"/>
        <v>0</v>
      </c>
      <c r="I110" s="94">
        <f t="shared" si="13"/>
        <v>0</v>
      </c>
      <c r="J110" s="320" t="str">
        <f t="shared" si="12"/>
        <v>2028–2029</v>
      </c>
      <c r="L110" s="356"/>
      <c r="N110" s="95"/>
    </row>
    <row r="111" spans="1:14" x14ac:dyDescent="0.3">
      <c r="A111" s="354">
        <v>47088</v>
      </c>
      <c r="B111" s="92">
        <f t="shared" si="8"/>
        <v>0</v>
      </c>
      <c r="C111" s="93"/>
      <c r="D111" s="94">
        <f t="shared" si="9"/>
        <v>0</v>
      </c>
      <c r="E111" s="355">
        <f t="shared" si="7"/>
        <v>0</v>
      </c>
      <c r="F111" s="94">
        <f t="shared" si="10"/>
        <v>0</v>
      </c>
      <c r="G111" s="94">
        <f>IF(AND(C111&lt;&gt;"",SUM(G$34:G110)&lt;E$25),$E$25/$E$29,0)</f>
        <v>0</v>
      </c>
      <c r="H111" s="94">
        <f t="shared" si="11"/>
        <v>0</v>
      </c>
      <c r="I111" s="94">
        <f t="shared" si="13"/>
        <v>0</v>
      </c>
      <c r="J111" s="320" t="str">
        <f t="shared" si="12"/>
        <v>2028–2029</v>
      </c>
      <c r="L111" s="356"/>
      <c r="N111" s="95"/>
    </row>
    <row r="112" spans="1:14" x14ac:dyDescent="0.3">
      <c r="A112" s="354">
        <v>47119</v>
      </c>
      <c r="B112" s="92">
        <f t="shared" si="8"/>
        <v>0</v>
      </c>
      <c r="C112" s="93"/>
      <c r="D112" s="94">
        <f t="shared" si="9"/>
        <v>0</v>
      </c>
      <c r="E112" s="355">
        <f t="shared" si="7"/>
        <v>0</v>
      </c>
      <c r="F112" s="94">
        <f t="shared" si="10"/>
        <v>0</v>
      </c>
      <c r="G112" s="94">
        <f>IF(AND(C112&lt;&gt;"",SUM(G$34:G111)&lt;E$25),$E$25/$E$29,0)</f>
        <v>0</v>
      </c>
      <c r="H112" s="94">
        <f t="shared" si="11"/>
        <v>0</v>
      </c>
      <c r="I112" s="94">
        <f t="shared" si="13"/>
        <v>0</v>
      </c>
      <c r="J112" s="320" t="str">
        <f t="shared" si="12"/>
        <v>2028–2029</v>
      </c>
      <c r="L112" s="356"/>
      <c r="N112" s="95"/>
    </row>
    <row r="113" spans="1:14" x14ac:dyDescent="0.3">
      <c r="A113" s="354">
        <v>47150</v>
      </c>
      <c r="B113" s="92">
        <f t="shared" si="8"/>
        <v>0</v>
      </c>
      <c r="C113" s="93"/>
      <c r="D113" s="94">
        <f t="shared" si="9"/>
        <v>0</v>
      </c>
      <c r="E113" s="355">
        <f t="shared" si="7"/>
        <v>0</v>
      </c>
      <c r="F113" s="94">
        <f t="shared" si="10"/>
        <v>0</v>
      </c>
      <c r="G113" s="94">
        <f>IF(AND(C113&lt;&gt;"",SUM(G$34:G112)&lt;E$25),$E$25/$E$29,0)</f>
        <v>0</v>
      </c>
      <c r="H113" s="94">
        <f t="shared" si="11"/>
        <v>0</v>
      </c>
      <c r="I113" s="94">
        <f t="shared" si="13"/>
        <v>0</v>
      </c>
      <c r="J113" s="320" t="str">
        <f t="shared" si="12"/>
        <v>2028–2029</v>
      </c>
      <c r="L113" s="356"/>
      <c r="N113" s="95"/>
    </row>
    <row r="114" spans="1:14" x14ac:dyDescent="0.3">
      <c r="A114" s="354">
        <v>47178</v>
      </c>
      <c r="B114" s="92">
        <f t="shared" si="8"/>
        <v>0</v>
      </c>
      <c r="C114" s="93"/>
      <c r="D114" s="94">
        <f t="shared" si="9"/>
        <v>0</v>
      </c>
      <c r="E114" s="355">
        <f t="shared" si="7"/>
        <v>0</v>
      </c>
      <c r="F114" s="94">
        <f t="shared" si="10"/>
        <v>0</v>
      </c>
      <c r="G114" s="94">
        <f>IF(AND(C114&lt;&gt;"",SUM(G$34:G113)&lt;E$25),$E$25/$E$29,0)</f>
        <v>0</v>
      </c>
      <c r="H114" s="94">
        <f t="shared" si="11"/>
        <v>0</v>
      </c>
      <c r="I114" s="94">
        <f t="shared" si="13"/>
        <v>0</v>
      </c>
      <c r="J114" s="320" t="str">
        <f t="shared" si="12"/>
        <v>2028–2029</v>
      </c>
      <c r="L114" s="356"/>
      <c r="N114" s="95"/>
    </row>
    <row r="115" spans="1:14" x14ac:dyDescent="0.3">
      <c r="A115" s="354">
        <v>47209</v>
      </c>
      <c r="B115" s="92">
        <f t="shared" si="8"/>
        <v>0</v>
      </c>
      <c r="C115" s="93"/>
      <c r="D115" s="94">
        <f t="shared" si="9"/>
        <v>0</v>
      </c>
      <c r="E115" s="355">
        <f t="shared" si="7"/>
        <v>0</v>
      </c>
      <c r="F115" s="94">
        <f t="shared" si="10"/>
        <v>0</v>
      </c>
      <c r="G115" s="94">
        <f>IF(AND(C115&lt;&gt;"",SUM(G$34:G114)&lt;E$25),$E$25/$E$29,0)</f>
        <v>0</v>
      </c>
      <c r="H115" s="94">
        <f t="shared" si="11"/>
        <v>0</v>
      </c>
      <c r="I115" s="94">
        <f t="shared" si="13"/>
        <v>0</v>
      </c>
      <c r="J115" s="320" t="str">
        <f t="shared" si="12"/>
        <v>2028–2029</v>
      </c>
      <c r="L115" s="356"/>
      <c r="N115" s="95"/>
    </row>
    <row r="116" spans="1:14" x14ac:dyDescent="0.3">
      <c r="A116" s="354">
        <v>47239</v>
      </c>
      <c r="B116" s="92">
        <f t="shared" si="8"/>
        <v>0</v>
      </c>
      <c r="C116" s="93"/>
      <c r="D116" s="94">
        <f t="shared" si="9"/>
        <v>0</v>
      </c>
      <c r="E116" s="355">
        <f t="shared" si="7"/>
        <v>0</v>
      </c>
      <c r="F116" s="94">
        <f t="shared" si="10"/>
        <v>0</v>
      </c>
      <c r="G116" s="94">
        <f>IF(AND(C116&lt;&gt;"",SUM(G$34:G115)&lt;E$25),$E$25/$E$29,0)</f>
        <v>0</v>
      </c>
      <c r="H116" s="94">
        <f t="shared" si="11"/>
        <v>0</v>
      </c>
      <c r="I116" s="94">
        <f t="shared" si="13"/>
        <v>0</v>
      </c>
      <c r="J116" s="320" t="str">
        <f t="shared" si="12"/>
        <v>2028–2029</v>
      </c>
      <c r="L116" s="356"/>
      <c r="N116" s="95"/>
    </row>
    <row r="117" spans="1:14" x14ac:dyDescent="0.3">
      <c r="A117" s="354">
        <v>47270</v>
      </c>
      <c r="B117" s="92">
        <f t="shared" si="8"/>
        <v>0</v>
      </c>
      <c r="C117" s="93"/>
      <c r="D117" s="94">
        <f t="shared" si="9"/>
        <v>0</v>
      </c>
      <c r="E117" s="355">
        <f t="shared" si="7"/>
        <v>0</v>
      </c>
      <c r="F117" s="94">
        <f t="shared" si="10"/>
        <v>0</v>
      </c>
      <c r="G117" s="94">
        <f>IF(AND(C117&lt;&gt;"",SUM(G$34:G116)&lt;E$25),$E$25/$E$29,0)</f>
        <v>0</v>
      </c>
      <c r="H117" s="94">
        <f t="shared" si="11"/>
        <v>0</v>
      </c>
      <c r="I117" s="94">
        <f t="shared" si="13"/>
        <v>0</v>
      </c>
      <c r="J117" s="320" t="str">
        <f t="shared" si="12"/>
        <v>2028–2029</v>
      </c>
      <c r="L117" s="356"/>
      <c r="N117" s="95"/>
    </row>
    <row r="118" spans="1:14" x14ac:dyDescent="0.3">
      <c r="A118" s="354">
        <v>47300</v>
      </c>
      <c r="B118" s="92">
        <f t="shared" si="8"/>
        <v>0</v>
      </c>
      <c r="C118" s="93"/>
      <c r="D118" s="94">
        <f t="shared" si="9"/>
        <v>0</v>
      </c>
      <c r="E118" s="355">
        <f t="shared" si="7"/>
        <v>0</v>
      </c>
      <c r="F118" s="94">
        <f t="shared" si="10"/>
        <v>0</v>
      </c>
      <c r="G118" s="94">
        <f>IF(AND(C118&lt;&gt;"",SUM(G$34:G117)&lt;E$25),$E$25/$E$29,0)</f>
        <v>0</v>
      </c>
      <c r="H118" s="94">
        <f t="shared" si="11"/>
        <v>0</v>
      </c>
      <c r="I118" s="94">
        <f t="shared" si="13"/>
        <v>0</v>
      </c>
      <c r="J118" s="320" t="str">
        <f t="shared" si="12"/>
        <v>2029–2030</v>
      </c>
      <c r="L118" s="356"/>
      <c r="N118" s="95"/>
    </row>
    <row r="119" spans="1:14" x14ac:dyDescent="0.3">
      <c r="A119" s="354">
        <v>47331</v>
      </c>
      <c r="B119" s="92">
        <f t="shared" si="8"/>
        <v>0</v>
      </c>
      <c r="C119" s="93"/>
      <c r="D119" s="94">
        <f t="shared" si="9"/>
        <v>0</v>
      </c>
      <c r="E119" s="355">
        <f t="shared" si="7"/>
        <v>0</v>
      </c>
      <c r="F119" s="94">
        <f t="shared" si="10"/>
        <v>0</v>
      </c>
      <c r="G119" s="94">
        <f>IF(AND(C119&lt;&gt;"",SUM(G$34:G118)&lt;E$25),$E$25/$E$29,0)</f>
        <v>0</v>
      </c>
      <c r="H119" s="94">
        <f t="shared" si="11"/>
        <v>0</v>
      </c>
      <c r="I119" s="94">
        <f t="shared" si="13"/>
        <v>0</v>
      </c>
      <c r="J119" s="320" t="str">
        <f t="shared" si="12"/>
        <v>2029–2030</v>
      </c>
      <c r="L119" s="356"/>
      <c r="N119" s="95"/>
    </row>
    <row r="120" spans="1:14" x14ac:dyDescent="0.3">
      <c r="A120" s="354">
        <v>47362</v>
      </c>
      <c r="B120" s="92">
        <f t="shared" si="8"/>
        <v>0</v>
      </c>
      <c r="C120" s="93"/>
      <c r="D120" s="94">
        <f t="shared" si="9"/>
        <v>0</v>
      </c>
      <c r="E120" s="355">
        <f t="shared" si="7"/>
        <v>0</v>
      </c>
      <c r="F120" s="94">
        <f t="shared" si="10"/>
        <v>0</v>
      </c>
      <c r="G120" s="94">
        <f>IF(AND(C120&lt;&gt;"",SUM(G$34:G119)&lt;E$25),$E$25/$E$29,0)</f>
        <v>0</v>
      </c>
      <c r="H120" s="94">
        <f t="shared" si="11"/>
        <v>0</v>
      </c>
      <c r="I120" s="94">
        <f t="shared" si="13"/>
        <v>0</v>
      </c>
      <c r="J120" s="320" t="str">
        <f t="shared" si="12"/>
        <v>2029–2030</v>
      </c>
      <c r="L120" s="356"/>
      <c r="N120" s="95"/>
    </row>
    <row r="121" spans="1:14" x14ac:dyDescent="0.3">
      <c r="A121" s="354">
        <v>47392</v>
      </c>
      <c r="B121" s="92">
        <f t="shared" si="8"/>
        <v>0</v>
      </c>
      <c r="C121" s="93"/>
      <c r="D121" s="94">
        <f t="shared" si="9"/>
        <v>0</v>
      </c>
      <c r="E121" s="355">
        <f t="shared" si="7"/>
        <v>0</v>
      </c>
      <c r="F121" s="94">
        <f t="shared" si="10"/>
        <v>0</v>
      </c>
      <c r="G121" s="94">
        <f>IF(AND(C121&lt;&gt;"",SUM(G$34:G120)&lt;E$25),$E$25/$E$29,0)</f>
        <v>0</v>
      </c>
      <c r="H121" s="94">
        <f t="shared" si="11"/>
        <v>0</v>
      </c>
      <c r="I121" s="94">
        <f t="shared" si="13"/>
        <v>0</v>
      </c>
      <c r="J121" s="320" t="str">
        <f t="shared" si="12"/>
        <v>2029–2030</v>
      </c>
      <c r="L121" s="356"/>
      <c r="N121" s="95"/>
    </row>
    <row r="122" spans="1:14" x14ac:dyDescent="0.3">
      <c r="A122" s="354">
        <v>47423</v>
      </c>
      <c r="B122" s="92">
        <f t="shared" si="8"/>
        <v>0</v>
      </c>
      <c r="C122" s="93"/>
      <c r="D122" s="94">
        <f t="shared" si="9"/>
        <v>0</v>
      </c>
      <c r="E122" s="355">
        <f t="shared" si="7"/>
        <v>0</v>
      </c>
      <c r="F122" s="94">
        <f t="shared" si="10"/>
        <v>0</v>
      </c>
      <c r="G122" s="94">
        <f>IF(AND(C122&lt;&gt;"",SUM(G$34:G121)&lt;E$25),$E$25/$E$29,0)</f>
        <v>0</v>
      </c>
      <c r="H122" s="94">
        <f t="shared" si="11"/>
        <v>0</v>
      </c>
      <c r="I122" s="94">
        <f t="shared" si="13"/>
        <v>0</v>
      </c>
      <c r="J122" s="320" t="str">
        <f t="shared" si="12"/>
        <v>2029–2030</v>
      </c>
      <c r="L122" s="356"/>
      <c r="N122" s="95"/>
    </row>
    <row r="123" spans="1:14" x14ac:dyDescent="0.3">
      <c r="A123" s="354">
        <v>47453</v>
      </c>
      <c r="B123" s="92">
        <f t="shared" si="8"/>
        <v>0</v>
      </c>
      <c r="C123" s="93"/>
      <c r="D123" s="94">
        <f t="shared" si="9"/>
        <v>0</v>
      </c>
      <c r="E123" s="355">
        <f t="shared" si="7"/>
        <v>0</v>
      </c>
      <c r="F123" s="94">
        <f t="shared" si="10"/>
        <v>0</v>
      </c>
      <c r="G123" s="94">
        <f>IF(AND(C123&lt;&gt;"",SUM(G$34:G122)&lt;E$25),$E$25/$E$29,0)</f>
        <v>0</v>
      </c>
      <c r="H123" s="94">
        <f t="shared" si="11"/>
        <v>0</v>
      </c>
      <c r="I123" s="94">
        <f t="shared" si="13"/>
        <v>0</v>
      </c>
      <c r="J123" s="320" t="str">
        <f t="shared" si="12"/>
        <v>2029–2030</v>
      </c>
      <c r="L123" s="356"/>
      <c r="N123" s="95"/>
    </row>
    <row r="124" spans="1:14" x14ac:dyDescent="0.3">
      <c r="A124" s="354">
        <v>47484</v>
      </c>
      <c r="B124" s="92">
        <f t="shared" si="8"/>
        <v>0</v>
      </c>
      <c r="C124" s="93"/>
      <c r="D124" s="94">
        <f t="shared" si="9"/>
        <v>0</v>
      </c>
      <c r="E124" s="355">
        <f t="shared" si="7"/>
        <v>0</v>
      </c>
      <c r="F124" s="94">
        <f t="shared" si="10"/>
        <v>0</v>
      </c>
      <c r="G124" s="94">
        <f>IF(AND(C124&lt;&gt;"",SUM(G$34:G123)&lt;E$25),$E$25/$E$29,0)</f>
        <v>0</v>
      </c>
      <c r="H124" s="94">
        <f t="shared" si="11"/>
        <v>0</v>
      </c>
      <c r="I124" s="94">
        <f t="shared" si="13"/>
        <v>0</v>
      </c>
      <c r="J124" s="320" t="str">
        <f t="shared" si="12"/>
        <v>2029–2030</v>
      </c>
      <c r="L124" s="356"/>
      <c r="N124" s="95"/>
    </row>
    <row r="125" spans="1:14" x14ac:dyDescent="0.3">
      <c r="A125" s="354">
        <v>47515</v>
      </c>
      <c r="B125" s="92">
        <f t="shared" si="8"/>
        <v>0</v>
      </c>
      <c r="C125" s="93"/>
      <c r="D125" s="94">
        <f t="shared" si="9"/>
        <v>0</v>
      </c>
      <c r="E125" s="355">
        <f t="shared" si="7"/>
        <v>0</v>
      </c>
      <c r="F125" s="94">
        <f t="shared" si="10"/>
        <v>0</v>
      </c>
      <c r="G125" s="94">
        <f>IF(AND(C125&lt;&gt;"",SUM(G$34:G124)&lt;E$25),$E$25/$E$29,0)</f>
        <v>0</v>
      </c>
      <c r="H125" s="94">
        <f t="shared" si="11"/>
        <v>0</v>
      </c>
      <c r="I125" s="94">
        <f t="shared" si="13"/>
        <v>0</v>
      </c>
      <c r="J125" s="320" t="str">
        <f t="shared" si="12"/>
        <v>2029–2030</v>
      </c>
      <c r="L125" s="356"/>
      <c r="N125" s="95"/>
    </row>
    <row r="126" spans="1:14" x14ac:dyDescent="0.3">
      <c r="A126" s="354">
        <v>47543</v>
      </c>
      <c r="B126" s="92">
        <f t="shared" si="8"/>
        <v>0</v>
      </c>
      <c r="C126" s="93"/>
      <c r="D126" s="94">
        <f t="shared" si="9"/>
        <v>0</v>
      </c>
      <c r="E126" s="355">
        <f t="shared" si="7"/>
        <v>0</v>
      </c>
      <c r="F126" s="94">
        <f t="shared" si="10"/>
        <v>0</v>
      </c>
      <c r="G126" s="94">
        <f>IF(AND(C126&lt;&gt;"",SUM(G$34:G125)&lt;E$25),$E$25/$E$29,0)</f>
        <v>0</v>
      </c>
      <c r="H126" s="94">
        <f t="shared" si="11"/>
        <v>0</v>
      </c>
      <c r="I126" s="94">
        <f t="shared" si="13"/>
        <v>0</v>
      </c>
      <c r="J126" s="320" t="str">
        <f t="shared" si="12"/>
        <v>2029–2030</v>
      </c>
      <c r="L126" s="356"/>
      <c r="N126" s="95"/>
    </row>
    <row r="127" spans="1:14" x14ac:dyDescent="0.3">
      <c r="A127" s="354">
        <v>47574</v>
      </c>
      <c r="B127" s="92">
        <f t="shared" si="8"/>
        <v>0</v>
      </c>
      <c r="C127" s="93"/>
      <c r="D127" s="94">
        <f t="shared" si="9"/>
        <v>0</v>
      </c>
      <c r="E127" s="355">
        <f t="shared" si="7"/>
        <v>0</v>
      </c>
      <c r="F127" s="94">
        <f t="shared" si="10"/>
        <v>0</v>
      </c>
      <c r="G127" s="94">
        <f>IF(AND(C127&lt;&gt;"",SUM(G$34:G126)&lt;E$25),$E$25/$E$29,0)</f>
        <v>0</v>
      </c>
      <c r="H127" s="94">
        <f t="shared" si="11"/>
        <v>0</v>
      </c>
      <c r="I127" s="94">
        <f t="shared" si="13"/>
        <v>0</v>
      </c>
      <c r="J127" s="320" t="str">
        <f t="shared" si="12"/>
        <v>2029–2030</v>
      </c>
      <c r="L127" s="356"/>
      <c r="N127" s="95"/>
    </row>
    <row r="128" spans="1:14" x14ac:dyDescent="0.3">
      <c r="A128" s="354">
        <v>47604</v>
      </c>
      <c r="B128" s="92">
        <f t="shared" si="8"/>
        <v>0</v>
      </c>
      <c r="C128" s="93"/>
      <c r="D128" s="94">
        <f t="shared" si="9"/>
        <v>0</v>
      </c>
      <c r="E128" s="355">
        <f t="shared" si="7"/>
        <v>0</v>
      </c>
      <c r="F128" s="94">
        <f t="shared" si="10"/>
        <v>0</v>
      </c>
      <c r="G128" s="94">
        <f>IF(AND(C128&lt;&gt;"",SUM(G$34:G127)&lt;E$25),$E$25/$E$29,0)</f>
        <v>0</v>
      </c>
      <c r="H128" s="94">
        <f t="shared" si="11"/>
        <v>0</v>
      </c>
      <c r="I128" s="94">
        <f t="shared" si="13"/>
        <v>0</v>
      </c>
      <c r="J128" s="320" t="str">
        <f t="shared" si="12"/>
        <v>2029–2030</v>
      </c>
      <c r="L128" s="356"/>
      <c r="N128" s="95"/>
    </row>
    <row r="129" spans="1:14" x14ac:dyDescent="0.3">
      <c r="A129" s="354">
        <v>47635</v>
      </c>
      <c r="B129" s="92">
        <f t="shared" si="8"/>
        <v>0</v>
      </c>
      <c r="C129" s="93"/>
      <c r="D129" s="94">
        <f t="shared" si="9"/>
        <v>0</v>
      </c>
      <c r="E129" s="355">
        <f t="shared" si="7"/>
        <v>0</v>
      </c>
      <c r="F129" s="94">
        <f t="shared" si="10"/>
        <v>0</v>
      </c>
      <c r="G129" s="94">
        <f>IF(AND(C129&lt;&gt;"",SUM(G$34:G128)&lt;E$25),$E$25/$E$29,0)</f>
        <v>0</v>
      </c>
      <c r="H129" s="94">
        <f t="shared" si="11"/>
        <v>0</v>
      </c>
      <c r="I129" s="94">
        <f t="shared" si="13"/>
        <v>0</v>
      </c>
      <c r="J129" s="320" t="str">
        <f t="shared" si="12"/>
        <v>2029–2030</v>
      </c>
      <c r="L129" s="356"/>
      <c r="N129" s="95"/>
    </row>
    <row r="130" spans="1:14" x14ac:dyDescent="0.3">
      <c r="A130" s="354">
        <v>47665</v>
      </c>
      <c r="B130" s="92">
        <f t="shared" si="8"/>
        <v>0</v>
      </c>
      <c r="C130" s="93"/>
      <c r="D130" s="94">
        <f t="shared" si="9"/>
        <v>0</v>
      </c>
      <c r="E130" s="355">
        <f t="shared" si="7"/>
        <v>0</v>
      </c>
      <c r="F130" s="94">
        <f t="shared" si="10"/>
        <v>0</v>
      </c>
      <c r="G130" s="94">
        <f>IF(AND(C130&lt;&gt;"",SUM(G$34:G129)&lt;E$25),$E$25/$E$29,0)</f>
        <v>0</v>
      </c>
      <c r="H130" s="94">
        <f t="shared" si="11"/>
        <v>0</v>
      </c>
      <c r="I130" s="94">
        <f t="shared" si="13"/>
        <v>0</v>
      </c>
      <c r="J130" s="320" t="str">
        <f t="shared" si="12"/>
        <v>2030–2031</v>
      </c>
      <c r="L130" s="356"/>
      <c r="N130" s="95"/>
    </row>
    <row r="131" spans="1:14" x14ac:dyDescent="0.3">
      <c r="A131" s="354">
        <v>47696</v>
      </c>
      <c r="B131" s="92">
        <f t="shared" si="8"/>
        <v>0</v>
      </c>
      <c r="C131" s="93"/>
      <c r="D131" s="94">
        <f t="shared" si="9"/>
        <v>0</v>
      </c>
      <c r="E131" s="355">
        <f t="shared" si="7"/>
        <v>0</v>
      </c>
      <c r="F131" s="94">
        <f t="shared" si="10"/>
        <v>0</v>
      </c>
      <c r="G131" s="94">
        <f>IF(AND(C131&lt;&gt;"",SUM(G$34:G130)&lt;E$25),$E$25/$E$29,0)</f>
        <v>0</v>
      </c>
      <c r="H131" s="94">
        <f t="shared" si="11"/>
        <v>0</v>
      </c>
      <c r="I131" s="94">
        <f t="shared" si="13"/>
        <v>0</v>
      </c>
      <c r="J131" s="320" t="str">
        <f t="shared" si="12"/>
        <v>2030–2031</v>
      </c>
      <c r="L131" s="356"/>
      <c r="N131" s="95"/>
    </row>
    <row r="132" spans="1:14" x14ac:dyDescent="0.3">
      <c r="A132" s="354">
        <v>47727</v>
      </c>
      <c r="B132" s="92">
        <f t="shared" si="8"/>
        <v>0</v>
      </c>
      <c r="C132" s="93"/>
      <c r="D132" s="94">
        <f t="shared" si="9"/>
        <v>0</v>
      </c>
      <c r="E132" s="355">
        <f t="shared" si="7"/>
        <v>0</v>
      </c>
      <c r="F132" s="94">
        <f t="shared" si="10"/>
        <v>0</v>
      </c>
      <c r="G132" s="94">
        <f>IF(AND(C132&lt;&gt;"",SUM(G$34:G131)&lt;E$25),$E$25/$E$29,0)</f>
        <v>0</v>
      </c>
      <c r="H132" s="94">
        <f t="shared" si="11"/>
        <v>0</v>
      </c>
      <c r="I132" s="94">
        <f t="shared" si="13"/>
        <v>0</v>
      </c>
      <c r="J132" s="320" t="str">
        <f t="shared" si="12"/>
        <v>2030–2031</v>
      </c>
      <c r="L132" s="356"/>
      <c r="N132" s="95"/>
    </row>
    <row r="133" spans="1:14" x14ac:dyDescent="0.3">
      <c r="A133" s="354">
        <v>47757</v>
      </c>
      <c r="B133" s="92">
        <f t="shared" si="8"/>
        <v>0</v>
      </c>
      <c r="C133" s="93"/>
      <c r="D133" s="94">
        <f t="shared" si="9"/>
        <v>0</v>
      </c>
      <c r="E133" s="355">
        <f t="shared" si="7"/>
        <v>0</v>
      </c>
      <c r="F133" s="94">
        <f t="shared" si="10"/>
        <v>0</v>
      </c>
      <c r="G133" s="94">
        <f>IF(AND(C133&lt;&gt;"",SUM(G$34:G132)&lt;E$25),$E$25/$E$29,0)</f>
        <v>0</v>
      </c>
      <c r="H133" s="94">
        <f t="shared" si="11"/>
        <v>0</v>
      </c>
      <c r="I133" s="94">
        <f t="shared" si="13"/>
        <v>0</v>
      </c>
      <c r="J133" s="320" t="str">
        <f t="shared" si="12"/>
        <v>2030–2031</v>
      </c>
      <c r="L133" s="356"/>
      <c r="N133" s="95"/>
    </row>
    <row r="134" spans="1:14" x14ac:dyDescent="0.3">
      <c r="A134" s="354">
        <v>47788</v>
      </c>
      <c r="B134" s="92">
        <f t="shared" si="8"/>
        <v>0</v>
      </c>
      <c r="C134" s="93"/>
      <c r="D134" s="94">
        <f t="shared" si="9"/>
        <v>0</v>
      </c>
      <c r="E134" s="355">
        <f t="shared" si="7"/>
        <v>0</v>
      </c>
      <c r="F134" s="94">
        <f t="shared" si="10"/>
        <v>0</v>
      </c>
      <c r="G134" s="94">
        <f>IF(AND(C134&lt;&gt;"",SUM(G$34:G133)&lt;E$25),$E$25/$E$29,0)</f>
        <v>0</v>
      </c>
      <c r="H134" s="94">
        <f t="shared" si="11"/>
        <v>0</v>
      </c>
      <c r="I134" s="94">
        <f t="shared" si="13"/>
        <v>0</v>
      </c>
      <c r="J134" s="320" t="str">
        <f t="shared" si="12"/>
        <v>2030–2031</v>
      </c>
      <c r="L134" s="356"/>
      <c r="N134" s="95"/>
    </row>
    <row r="135" spans="1:14" x14ac:dyDescent="0.3">
      <c r="A135" s="354">
        <v>47818</v>
      </c>
      <c r="B135" s="92">
        <f t="shared" si="8"/>
        <v>0</v>
      </c>
      <c r="C135" s="93"/>
      <c r="D135" s="94">
        <f t="shared" si="9"/>
        <v>0</v>
      </c>
      <c r="E135" s="355">
        <f t="shared" si="7"/>
        <v>0</v>
      </c>
      <c r="F135" s="94">
        <f t="shared" si="10"/>
        <v>0</v>
      </c>
      <c r="G135" s="94">
        <f>IF(AND(C135&lt;&gt;"",SUM(G$34:G134)&lt;E$25),$E$25/$E$29,0)</f>
        <v>0</v>
      </c>
      <c r="H135" s="94">
        <f t="shared" si="11"/>
        <v>0</v>
      </c>
      <c r="I135" s="94">
        <f t="shared" si="13"/>
        <v>0</v>
      </c>
      <c r="J135" s="320" t="str">
        <f t="shared" si="12"/>
        <v>2030–2031</v>
      </c>
      <c r="L135" s="356"/>
      <c r="N135" s="95"/>
    </row>
    <row r="136" spans="1:14" x14ac:dyDescent="0.3">
      <c r="A136" s="354">
        <v>47849</v>
      </c>
      <c r="B136" s="92">
        <f t="shared" si="8"/>
        <v>0</v>
      </c>
      <c r="C136" s="93"/>
      <c r="D136" s="94">
        <f t="shared" si="9"/>
        <v>0</v>
      </c>
      <c r="E136" s="355">
        <f t="shared" si="7"/>
        <v>0</v>
      </c>
      <c r="F136" s="94">
        <f t="shared" si="10"/>
        <v>0</v>
      </c>
      <c r="G136" s="94">
        <f>IF(AND(C136&lt;&gt;"",SUM(G$34:G135)&lt;E$25),$E$25/$E$29,0)</f>
        <v>0</v>
      </c>
      <c r="H136" s="94">
        <f t="shared" si="11"/>
        <v>0</v>
      </c>
      <c r="I136" s="94">
        <f t="shared" si="13"/>
        <v>0</v>
      </c>
      <c r="J136" s="320" t="str">
        <f t="shared" si="12"/>
        <v>2030–2031</v>
      </c>
      <c r="L136" s="356"/>
      <c r="N136" s="95"/>
    </row>
    <row r="137" spans="1:14" x14ac:dyDescent="0.3">
      <c r="A137" s="354">
        <v>47880</v>
      </c>
      <c r="B137" s="92">
        <f t="shared" si="8"/>
        <v>0</v>
      </c>
      <c r="C137" s="93"/>
      <c r="D137" s="94">
        <f t="shared" si="9"/>
        <v>0</v>
      </c>
      <c r="E137" s="355">
        <f t="shared" si="7"/>
        <v>0</v>
      </c>
      <c r="F137" s="94">
        <f t="shared" si="10"/>
        <v>0</v>
      </c>
      <c r="G137" s="94">
        <f>IF(AND(C137&lt;&gt;"",SUM(G$34:G136)&lt;E$25),$E$25/$E$29,0)</f>
        <v>0</v>
      </c>
      <c r="H137" s="94">
        <f t="shared" si="11"/>
        <v>0</v>
      </c>
      <c r="I137" s="94">
        <f t="shared" si="13"/>
        <v>0</v>
      </c>
      <c r="J137" s="320" t="str">
        <f t="shared" si="12"/>
        <v>2030–2031</v>
      </c>
      <c r="L137" s="356"/>
      <c r="N137" s="95"/>
    </row>
    <row r="138" spans="1:14" x14ac:dyDescent="0.3">
      <c r="A138" s="354">
        <v>47908</v>
      </c>
      <c r="B138" s="92">
        <f t="shared" si="8"/>
        <v>0</v>
      </c>
      <c r="C138" s="93"/>
      <c r="D138" s="94">
        <f t="shared" si="9"/>
        <v>0</v>
      </c>
      <c r="E138" s="355">
        <f t="shared" si="7"/>
        <v>0</v>
      </c>
      <c r="F138" s="94">
        <f t="shared" si="10"/>
        <v>0</v>
      </c>
      <c r="G138" s="94">
        <f>IF(AND(C138&lt;&gt;"",SUM(G$34:G137)&lt;E$25),$E$25/$E$29,0)</f>
        <v>0</v>
      </c>
      <c r="H138" s="94">
        <f t="shared" si="11"/>
        <v>0</v>
      </c>
      <c r="I138" s="94">
        <f t="shared" si="13"/>
        <v>0</v>
      </c>
      <c r="J138" s="320" t="str">
        <f t="shared" si="12"/>
        <v>2030–2031</v>
      </c>
      <c r="L138" s="356"/>
      <c r="N138" s="95"/>
    </row>
    <row r="139" spans="1:14" x14ac:dyDescent="0.3">
      <c r="A139" s="354">
        <v>47939</v>
      </c>
      <c r="B139" s="92">
        <f t="shared" si="8"/>
        <v>0</v>
      </c>
      <c r="C139" s="93"/>
      <c r="D139" s="94">
        <f t="shared" si="9"/>
        <v>0</v>
      </c>
      <c r="E139" s="355">
        <f t="shared" si="7"/>
        <v>0</v>
      </c>
      <c r="F139" s="94">
        <f t="shared" si="10"/>
        <v>0</v>
      </c>
      <c r="G139" s="94">
        <f>IF(AND(C139&lt;&gt;"",SUM(G$34:G138)&lt;E$25),$E$25/$E$29,0)</f>
        <v>0</v>
      </c>
      <c r="H139" s="94">
        <f t="shared" si="11"/>
        <v>0</v>
      </c>
      <c r="I139" s="94">
        <f t="shared" si="13"/>
        <v>0</v>
      </c>
      <c r="J139" s="320" t="str">
        <f t="shared" si="12"/>
        <v>2030–2031</v>
      </c>
      <c r="L139" s="356"/>
      <c r="N139" s="95"/>
    </row>
    <row r="140" spans="1:14" x14ac:dyDescent="0.3">
      <c r="A140" s="354">
        <v>47969</v>
      </c>
      <c r="B140" s="92">
        <f t="shared" si="8"/>
        <v>0</v>
      </c>
      <c r="C140" s="93"/>
      <c r="D140" s="94">
        <f t="shared" si="9"/>
        <v>0</v>
      </c>
      <c r="E140" s="355">
        <f t="shared" si="7"/>
        <v>0</v>
      </c>
      <c r="F140" s="94">
        <f t="shared" si="10"/>
        <v>0</v>
      </c>
      <c r="G140" s="94">
        <f>IF(AND(C140&lt;&gt;"",SUM(G$34:G139)&lt;E$25),$E$25/$E$29,0)</f>
        <v>0</v>
      </c>
      <c r="H140" s="94">
        <f t="shared" si="11"/>
        <v>0</v>
      </c>
      <c r="I140" s="94">
        <f t="shared" si="13"/>
        <v>0</v>
      </c>
      <c r="J140" s="320" t="str">
        <f t="shared" si="12"/>
        <v>2030–2031</v>
      </c>
      <c r="L140" s="356"/>
      <c r="N140" s="95"/>
    </row>
    <row r="141" spans="1:14" x14ac:dyDescent="0.3">
      <c r="A141" s="354">
        <v>48000</v>
      </c>
      <c r="B141" s="92">
        <f t="shared" si="8"/>
        <v>0</v>
      </c>
      <c r="C141" s="93"/>
      <c r="D141" s="94">
        <f t="shared" si="9"/>
        <v>0</v>
      </c>
      <c r="E141" s="355">
        <f t="shared" si="7"/>
        <v>0</v>
      </c>
      <c r="F141" s="94">
        <f t="shared" si="10"/>
        <v>0</v>
      </c>
      <c r="G141" s="94">
        <f>IF(AND(C141&lt;&gt;"",SUM(G$34:G140)&lt;E$25),$E$25/$E$29,0)</f>
        <v>0</v>
      </c>
      <c r="H141" s="94">
        <f t="shared" si="11"/>
        <v>0</v>
      </c>
      <c r="I141" s="94">
        <f t="shared" si="13"/>
        <v>0</v>
      </c>
      <c r="J141" s="320" t="str">
        <f t="shared" si="12"/>
        <v>2030–2031</v>
      </c>
      <c r="L141" s="356"/>
      <c r="N141" s="95"/>
    </row>
    <row r="142" spans="1:14" x14ac:dyDescent="0.3">
      <c r="A142" s="354">
        <v>48030</v>
      </c>
      <c r="B142" s="92">
        <f t="shared" si="8"/>
        <v>0</v>
      </c>
      <c r="C142" s="93"/>
      <c r="D142" s="94">
        <f t="shared" si="9"/>
        <v>0</v>
      </c>
      <c r="E142" s="355">
        <f t="shared" si="7"/>
        <v>0</v>
      </c>
      <c r="F142" s="94">
        <f t="shared" si="10"/>
        <v>0</v>
      </c>
      <c r="G142" s="94">
        <f>IF(AND(C142&lt;&gt;"",SUM(G$34:G141)&lt;E$25),$E$25/$E$29,0)</f>
        <v>0</v>
      </c>
      <c r="H142" s="94">
        <f t="shared" si="11"/>
        <v>0</v>
      </c>
      <c r="I142" s="94">
        <f t="shared" si="13"/>
        <v>0</v>
      </c>
      <c r="J142" s="320" t="str">
        <f t="shared" si="12"/>
        <v>2031–2032</v>
      </c>
      <c r="L142" s="356"/>
      <c r="N142" s="95"/>
    </row>
    <row r="143" spans="1:14" x14ac:dyDescent="0.3">
      <c r="A143" s="354">
        <v>48061</v>
      </c>
      <c r="B143" s="92">
        <f t="shared" si="8"/>
        <v>0</v>
      </c>
      <c r="C143" s="93"/>
      <c r="D143" s="94">
        <f t="shared" si="9"/>
        <v>0</v>
      </c>
      <c r="E143" s="355">
        <f t="shared" si="7"/>
        <v>0</v>
      </c>
      <c r="F143" s="94">
        <f t="shared" si="10"/>
        <v>0</v>
      </c>
      <c r="G143" s="94">
        <f>IF(AND(C143&lt;&gt;"",SUM(G$34:G142)&lt;E$25),$E$25/$E$29,0)</f>
        <v>0</v>
      </c>
      <c r="H143" s="94">
        <f t="shared" si="11"/>
        <v>0</v>
      </c>
      <c r="I143" s="94">
        <f t="shared" si="13"/>
        <v>0</v>
      </c>
      <c r="J143" s="320" t="str">
        <f t="shared" si="12"/>
        <v>2031–2032</v>
      </c>
      <c r="L143" s="356"/>
      <c r="N143" s="95"/>
    </row>
    <row r="144" spans="1:14" x14ac:dyDescent="0.3">
      <c r="A144" s="354">
        <v>48092</v>
      </c>
      <c r="B144" s="92">
        <f t="shared" si="8"/>
        <v>0</v>
      </c>
      <c r="C144" s="93"/>
      <c r="D144" s="94">
        <f t="shared" si="9"/>
        <v>0</v>
      </c>
      <c r="E144" s="355">
        <f t="shared" si="7"/>
        <v>0</v>
      </c>
      <c r="F144" s="94">
        <f t="shared" si="10"/>
        <v>0</v>
      </c>
      <c r="G144" s="94">
        <f>IF(AND(C144&lt;&gt;"",SUM(G$34:G143)&lt;E$25),$E$25/$E$29,0)</f>
        <v>0</v>
      </c>
      <c r="H144" s="94">
        <f t="shared" si="11"/>
        <v>0</v>
      </c>
      <c r="I144" s="94">
        <f t="shared" si="13"/>
        <v>0</v>
      </c>
      <c r="J144" s="320" t="str">
        <f t="shared" si="12"/>
        <v>2031–2032</v>
      </c>
      <c r="L144" s="356"/>
      <c r="N144" s="95"/>
    </row>
    <row r="145" spans="1:14" x14ac:dyDescent="0.3">
      <c r="A145" s="354">
        <v>48122</v>
      </c>
      <c r="B145" s="92">
        <f t="shared" si="8"/>
        <v>0</v>
      </c>
      <c r="C145" s="93"/>
      <c r="D145" s="94">
        <f t="shared" si="9"/>
        <v>0</v>
      </c>
      <c r="E145" s="355">
        <f t="shared" si="7"/>
        <v>0</v>
      </c>
      <c r="F145" s="94">
        <f t="shared" si="10"/>
        <v>0</v>
      </c>
      <c r="G145" s="94">
        <f>IF(AND(C145&lt;&gt;"",SUM(G$34:G144)&lt;E$25),$E$25/$E$29,0)</f>
        <v>0</v>
      </c>
      <c r="H145" s="94">
        <f t="shared" si="11"/>
        <v>0</v>
      </c>
      <c r="I145" s="94">
        <f t="shared" si="13"/>
        <v>0</v>
      </c>
      <c r="J145" s="320" t="str">
        <f t="shared" si="12"/>
        <v>2031–2032</v>
      </c>
      <c r="L145" s="356"/>
      <c r="N145" s="95"/>
    </row>
    <row r="146" spans="1:14" x14ac:dyDescent="0.3">
      <c r="A146" s="354">
        <v>48153</v>
      </c>
      <c r="B146" s="92">
        <f t="shared" si="8"/>
        <v>0</v>
      </c>
      <c r="C146" s="93"/>
      <c r="D146" s="94">
        <f t="shared" si="9"/>
        <v>0</v>
      </c>
      <c r="E146" s="355">
        <f t="shared" si="7"/>
        <v>0</v>
      </c>
      <c r="F146" s="94">
        <f t="shared" si="10"/>
        <v>0</v>
      </c>
      <c r="G146" s="94">
        <f>IF(AND(C146&lt;&gt;"",SUM(G$34:G145)&lt;E$25),$E$25/$E$29,0)</f>
        <v>0</v>
      </c>
      <c r="H146" s="94">
        <f t="shared" si="11"/>
        <v>0</v>
      </c>
      <c r="I146" s="94">
        <f t="shared" si="13"/>
        <v>0</v>
      </c>
      <c r="J146" s="320" t="str">
        <f t="shared" si="12"/>
        <v>2031–2032</v>
      </c>
      <c r="L146" s="356"/>
      <c r="N146" s="95"/>
    </row>
    <row r="147" spans="1:14" x14ac:dyDescent="0.3">
      <c r="A147" s="354">
        <v>48183</v>
      </c>
      <c r="B147" s="92">
        <f t="shared" si="8"/>
        <v>0</v>
      </c>
      <c r="C147" s="93"/>
      <c r="D147" s="94">
        <f t="shared" si="9"/>
        <v>0</v>
      </c>
      <c r="E147" s="355">
        <f t="shared" si="7"/>
        <v>0</v>
      </c>
      <c r="F147" s="94">
        <f t="shared" si="10"/>
        <v>0</v>
      </c>
      <c r="G147" s="94">
        <f>IF(AND(C147&lt;&gt;"",SUM(G$34:G146)&lt;E$25),$E$25/$E$29,0)</f>
        <v>0</v>
      </c>
      <c r="H147" s="94">
        <f t="shared" si="11"/>
        <v>0</v>
      </c>
      <c r="I147" s="94">
        <f t="shared" si="13"/>
        <v>0</v>
      </c>
      <c r="J147" s="320" t="str">
        <f t="shared" si="12"/>
        <v>2031–2032</v>
      </c>
      <c r="L147" s="356"/>
      <c r="N147" s="95"/>
    </row>
    <row r="148" spans="1:14" x14ac:dyDescent="0.3">
      <c r="A148" s="354">
        <v>48214</v>
      </c>
      <c r="B148" s="92">
        <f t="shared" si="8"/>
        <v>0</v>
      </c>
      <c r="C148" s="93"/>
      <c r="D148" s="94">
        <f t="shared" si="9"/>
        <v>0</v>
      </c>
      <c r="E148" s="355">
        <f t="shared" si="7"/>
        <v>0</v>
      </c>
      <c r="F148" s="94">
        <f t="shared" si="10"/>
        <v>0</v>
      </c>
      <c r="G148" s="94">
        <f>IF(AND(C148&lt;&gt;"",SUM(G$34:G147)&lt;E$25),$E$25/$E$29,0)</f>
        <v>0</v>
      </c>
      <c r="H148" s="94">
        <f t="shared" si="11"/>
        <v>0</v>
      </c>
      <c r="I148" s="94">
        <f t="shared" si="13"/>
        <v>0</v>
      </c>
      <c r="J148" s="320" t="str">
        <f t="shared" si="12"/>
        <v>2031–2032</v>
      </c>
      <c r="L148" s="356"/>
      <c r="N148" s="95"/>
    </row>
    <row r="149" spans="1:14" x14ac:dyDescent="0.3">
      <c r="A149" s="354">
        <v>48245</v>
      </c>
      <c r="B149" s="92">
        <f t="shared" si="8"/>
        <v>0</v>
      </c>
      <c r="C149" s="93"/>
      <c r="D149" s="94">
        <f t="shared" si="9"/>
        <v>0</v>
      </c>
      <c r="E149" s="355">
        <f t="shared" si="7"/>
        <v>0</v>
      </c>
      <c r="F149" s="94">
        <f t="shared" si="10"/>
        <v>0</v>
      </c>
      <c r="G149" s="94">
        <f>IF(AND(C149&lt;&gt;"",SUM(G$34:G148)&lt;E$25),$E$25/$E$29,0)</f>
        <v>0</v>
      </c>
      <c r="H149" s="94">
        <f t="shared" si="11"/>
        <v>0</v>
      </c>
      <c r="I149" s="94">
        <f t="shared" si="13"/>
        <v>0</v>
      </c>
      <c r="J149" s="320" t="str">
        <f t="shared" si="12"/>
        <v>2031–2032</v>
      </c>
      <c r="L149" s="356"/>
      <c r="N149" s="95"/>
    </row>
    <row r="150" spans="1:14" x14ac:dyDescent="0.3">
      <c r="A150" s="354">
        <v>48274</v>
      </c>
      <c r="B150" s="92">
        <f t="shared" si="8"/>
        <v>0</v>
      </c>
      <c r="C150" s="93"/>
      <c r="D150" s="94">
        <f t="shared" si="9"/>
        <v>0</v>
      </c>
      <c r="E150" s="355">
        <f t="shared" si="7"/>
        <v>0</v>
      </c>
      <c r="F150" s="94">
        <f t="shared" si="10"/>
        <v>0</v>
      </c>
      <c r="G150" s="94">
        <f>IF(AND(C150&lt;&gt;"",SUM(G$34:G149)&lt;E$25),$E$25/$E$29,0)</f>
        <v>0</v>
      </c>
      <c r="H150" s="94">
        <f t="shared" si="11"/>
        <v>0</v>
      </c>
      <c r="I150" s="94">
        <f t="shared" si="13"/>
        <v>0</v>
      </c>
      <c r="J150" s="320" t="str">
        <f t="shared" si="12"/>
        <v>2031–2032</v>
      </c>
      <c r="L150" s="356"/>
      <c r="N150" s="95"/>
    </row>
    <row r="151" spans="1:14" x14ac:dyDescent="0.3">
      <c r="A151" s="354">
        <v>48305</v>
      </c>
      <c r="B151" s="92">
        <f t="shared" si="8"/>
        <v>0</v>
      </c>
      <c r="C151" s="93"/>
      <c r="D151" s="94">
        <f t="shared" si="9"/>
        <v>0</v>
      </c>
      <c r="E151" s="355">
        <f t="shared" si="7"/>
        <v>0</v>
      </c>
      <c r="F151" s="94">
        <f t="shared" si="10"/>
        <v>0</v>
      </c>
      <c r="G151" s="94">
        <f>IF(AND(C151&lt;&gt;"",SUM(G$34:G150)&lt;E$25),$E$25/$E$29,0)</f>
        <v>0</v>
      </c>
      <c r="H151" s="94">
        <f t="shared" si="11"/>
        <v>0</v>
      </c>
      <c r="I151" s="94">
        <f t="shared" si="13"/>
        <v>0</v>
      </c>
      <c r="J151" s="320" t="str">
        <f t="shared" si="12"/>
        <v>2031–2032</v>
      </c>
      <c r="L151" s="356"/>
      <c r="N151" s="95"/>
    </row>
    <row r="152" spans="1:14" x14ac:dyDescent="0.3">
      <c r="A152" s="354">
        <v>48335</v>
      </c>
      <c r="B152" s="92">
        <f t="shared" si="8"/>
        <v>0</v>
      </c>
      <c r="C152" s="93"/>
      <c r="D152" s="94">
        <f t="shared" si="9"/>
        <v>0</v>
      </c>
      <c r="E152" s="355">
        <f t="shared" si="7"/>
        <v>0</v>
      </c>
      <c r="F152" s="94">
        <f t="shared" si="10"/>
        <v>0</v>
      </c>
      <c r="G152" s="94">
        <f>IF(AND(C152&lt;&gt;"",SUM(G$34:G151)&lt;E$25),$E$25/$E$29,0)</f>
        <v>0</v>
      </c>
      <c r="H152" s="94">
        <f t="shared" si="11"/>
        <v>0</v>
      </c>
      <c r="I152" s="94">
        <f t="shared" si="13"/>
        <v>0</v>
      </c>
      <c r="J152" s="320" t="str">
        <f t="shared" si="12"/>
        <v>2031–2032</v>
      </c>
      <c r="L152" s="356"/>
      <c r="N152" s="95"/>
    </row>
    <row r="153" spans="1:14" x14ac:dyDescent="0.3">
      <c r="A153" s="354">
        <v>48366</v>
      </c>
      <c r="B153" s="92">
        <f t="shared" si="8"/>
        <v>0</v>
      </c>
      <c r="C153" s="93"/>
      <c r="D153" s="94">
        <f t="shared" si="9"/>
        <v>0</v>
      </c>
      <c r="E153" s="355">
        <f t="shared" si="7"/>
        <v>0</v>
      </c>
      <c r="F153" s="94">
        <f t="shared" si="10"/>
        <v>0</v>
      </c>
      <c r="G153" s="94">
        <f>IF(AND(C153&lt;&gt;"",SUM(G$34:G152)&lt;E$25),$E$25/$E$29,0)</f>
        <v>0</v>
      </c>
      <c r="H153" s="94">
        <f t="shared" si="11"/>
        <v>0</v>
      </c>
      <c r="I153" s="94">
        <f t="shared" si="13"/>
        <v>0</v>
      </c>
      <c r="J153" s="320" t="str">
        <f t="shared" si="12"/>
        <v>2031–2032</v>
      </c>
      <c r="L153" s="356"/>
      <c r="N153" s="95"/>
    </row>
    <row r="154" spans="1:14" x14ac:dyDescent="0.3">
      <c r="A154" s="354">
        <v>48396</v>
      </c>
      <c r="B154" s="92">
        <f t="shared" si="8"/>
        <v>0</v>
      </c>
      <c r="C154" s="93"/>
      <c r="D154" s="94">
        <f t="shared" si="9"/>
        <v>0</v>
      </c>
      <c r="E154" s="355">
        <f t="shared" si="7"/>
        <v>0</v>
      </c>
      <c r="F154" s="94">
        <f t="shared" si="10"/>
        <v>0</v>
      </c>
      <c r="G154" s="94">
        <f>IF(AND(C154&lt;&gt;"",SUM(G$34:G153)&lt;E$25),$E$25/$E$29,0)</f>
        <v>0</v>
      </c>
      <c r="H154" s="94">
        <f t="shared" si="11"/>
        <v>0</v>
      </c>
      <c r="I154" s="94">
        <f t="shared" si="13"/>
        <v>0</v>
      </c>
      <c r="J154" s="320" t="str">
        <f t="shared" si="12"/>
        <v>2032–2033</v>
      </c>
      <c r="L154" s="356"/>
      <c r="N154" s="95"/>
    </row>
    <row r="155" spans="1:14" x14ac:dyDescent="0.3">
      <c r="A155" s="354">
        <v>48427</v>
      </c>
      <c r="B155" s="92">
        <f t="shared" si="8"/>
        <v>0</v>
      </c>
      <c r="C155" s="93"/>
      <c r="D155" s="94">
        <f t="shared" si="9"/>
        <v>0</v>
      </c>
      <c r="E155" s="355">
        <f t="shared" si="7"/>
        <v>0</v>
      </c>
      <c r="F155" s="94">
        <f t="shared" si="10"/>
        <v>0</v>
      </c>
      <c r="G155" s="94">
        <f>IF(AND(C155&lt;&gt;"",SUM(G$34:G154)&lt;E$25),$E$25/$E$29,0)</f>
        <v>0</v>
      </c>
      <c r="H155" s="94">
        <f t="shared" si="11"/>
        <v>0</v>
      </c>
      <c r="I155" s="94">
        <f t="shared" si="13"/>
        <v>0</v>
      </c>
      <c r="J155" s="320" t="str">
        <f t="shared" si="12"/>
        <v>2032–2033</v>
      </c>
      <c r="L155" s="356"/>
      <c r="N155" s="95"/>
    </row>
    <row r="156" spans="1:14" x14ac:dyDescent="0.3">
      <c r="A156" s="354">
        <v>48458</v>
      </c>
      <c r="B156" s="92">
        <f t="shared" si="8"/>
        <v>0</v>
      </c>
      <c r="C156" s="93"/>
      <c r="D156" s="94">
        <f t="shared" si="9"/>
        <v>0</v>
      </c>
      <c r="E156" s="355">
        <f t="shared" si="7"/>
        <v>0</v>
      </c>
      <c r="F156" s="94">
        <f t="shared" si="10"/>
        <v>0</v>
      </c>
      <c r="G156" s="94">
        <f>IF(AND(C156&lt;&gt;"",SUM(G$34:G155)&lt;E$25),$E$25/$E$29,0)</f>
        <v>0</v>
      </c>
      <c r="H156" s="94">
        <f t="shared" si="11"/>
        <v>0</v>
      </c>
      <c r="I156" s="94">
        <f t="shared" si="13"/>
        <v>0</v>
      </c>
      <c r="J156" s="320" t="str">
        <f t="shared" si="12"/>
        <v>2032–2033</v>
      </c>
      <c r="L156" s="356"/>
      <c r="N156" s="95"/>
    </row>
    <row r="157" spans="1:14" x14ac:dyDescent="0.3">
      <c r="A157" s="354">
        <v>48488</v>
      </c>
      <c r="B157" s="92">
        <f t="shared" si="8"/>
        <v>0</v>
      </c>
      <c r="C157" s="93"/>
      <c r="D157" s="94">
        <f t="shared" si="9"/>
        <v>0</v>
      </c>
      <c r="E157" s="355">
        <f t="shared" si="7"/>
        <v>0</v>
      </c>
      <c r="F157" s="94">
        <f t="shared" si="10"/>
        <v>0</v>
      </c>
      <c r="G157" s="94">
        <f>IF(AND(C157&lt;&gt;"",SUM(G$34:G156)&lt;E$25),$E$25/$E$29,0)</f>
        <v>0</v>
      </c>
      <c r="H157" s="94">
        <f t="shared" si="11"/>
        <v>0</v>
      </c>
      <c r="I157" s="94">
        <f t="shared" si="13"/>
        <v>0</v>
      </c>
      <c r="J157" s="320" t="str">
        <f t="shared" si="12"/>
        <v>2032–2033</v>
      </c>
      <c r="L157" s="356"/>
      <c r="N157" s="95"/>
    </row>
    <row r="158" spans="1:14" x14ac:dyDescent="0.3">
      <c r="A158" s="354">
        <v>48519</v>
      </c>
      <c r="B158" s="92">
        <f t="shared" si="8"/>
        <v>0</v>
      </c>
      <c r="C158" s="93"/>
      <c r="D158" s="94">
        <f t="shared" si="9"/>
        <v>0</v>
      </c>
      <c r="E158" s="355">
        <f t="shared" si="7"/>
        <v>0</v>
      </c>
      <c r="F158" s="94">
        <f t="shared" si="10"/>
        <v>0</v>
      </c>
      <c r="G158" s="94">
        <f>IF(AND(C158&lt;&gt;"",SUM(G$34:G157)&lt;E$25),$E$25/$E$29,0)</f>
        <v>0</v>
      </c>
      <c r="H158" s="94">
        <f t="shared" si="11"/>
        <v>0</v>
      </c>
      <c r="I158" s="94">
        <f t="shared" si="13"/>
        <v>0</v>
      </c>
      <c r="J158" s="320" t="str">
        <f t="shared" si="12"/>
        <v>2032–2033</v>
      </c>
      <c r="L158" s="356"/>
      <c r="N158" s="95"/>
    </row>
    <row r="159" spans="1:14" x14ac:dyDescent="0.3">
      <c r="A159" s="354">
        <v>48549</v>
      </c>
      <c r="B159" s="92">
        <f t="shared" si="8"/>
        <v>0</v>
      </c>
      <c r="C159" s="93"/>
      <c r="D159" s="94">
        <f t="shared" si="9"/>
        <v>0</v>
      </c>
      <c r="E159" s="355">
        <f t="shared" si="7"/>
        <v>0</v>
      </c>
      <c r="F159" s="94">
        <f t="shared" si="10"/>
        <v>0</v>
      </c>
      <c r="G159" s="94">
        <f>IF(AND(C159&lt;&gt;"",SUM(G$34:G158)&lt;E$25),$E$25/$E$29,0)</f>
        <v>0</v>
      </c>
      <c r="H159" s="94">
        <f t="shared" si="11"/>
        <v>0</v>
      </c>
      <c r="I159" s="94">
        <f t="shared" si="13"/>
        <v>0</v>
      </c>
      <c r="J159" s="320" t="str">
        <f t="shared" si="12"/>
        <v>2032–2033</v>
      </c>
      <c r="L159" s="356"/>
      <c r="N159" s="95"/>
    </row>
    <row r="160" spans="1:14" x14ac:dyDescent="0.3">
      <c r="A160" s="354">
        <v>48580</v>
      </c>
      <c r="B160" s="92">
        <f t="shared" si="8"/>
        <v>0</v>
      </c>
      <c r="C160" s="93"/>
      <c r="D160" s="94">
        <f t="shared" si="9"/>
        <v>0</v>
      </c>
      <c r="E160" s="355">
        <f t="shared" si="7"/>
        <v>0</v>
      </c>
      <c r="F160" s="94">
        <f t="shared" si="10"/>
        <v>0</v>
      </c>
      <c r="G160" s="94">
        <f>IF(AND(C160&lt;&gt;"",SUM(G$34:G159)&lt;E$25),$E$25/$E$29,0)</f>
        <v>0</v>
      </c>
      <c r="H160" s="94">
        <f t="shared" si="11"/>
        <v>0</v>
      </c>
      <c r="I160" s="94">
        <f t="shared" si="13"/>
        <v>0</v>
      </c>
      <c r="J160" s="320" t="str">
        <f t="shared" si="12"/>
        <v>2032–2033</v>
      </c>
      <c r="L160" s="356"/>
      <c r="N160" s="95"/>
    </row>
    <row r="161" spans="1:14" x14ac:dyDescent="0.3">
      <c r="A161" s="354">
        <v>48611</v>
      </c>
      <c r="B161" s="92">
        <f t="shared" si="8"/>
        <v>0</v>
      </c>
      <c r="C161" s="93"/>
      <c r="D161" s="94">
        <f t="shared" si="9"/>
        <v>0</v>
      </c>
      <c r="E161" s="355">
        <f t="shared" si="7"/>
        <v>0</v>
      </c>
      <c r="F161" s="94">
        <f t="shared" si="10"/>
        <v>0</v>
      </c>
      <c r="G161" s="94">
        <f>IF(AND(C161&lt;&gt;"",SUM(G$34:G160)&lt;E$25),$E$25/$E$29,0)</f>
        <v>0</v>
      </c>
      <c r="H161" s="94">
        <f t="shared" si="11"/>
        <v>0</v>
      </c>
      <c r="I161" s="94">
        <f t="shared" si="13"/>
        <v>0</v>
      </c>
      <c r="J161" s="320" t="str">
        <f t="shared" si="12"/>
        <v>2032–2033</v>
      </c>
      <c r="L161" s="356"/>
      <c r="N161" s="95"/>
    </row>
    <row r="162" spans="1:14" x14ac:dyDescent="0.3">
      <c r="A162" s="354">
        <v>48639</v>
      </c>
      <c r="B162" s="92">
        <f t="shared" si="8"/>
        <v>0</v>
      </c>
      <c r="C162" s="93"/>
      <c r="D162" s="94">
        <f t="shared" si="9"/>
        <v>0</v>
      </c>
      <c r="E162" s="355">
        <f t="shared" ref="E162:E225" si="14">C162-D162</f>
        <v>0</v>
      </c>
      <c r="F162" s="94">
        <f t="shared" si="10"/>
        <v>0</v>
      </c>
      <c r="G162" s="94">
        <f>IF(AND(C162&lt;&gt;"",SUM(G$34:G161)&lt;E$25),$E$25/$E$29,0)</f>
        <v>0</v>
      </c>
      <c r="H162" s="94">
        <f t="shared" si="11"/>
        <v>0</v>
      </c>
      <c r="I162" s="94">
        <f t="shared" si="13"/>
        <v>0</v>
      </c>
      <c r="J162" s="320" t="str">
        <f t="shared" si="12"/>
        <v>2032–2033</v>
      </c>
      <c r="L162" s="356"/>
      <c r="N162" s="95"/>
    </row>
    <row r="163" spans="1:14" x14ac:dyDescent="0.3">
      <c r="A163" s="354">
        <v>48670</v>
      </c>
      <c r="B163" s="92">
        <f t="shared" ref="B163:B226" si="15">IF(C163&gt;0,C163*-1,C163)</f>
        <v>0</v>
      </c>
      <c r="C163" s="93"/>
      <c r="D163" s="94">
        <f t="shared" ref="D163:D226" si="16">IF(C163="",0,IF($E$20="Beginning",IF(C162&lt;&gt;"",$F162*$E$16/12,0),IF(C162&lt;&gt;"",$F162*$E$16/12,$E$21*$E$16/12)))</f>
        <v>0</v>
      </c>
      <c r="E163" s="355">
        <f t="shared" si="14"/>
        <v>0</v>
      </c>
      <c r="F163" s="94">
        <f t="shared" ref="F163:F226" si="17">IF(C163="",0,IF(C162="",$E$21-E163,IF(C163&lt;&gt;"",F162-E163)))</f>
        <v>0</v>
      </c>
      <c r="G163" s="94">
        <f>IF(AND(C163&lt;&gt;"",SUM(G$34:G162)&lt;E$25),$E$25/$E$29,0)</f>
        <v>0</v>
      </c>
      <c r="H163" s="94">
        <f t="shared" ref="H163:H226" si="18">IF(C163&lt;&gt;"",G163+H162,0)</f>
        <v>0</v>
      </c>
      <c r="I163" s="94">
        <f t="shared" si="13"/>
        <v>0</v>
      </c>
      <c r="J163" s="320" t="str">
        <f t="shared" ref="J163:J226" si="19">IF(OR(MONTH(A163)=1,MONTH(A163)=2,MONTH(A163)=3,MONTH(A163)=4,MONTH(A163)=5,MONTH(A163)=6),YEAR(A163)-1&amp;"–"&amp;YEAR(A163),YEAR(A163)&amp;"–"&amp;YEAR(A163)+1)</f>
        <v>2032–2033</v>
      </c>
      <c r="L163" s="356"/>
      <c r="N163" s="95"/>
    </row>
    <row r="164" spans="1:14" x14ac:dyDescent="0.3">
      <c r="A164" s="354">
        <v>48700</v>
      </c>
      <c r="B164" s="92">
        <f t="shared" si="15"/>
        <v>0</v>
      </c>
      <c r="C164" s="93"/>
      <c r="D164" s="94">
        <f t="shared" si="16"/>
        <v>0</v>
      </c>
      <c r="E164" s="355">
        <f t="shared" si="14"/>
        <v>0</v>
      </c>
      <c r="F164" s="94">
        <f t="shared" si="17"/>
        <v>0</v>
      </c>
      <c r="G164" s="94">
        <f>IF(AND(C164&lt;&gt;"",SUM(G$34:G163)&lt;E$25),$E$25/$E$29,0)</f>
        <v>0</v>
      </c>
      <c r="H164" s="94">
        <f t="shared" si="18"/>
        <v>0</v>
      </c>
      <c r="I164" s="94">
        <f t="shared" ref="I164:I227" si="20">IF(C164&lt;&gt;"",$E$25-H164,0)</f>
        <v>0</v>
      </c>
      <c r="J164" s="320" t="str">
        <f t="shared" si="19"/>
        <v>2032–2033</v>
      </c>
      <c r="L164" s="356"/>
      <c r="N164" s="95"/>
    </row>
    <row r="165" spans="1:14" x14ac:dyDescent="0.3">
      <c r="A165" s="354">
        <v>48731</v>
      </c>
      <c r="B165" s="92">
        <f t="shared" si="15"/>
        <v>0</v>
      </c>
      <c r="C165" s="93"/>
      <c r="D165" s="94">
        <f t="shared" si="16"/>
        <v>0</v>
      </c>
      <c r="E165" s="355">
        <f t="shared" si="14"/>
        <v>0</v>
      </c>
      <c r="F165" s="94">
        <f t="shared" si="17"/>
        <v>0</v>
      </c>
      <c r="G165" s="94">
        <f>IF(AND(C165&lt;&gt;"",SUM(G$34:G164)&lt;E$25),$E$25/$E$29,0)</f>
        <v>0</v>
      </c>
      <c r="H165" s="94">
        <f t="shared" si="18"/>
        <v>0</v>
      </c>
      <c r="I165" s="94">
        <f t="shared" si="20"/>
        <v>0</v>
      </c>
      <c r="J165" s="320" t="str">
        <f t="shared" si="19"/>
        <v>2032–2033</v>
      </c>
      <c r="L165" s="356"/>
      <c r="N165" s="95"/>
    </row>
    <row r="166" spans="1:14" x14ac:dyDescent="0.3">
      <c r="A166" s="354">
        <v>48761</v>
      </c>
      <c r="B166" s="92">
        <f t="shared" si="15"/>
        <v>0</v>
      </c>
      <c r="C166" s="93"/>
      <c r="D166" s="94">
        <f t="shared" si="16"/>
        <v>0</v>
      </c>
      <c r="E166" s="355">
        <f t="shared" si="14"/>
        <v>0</v>
      </c>
      <c r="F166" s="94">
        <f t="shared" si="17"/>
        <v>0</v>
      </c>
      <c r="G166" s="94">
        <f>IF(AND(C166&lt;&gt;"",SUM(G$34:G165)&lt;E$25),$E$25/$E$29,0)</f>
        <v>0</v>
      </c>
      <c r="H166" s="94">
        <f t="shared" si="18"/>
        <v>0</v>
      </c>
      <c r="I166" s="94">
        <f t="shared" si="20"/>
        <v>0</v>
      </c>
      <c r="J166" s="320" t="str">
        <f t="shared" si="19"/>
        <v>2033–2034</v>
      </c>
      <c r="L166" s="356"/>
      <c r="N166" s="95"/>
    </row>
    <row r="167" spans="1:14" x14ac:dyDescent="0.3">
      <c r="A167" s="354">
        <v>48792</v>
      </c>
      <c r="B167" s="92">
        <f t="shared" si="15"/>
        <v>0</v>
      </c>
      <c r="C167" s="93"/>
      <c r="D167" s="94">
        <f t="shared" si="16"/>
        <v>0</v>
      </c>
      <c r="E167" s="355">
        <f t="shared" si="14"/>
        <v>0</v>
      </c>
      <c r="F167" s="94">
        <f t="shared" si="17"/>
        <v>0</v>
      </c>
      <c r="G167" s="94">
        <f>IF(AND(C167&lt;&gt;"",SUM(G$34:G166)&lt;E$25),$E$25/$E$29,0)</f>
        <v>0</v>
      </c>
      <c r="H167" s="94">
        <f t="shared" si="18"/>
        <v>0</v>
      </c>
      <c r="I167" s="94">
        <f t="shared" si="20"/>
        <v>0</v>
      </c>
      <c r="J167" s="320" t="str">
        <f t="shared" si="19"/>
        <v>2033–2034</v>
      </c>
      <c r="L167" s="356"/>
      <c r="N167" s="95"/>
    </row>
    <row r="168" spans="1:14" x14ac:dyDescent="0.3">
      <c r="A168" s="354">
        <v>48823</v>
      </c>
      <c r="B168" s="92">
        <f t="shared" si="15"/>
        <v>0</v>
      </c>
      <c r="C168" s="93"/>
      <c r="D168" s="94">
        <f t="shared" si="16"/>
        <v>0</v>
      </c>
      <c r="E168" s="355">
        <f t="shared" si="14"/>
        <v>0</v>
      </c>
      <c r="F168" s="94">
        <f t="shared" si="17"/>
        <v>0</v>
      </c>
      <c r="G168" s="94">
        <f>IF(AND(C168&lt;&gt;"",SUM(G$34:G167)&lt;E$25),$E$25/$E$29,0)</f>
        <v>0</v>
      </c>
      <c r="H168" s="94">
        <f t="shared" si="18"/>
        <v>0</v>
      </c>
      <c r="I168" s="94">
        <f t="shared" si="20"/>
        <v>0</v>
      </c>
      <c r="J168" s="320" t="str">
        <f t="shared" si="19"/>
        <v>2033–2034</v>
      </c>
      <c r="L168" s="356"/>
      <c r="N168" s="95"/>
    </row>
    <row r="169" spans="1:14" x14ac:dyDescent="0.3">
      <c r="A169" s="354">
        <v>48853</v>
      </c>
      <c r="B169" s="92">
        <f t="shared" si="15"/>
        <v>0</v>
      </c>
      <c r="C169" s="93"/>
      <c r="D169" s="94">
        <f t="shared" si="16"/>
        <v>0</v>
      </c>
      <c r="E169" s="355">
        <f t="shared" si="14"/>
        <v>0</v>
      </c>
      <c r="F169" s="94">
        <f t="shared" si="17"/>
        <v>0</v>
      </c>
      <c r="G169" s="94">
        <f>IF(AND(C169&lt;&gt;"",SUM(G$34:G168)&lt;E$25),$E$25/$E$29,0)</f>
        <v>0</v>
      </c>
      <c r="H169" s="94">
        <f t="shared" si="18"/>
        <v>0</v>
      </c>
      <c r="I169" s="94">
        <f t="shared" si="20"/>
        <v>0</v>
      </c>
      <c r="J169" s="320" t="str">
        <f t="shared" si="19"/>
        <v>2033–2034</v>
      </c>
      <c r="L169" s="356"/>
      <c r="N169" s="95"/>
    </row>
    <row r="170" spans="1:14" x14ac:dyDescent="0.3">
      <c r="A170" s="354">
        <v>48884</v>
      </c>
      <c r="B170" s="92">
        <f t="shared" si="15"/>
        <v>0</v>
      </c>
      <c r="C170" s="93"/>
      <c r="D170" s="94">
        <f t="shared" si="16"/>
        <v>0</v>
      </c>
      <c r="E170" s="355">
        <f t="shared" si="14"/>
        <v>0</v>
      </c>
      <c r="F170" s="94">
        <f t="shared" si="17"/>
        <v>0</v>
      </c>
      <c r="G170" s="94">
        <f>IF(AND(C170&lt;&gt;"",SUM(G$34:G169)&lt;E$25),$E$25/$E$29,0)</f>
        <v>0</v>
      </c>
      <c r="H170" s="94">
        <f t="shared" si="18"/>
        <v>0</v>
      </c>
      <c r="I170" s="94">
        <f t="shared" si="20"/>
        <v>0</v>
      </c>
      <c r="J170" s="320" t="str">
        <f t="shared" si="19"/>
        <v>2033–2034</v>
      </c>
      <c r="L170" s="356"/>
      <c r="N170" s="95"/>
    </row>
    <row r="171" spans="1:14" x14ac:dyDescent="0.3">
      <c r="A171" s="354">
        <v>48914</v>
      </c>
      <c r="B171" s="92">
        <f t="shared" si="15"/>
        <v>0</v>
      </c>
      <c r="C171" s="93"/>
      <c r="D171" s="94">
        <f t="shared" si="16"/>
        <v>0</v>
      </c>
      <c r="E171" s="355">
        <f t="shared" si="14"/>
        <v>0</v>
      </c>
      <c r="F171" s="94">
        <f t="shared" si="17"/>
        <v>0</v>
      </c>
      <c r="G171" s="94">
        <f>IF(AND(C171&lt;&gt;"",SUM(G$34:G170)&lt;E$25),$E$25/$E$29,0)</f>
        <v>0</v>
      </c>
      <c r="H171" s="94">
        <f t="shared" si="18"/>
        <v>0</v>
      </c>
      <c r="I171" s="94">
        <f t="shared" si="20"/>
        <v>0</v>
      </c>
      <c r="J171" s="320" t="str">
        <f t="shared" si="19"/>
        <v>2033–2034</v>
      </c>
      <c r="L171" s="356"/>
      <c r="N171" s="95"/>
    </row>
    <row r="172" spans="1:14" x14ac:dyDescent="0.3">
      <c r="A172" s="354">
        <v>48945</v>
      </c>
      <c r="B172" s="92">
        <f t="shared" si="15"/>
        <v>0</v>
      </c>
      <c r="C172" s="93"/>
      <c r="D172" s="94">
        <f t="shared" si="16"/>
        <v>0</v>
      </c>
      <c r="E172" s="355">
        <f t="shared" si="14"/>
        <v>0</v>
      </c>
      <c r="F172" s="94">
        <f t="shared" si="17"/>
        <v>0</v>
      </c>
      <c r="G172" s="94">
        <f>IF(AND(C172&lt;&gt;"",SUM(G$34:G171)&lt;E$25),$E$25/$E$29,0)</f>
        <v>0</v>
      </c>
      <c r="H172" s="94">
        <f t="shared" si="18"/>
        <v>0</v>
      </c>
      <c r="I172" s="94">
        <f t="shared" si="20"/>
        <v>0</v>
      </c>
      <c r="J172" s="320" t="str">
        <f t="shared" si="19"/>
        <v>2033–2034</v>
      </c>
      <c r="L172" s="356"/>
      <c r="N172" s="95"/>
    </row>
    <row r="173" spans="1:14" x14ac:dyDescent="0.3">
      <c r="A173" s="354">
        <v>48976</v>
      </c>
      <c r="B173" s="92">
        <f t="shared" si="15"/>
        <v>0</v>
      </c>
      <c r="C173" s="93"/>
      <c r="D173" s="94">
        <f t="shared" si="16"/>
        <v>0</v>
      </c>
      <c r="E173" s="355">
        <f t="shared" si="14"/>
        <v>0</v>
      </c>
      <c r="F173" s="94">
        <f t="shared" si="17"/>
        <v>0</v>
      </c>
      <c r="G173" s="94">
        <f>IF(AND(C173&lt;&gt;"",SUM(G$34:G172)&lt;E$25),$E$25/$E$29,0)</f>
        <v>0</v>
      </c>
      <c r="H173" s="94">
        <f t="shared" si="18"/>
        <v>0</v>
      </c>
      <c r="I173" s="94">
        <f t="shared" si="20"/>
        <v>0</v>
      </c>
      <c r="J173" s="320" t="str">
        <f t="shared" si="19"/>
        <v>2033–2034</v>
      </c>
      <c r="L173" s="356"/>
      <c r="N173" s="95"/>
    </row>
    <row r="174" spans="1:14" x14ac:dyDescent="0.3">
      <c r="A174" s="354">
        <v>49004</v>
      </c>
      <c r="B174" s="92">
        <f t="shared" si="15"/>
        <v>0</v>
      </c>
      <c r="C174" s="93"/>
      <c r="D174" s="94">
        <f t="shared" si="16"/>
        <v>0</v>
      </c>
      <c r="E174" s="355">
        <f t="shared" si="14"/>
        <v>0</v>
      </c>
      <c r="F174" s="94">
        <f t="shared" si="17"/>
        <v>0</v>
      </c>
      <c r="G174" s="94">
        <f>IF(AND(C174&lt;&gt;"",SUM(G$34:G173)&lt;E$25),$E$25/$E$29,0)</f>
        <v>0</v>
      </c>
      <c r="H174" s="94">
        <f t="shared" si="18"/>
        <v>0</v>
      </c>
      <c r="I174" s="94">
        <f t="shared" si="20"/>
        <v>0</v>
      </c>
      <c r="J174" s="320" t="str">
        <f t="shared" si="19"/>
        <v>2033–2034</v>
      </c>
      <c r="L174" s="356"/>
      <c r="N174" s="95"/>
    </row>
    <row r="175" spans="1:14" x14ac:dyDescent="0.3">
      <c r="A175" s="354">
        <v>49035</v>
      </c>
      <c r="B175" s="92">
        <f t="shared" si="15"/>
        <v>0</v>
      </c>
      <c r="C175" s="93"/>
      <c r="D175" s="94">
        <f t="shared" si="16"/>
        <v>0</v>
      </c>
      <c r="E175" s="355">
        <f t="shared" si="14"/>
        <v>0</v>
      </c>
      <c r="F175" s="94">
        <f t="shared" si="17"/>
        <v>0</v>
      </c>
      <c r="G175" s="94">
        <f>IF(AND(C175&lt;&gt;"",SUM(G$34:G174)&lt;E$25),$E$25/$E$29,0)</f>
        <v>0</v>
      </c>
      <c r="H175" s="94">
        <f t="shared" si="18"/>
        <v>0</v>
      </c>
      <c r="I175" s="94">
        <f t="shared" si="20"/>
        <v>0</v>
      </c>
      <c r="J175" s="320" t="str">
        <f t="shared" si="19"/>
        <v>2033–2034</v>
      </c>
      <c r="L175" s="356"/>
      <c r="N175" s="95"/>
    </row>
    <row r="176" spans="1:14" x14ac:dyDescent="0.3">
      <c r="A176" s="354">
        <v>49065</v>
      </c>
      <c r="B176" s="92">
        <f t="shared" si="15"/>
        <v>0</v>
      </c>
      <c r="C176" s="93"/>
      <c r="D176" s="94">
        <f t="shared" si="16"/>
        <v>0</v>
      </c>
      <c r="E176" s="355">
        <f t="shared" si="14"/>
        <v>0</v>
      </c>
      <c r="F176" s="94">
        <f t="shared" si="17"/>
        <v>0</v>
      </c>
      <c r="G176" s="94">
        <f>IF(AND(C176&lt;&gt;"",SUM(G$34:G175)&lt;E$25),$E$25/$E$29,0)</f>
        <v>0</v>
      </c>
      <c r="H176" s="94">
        <f t="shared" si="18"/>
        <v>0</v>
      </c>
      <c r="I176" s="94">
        <f t="shared" si="20"/>
        <v>0</v>
      </c>
      <c r="J176" s="320" t="str">
        <f t="shared" si="19"/>
        <v>2033–2034</v>
      </c>
      <c r="L176" s="356"/>
      <c r="N176" s="95"/>
    </row>
    <row r="177" spans="1:14" x14ac:dyDescent="0.3">
      <c r="A177" s="354">
        <v>49096</v>
      </c>
      <c r="B177" s="92">
        <f t="shared" si="15"/>
        <v>0</v>
      </c>
      <c r="C177" s="93"/>
      <c r="D177" s="94">
        <f t="shared" si="16"/>
        <v>0</v>
      </c>
      <c r="E177" s="355">
        <f t="shared" si="14"/>
        <v>0</v>
      </c>
      <c r="F177" s="94">
        <f t="shared" si="17"/>
        <v>0</v>
      </c>
      <c r="G177" s="94">
        <f>IF(AND(C177&lt;&gt;"",SUM(G$34:G176)&lt;E$25),$E$25/$E$29,0)</f>
        <v>0</v>
      </c>
      <c r="H177" s="94">
        <f t="shared" si="18"/>
        <v>0</v>
      </c>
      <c r="I177" s="94">
        <f t="shared" si="20"/>
        <v>0</v>
      </c>
      <c r="J177" s="320" t="str">
        <f t="shared" si="19"/>
        <v>2033–2034</v>
      </c>
      <c r="L177" s="356"/>
      <c r="N177" s="95"/>
    </row>
    <row r="178" spans="1:14" x14ac:dyDescent="0.3">
      <c r="A178" s="354">
        <v>49126</v>
      </c>
      <c r="B178" s="92">
        <f t="shared" si="15"/>
        <v>0</v>
      </c>
      <c r="C178" s="93"/>
      <c r="D178" s="94">
        <f t="shared" si="16"/>
        <v>0</v>
      </c>
      <c r="E178" s="355">
        <f t="shared" si="14"/>
        <v>0</v>
      </c>
      <c r="F178" s="94">
        <f t="shared" si="17"/>
        <v>0</v>
      </c>
      <c r="G178" s="94">
        <f>IF(AND(C178&lt;&gt;"",SUM(G$34:G177)&lt;E$25),$E$25/$E$29,0)</f>
        <v>0</v>
      </c>
      <c r="H178" s="94">
        <f t="shared" si="18"/>
        <v>0</v>
      </c>
      <c r="I178" s="94">
        <f t="shared" si="20"/>
        <v>0</v>
      </c>
      <c r="J178" s="320" t="str">
        <f t="shared" si="19"/>
        <v>2034–2035</v>
      </c>
      <c r="L178" s="356"/>
      <c r="N178" s="95"/>
    </row>
    <row r="179" spans="1:14" x14ac:dyDescent="0.3">
      <c r="A179" s="354">
        <v>49157</v>
      </c>
      <c r="B179" s="92">
        <f t="shared" si="15"/>
        <v>0</v>
      </c>
      <c r="C179" s="93"/>
      <c r="D179" s="94">
        <f t="shared" si="16"/>
        <v>0</v>
      </c>
      <c r="E179" s="355">
        <f t="shared" si="14"/>
        <v>0</v>
      </c>
      <c r="F179" s="94">
        <f t="shared" si="17"/>
        <v>0</v>
      </c>
      <c r="G179" s="94">
        <f>IF(AND(C179&lt;&gt;"",SUM(G$34:G178)&lt;E$25),$E$25/$E$29,0)</f>
        <v>0</v>
      </c>
      <c r="H179" s="94">
        <f t="shared" si="18"/>
        <v>0</v>
      </c>
      <c r="I179" s="94">
        <f t="shared" si="20"/>
        <v>0</v>
      </c>
      <c r="J179" s="320" t="str">
        <f t="shared" si="19"/>
        <v>2034–2035</v>
      </c>
      <c r="L179" s="356"/>
      <c r="N179" s="95"/>
    </row>
    <row r="180" spans="1:14" x14ac:dyDescent="0.3">
      <c r="A180" s="354">
        <v>49188</v>
      </c>
      <c r="B180" s="92">
        <f t="shared" si="15"/>
        <v>0</v>
      </c>
      <c r="C180" s="93"/>
      <c r="D180" s="94">
        <f t="shared" si="16"/>
        <v>0</v>
      </c>
      <c r="E180" s="355">
        <f t="shared" si="14"/>
        <v>0</v>
      </c>
      <c r="F180" s="94">
        <f t="shared" si="17"/>
        <v>0</v>
      </c>
      <c r="G180" s="94">
        <f>IF(AND(C180&lt;&gt;"",SUM(G$34:G179)&lt;E$25),$E$25/$E$29,0)</f>
        <v>0</v>
      </c>
      <c r="H180" s="94">
        <f t="shared" si="18"/>
        <v>0</v>
      </c>
      <c r="I180" s="94">
        <f t="shared" si="20"/>
        <v>0</v>
      </c>
      <c r="J180" s="320" t="str">
        <f t="shared" si="19"/>
        <v>2034–2035</v>
      </c>
      <c r="L180" s="356"/>
      <c r="N180" s="95"/>
    </row>
    <row r="181" spans="1:14" x14ac:dyDescent="0.3">
      <c r="A181" s="354">
        <v>49218</v>
      </c>
      <c r="B181" s="92">
        <f t="shared" si="15"/>
        <v>0</v>
      </c>
      <c r="C181" s="93"/>
      <c r="D181" s="94">
        <f t="shared" si="16"/>
        <v>0</v>
      </c>
      <c r="E181" s="355">
        <f t="shared" si="14"/>
        <v>0</v>
      </c>
      <c r="F181" s="94">
        <f t="shared" si="17"/>
        <v>0</v>
      </c>
      <c r="G181" s="94">
        <f>IF(AND(C181&lt;&gt;"",SUM(G$34:G180)&lt;E$25),$E$25/$E$29,0)</f>
        <v>0</v>
      </c>
      <c r="H181" s="94">
        <f t="shared" si="18"/>
        <v>0</v>
      </c>
      <c r="I181" s="94">
        <f t="shared" si="20"/>
        <v>0</v>
      </c>
      <c r="J181" s="320" t="str">
        <f t="shared" si="19"/>
        <v>2034–2035</v>
      </c>
      <c r="L181" s="356"/>
      <c r="N181" s="95"/>
    </row>
    <row r="182" spans="1:14" x14ac:dyDescent="0.3">
      <c r="A182" s="354">
        <v>49249</v>
      </c>
      <c r="B182" s="92">
        <f t="shared" si="15"/>
        <v>0</v>
      </c>
      <c r="C182" s="93"/>
      <c r="D182" s="94">
        <f t="shared" si="16"/>
        <v>0</v>
      </c>
      <c r="E182" s="355">
        <f t="shared" si="14"/>
        <v>0</v>
      </c>
      <c r="F182" s="94">
        <f t="shared" si="17"/>
        <v>0</v>
      </c>
      <c r="G182" s="94">
        <f>IF(AND(C182&lt;&gt;"",SUM(G$34:G181)&lt;E$25),$E$25/$E$29,0)</f>
        <v>0</v>
      </c>
      <c r="H182" s="94">
        <f t="shared" si="18"/>
        <v>0</v>
      </c>
      <c r="I182" s="94">
        <f t="shared" si="20"/>
        <v>0</v>
      </c>
      <c r="J182" s="320" t="str">
        <f t="shared" si="19"/>
        <v>2034–2035</v>
      </c>
      <c r="L182" s="356"/>
      <c r="N182" s="95"/>
    </row>
    <row r="183" spans="1:14" x14ac:dyDescent="0.3">
      <c r="A183" s="354">
        <v>49279</v>
      </c>
      <c r="B183" s="92">
        <f t="shared" si="15"/>
        <v>0</v>
      </c>
      <c r="C183" s="93"/>
      <c r="D183" s="94">
        <f t="shared" si="16"/>
        <v>0</v>
      </c>
      <c r="E183" s="355">
        <f t="shared" si="14"/>
        <v>0</v>
      </c>
      <c r="F183" s="94">
        <f t="shared" si="17"/>
        <v>0</v>
      </c>
      <c r="G183" s="94">
        <f>IF(AND(C183&lt;&gt;"",SUM(G$34:G182)&lt;E$25),$E$25/$E$29,0)</f>
        <v>0</v>
      </c>
      <c r="H183" s="94">
        <f t="shared" si="18"/>
        <v>0</v>
      </c>
      <c r="I183" s="94">
        <f t="shared" si="20"/>
        <v>0</v>
      </c>
      <c r="J183" s="320" t="str">
        <f t="shared" si="19"/>
        <v>2034–2035</v>
      </c>
      <c r="L183" s="356"/>
      <c r="N183" s="95"/>
    </row>
    <row r="184" spans="1:14" x14ac:dyDescent="0.3">
      <c r="A184" s="354">
        <v>49310</v>
      </c>
      <c r="B184" s="92">
        <f t="shared" si="15"/>
        <v>0</v>
      </c>
      <c r="C184" s="93"/>
      <c r="D184" s="94">
        <f t="shared" si="16"/>
        <v>0</v>
      </c>
      <c r="E184" s="355">
        <f t="shared" si="14"/>
        <v>0</v>
      </c>
      <c r="F184" s="94">
        <f t="shared" si="17"/>
        <v>0</v>
      </c>
      <c r="G184" s="94">
        <f>IF(AND(C184&lt;&gt;"",SUM(G$34:G183)&lt;E$25),$E$25/$E$29,0)</f>
        <v>0</v>
      </c>
      <c r="H184" s="94">
        <f t="shared" si="18"/>
        <v>0</v>
      </c>
      <c r="I184" s="94">
        <f t="shared" si="20"/>
        <v>0</v>
      </c>
      <c r="J184" s="320" t="str">
        <f t="shared" si="19"/>
        <v>2034–2035</v>
      </c>
      <c r="L184" s="356"/>
      <c r="N184" s="95"/>
    </row>
    <row r="185" spans="1:14" x14ac:dyDescent="0.3">
      <c r="A185" s="354">
        <v>49341</v>
      </c>
      <c r="B185" s="92">
        <f t="shared" si="15"/>
        <v>0</v>
      </c>
      <c r="C185" s="93"/>
      <c r="D185" s="94">
        <f t="shared" si="16"/>
        <v>0</v>
      </c>
      <c r="E185" s="355">
        <f t="shared" si="14"/>
        <v>0</v>
      </c>
      <c r="F185" s="94">
        <f t="shared" si="17"/>
        <v>0</v>
      </c>
      <c r="G185" s="94">
        <f>IF(AND(C185&lt;&gt;"",SUM(G$34:G184)&lt;E$25),$E$25/$E$29,0)</f>
        <v>0</v>
      </c>
      <c r="H185" s="94">
        <f t="shared" si="18"/>
        <v>0</v>
      </c>
      <c r="I185" s="94">
        <f t="shared" si="20"/>
        <v>0</v>
      </c>
      <c r="J185" s="320" t="str">
        <f t="shared" si="19"/>
        <v>2034–2035</v>
      </c>
      <c r="L185" s="356"/>
      <c r="N185" s="95"/>
    </row>
    <row r="186" spans="1:14" x14ac:dyDescent="0.3">
      <c r="A186" s="354">
        <v>49369</v>
      </c>
      <c r="B186" s="92">
        <f t="shared" si="15"/>
        <v>0</v>
      </c>
      <c r="C186" s="93"/>
      <c r="D186" s="94">
        <f t="shared" si="16"/>
        <v>0</v>
      </c>
      <c r="E186" s="355">
        <f t="shared" si="14"/>
        <v>0</v>
      </c>
      <c r="F186" s="94">
        <f t="shared" si="17"/>
        <v>0</v>
      </c>
      <c r="G186" s="94">
        <f>IF(AND(C186&lt;&gt;"",SUM(G$34:G185)&lt;E$25),$E$25/$E$29,0)</f>
        <v>0</v>
      </c>
      <c r="H186" s="94">
        <f t="shared" si="18"/>
        <v>0</v>
      </c>
      <c r="I186" s="94">
        <f t="shared" si="20"/>
        <v>0</v>
      </c>
      <c r="J186" s="320" t="str">
        <f t="shared" si="19"/>
        <v>2034–2035</v>
      </c>
      <c r="L186" s="356"/>
      <c r="N186" s="95"/>
    </row>
    <row r="187" spans="1:14" x14ac:dyDescent="0.3">
      <c r="A187" s="354">
        <v>49400</v>
      </c>
      <c r="B187" s="92">
        <f t="shared" si="15"/>
        <v>0</v>
      </c>
      <c r="C187" s="93"/>
      <c r="D187" s="94">
        <f t="shared" si="16"/>
        <v>0</v>
      </c>
      <c r="E187" s="355">
        <f t="shared" si="14"/>
        <v>0</v>
      </c>
      <c r="F187" s="94">
        <f t="shared" si="17"/>
        <v>0</v>
      </c>
      <c r="G187" s="94">
        <f>IF(AND(C187&lt;&gt;"",SUM(G$34:G186)&lt;E$25),$E$25/$E$29,0)</f>
        <v>0</v>
      </c>
      <c r="H187" s="94">
        <f t="shared" si="18"/>
        <v>0</v>
      </c>
      <c r="I187" s="94">
        <f t="shared" si="20"/>
        <v>0</v>
      </c>
      <c r="J187" s="320" t="str">
        <f t="shared" si="19"/>
        <v>2034–2035</v>
      </c>
      <c r="L187" s="356"/>
      <c r="N187" s="95"/>
    </row>
    <row r="188" spans="1:14" x14ac:dyDescent="0.3">
      <c r="A188" s="354">
        <v>49430</v>
      </c>
      <c r="B188" s="92">
        <f t="shared" si="15"/>
        <v>0</v>
      </c>
      <c r="C188" s="93"/>
      <c r="D188" s="94">
        <f t="shared" si="16"/>
        <v>0</v>
      </c>
      <c r="E188" s="355">
        <f t="shared" si="14"/>
        <v>0</v>
      </c>
      <c r="F188" s="94">
        <f t="shared" si="17"/>
        <v>0</v>
      </c>
      <c r="G188" s="94">
        <f>IF(AND(C188&lt;&gt;"",SUM(G$34:G187)&lt;E$25),$E$25/$E$29,0)</f>
        <v>0</v>
      </c>
      <c r="H188" s="94">
        <f t="shared" si="18"/>
        <v>0</v>
      </c>
      <c r="I188" s="94">
        <f t="shared" si="20"/>
        <v>0</v>
      </c>
      <c r="J188" s="320" t="str">
        <f t="shared" si="19"/>
        <v>2034–2035</v>
      </c>
      <c r="L188" s="356"/>
      <c r="N188" s="95"/>
    </row>
    <row r="189" spans="1:14" x14ac:dyDescent="0.3">
      <c r="A189" s="354">
        <v>49461</v>
      </c>
      <c r="B189" s="92">
        <f t="shared" si="15"/>
        <v>0</v>
      </c>
      <c r="C189" s="93"/>
      <c r="D189" s="94">
        <f t="shared" si="16"/>
        <v>0</v>
      </c>
      <c r="E189" s="355">
        <f t="shared" si="14"/>
        <v>0</v>
      </c>
      <c r="F189" s="94">
        <f t="shared" si="17"/>
        <v>0</v>
      </c>
      <c r="G189" s="94">
        <f>IF(AND(C189&lt;&gt;"",SUM(G$34:G188)&lt;E$25),$E$25/$E$29,0)</f>
        <v>0</v>
      </c>
      <c r="H189" s="94">
        <f t="shared" si="18"/>
        <v>0</v>
      </c>
      <c r="I189" s="94">
        <f t="shared" si="20"/>
        <v>0</v>
      </c>
      <c r="J189" s="320" t="str">
        <f t="shared" si="19"/>
        <v>2034–2035</v>
      </c>
      <c r="L189" s="356"/>
      <c r="N189" s="95"/>
    </row>
    <row r="190" spans="1:14" x14ac:dyDescent="0.3">
      <c r="A190" s="354">
        <v>49491</v>
      </c>
      <c r="B190" s="92">
        <f t="shared" si="15"/>
        <v>0</v>
      </c>
      <c r="C190" s="93"/>
      <c r="D190" s="94">
        <f t="shared" si="16"/>
        <v>0</v>
      </c>
      <c r="E190" s="355">
        <f t="shared" si="14"/>
        <v>0</v>
      </c>
      <c r="F190" s="94">
        <f t="shared" si="17"/>
        <v>0</v>
      </c>
      <c r="G190" s="94">
        <f>IF(AND(C190&lt;&gt;"",SUM(G$34:G189)&lt;E$25),$E$25/$E$29,0)</f>
        <v>0</v>
      </c>
      <c r="H190" s="94">
        <f t="shared" si="18"/>
        <v>0</v>
      </c>
      <c r="I190" s="94">
        <f t="shared" si="20"/>
        <v>0</v>
      </c>
      <c r="J190" s="320" t="str">
        <f t="shared" si="19"/>
        <v>2035–2036</v>
      </c>
      <c r="L190" s="356"/>
      <c r="N190" s="95"/>
    </row>
    <row r="191" spans="1:14" x14ac:dyDescent="0.3">
      <c r="A191" s="354">
        <v>49522</v>
      </c>
      <c r="B191" s="92">
        <f t="shared" si="15"/>
        <v>0</v>
      </c>
      <c r="C191" s="93"/>
      <c r="D191" s="94">
        <f t="shared" si="16"/>
        <v>0</v>
      </c>
      <c r="E191" s="355">
        <f t="shared" si="14"/>
        <v>0</v>
      </c>
      <c r="F191" s="94">
        <f t="shared" si="17"/>
        <v>0</v>
      </c>
      <c r="G191" s="94">
        <f>IF(AND(C191&lt;&gt;"",SUM(G$34:G190)&lt;E$25),$E$25/$E$29,0)</f>
        <v>0</v>
      </c>
      <c r="H191" s="94">
        <f t="shared" si="18"/>
        <v>0</v>
      </c>
      <c r="I191" s="94">
        <f t="shared" si="20"/>
        <v>0</v>
      </c>
      <c r="J191" s="320" t="str">
        <f t="shared" si="19"/>
        <v>2035–2036</v>
      </c>
      <c r="L191" s="356"/>
      <c r="N191" s="95"/>
    </row>
    <row r="192" spans="1:14" x14ac:dyDescent="0.3">
      <c r="A192" s="354">
        <v>49553</v>
      </c>
      <c r="B192" s="92">
        <f t="shared" si="15"/>
        <v>0</v>
      </c>
      <c r="C192" s="93"/>
      <c r="D192" s="94">
        <f t="shared" si="16"/>
        <v>0</v>
      </c>
      <c r="E192" s="355">
        <f t="shared" si="14"/>
        <v>0</v>
      </c>
      <c r="F192" s="94">
        <f t="shared" si="17"/>
        <v>0</v>
      </c>
      <c r="G192" s="94">
        <f>IF(AND(C192&lt;&gt;"",SUM(G$34:G191)&lt;E$25),$E$25/$E$29,0)</f>
        <v>0</v>
      </c>
      <c r="H192" s="94">
        <f t="shared" si="18"/>
        <v>0</v>
      </c>
      <c r="I192" s="94">
        <f t="shared" si="20"/>
        <v>0</v>
      </c>
      <c r="J192" s="320" t="str">
        <f t="shared" si="19"/>
        <v>2035–2036</v>
      </c>
      <c r="L192" s="356"/>
      <c r="N192" s="95"/>
    </row>
    <row r="193" spans="1:14" x14ac:dyDescent="0.3">
      <c r="A193" s="354">
        <v>49583</v>
      </c>
      <c r="B193" s="92">
        <f t="shared" si="15"/>
        <v>0</v>
      </c>
      <c r="C193" s="93"/>
      <c r="D193" s="94">
        <f t="shared" si="16"/>
        <v>0</v>
      </c>
      <c r="E193" s="355">
        <f t="shared" si="14"/>
        <v>0</v>
      </c>
      <c r="F193" s="94">
        <f t="shared" si="17"/>
        <v>0</v>
      </c>
      <c r="G193" s="94">
        <f>IF(AND(C193&lt;&gt;"",SUM(G$34:G192)&lt;E$25),$E$25/$E$29,0)</f>
        <v>0</v>
      </c>
      <c r="H193" s="94">
        <f t="shared" si="18"/>
        <v>0</v>
      </c>
      <c r="I193" s="94">
        <f t="shared" si="20"/>
        <v>0</v>
      </c>
      <c r="J193" s="320" t="str">
        <f t="shared" si="19"/>
        <v>2035–2036</v>
      </c>
      <c r="L193" s="356"/>
      <c r="N193" s="95"/>
    </row>
    <row r="194" spans="1:14" x14ac:dyDescent="0.3">
      <c r="A194" s="354">
        <v>49614</v>
      </c>
      <c r="B194" s="92">
        <f t="shared" si="15"/>
        <v>0</v>
      </c>
      <c r="C194" s="93"/>
      <c r="D194" s="94">
        <f t="shared" si="16"/>
        <v>0</v>
      </c>
      <c r="E194" s="355">
        <f t="shared" si="14"/>
        <v>0</v>
      </c>
      <c r="F194" s="94">
        <f t="shared" si="17"/>
        <v>0</v>
      </c>
      <c r="G194" s="94">
        <f>IF(AND(C194&lt;&gt;"",SUM(G$34:G193)&lt;E$25),$E$25/$E$29,0)</f>
        <v>0</v>
      </c>
      <c r="H194" s="94">
        <f t="shared" si="18"/>
        <v>0</v>
      </c>
      <c r="I194" s="94">
        <f t="shared" si="20"/>
        <v>0</v>
      </c>
      <c r="J194" s="320" t="str">
        <f t="shared" si="19"/>
        <v>2035–2036</v>
      </c>
      <c r="L194" s="356"/>
      <c r="N194" s="95"/>
    </row>
    <row r="195" spans="1:14" x14ac:dyDescent="0.3">
      <c r="A195" s="354">
        <v>49644</v>
      </c>
      <c r="B195" s="92">
        <f t="shared" si="15"/>
        <v>0</v>
      </c>
      <c r="C195" s="93"/>
      <c r="D195" s="94">
        <f t="shared" si="16"/>
        <v>0</v>
      </c>
      <c r="E195" s="355">
        <f t="shared" si="14"/>
        <v>0</v>
      </c>
      <c r="F195" s="94">
        <f t="shared" si="17"/>
        <v>0</v>
      </c>
      <c r="G195" s="94">
        <f>IF(AND(C195&lt;&gt;"",SUM(G$34:G194)&lt;E$25),$E$25/$E$29,0)</f>
        <v>0</v>
      </c>
      <c r="H195" s="94">
        <f t="shared" si="18"/>
        <v>0</v>
      </c>
      <c r="I195" s="94">
        <f t="shared" si="20"/>
        <v>0</v>
      </c>
      <c r="J195" s="320" t="str">
        <f t="shared" si="19"/>
        <v>2035–2036</v>
      </c>
      <c r="L195" s="356"/>
      <c r="N195" s="95"/>
    </row>
    <row r="196" spans="1:14" x14ac:dyDescent="0.3">
      <c r="A196" s="354">
        <v>49675</v>
      </c>
      <c r="B196" s="92">
        <f t="shared" si="15"/>
        <v>0</v>
      </c>
      <c r="C196" s="93"/>
      <c r="D196" s="94">
        <f t="shared" si="16"/>
        <v>0</v>
      </c>
      <c r="E196" s="355">
        <f t="shared" si="14"/>
        <v>0</v>
      </c>
      <c r="F196" s="94">
        <f t="shared" si="17"/>
        <v>0</v>
      </c>
      <c r="G196" s="94">
        <f>IF(AND(C196&lt;&gt;"",SUM(G$34:G195)&lt;E$25),$E$25/$E$29,0)</f>
        <v>0</v>
      </c>
      <c r="H196" s="94">
        <f t="shared" si="18"/>
        <v>0</v>
      </c>
      <c r="I196" s="94">
        <f t="shared" si="20"/>
        <v>0</v>
      </c>
      <c r="J196" s="320" t="str">
        <f t="shared" si="19"/>
        <v>2035–2036</v>
      </c>
      <c r="L196" s="356"/>
      <c r="N196" s="95"/>
    </row>
    <row r="197" spans="1:14" x14ac:dyDescent="0.3">
      <c r="A197" s="354">
        <v>49706</v>
      </c>
      <c r="B197" s="92">
        <f t="shared" si="15"/>
        <v>0</v>
      </c>
      <c r="C197" s="93"/>
      <c r="D197" s="94">
        <f t="shared" si="16"/>
        <v>0</v>
      </c>
      <c r="E197" s="355">
        <f t="shared" si="14"/>
        <v>0</v>
      </c>
      <c r="F197" s="94">
        <f t="shared" si="17"/>
        <v>0</v>
      </c>
      <c r="G197" s="94">
        <f>IF(AND(C197&lt;&gt;"",SUM(G$34:G196)&lt;E$25),$E$25/$E$29,0)</f>
        <v>0</v>
      </c>
      <c r="H197" s="94">
        <f t="shared" si="18"/>
        <v>0</v>
      </c>
      <c r="I197" s="94">
        <f t="shared" si="20"/>
        <v>0</v>
      </c>
      <c r="J197" s="320" t="str">
        <f t="shared" si="19"/>
        <v>2035–2036</v>
      </c>
      <c r="L197" s="356"/>
      <c r="N197" s="95"/>
    </row>
    <row r="198" spans="1:14" x14ac:dyDescent="0.3">
      <c r="A198" s="354">
        <v>49735</v>
      </c>
      <c r="B198" s="92">
        <f t="shared" si="15"/>
        <v>0</v>
      </c>
      <c r="C198" s="93"/>
      <c r="D198" s="94">
        <f t="shared" si="16"/>
        <v>0</v>
      </c>
      <c r="E198" s="355">
        <f t="shared" si="14"/>
        <v>0</v>
      </c>
      <c r="F198" s="94">
        <f t="shared" si="17"/>
        <v>0</v>
      </c>
      <c r="G198" s="94">
        <f>IF(AND(C198&lt;&gt;"",SUM(G$34:G197)&lt;E$25),$E$25/$E$29,0)</f>
        <v>0</v>
      </c>
      <c r="H198" s="94">
        <f t="shared" si="18"/>
        <v>0</v>
      </c>
      <c r="I198" s="94">
        <f t="shared" si="20"/>
        <v>0</v>
      </c>
      <c r="J198" s="320" t="str">
        <f t="shared" si="19"/>
        <v>2035–2036</v>
      </c>
      <c r="L198" s="356"/>
      <c r="N198" s="95"/>
    </row>
    <row r="199" spans="1:14" x14ac:dyDescent="0.3">
      <c r="A199" s="354">
        <v>49766</v>
      </c>
      <c r="B199" s="92">
        <f t="shared" si="15"/>
        <v>0</v>
      </c>
      <c r="C199" s="93"/>
      <c r="D199" s="94">
        <f t="shared" si="16"/>
        <v>0</v>
      </c>
      <c r="E199" s="355">
        <f t="shared" si="14"/>
        <v>0</v>
      </c>
      <c r="F199" s="94">
        <f t="shared" si="17"/>
        <v>0</v>
      </c>
      <c r="G199" s="94">
        <f>IF(AND(C199&lt;&gt;"",SUM(G$34:G198)&lt;E$25),$E$25/$E$29,0)</f>
        <v>0</v>
      </c>
      <c r="H199" s="94">
        <f t="shared" si="18"/>
        <v>0</v>
      </c>
      <c r="I199" s="94">
        <f t="shared" si="20"/>
        <v>0</v>
      </c>
      <c r="J199" s="320" t="str">
        <f t="shared" si="19"/>
        <v>2035–2036</v>
      </c>
      <c r="L199" s="356"/>
      <c r="N199" s="95"/>
    </row>
    <row r="200" spans="1:14" x14ac:dyDescent="0.3">
      <c r="A200" s="354">
        <v>49796</v>
      </c>
      <c r="B200" s="92">
        <f t="shared" si="15"/>
        <v>0</v>
      </c>
      <c r="C200" s="93"/>
      <c r="D200" s="94">
        <f t="shared" si="16"/>
        <v>0</v>
      </c>
      <c r="E200" s="355">
        <f t="shared" si="14"/>
        <v>0</v>
      </c>
      <c r="F200" s="94">
        <f t="shared" si="17"/>
        <v>0</v>
      </c>
      <c r="G200" s="94">
        <f>IF(AND(C200&lt;&gt;"",SUM(G$34:G199)&lt;E$25),$E$25/$E$29,0)</f>
        <v>0</v>
      </c>
      <c r="H200" s="94">
        <f t="shared" si="18"/>
        <v>0</v>
      </c>
      <c r="I200" s="94">
        <f t="shared" si="20"/>
        <v>0</v>
      </c>
      <c r="J200" s="320" t="str">
        <f t="shared" si="19"/>
        <v>2035–2036</v>
      </c>
      <c r="L200" s="356"/>
      <c r="N200" s="95"/>
    </row>
    <row r="201" spans="1:14" x14ac:dyDescent="0.3">
      <c r="A201" s="354">
        <v>49827</v>
      </c>
      <c r="B201" s="92">
        <f t="shared" si="15"/>
        <v>0</v>
      </c>
      <c r="C201" s="93"/>
      <c r="D201" s="94">
        <f t="shared" si="16"/>
        <v>0</v>
      </c>
      <c r="E201" s="355">
        <f t="shared" si="14"/>
        <v>0</v>
      </c>
      <c r="F201" s="94">
        <f t="shared" si="17"/>
        <v>0</v>
      </c>
      <c r="G201" s="94">
        <f>IF(AND(C201&lt;&gt;"",SUM(G$34:G200)&lt;E$25),$E$25/$E$29,0)</f>
        <v>0</v>
      </c>
      <c r="H201" s="94">
        <f t="shared" si="18"/>
        <v>0</v>
      </c>
      <c r="I201" s="94">
        <f t="shared" si="20"/>
        <v>0</v>
      </c>
      <c r="J201" s="320" t="str">
        <f t="shared" si="19"/>
        <v>2035–2036</v>
      </c>
      <c r="L201" s="356"/>
      <c r="N201" s="95"/>
    </row>
    <row r="202" spans="1:14" x14ac:dyDescent="0.3">
      <c r="A202" s="354">
        <v>49857</v>
      </c>
      <c r="B202" s="92">
        <f t="shared" si="15"/>
        <v>0</v>
      </c>
      <c r="C202" s="93"/>
      <c r="D202" s="94">
        <f t="shared" si="16"/>
        <v>0</v>
      </c>
      <c r="E202" s="355">
        <f t="shared" si="14"/>
        <v>0</v>
      </c>
      <c r="F202" s="94">
        <f t="shared" si="17"/>
        <v>0</v>
      </c>
      <c r="G202" s="94">
        <f>IF(AND(C202&lt;&gt;"",SUM(G$34:G201)&lt;E$25),$E$25/$E$29,0)</f>
        <v>0</v>
      </c>
      <c r="H202" s="94">
        <f t="shared" si="18"/>
        <v>0</v>
      </c>
      <c r="I202" s="94">
        <f t="shared" si="20"/>
        <v>0</v>
      </c>
      <c r="J202" s="320" t="str">
        <f t="shared" si="19"/>
        <v>2036–2037</v>
      </c>
      <c r="L202" s="356"/>
      <c r="N202" s="95"/>
    </row>
    <row r="203" spans="1:14" x14ac:dyDescent="0.3">
      <c r="A203" s="354">
        <v>49888</v>
      </c>
      <c r="B203" s="92">
        <f t="shared" si="15"/>
        <v>0</v>
      </c>
      <c r="C203" s="93"/>
      <c r="D203" s="94">
        <f t="shared" si="16"/>
        <v>0</v>
      </c>
      <c r="E203" s="355">
        <f t="shared" si="14"/>
        <v>0</v>
      </c>
      <c r="F203" s="94">
        <f t="shared" si="17"/>
        <v>0</v>
      </c>
      <c r="G203" s="94">
        <f>IF(AND(C203&lt;&gt;"",SUM(G$34:G202)&lt;E$25),$E$25/$E$29,0)</f>
        <v>0</v>
      </c>
      <c r="H203" s="94">
        <f t="shared" si="18"/>
        <v>0</v>
      </c>
      <c r="I203" s="94">
        <f t="shared" si="20"/>
        <v>0</v>
      </c>
      <c r="J203" s="320" t="str">
        <f t="shared" si="19"/>
        <v>2036–2037</v>
      </c>
      <c r="L203" s="356"/>
      <c r="N203" s="95"/>
    </row>
    <row r="204" spans="1:14" x14ac:dyDescent="0.3">
      <c r="A204" s="354">
        <v>49919</v>
      </c>
      <c r="B204" s="92">
        <f t="shared" si="15"/>
        <v>0</v>
      </c>
      <c r="C204" s="93"/>
      <c r="D204" s="94">
        <f t="shared" si="16"/>
        <v>0</v>
      </c>
      <c r="E204" s="355">
        <f t="shared" si="14"/>
        <v>0</v>
      </c>
      <c r="F204" s="94">
        <f t="shared" si="17"/>
        <v>0</v>
      </c>
      <c r="G204" s="94">
        <f>IF(AND(C204&lt;&gt;"",SUM(G$34:G203)&lt;E$25),$E$25/$E$29,0)</f>
        <v>0</v>
      </c>
      <c r="H204" s="94">
        <f t="shared" si="18"/>
        <v>0</v>
      </c>
      <c r="I204" s="94">
        <f t="shared" si="20"/>
        <v>0</v>
      </c>
      <c r="J204" s="320" t="str">
        <f t="shared" si="19"/>
        <v>2036–2037</v>
      </c>
      <c r="L204" s="356"/>
      <c r="N204" s="95"/>
    </row>
    <row r="205" spans="1:14" x14ac:dyDescent="0.3">
      <c r="A205" s="354">
        <v>49949</v>
      </c>
      <c r="B205" s="92">
        <f t="shared" si="15"/>
        <v>0</v>
      </c>
      <c r="C205" s="93"/>
      <c r="D205" s="94">
        <f t="shared" si="16"/>
        <v>0</v>
      </c>
      <c r="E205" s="355">
        <f t="shared" si="14"/>
        <v>0</v>
      </c>
      <c r="F205" s="94">
        <f t="shared" si="17"/>
        <v>0</v>
      </c>
      <c r="G205" s="94">
        <f>IF(AND(C205&lt;&gt;"",SUM(G$34:G204)&lt;E$25),$E$25/$E$29,0)</f>
        <v>0</v>
      </c>
      <c r="H205" s="94">
        <f t="shared" si="18"/>
        <v>0</v>
      </c>
      <c r="I205" s="94">
        <f t="shared" si="20"/>
        <v>0</v>
      </c>
      <c r="J205" s="320" t="str">
        <f t="shared" si="19"/>
        <v>2036–2037</v>
      </c>
      <c r="L205" s="356"/>
      <c r="N205" s="95"/>
    </row>
    <row r="206" spans="1:14" x14ac:dyDescent="0.3">
      <c r="A206" s="354">
        <v>49980</v>
      </c>
      <c r="B206" s="92">
        <f t="shared" si="15"/>
        <v>0</v>
      </c>
      <c r="C206" s="93"/>
      <c r="D206" s="94">
        <f t="shared" si="16"/>
        <v>0</v>
      </c>
      <c r="E206" s="355">
        <f t="shared" si="14"/>
        <v>0</v>
      </c>
      <c r="F206" s="94">
        <f t="shared" si="17"/>
        <v>0</v>
      </c>
      <c r="G206" s="94">
        <f>IF(AND(C206&lt;&gt;"",SUM(G$34:G205)&lt;E$25),$E$25/$E$29,0)</f>
        <v>0</v>
      </c>
      <c r="H206" s="94">
        <f t="shared" si="18"/>
        <v>0</v>
      </c>
      <c r="I206" s="94">
        <f t="shared" si="20"/>
        <v>0</v>
      </c>
      <c r="J206" s="320" t="str">
        <f t="shared" si="19"/>
        <v>2036–2037</v>
      </c>
      <c r="L206" s="356"/>
      <c r="N206" s="95"/>
    </row>
    <row r="207" spans="1:14" x14ac:dyDescent="0.3">
      <c r="A207" s="354">
        <v>50010</v>
      </c>
      <c r="B207" s="92">
        <f t="shared" si="15"/>
        <v>0</v>
      </c>
      <c r="C207" s="93"/>
      <c r="D207" s="94">
        <f t="shared" si="16"/>
        <v>0</v>
      </c>
      <c r="E207" s="355">
        <f t="shared" si="14"/>
        <v>0</v>
      </c>
      <c r="F207" s="94">
        <f t="shared" si="17"/>
        <v>0</v>
      </c>
      <c r="G207" s="94">
        <f>IF(AND(C207&lt;&gt;"",SUM(G$34:G206)&lt;E$25),$E$25/$E$29,0)</f>
        <v>0</v>
      </c>
      <c r="H207" s="94">
        <f t="shared" si="18"/>
        <v>0</v>
      </c>
      <c r="I207" s="94">
        <f t="shared" si="20"/>
        <v>0</v>
      </c>
      <c r="J207" s="320" t="str">
        <f t="shared" si="19"/>
        <v>2036–2037</v>
      </c>
      <c r="L207" s="356"/>
      <c r="N207" s="95"/>
    </row>
    <row r="208" spans="1:14" x14ac:dyDescent="0.3">
      <c r="A208" s="354">
        <v>50041</v>
      </c>
      <c r="B208" s="92">
        <f t="shared" si="15"/>
        <v>0</v>
      </c>
      <c r="C208" s="93"/>
      <c r="D208" s="94">
        <f t="shared" si="16"/>
        <v>0</v>
      </c>
      <c r="E208" s="355">
        <f t="shared" si="14"/>
        <v>0</v>
      </c>
      <c r="F208" s="94">
        <f t="shared" si="17"/>
        <v>0</v>
      </c>
      <c r="G208" s="94">
        <f>IF(AND(C208&lt;&gt;"",SUM(G$34:G207)&lt;E$25),$E$25/$E$29,0)</f>
        <v>0</v>
      </c>
      <c r="H208" s="94">
        <f t="shared" si="18"/>
        <v>0</v>
      </c>
      <c r="I208" s="94">
        <f t="shared" si="20"/>
        <v>0</v>
      </c>
      <c r="J208" s="320" t="str">
        <f t="shared" si="19"/>
        <v>2036–2037</v>
      </c>
      <c r="L208" s="356"/>
      <c r="N208" s="95"/>
    </row>
    <row r="209" spans="1:14" x14ac:dyDescent="0.3">
      <c r="A209" s="354">
        <v>50072</v>
      </c>
      <c r="B209" s="92">
        <f t="shared" si="15"/>
        <v>0</v>
      </c>
      <c r="C209" s="93"/>
      <c r="D209" s="94">
        <f t="shared" si="16"/>
        <v>0</v>
      </c>
      <c r="E209" s="355">
        <f t="shared" si="14"/>
        <v>0</v>
      </c>
      <c r="F209" s="94">
        <f t="shared" si="17"/>
        <v>0</v>
      </c>
      <c r="G209" s="94">
        <f>IF(AND(C209&lt;&gt;"",SUM(G$34:G208)&lt;E$25),$E$25/$E$29,0)</f>
        <v>0</v>
      </c>
      <c r="H209" s="94">
        <f t="shared" si="18"/>
        <v>0</v>
      </c>
      <c r="I209" s="94">
        <f t="shared" si="20"/>
        <v>0</v>
      </c>
      <c r="J209" s="320" t="str">
        <f t="shared" si="19"/>
        <v>2036–2037</v>
      </c>
      <c r="L209" s="356"/>
      <c r="N209" s="95"/>
    </row>
    <row r="210" spans="1:14" x14ac:dyDescent="0.3">
      <c r="A210" s="354">
        <v>50100</v>
      </c>
      <c r="B210" s="92">
        <f t="shared" si="15"/>
        <v>0</v>
      </c>
      <c r="C210" s="93"/>
      <c r="D210" s="94">
        <f t="shared" si="16"/>
        <v>0</v>
      </c>
      <c r="E210" s="355">
        <f t="shared" si="14"/>
        <v>0</v>
      </c>
      <c r="F210" s="94">
        <f t="shared" si="17"/>
        <v>0</v>
      </c>
      <c r="G210" s="94">
        <f>IF(AND(C210&lt;&gt;"",SUM(G$34:G209)&lt;E$25),$E$25/$E$29,0)</f>
        <v>0</v>
      </c>
      <c r="H210" s="94">
        <f t="shared" si="18"/>
        <v>0</v>
      </c>
      <c r="I210" s="94">
        <f t="shared" si="20"/>
        <v>0</v>
      </c>
      <c r="J210" s="320" t="str">
        <f t="shared" si="19"/>
        <v>2036–2037</v>
      </c>
      <c r="L210" s="356"/>
      <c r="N210" s="95"/>
    </row>
    <row r="211" spans="1:14" x14ac:dyDescent="0.3">
      <c r="A211" s="354">
        <v>50131</v>
      </c>
      <c r="B211" s="92">
        <f t="shared" si="15"/>
        <v>0</v>
      </c>
      <c r="C211" s="93"/>
      <c r="D211" s="94">
        <f t="shared" si="16"/>
        <v>0</v>
      </c>
      <c r="E211" s="355">
        <f t="shared" si="14"/>
        <v>0</v>
      </c>
      <c r="F211" s="94">
        <f t="shared" si="17"/>
        <v>0</v>
      </c>
      <c r="G211" s="94">
        <f>IF(AND(C211&lt;&gt;"",SUM(G$34:G210)&lt;E$25),$E$25/$E$29,0)</f>
        <v>0</v>
      </c>
      <c r="H211" s="94">
        <f t="shared" si="18"/>
        <v>0</v>
      </c>
      <c r="I211" s="94">
        <f t="shared" si="20"/>
        <v>0</v>
      </c>
      <c r="J211" s="320" t="str">
        <f t="shared" si="19"/>
        <v>2036–2037</v>
      </c>
      <c r="L211" s="356"/>
      <c r="N211" s="95"/>
    </row>
    <row r="212" spans="1:14" x14ac:dyDescent="0.3">
      <c r="A212" s="354">
        <v>50161</v>
      </c>
      <c r="B212" s="92">
        <f t="shared" si="15"/>
        <v>0</v>
      </c>
      <c r="C212" s="93"/>
      <c r="D212" s="94">
        <f t="shared" si="16"/>
        <v>0</v>
      </c>
      <c r="E212" s="355">
        <f t="shared" si="14"/>
        <v>0</v>
      </c>
      <c r="F212" s="94">
        <f t="shared" si="17"/>
        <v>0</v>
      </c>
      <c r="G212" s="94">
        <f>IF(AND(C212&lt;&gt;"",SUM(G$34:G211)&lt;E$25),$E$25/$E$29,0)</f>
        <v>0</v>
      </c>
      <c r="H212" s="94">
        <f t="shared" si="18"/>
        <v>0</v>
      </c>
      <c r="I212" s="94">
        <f t="shared" si="20"/>
        <v>0</v>
      </c>
      <c r="J212" s="320" t="str">
        <f t="shared" si="19"/>
        <v>2036–2037</v>
      </c>
      <c r="L212" s="356"/>
      <c r="N212" s="95"/>
    </row>
    <row r="213" spans="1:14" x14ac:dyDescent="0.3">
      <c r="A213" s="354">
        <v>50192</v>
      </c>
      <c r="B213" s="92">
        <f t="shared" si="15"/>
        <v>0</v>
      </c>
      <c r="C213" s="93"/>
      <c r="D213" s="94">
        <f t="shared" si="16"/>
        <v>0</v>
      </c>
      <c r="E213" s="355">
        <f t="shared" si="14"/>
        <v>0</v>
      </c>
      <c r="F213" s="94">
        <f t="shared" si="17"/>
        <v>0</v>
      </c>
      <c r="G213" s="94">
        <f>IF(AND(C213&lt;&gt;"",SUM(G$34:G212)&lt;E$25),$E$25/$E$29,0)</f>
        <v>0</v>
      </c>
      <c r="H213" s="94">
        <f t="shared" si="18"/>
        <v>0</v>
      </c>
      <c r="I213" s="94">
        <f t="shared" si="20"/>
        <v>0</v>
      </c>
      <c r="J213" s="320" t="str">
        <f t="shared" si="19"/>
        <v>2036–2037</v>
      </c>
      <c r="L213" s="356"/>
      <c r="N213" s="95"/>
    </row>
    <row r="214" spans="1:14" x14ac:dyDescent="0.3">
      <c r="A214" s="354">
        <v>50222</v>
      </c>
      <c r="B214" s="92">
        <f t="shared" si="15"/>
        <v>0</v>
      </c>
      <c r="C214" s="93"/>
      <c r="D214" s="94">
        <f t="shared" si="16"/>
        <v>0</v>
      </c>
      <c r="E214" s="355">
        <f t="shared" si="14"/>
        <v>0</v>
      </c>
      <c r="F214" s="94">
        <f t="shared" si="17"/>
        <v>0</v>
      </c>
      <c r="G214" s="94">
        <f>IF(AND(C214&lt;&gt;"",SUM(G$34:G213)&lt;E$25),$E$25/$E$29,0)</f>
        <v>0</v>
      </c>
      <c r="H214" s="94">
        <f t="shared" si="18"/>
        <v>0</v>
      </c>
      <c r="I214" s="94">
        <f t="shared" si="20"/>
        <v>0</v>
      </c>
      <c r="J214" s="320" t="str">
        <f t="shared" si="19"/>
        <v>2037–2038</v>
      </c>
      <c r="L214" s="356"/>
      <c r="N214" s="95"/>
    </row>
    <row r="215" spans="1:14" x14ac:dyDescent="0.3">
      <c r="A215" s="354">
        <v>50253</v>
      </c>
      <c r="B215" s="92">
        <f t="shared" si="15"/>
        <v>0</v>
      </c>
      <c r="C215" s="93"/>
      <c r="D215" s="94">
        <f t="shared" si="16"/>
        <v>0</v>
      </c>
      <c r="E215" s="355">
        <f t="shared" si="14"/>
        <v>0</v>
      </c>
      <c r="F215" s="94">
        <f t="shared" si="17"/>
        <v>0</v>
      </c>
      <c r="G215" s="94">
        <f>IF(AND(C215&lt;&gt;"",SUM(G$34:G214)&lt;E$25),$E$25/$E$29,0)</f>
        <v>0</v>
      </c>
      <c r="H215" s="94">
        <f t="shared" si="18"/>
        <v>0</v>
      </c>
      <c r="I215" s="94">
        <f t="shared" si="20"/>
        <v>0</v>
      </c>
      <c r="J215" s="320" t="str">
        <f t="shared" si="19"/>
        <v>2037–2038</v>
      </c>
      <c r="L215" s="356"/>
      <c r="N215" s="95"/>
    </row>
    <row r="216" spans="1:14" x14ac:dyDescent="0.3">
      <c r="A216" s="354">
        <v>50284</v>
      </c>
      <c r="B216" s="92">
        <f t="shared" si="15"/>
        <v>0</v>
      </c>
      <c r="C216" s="93"/>
      <c r="D216" s="94">
        <f t="shared" si="16"/>
        <v>0</v>
      </c>
      <c r="E216" s="355">
        <f t="shared" si="14"/>
        <v>0</v>
      </c>
      <c r="F216" s="94">
        <f t="shared" si="17"/>
        <v>0</v>
      </c>
      <c r="G216" s="94">
        <f>IF(AND(C216&lt;&gt;"",SUM(G$34:G215)&lt;E$25),$E$25/$E$29,0)</f>
        <v>0</v>
      </c>
      <c r="H216" s="94">
        <f t="shared" si="18"/>
        <v>0</v>
      </c>
      <c r="I216" s="94">
        <f t="shared" si="20"/>
        <v>0</v>
      </c>
      <c r="J216" s="320" t="str">
        <f t="shared" si="19"/>
        <v>2037–2038</v>
      </c>
      <c r="L216" s="356"/>
      <c r="N216" s="95"/>
    </row>
    <row r="217" spans="1:14" x14ac:dyDescent="0.3">
      <c r="A217" s="354">
        <v>50314</v>
      </c>
      <c r="B217" s="92">
        <f t="shared" si="15"/>
        <v>0</v>
      </c>
      <c r="C217" s="93"/>
      <c r="D217" s="94">
        <f t="shared" si="16"/>
        <v>0</v>
      </c>
      <c r="E217" s="355">
        <f t="shared" si="14"/>
        <v>0</v>
      </c>
      <c r="F217" s="94">
        <f t="shared" si="17"/>
        <v>0</v>
      </c>
      <c r="G217" s="94">
        <f>IF(AND(C217&lt;&gt;"",SUM(G$34:G216)&lt;E$25),$E$25/$E$29,0)</f>
        <v>0</v>
      </c>
      <c r="H217" s="94">
        <f t="shared" si="18"/>
        <v>0</v>
      </c>
      <c r="I217" s="94">
        <f t="shared" si="20"/>
        <v>0</v>
      </c>
      <c r="J217" s="320" t="str">
        <f t="shared" si="19"/>
        <v>2037–2038</v>
      </c>
      <c r="L217" s="356"/>
      <c r="N217" s="95"/>
    </row>
    <row r="218" spans="1:14" x14ac:dyDescent="0.3">
      <c r="A218" s="354">
        <v>50345</v>
      </c>
      <c r="B218" s="92">
        <f t="shared" si="15"/>
        <v>0</v>
      </c>
      <c r="C218" s="93"/>
      <c r="D218" s="94">
        <f t="shared" si="16"/>
        <v>0</v>
      </c>
      <c r="E218" s="355">
        <f t="shared" si="14"/>
        <v>0</v>
      </c>
      <c r="F218" s="94">
        <f t="shared" si="17"/>
        <v>0</v>
      </c>
      <c r="G218" s="94">
        <f>IF(AND(C218&lt;&gt;"",SUM(G$34:G217)&lt;E$25),$E$25/$E$29,0)</f>
        <v>0</v>
      </c>
      <c r="H218" s="94">
        <f t="shared" si="18"/>
        <v>0</v>
      </c>
      <c r="I218" s="94">
        <f t="shared" si="20"/>
        <v>0</v>
      </c>
      <c r="J218" s="320" t="str">
        <f t="shared" si="19"/>
        <v>2037–2038</v>
      </c>
      <c r="L218" s="356"/>
      <c r="N218" s="95"/>
    </row>
    <row r="219" spans="1:14" x14ac:dyDescent="0.3">
      <c r="A219" s="354">
        <v>50375</v>
      </c>
      <c r="B219" s="92">
        <f t="shared" si="15"/>
        <v>0</v>
      </c>
      <c r="C219" s="93"/>
      <c r="D219" s="94">
        <f t="shared" si="16"/>
        <v>0</v>
      </c>
      <c r="E219" s="355">
        <f t="shared" si="14"/>
        <v>0</v>
      </c>
      <c r="F219" s="94">
        <f t="shared" si="17"/>
        <v>0</v>
      </c>
      <c r="G219" s="94">
        <f>IF(AND(C219&lt;&gt;"",SUM(G$34:G218)&lt;E$25),$E$25/$E$29,0)</f>
        <v>0</v>
      </c>
      <c r="H219" s="94">
        <f t="shared" si="18"/>
        <v>0</v>
      </c>
      <c r="I219" s="94">
        <f t="shared" si="20"/>
        <v>0</v>
      </c>
      <c r="J219" s="320" t="str">
        <f t="shared" si="19"/>
        <v>2037–2038</v>
      </c>
      <c r="L219" s="356"/>
      <c r="N219" s="95"/>
    </row>
    <row r="220" spans="1:14" x14ac:dyDescent="0.3">
      <c r="A220" s="354">
        <v>50406</v>
      </c>
      <c r="B220" s="92">
        <f t="shared" si="15"/>
        <v>0</v>
      </c>
      <c r="C220" s="93"/>
      <c r="D220" s="94">
        <f t="shared" si="16"/>
        <v>0</v>
      </c>
      <c r="E220" s="355">
        <f t="shared" si="14"/>
        <v>0</v>
      </c>
      <c r="F220" s="94">
        <f t="shared" si="17"/>
        <v>0</v>
      </c>
      <c r="G220" s="94">
        <f>IF(AND(C220&lt;&gt;"",SUM(G$34:G219)&lt;E$25),$E$25/$E$29,0)</f>
        <v>0</v>
      </c>
      <c r="H220" s="94">
        <f t="shared" si="18"/>
        <v>0</v>
      </c>
      <c r="I220" s="94">
        <f t="shared" si="20"/>
        <v>0</v>
      </c>
      <c r="J220" s="320" t="str">
        <f t="shared" si="19"/>
        <v>2037–2038</v>
      </c>
      <c r="L220" s="356"/>
      <c r="N220" s="95"/>
    </row>
    <row r="221" spans="1:14" x14ac:dyDescent="0.3">
      <c r="A221" s="354">
        <v>50437</v>
      </c>
      <c r="B221" s="92">
        <f t="shared" si="15"/>
        <v>0</v>
      </c>
      <c r="C221" s="93"/>
      <c r="D221" s="94">
        <f t="shared" si="16"/>
        <v>0</v>
      </c>
      <c r="E221" s="355">
        <f t="shared" si="14"/>
        <v>0</v>
      </c>
      <c r="F221" s="94">
        <f t="shared" si="17"/>
        <v>0</v>
      </c>
      <c r="G221" s="94">
        <f>IF(AND(C221&lt;&gt;"",SUM(G$34:G220)&lt;E$25),$E$25/$E$29,0)</f>
        <v>0</v>
      </c>
      <c r="H221" s="94">
        <f t="shared" si="18"/>
        <v>0</v>
      </c>
      <c r="I221" s="94">
        <f t="shared" si="20"/>
        <v>0</v>
      </c>
      <c r="J221" s="320" t="str">
        <f t="shared" si="19"/>
        <v>2037–2038</v>
      </c>
      <c r="L221" s="356"/>
      <c r="N221" s="95"/>
    </row>
    <row r="222" spans="1:14" x14ac:dyDescent="0.3">
      <c r="A222" s="354">
        <v>50465</v>
      </c>
      <c r="B222" s="92">
        <f t="shared" si="15"/>
        <v>0</v>
      </c>
      <c r="C222" s="93"/>
      <c r="D222" s="94">
        <f t="shared" si="16"/>
        <v>0</v>
      </c>
      <c r="E222" s="355">
        <f t="shared" si="14"/>
        <v>0</v>
      </c>
      <c r="F222" s="94">
        <f t="shared" si="17"/>
        <v>0</v>
      </c>
      <c r="G222" s="94">
        <f>IF(AND(C222&lt;&gt;"",SUM(G$34:G221)&lt;E$25),$E$25/$E$29,0)</f>
        <v>0</v>
      </c>
      <c r="H222" s="94">
        <f t="shared" si="18"/>
        <v>0</v>
      </c>
      <c r="I222" s="94">
        <f t="shared" si="20"/>
        <v>0</v>
      </c>
      <c r="J222" s="320" t="str">
        <f t="shared" si="19"/>
        <v>2037–2038</v>
      </c>
      <c r="L222" s="356"/>
      <c r="N222" s="95"/>
    </row>
    <row r="223" spans="1:14" x14ac:dyDescent="0.3">
      <c r="A223" s="354">
        <v>50496</v>
      </c>
      <c r="B223" s="92">
        <f t="shared" si="15"/>
        <v>0</v>
      </c>
      <c r="C223" s="93"/>
      <c r="D223" s="94">
        <f t="shared" si="16"/>
        <v>0</v>
      </c>
      <c r="E223" s="355">
        <f t="shared" si="14"/>
        <v>0</v>
      </c>
      <c r="F223" s="94">
        <f t="shared" si="17"/>
        <v>0</v>
      </c>
      <c r="G223" s="94">
        <f>IF(AND(C223&lt;&gt;"",SUM(G$34:G222)&lt;E$25),$E$25/$E$29,0)</f>
        <v>0</v>
      </c>
      <c r="H223" s="94">
        <f t="shared" si="18"/>
        <v>0</v>
      </c>
      <c r="I223" s="94">
        <f t="shared" si="20"/>
        <v>0</v>
      </c>
      <c r="J223" s="320" t="str">
        <f t="shared" si="19"/>
        <v>2037–2038</v>
      </c>
      <c r="L223" s="356"/>
      <c r="N223" s="95"/>
    </row>
    <row r="224" spans="1:14" x14ac:dyDescent="0.3">
      <c r="A224" s="354">
        <v>50526</v>
      </c>
      <c r="B224" s="92">
        <f t="shared" si="15"/>
        <v>0</v>
      </c>
      <c r="C224" s="93"/>
      <c r="D224" s="94">
        <f t="shared" si="16"/>
        <v>0</v>
      </c>
      <c r="E224" s="355">
        <f t="shared" si="14"/>
        <v>0</v>
      </c>
      <c r="F224" s="94">
        <f t="shared" si="17"/>
        <v>0</v>
      </c>
      <c r="G224" s="94">
        <f>IF(AND(C224&lt;&gt;"",SUM(G$34:G223)&lt;E$25),$E$25/$E$29,0)</f>
        <v>0</v>
      </c>
      <c r="H224" s="94">
        <f t="shared" si="18"/>
        <v>0</v>
      </c>
      <c r="I224" s="94">
        <f t="shared" si="20"/>
        <v>0</v>
      </c>
      <c r="J224" s="320" t="str">
        <f t="shared" si="19"/>
        <v>2037–2038</v>
      </c>
      <c r="L224" s="356"/>
      <c r="N224" s="95"/>
    </row>
    <row r="225" spans="1:14" x14ac:dyDescent="0.3">
      <c r="A225" s="354">
        <v>50557</v>
      </c>
      <c r="B225" s="92">
        <f t="shared" si="15"/>
        <v>0</v>
      </c>
      <c r="C225" s="93"/>
      <c r="D225" s="94">
        <f t="shared" si="16"/>
        <v>0</v>
      </c>
      <c r="E225" s="355">
        <f t="shared" si="14"/>
        <v>0</v>
      </c>
      <c r="F225" s="94">
        <f t="shared" si="17"/>
        <v>0</v>
      </c>
      <c r="G225" s="94">
        <f>IF(AND(C225&lt;&gt;"",SUM(G$34:G224)&lt;E$25),$E$25/$E$29,0)</f>
        <v>0</v>
      </c>
      <c r="H225" s="94">
        <f t="shared" si="18"/>
        <v>0</v>
      </c>
      <c r="I225" s="94">
        <f t="shared" si="20"/>
        <v>0</v>
      </c>
      <c r="J225" s="320" t="str">
        <f t="shared" si="19"/>
        <v>2037–2038</v>
      </c>
      <c r="L225" s="356"/>
      <c r="N225" s="95"/>
    </row>
    <row r="226" spans="1:14" x14ac:dyDescent="0.3">
      <c r="A226" s="354">
        <v>50587</v>
      </c>
      <c r="B226" s="92">
        <f t="shared" si="15"/>
        <v>0</v>
      </c>
      <c r="C226" s="93"/>
      <c r="D226" s="94">
        <f t="shared" si="16"/>
        <v>0</v>
      </c>
      <c r="E226" s="355">
        <f t="shared" ref="E226:E289" si="21">C226-D226</f>
        <v>0</v>
      </c>
      <c r="F226" s="94">
        <f t="shared" si="17"/>
        <v>0</v>
      </c>
      <c r="G226" s="94">
        <f>IF(AND(C226&lt;&gt;"",SUM(G$34:G225)&lt;E$25),$E$25/$E$29,0)</f>
        <v>0</v>
      </c>
      <c r="H226" s="94">
        <f t="shared" si="18"/>
        <v>0</v>
      </c>
      <c r="I226" s="94">
        <f t="shared" si="20"/>
        <v>0</v>
      </c>
      <c r="J226" s="320" t="str">
        <f t="shared" si="19"/>
        <v>2038–2039</v>
      </c>
      <c r="L226" s="356"/>
      <c r="N226" s="95"/>
    </row>
    <row r="227" spans="1:14" x14ac:dyDescent="0.3">
      <c r="A227" s="354">
        <v>50618</v>
      </c>
      <c r="B227" s="92">
        <f t="shared" ref="B227:B290" si="22">IF(C227&gt;0,C227*-1,C227)</f>
        <v>0</v>
      </c>
      <c r="C227" s="93"/>
      <c r="D227" s="94">
        <f t="shared" ref="D227:D290" si="23">IF(C227="",0,IF($E$20="Beginning",IF(C226&lt;&gt;"",$F226*$E$16/12,0),IF(C226&lt;&gt;"",$F226*$E$16/12,$E$21*$E$16/12)))</f>
        <v>0</v>
      </c>
      <c r="E227" s="355">
        <f t="shared" si="21"/>
        <v>0</v>
      </c>
      <c r="F227" s="94">
        <f t="shared" ref="F227:F290" si="24">IF(C227="",0,IF(C226="",$E$21-E227,IF(C227&lt;&gt;"",F226-E227)))</f>
        <v>0</v>
      </c>
      <c r="G227" s="94">
        <f>IF(AND(C227&lt;&gt;"",SUM(G$34:G226)&lt;E$25),$E$25/$E$29,0)</f>
        <v>0</v>
      </c>
      <c r="H227" s="94">
        <f t="shared" ref="H227:H290" si="25">IF(C227&lt;&gt;"",G227+H226,0)</f>
        <v>0</v>
      </c>
      <c r="I227" s="94">
        <f t="shared" si="20"/>
        <v>0</v>
      </c>
      <c r="J227" s="320" t="str">
        <f t="shared" ref="J227:J290" si="26">IF(OR(MONTH(A227)=1,MONTH(A227)=2,MONTH(A227)=3,MONTH(A227)=4,MONTH(A227)=5,MONTH(A227)=6),YEAR(A227)-1&amp;"–"&amp;YEAR(A227),YEAR(A227)&amp;"–"&amp;YEAR(A227)+1)</f>
        <v>2038–2039</v>
      </c>
      <c r="L227" s="356"/>
      <c r="N227" s="95"/>
    </row>
    <row r="228" spans="1:14" x14ac:dyDescent="0.3">
      <c r="A228" s="354">
        <v>50649</v>
      </c>
      <c r="B228" s="92">
        <f t="shared" si="22"/>
        <v>0</v>
      </c>
      <c r="C228" s="93"/>
      <c r="D228" s="94">
        <f t="shared" si="23"/>
        <v>0</v>
      </c>
      <c r="E228" s="355">
        <f t="shared" si="21"/>
        <v>0</v>
      </c>
      <c r="F228" s="94">
        <f t="shared" si="24"/>
        <v>0</v>
      </c>
      <c r="G228" s="94">
        <f>IF(AND(C228&lt;&gt;"",SUM(G$34:G227)&lt;E$25),$E$25/$E$29,0)</f>
        <v>0</v>
      </c>
      <c r="H228" s="94">
        <f t="shared" si="25"/>
        <v>0</v>
      </c>
      <c r="I228" s="94">
        <f t="shared" ref="I228:I291" si="27">IF(C228&lt;&gt;"",$E$25-H228,0)</f>
        <v>0</v>
      </c>
      <c r="J228" s="320" t="str">
        <f t="shared" si="26"/>
        <v>2038–2039</v>
      </c>
      <c r="L228" s="356"/>
      <c r="N228" s="95"/>
    </row>
    <row r="229" spans="1:14" x14ac:dyDescent="0.3">
      <c r="A229" s="354">
        <v>50679</v>
      </c>
      <c r="B229" s="92">
        <f t="shared" si="22"/>
        <v>0</v>
      </c>
      <c r="C229" s="93"/>
      <c r="D229" s="94">
        <f t="shared" si="23"/>
        <v>0</v>
      </c>
      <c r="E229" s="355">
        <f t="shared" si="21"/>
        <v>0</v>
      </c>
      <c r="F229" s="94">
        <f t="shared" si="24"/>
        <v>0</v>
      </c>
      <c r="G229" s="94">
        <f>IF(AND(C229&lt;&gt;"",SUM(G$34:G228)&lt;E$25),$E$25/$E$29,0)</f>
        <v>0</v>
      </c>
      <c r="H229" s="94">
        <f t="shared" si="25"/>
        <v>0</v>
      </c>
      <c r="I229" s="94">
        <f t="shared" si="27"/>
        <v>0</v>
      </c>
      <c r="J229" s="320" t="str">
        <f t="shared" si="26"/>
        <v>2038–2039</v>
      </c>
      <c r="L229" s="356"/>
      <c r="N229" s="95"/>
    </row>
    <row r="230" spans="1:14" x14ac:dyDescent="0.3">
      <c r="A230" s="354">
        <v>50710</v>
      </c>
      <c r="B230" s="92">
        <f t="shared" si="22"/>
        <v>0</v>
      </c>
      <c r="C230" s="93"/>
      <c r="D230" s="94">
        <f t="shared" si="23"/>
        <v>0</v>
      </c>
      <c r="E230" s="355">
        <f t="shared" si="21"/>
        <v>0</v>
      </c>
      <c r="F230" s="94">
        <f t="shared" si="24"/>
        <v>0</v>
      </c>
      <c r="G230" s="94">
        <f>IF(AND(C230&lt;&gt;"",SUM(G$34:G229)&lt;E$25),$E$25/$E$29,0)</f>
        <v>0</v>
      </c>
      <c r="H230" s="94">
        <f t="shared" si="25"/>
        <v>0</v>
      </c>
      <c r="I230" s="94">
        <f t="shared" si="27"/>
        <v>0</v>
      </c>
      <c r="J230" s="320" t="str">
        <f t="shared" si="26"/>
        <v>2038–2039</v>
      </c>
      <c r="L230" s="356"/>
      <c r="N230" s="95"/>
    </row>
    <row r="231" spans="1:14" x14ac:dyDescent="0.3">
      <c r="A231" s="354">
        <v>50740</v>
      </c>
      <c r="B231" s="92">
        <f t="shared" si="22"/>
        <v>0</v>
      </c>
      <c r="C231" s="93"/>
      <c r="D231" s="94">
        <f t="shared" si="23"/>
        <v>0</v>
      </c>
      <c r="E231" s="355">
        <f t="shared" si="21"/>
        <v>0</v>
      </c>
      <c r="F231" s="94">
        <f t="shared" si="24"/>
        <v>0</v>
      </c>
      <c r="G231" s="94">
        <f>IF(AND(C231&lt;&gt;"",SUM(G$34:G230)&lt;E$25),$E$25/$E$29,0)</f>
        <v>0</v>
      </c>
      <c r="H231" s="94">
        <f t="shared" si="25"/>
        <v>0</v>
      </c>
      <c r="I231" s="94">
        <f t="shared" si="27"/>
        <v>0</v>
      </c>
      <c r="J231" s="320" t="str">
        <f t="shared" si="26"/>
        <v>2038–2039</v>
      </c>
      <c r="L231" s="356"/>
      <c r="N231" s="95"/>
    </row>
    <row r="232" spans="1:14" x14ac:dyDescent="0.3">
      <c r="A232" s="354">
        <v>50771</v>
      </c>
      <c r="B232" s="92">
        <f t="shared" si="22"/>
        <v>0</v>
      </c>
      <c r="C232" s="93"/>
      <c r="D232" s="94">
        <f t="shared" si="23"/>
        <v>0</v>
      </c>
      <c r="E232" s="355">
        <f t="shared" si="21"/>
        <v>0</v>
      </c>
      <c r="F232" s="94">
        <f t="shared" si="24"/>
        <v>0</v>
      </c>
      <c r="G232" s="94">
        <f>IF(AND(C232&lt;&gt;"",SUM(G$34:G231)&lt;E$25),$E$25/$E$29,0)</f>
        <v>0</v>
      </c>
      <c r="H232" s="94">
        <f t="shared" si="25"/>
        <v>0</v>
      </c>
      <c r="I232" s="94">
        <f t="shared" si="27"/>
        <v>0</v>
      </c>
      <c r="J232" s="320" t="str">
        <f t="shared" si="26"/>
        <v>2038–2039</v>
      </c>
      <c r="L232" s="356"/>
      <c r="N232" s="95"/>
    </row>
    <row r="233" spans="1:14" x14ac:dyDescent="0.3">
      <c r="A233" s="354">
        <v>50802</v>
      </c>
      <c r="B233" s="92">
        <f t="shared" si="22"/>
        <v>0</v>
      </c>
      <c r="C233" s="93"/>
      <c r="D233" s="94">
        <f t="shared" si="23"/>
        <v>0</v>
      </c>
      <c r="E233" s="355">
        <f t="shared" si="21"/>
        <v>0</v>
      </c>
      <c r="F233" s="94">
        <f t="shared" si="24"/>
        <v>0</v>
      </c>
      <c r="G233" s="94">
        <f>IF(AND(C233&lt;&gt;"",SUM(G$34:G232)&lt;E$25),$E$25/$E$29,0)</f>
        <v>0</v>
      </c>
      <c r="H233" s="94">
        <f t="shared" si="25"/>
        <v>0</v>
      </c>
      <c r="I233" s="94">
        <f t="shared" si="27"/>
        <v>0</v>
      </c>
      <c r="J233" s="320" t="str">
        <f t="shared" si="26"/>
        <v>2038–2039</v>
      </c>
      <c r="L233" s="356"/>
      <c r="N233" s="95"/>
    </row>
    <row r="234" spans="1:14" x14ac:dyDescent="0.3">
      <c r="A234" s="354">
        <v>50830</v>
      </c>
      <c r="B234" s="92">
        <f t="shared" si="22"/>
        <v>0</v>
      </c>
      <c r="C234" s="93"/>
      <c r="D234" s="94">
        <f t="shared" si="23"/>
        <v>0</v>
      </c>
      <c r="E234" s="355">
        <f t="shared" si="21"/>
        <v>0</v>
      </c>
      <c r="F234" s="94">
        <f t="shared" si="24"/>
        <v>0</v>
      </c>
      <c r="G234" s="94">
        <f>IF(AND(C234&lt;&gt;"",SUM(G$34:G233)&lt;E$25),$E$25/$E$29,0)</f>
        <v>0</v>
      </c>
      <c r="H234" s="94">
        <f t="shared" si="25"/>
        <v>0</v>
      </c>
      <c r="I234" s="94">
        <f t="shared" si="27"/>
        <v>0</v>
      </c>
      <c r="J234" s="320" t="str">
        <f t="shared" si="26"/>
        <v>2038–2039</v>
      </c>
      <c r="L234" s="356"/>
      <c r="N234" s="95"/>
    </row>
    <row r="235" spans="1:14" x14ac:dyDescent="0.3">
      <c r="A235" s="354">
        <v>50861</v>
      </c>
      <c r="B235" s="92">
        <f t="shared" si="22"/>
        <v>0</v>
      </c>
      <c r="C235" s="93"/>
      <c r="D235" s="94">
        <f t="shared" si="23"/>
        <v>0</v>
      </c>
      <c r="E235" s="355">
        <f t="shared" si="21"/>
        <v>0</v>
      </c>
      <c r="F235" s="94">
        <f t="shared" si="24"/>
        <v>0</v>
      </c>
      <c r="G235" s="94">
        <f>IF(AND(C235&lt;&gt;"",SUM(G$34:G234)&lt;E$25),$E$25/$E$29,0)</f>
        <v>0</v>
      </c>
      <c r="H235" s="94">
        <f t="shared" si="25"/>
        <v>0</v>
      </c>
      <c r="I235" s="94">
        <f t="shared" si="27"/>
        <v>0</v>
      </c>
      <c r="J235" s="320" t="str">
        <f t="shared" si="26"/>
        <v>2038–2039</v>
      </c>
      <c r="L235" s="356"/>
      <c r="N235" s="95"/>
    </row>
    <row r="236" spans="1:14" x14ac:dyDescent="0.3">
      <c r="A236" s="354">
        <v>50891</v>
      </c>
      <c r="B236" s="92">
        <f t="shared" si="22"/>
        <v>0</v>
      </c>
      <c r="C236" s="93"/>
      <c r="D236" s="94">
        <f t="shared" si="23"/>
        <v>0</v>
      </c>
      <c r="E236" s="355">
        <f t="shared" si="21"/>
        <v>0</v>
      </c>
      <c r="F236" s="94">
        <f t="shared" si="24"/>
        <v>0</v>
      </c>
      <c r="G236" s="94">
        <f>IF(AND(C236&lt;&gt;"",SUM(G$34:G235)&lt;E$25),$E$25/$E$29,0)</f>
        <v>0</v>
      </c>
      <c r="H236" s="94">
        <f t="shared" si="25"/>
        <v>0</v>
      </c>
      <c r="I236" s="94">
        <f t="shared" si="27"/>
        <v>0</v>
      </c>
      <c r="J236" s="320" t="str">
        <f t="shared" si="26"/>
        <v>2038–2039</v>
      </c>
      <c r="L236" s="356"/>
      <c r="N236" s="95"/>
    </row>
    <row r="237" spans="1:14" x14ac:dyDescent="0.3">
      <c r="A237" s="354">
        <v>50922</v>
      </c>
      <c r="B237" s="92">
        <f t="shared" si="22"/>
        <v>0</v>
      </c>
      <c r="C237" s="93"/>
      <c r="D237" s="94">
        <f t="shared" si="23"/>
        <v>0</v>
      </c>
      <c r="E237" s="355">
        <f t="shared" si="21"/>
        <v>0</v>
      </c>
      <c r="F237" s="94">
        <f t="shared" si="24"/>
        <v>0</v>
      </c>
      <c r="G237" s="94">
        <f>IF(AND(C237&lt;&gt;"",SUM(G$34:G236)&lt;E$25),$E$25/$E$29,0)</f>
        <v>0</v>
      </c>
      <c r="H237" s="94">
        <f t="shared" si="25"/>
        <v>0</v>
      </c>
      <c r="I237" s="94">
        <f t="shared" si="27"/>
        <v>0</v>
      </c>
      <c r="J237" s="320" t="str">
        <f t="shared" si="26"/>
        <v>2038–2039</v>
      </c>
      <c r="L237" s="356"/>
      <c r="N237" s="95"/>
    </row>
    <row r="238" spans="1:14" x14ac:dyDescent="0.3">
      <c r="A238" s="354">
        <v>50952</v>
      </c>
      <c r="B238" s="92">
        <f t="shared" si="22"/>
        <v>0</v>
      </c>
      <c r="C238" s="93"/>
      <c r="D238" s="94">
        <f t="shared" si="23"/>
        <v>0</v>
      </c>
      <c r="E238" s="355">
        <f t="shared" si="21"/>
        <v>0</v>
      </c>
      <c r="F238" s="94">
        <f t="shared" si="24"/>
        <v>0</v>
      </c>
      <c r="G238" s="94">
        <f>IF(AND(C238&lt;&gt;"",SUM(G$34:G237)&lt;E$25),$E$25/$E$29,0)</f>
        <v>0</v>
      </c>
      <c r="H238" s="94">
        <f t="shared" si="25"/>
        <v>0</v>
      </c>
      <c r="I238" s="94">
        <f t="shared" si="27"/>
        <v>0</v>
      </c>
      <c r="J238" s="320" t="str">
        <f t="shared" si="26"/>
        <v>2039–2040</v>
      </c>
      <c r="L238" s="356"/>
      <c r="N238" s="95"/>
    </row>
    <row r="239" spans="1:14" x14ac:dyDescent="0.3">
      <c r="A239" s="354">
        <v>50983</v>
      </c>
      <c r="B239" s="92">
        <f t="shared" si="22"/>
        <v>0</v>
      </c>
      <c r="C239" s="93"/>
      <c r="D239" s="94">
        <f t="shared" si="23"/>
        <v>0</v>
      </c>
      <c r="E239" s="355">
        <f t="shared" si="21"/>
        <v>0</v>
      </c>
      <c r="F239" s="94">
        <f t="shared" si="24"/>
        <v>0</v>
      </c>
      <c r="G239" s="94">
        <f>IF(AND(C239&lt;&gt;"",SUM(G$34:G238)&lt;E$25),$E$25/$E$29,0)</f>
        <v>0</v>
      </c>
      <c r="H239" s="94">
        <f t="shared" si="25"/>
        <v>0</v>
      </c>
      <c r="I239" s="94">
        <f t="shared" si="27"/>
        <v>0</v>
      </c>
      <c r="J239" s="320" t="str">
        <f t="shared" si="26"/>
        <v>2039–2040</v>
      </c>
      <c r="L239" s="356"/>
      <c r="N239" s="95"/>
    </row>
    <row r="240" spans="1:14" x14ac:dyDescent="0.3">
      <c r="A240" s="354">
        <v>51014</v>
      </c>
      <c r="B240" s="92">
        <f t="shared" si="22"/>
        <v>0</v>
      </c>
      <c r="C240" s="93"/>
      <c r="D240" s="94">
        <f t="shared" si="23"/>
        <v>0</v>
      </c>
      <c r="E240" s="355">
        <f t="shared" si="21"/>
        <v>0</v>
      </c>
      <c r="F240" s="94">
        <f t="shared" si="24"/>
        <v>0</v>
      </c>
      <c r="G240" s="94">
        <f>IF(AND(C240&lt;&gt;"",SUM(G$34:G239)&lt;E$25),$E$25/$E$29,0)</f>
        <v>0</v>
      </c>
      <c r="H240" s="94">
        <f t="shared" si="25"/>
        <v>0</v>
      </c>
      <c r="I240" s="94">
        <f t="shared" si="27"/>
        <v>0</v>
      </c>
      <c r="J240" s="320" t="str">
        <f t="shared" si="26"/>
        <v>2039–2040</v>
      </c>
      <c r="L240" s="356"/>
      <c r="N240" s="95"/>
    </row>
    <row r="241" spans="1:14" x14ac:dyDescent="0.3">
      <c r="A241" s="354">
        <v>51044</v>
      </c>
      <c r="B241" s="92">
        <f t="shared" si="22"/>
        <v>0</v>
      </c>
      <c r="C241" s="93"/>
      <c r="D241" s="94">
        <f t="shared" si="23"/>
        <v>0</v>
      </c>
      <c r="E241" s="355">
        <f t="shared" si="21"/>
        <v>0</v>
      </c>
      <c r="F241" s="94">
        <f t="shared" si="24"/>
        <v>0</v>
      </c>
      <c r="G241" s="94">
        <f>IF(AND(C241&lt;&gt;"",SUM(G$34:G240)&lt;E$25),$E$25/$E$29,0)</f>
        <v>0</v>
      </c>
      <c r="H241" s="94">
        <f t="shared" si="25"/>
        <v>0</v>
      </c>
      <c r="I241" s="94">
        <f t="shared" si="27"/>
        <v>0</v>
      </c>
      <c r="J241" s="320" t="str">
        <f t="shared" si="26"/>
        <v>2039–2040</v>
      </c>
      <c r="L241" s="356"/>
      <c r="N241" s="95"/>
    </row>
    <row r="242" spans="1:14" x14ac:dyDescent="0.3">
      <c r="A242" s="354">
        <v>51075</v>
      </c>
      <c r="B242" s="92">
        <f t="shared" si="22"/>
        <v>0</v>
      </c>
      <c r="C242" s="93"/>
      <c r="D242" s="94">
        <f t="shared" si="23"/>
        <v>0</v>
      </c>
      <c r="E242" s="355">
        <f t="shared" si="21"/>
        <v>0</v>
      </c>
      <c r="F242" s="94">
        <f t="shared" si="24"/>
        <v>0</v>
      </c>
      <c r="G242" s="94">
        <f>IF(AND(C242&lt;&gt;"",SUM(G$34:G241)&lt;E$25),$E$25/$E$29,0)</f>
        <v>0</v>
      </c>
      <c r="H242" s="94">
        <f t="shared" si="25"/>
        <v>0</v>
      </c>
      <c r="I242" s="94">
        <f t="shared" si="27"/>
        <v>0</v>
      </c>
      <c r="J242" s="320" t="str">
        <f t="shared" si="26"/>
        <v>2039–2040</v>
      </c>
      <c r="L242" s="356"/>
      <c r="N242" s="95"/>
    </row>
    <row r="243" spans="1:14" x14ac:dyDescent="0.3">
      <c r="A243" s="354">
        <v>51105</v>
      </c>
      <c r="B243" s="92">
        <f t="shared" si="22"/>
        <v>0</v>
      </c>
      <c r="C243" s="93"/>
      <c r="D243" s="94">
        <f t="shared" si="23"/>
        <v>0</v>
      </c>
      <c r="E243" s="355">
        <f t="shared" si="21"/>
        <v>0</v>
      </c>
      <c r="F243" s="94">
        <f t="shared" si="24"/>
        <v>0</v>
      </c>
      <c r="G243" s="94">
        <f>IF(AND(C243&lt;&gt;"",SUM(G$34:G242)&lt;E$25),$E$25/$E$29,0)</f>
        <v>0</v>
      </c>
      <c r="H243" s="94">
        <f t="shared" si="25"/>
        <v>0</v>
      </c>
      <c r="I243" s="94">
        <f t="shared" si="27"/>
        <v>0</v>
      </c>
      <c r="J243" s="320" t="str">
        <f t="shared" si="26"/>
        <v>2039–2040</v>
      </c>
      <c r="L243" s="356"/>
      <c r="N243" s="95"/>
    </row>
    <row r="244" spans="1:14" x14ac:dyDescent="0.3">
      <c r="A244" s="354">
        <v>51136</v>
      </c>
      <c r="B244" s="92">
        <f t="shared" si="22"/>
        <v>0</v>
      </c>
      <c r="C244" s="93"/>
      <c r="D244" s="94">
        <f t="shared" si="23"/>
        <v>0</v>
      </c>
      <c r="E244" s="355">
        <f t="shared" si="21"/>
        <v>0</v>
      </c>
      <c r="F244" s="94">
        <f t="shared" si="24"/>
        <v>0</v>
      </c>
      <c r="G244" s="94">
        <f>IF(AND(C244&lt;&gt;"",SUM(G$34:G243)&lt;E$25),$E$25/$E$29,0)</f>
        <v>0</v>
      </c>
      <c r="H244" s="94">
        <f t="shared" si="25"/>
        <v>0</v>
      </c>
      <c r="I244" s="94">
        <f t="shared" si="27"/>
        <v>0</v>
      </c>
      <c r="J244" s="320" t="str">
        <f t="shared" si="26"/>
        <v>2039–2040</v>
      </c>
      <c r="L244" s="356"/>
      <c r="N244" s="95"/>
    </row>
    <row r="245" spans="1:14" x14ac:dyDescent="0.3">
      <c r="A245" s="354">
        <v>51167</v>
      </c>
      <c r="B245" s="92">
        <f t="shared" si="22"/>
        <v>0</v>
      </c>
      <c r="C245" s="93"/>
      <c r="D245" s="94">
        <f t="shared" si="23"/>
        <v>0</v>
      </c>
      <c r="E245" s="355">
        <f t="shared" si="21"/>
        <v>0</v>
      </c>
      <c r="F245" s="94">
        <f t="shared" si="24"/>
        <v>0</v>
      </c>
      <c r="G245" s="94">
        <f>IF(AND(C245&lt;&gt;"",SUM(G$34:G244)&lt;E$25),$E$25/$E$29,0)</f>
        <v>0</v>
      </c>
      <c r="H245" s="94">
        <f t="shared" si="25"/>
        <v>0</v>
      </c>
      <c r="I245" s="94">
        <f t="shared" si="27"/>
        <v>0</v>
      </c>
      <c r="J245" s="320" t="str">
        <f t="shared" si="26"/>
        <v>2039–2040</v>
      </c>
      <c r="L245" s="356"/>
      <c r="N245" s="95"/>
    </row>
    <row r="246" spans="1:14" x14ac:dyDescent="0.3">
      <c r="A246" s="354">
        <v>51196</v>
      </c>
      <c r="B246" s="92">
        <f t="shared" si="22"/>
        <v>0</v>
      </c>
      <c r="C246" s="93"/>
      <c r="D246" s="94">
        <f t="shared" si="23"/>
        <v>0</v>
      </c>
      <c r="E246" s="355">
        <f t="shared" si="21"/>
        <v>0</v>
      </c>
      <c r="F246" s="94">
        <f t="shared" si="24"/>
        <v>0</v>
      </c>
      <c r="G246" s="94">
        <f>IF(AND(C246&lt;&gt;"",SUM(G$34:G245)&lt;E$25),$E$25/$E$29,0)</f>
        <v>0</v>
      </c>
      <c r="H246" s="94">
        <f t="shared" si="25"/>
        <v>0</v>
      </c>
      <c r="I246" s="94">
        <f t="shared" si="27"/>
        <v>0</v>
      </c>
      <c r="J246" s="320" t="str">
        <f t="shared" si="26"/>
        <v>2039–2040</v>
      </c>
      <c r="L246" s="356"/>
      <c r="N246" s="95"/>
    </row>
    <row r="247" spans="1:14" x14ac:dyDescent="0.3">
      <c r="A247" s="354">
        <v>51227</v>
      </c>
      <c r="B247" s="92">
        <f t="shared" si="22"/>
        <v>0</v>
      </c>
      <c r="C247" s="93"/>
      <c r="D247" s="94">
        <f t="shared" si="23"/>
        <v>0</v>
      </c>
      <c r="E247" s="355">
        <f t="shared" si="21"/>
        <v>0</v>
      </c>
      <c r="F247" s="94">
        <f t="shared" si="24"/>
        <v>0</v>
      </c>
      <c r="G247" s="94">
        <f>IF(AND(C247&lt;&gt;"",SUM(G$34:G246)&lt;E$25),$E$25/$E$29,0)</f>
        <v>0</v>
      </c>
      <c r="H247" s="94">
        <f t="shared" si="25"/>
        <v>0</v>
      </c>
      <c r="I247" s="94">
        <f t="shared" si="27"/>
        <v>0</v>
      </c>
      <c r="J247" s="320" t="str">
        <f t="shared" si="26"/>
        <v>2039–2040</v>
      </c>
      <c r="L247" s="356"/>
      <c r="N247" s="95"/>
    </row>
    <row r="248" spans="1:14" x14ac:dyDescent="0.3">
      <c r="A248" s="354">
        <v>51257</v>
      </c>
      <c r="B248" s="92">
        <f t="shared" si="22"/>
        <v>0</v>
      </c>
      <c r="C248" s="93"/>
      <c r="D248" s="94">
        <f t="shared" si="23"/>
        <v>0</v>
      </c>
      <c r="E248" s="355">
        <f t="shared" si="21"/>
        <v>0</v>
      </c>
      <c r="F248" s="94">
        <f t="shared" si="24"/>
        <v>0</v>
      </c>
      <c r="G248" s="94">
        <f>IF(AND(C248&lt;&gt;"",SUM(G$34:G247)&lt;E$25),$E$25/$E$29,0)</f>
        <v>0</v>
      </c>
      <c r="H248" s="94">
        <f t="shared" si="25"/>
        <v>0</v>
      </c>
      <c r="I248" s="94">
        <f t="shared" si="27"/>
        <v>0</v>
      </c>
      <c r="J248" s="320" t="str">
        <f t="shared" si="26"/>
        <v>2039–2040</v>
      </c>
      <c r="L248" s="356"/>
      <c r="N248" s="95"/>
    </row>
    <row r="249" spans="1:14" x14ac:dyDescent="0.3">
      <c r="A249" s="354">
        <v>51288</v>
      </c>
      <c r="B249" s="92">
        <f t="shared" si="22"/>
        <v>0</v>
      </c>
      <c r="C249" s="93"/>
      <c r="D249" s="94">
        <f t="shared" si="23"/>
        <v>0</v>
      </c>
      <c r="E249" s="355">
        <f t="shared" si="21"/>
        <v>0</v>
      </c>
      <c r="F249" s="94">
        <f t="shared" si="24"/>
        <v>0</v>
      </c>
      <c r="G249" s="94">
        <f>IF(AND(C249&lt;&gt;"",SUM(G$34:G248)&lt;E$25),$E$25/$E$29,0)</f>
        <v>0</v>
      </c>
      <c r="H249" s="94">
        <f t="shared" si="25"/>
        <v>0</v>
      </c>
      <c r="I249" s="94">
        <f t="shared" si="27"/>
        <v>0</v>
      </c>
      <c r="J249" s="320" t="str">
        <f t="shared" si="26"/>
        <v>2039–2040</v>
      </c>
      <c r="L249" s="356"/>
      <c r="N249" s="95"/>
    </row>
    <row r="250" spans="1:14" x14ac:dyDescent="0.3">
      <c r="A250" s="354">
        <v>51318</v>
      </c>
      <c r="B250" s="92">
        <f t="shared" si="22"/>
        <v>0</v>
      </c>
      <c r="C250" s="93"/>
      <c r="D250" s="94">
        <f t="shared" si="23"/>
        <v>0</v>
      </c>
      <c r="E250" s="355">
        <f t="shared" si="21"/>
        <v>0</v>
      </c>
      <c r="F250" s="94">
        <f t="shared" si="24"/>
        <v>0</v>
      </c>
      <c r="G250" s="94">
        <f>IF(AND(C250&lt;&gt;"",SUM(G$34:G249)&lt;E$25),$E$25/$E$29,0)</f>
        <v>0</v>
      </c>
      <c r="H250" s="94">
        <f t="shared" si="25"/>
        <v>0</v>
      </c>
      <c r="I250" s="94">
        <f t="shared" si="27"/>
        <v>0</v>
      </c>
      <c r="J250" s="320" t="str">
        <f t="shared" si="26"/>
        <v>2040–2041</v>
      </c>
      <c r="L250" s="356"/>
      <c r="N250" s="95"/>
    </row>
    <row r="251" spans="1:14" x14ac:dyDescent="0.3">
      <c r="A251" s="354">
        <v>51349</v>
      </c>
      <c r="B251" s="92">
        <f t="shared" si="22"/>
        <v>0</v>
      </c>
      <c r="C251" s="93"/>
      <c r="D251" s="94">
        <f t="shared" si="23"/>
        <v>0</v>
      </c>
      <c r="E251" s="355">
        <f t="shared" si="21"/>
        <v>0</v>
      </c>
      <c r="F251" s="94">
        <f t="shared" si="24"/>
        <v>0</v>
      </c>
      <c r="G251" s="94">
        <f>IF(AND(C251&lt;&gt;"",SUM(G$34:G250)&lt;E$25),$E$25/$E$29,0)</f>
        <v>0</v>
      </c>
      <c r="H251" s="94">
        <f t="shared" si="25"/>
        <v>0</v>
      </c>
      <c r="I251" s="94">
        <f t="shared" si="27"/>
        <v>0</v>
      </c>
      <c r="J251" s="320" t="str">
        <f t="shared" si="26"/>
        <v>2040–2041</v>
      </c>
      <c r="L251" s="356"/>
      <c r="N251" s="95"/>
    </row>
    <row r="252" spans="1:14" x14ac:dyDescent="0.3">
      <c r="A252" s="354">
        <v>51380</v>
      </c>
      <c r="B252" s="92">
        <f t="shared" si="22"/>
        <v>0</v>
      </c>
      <c r="C252" s="93"/>
      <c r="D252" s="94">
        <f t="shared" si="23"/>
        <v>0</v>
      </c>
      <c r="E252" s="355">
        <f t="shared" si="21"/>
        <v>0</v>
      </c>
      <c r="F252" s="94">
        <f t="shared" si="24"/>
        <v>0</v>
      </c>
      <c r="G252" s="94">
        <f>IF(AND(C252&lt;&gt;"",SUM(G$34:G251)&lt;E$25),$E$25/$E$29,0)</f>
        <v>0</v>
      </c>
      <c r="H252" s="94">
        <f t="shared" si="25"/>
        <v>0</v>
      </c>
      <c r="I252" s="94">
        <f t="shared" si="27"/>
        <v>0</v>
      </c>
      <c r="J252" s="320" t="str">
        <f t="shared" si="26"/>
        <v>2040–2041</v>
      </c>
      <c r="L252" s="356"/>
      <c r="N252" s="95"/>
    </row>
    <row r="253" spans="1:14" x14ac:dyDescent="0.3">
      <c r="A253" s="354">
        <v>51410</v>
      </c>
      <c r="B253" s="92">
        <f t="shared" si="22"/>
        <v>0</v>
      </c>
      <c r="C253" s="93"/>
      <c r="D253" s="94">
        <f t="shared" si="23"/>
        <v>0</v>
      </c>
      <c r="E253" s="355">
        <f t="shared" si="21"/>
        <v>0</v>
      </c>
      <c r="F253" s="94">
        <f t="shared" si="24"/>
        <v>0</v>
      </c>
      <c r="G253" s="94">
        <f>IF(AND(C253&lt;&gt;"",SUM(G$34:G252)&lt;E$25),$E$25/$E$29,0)</f>
        <v>0</v>
      </c>
      <c r="H253" s="94">
        <f t="shared" si="25"/>
        <v>0</v>
      </c>
      <c r="I253" s="94">
        <f t="shared" si="27"/>
        <v>0</v>
      </c>
      <c r="J253" s="320" t="str">
        <f t="shared" si="26"/>
        <v>2040–2041</v>
      </c>
      <c r="L253" s="356"/>
      <c r="N253" s="95"/>
    </row>
    <row r="254" spans="1:14" x14ac:dyDescent="0.3">
      <c r="A254" s="354">
        <v>51441</v>
      </c>
      <c r="B254" s="92">
        <f t="shared" si="22"/>
        <v>0</v>
      </c>
      <c r="C254" s="93"/>
      <c r="D254" s="94">
        <f t="shared" si="23"/>
        <v>0</v>
      </c>
      <c r="E254" s="355">
        <f t="shared" si="21"/>
        <v>0</v>
      </c>
      <c r="F254" s="94">
        <f t="shared" si="24"/>
        <v>0</v>
      </c>
      <c r="G254" s="94">
        <f>IF(AND(C254&lt;&gt;"",SUM(G$34:G253)&lt;E$25),$E$25/$E$29,0)</f>
        <v>0</v>
      </c>
      <c r="H254" s="94">
        <f t="shared" si="25"/>
        <v>0</v>
      </c>
      <c r="I254" s="94">
        <f t="shared" si="27"/>
        <v>0</v>
      </c>
      <c r="J254" s="320" t="str">
        <f t="shared" si="26"/>
        <v>2040–2041</v>
      </c>
      <c r="L254" s="356"/>
      <c r="N254" s="95"/>
    </row>
    <row r="255" spans="1:14" x14ac:dyDescent="0.3">
      <c r="A255" s="354">
        <v>51471</v>
      </c>
      <c r="B255" s="92">
        <f t="shared" si="22"/>
        <v>0</v>
      </c>
      <c r="C255" s="93"/>
      <c r="D255" s="94">
        <f t="shared" si="23"/>
        <v>0</v>
      </c>
      <c r="E255" s="355">
        <f t="shared" si="21"/>
        <v>0</v>
      </c>
      <c r="F255" s="94">
        <f t="shared" si="24"/>
        <v>0</v>
      </c>
      <c r="G255" s="94">
        <f>IF(AND(C255&lt;&gt;"",SUM(G$34:G254)&lt;E$25),$E$25/$E$29,0)</f>
        <v>0</v>
      </c>
      <c r="H255" s="94">
        <f t="shared" si="25"/>
        <v>0</v>
      </c>
      <c r="I255" s="94">
        <f t="shared" si="27"/>
        <v>0</v>
      </c>
      <c r="J255" s="320" t="str">
        <f t="shared" si="26"/>
        <v>2040–2041</v>
      </c>
      <c r="L255" s="356"/>
      <c r="N255" s="95"/>
    </row>
    <row r="256" spans="1:14" x14ac:dyDescent="0.3">
      <c r="A256" s="354">
        <v>51502</v>
      </c>
      <c r="B256" s="92">
        <f t="shared" si="22"/>
        <v>0</v>
      </c>
      <c r="C256" s="93"/>
      <c r="D256" s="94">
        <f t="shared" si="23"/>
        <v>0</v>
      </c>
      <c r="E256" s="355">
        <f t="shared" si="21"/>
        <v>0</v>
      </c>
      <c r="F256" s="94">
        <f t="shared" si="24"/>
        <v>0</v>
      </c>
      <c r="G256" s="94">
        <f>IF(AND(C256&lt;&gt;"",SUM(G$34:G255)&lt;E$25),$E$25/$E$29,0)</f>
        <v>0</v>
      </c>
      <c r="H256" s="94">
        <f t="shared" si="25"/>
        <v>0</v>
      </c>
      <c r="I256" s="94">
        <f t="shared" si="27"/>
        <v>0</v>
      </c>
      <c r="J256" s="320" t="str">
        <f t="shared" si="26"/>
        <v>2040–2041</v>
      </c>
      <c r="L256" s="356"/>
      <c r="N256" s="95"/>
    </row>
    <row r="257" spans="1:14" x14ac:dyDescent="0.3">
      <c r="A257" s="354">
        <v>51533</v>
      </c>
      <c r="B257" s="92">
        <f t="shared" si="22"/>
        <v>0</v>
      </c>
      <c r="C257" s="93"/>
      <c r="D257" s="94">
        <f t="shared" si="23"/>
        <v>0</v>
      </c>
      <c r="E257" s="355">
        <f t="shared" si="21"/>
        <v>0</v>
      </c>
      <c r="F257" s="94">
        <f t="shared" si="24"/>
        <v>0</v>
      </c>
      <c r="G257" s="94">
        <f>IF(AND(C257&lt;&gt;"",SUM(G$34:G256)&lt;E$25),$E$25/$E$29,0)</f>
        <v>0</v>
      </c>
      <c r="H257" s="94">
        <f t="shared" si="25"/>
        <v>0</v>
      </c>
      <c r="I257" s="94">
        <f t="shared" si="27"/>
        <v>0</v>
      </c>
      <c r="J257" s="320" t="str">
        <f t="shared" si="26"/>
        <v>2040–2041</v>
      </c>
      <c r="L257" s="356"/>
      <c r="N257" s="95"/>
    </row>
    <row r="258" spans="1:14" x14ac:dyDescent="0.3">
      <c r="A258" s="354">
        <v>51561</v>
      </c>
      <c r="B258" s="92">
        <f t="shared" si="22"/>
        <v>0</v>
      </c>
      <c r="C258" s="93"/>
      <c r="D258" s="94">
        <f t="shared" si="23"/>
        <v>0</v>
      </c>
      <c r="E258" s="355">
        <f t="shared" si="21"/>
        <v>0</v>
      </c>
      <c r="F258" s="94">
        <f t="shared" si="24"/>
        <v>0</v>
      </c>
      <c r="G258" s="94">
        <f>IF(AND(C258&lt;&gt;"",SUM(G$34:G257)&lt;E$25),$E$25/$E$29,0)</f>
        <v>0</v>
      </c>
      <c r="H258" s="94">
        <f t="shared" si="25"/>
        <v>0</v>
      </c>
      <c r="I258" s="94">
        <f t="shared" si="27"/>
        <v>0</v>
      </c>
      <c r="J258" s="320" t="str">
        <f t="shared" si="26"/>
        <v>2040–2041</v>
      </c>
      <c r="L258" s="356"/>
      <c r="N258" s="95"/>
    </row>
    <row r="259" spans="1:14" x14ac:dyDescent="0.3">
      <c r="A259" s="354">
        <v>51592</v>
      </c>
      <c r="B259" s="92">
        <f t="shared" si="22"/>
        <v>0</v>
      </c>
      <c r="C259" s="93"/>
      <c r="D259" s="94">
        <f t="shared" si="23"/>
        <v>0</v>
      </c>
      <c r="E259" s="355">
        <f t="shared" si="21"/>
        <v>0</v>
      </c>
      <c r="F259" s="94">
        <f t="shared" si="24"/>
        <v>0</v>
      </c>
      <c r="G259" s="94">
        <f>IF(AND(C259&lt;&gt;"",SUM(G$34:G258)&lt;E$25),$E$25/$E$29,0)</f>
        <v>0</v>
      </c>
      <c r="H259" s="94">
        <f t="shared" si="25"/>
        <v>0</v>
      </c>
      <c r="I259" s="94">
        <f t="shared" si="27"/>
        <v>0</v>
      </c>
      <c r="J259" s="320" t="str">
        <f t="shared" si="26"/>
        <v>2040–2041</v>
      </c>
      <c r="L259" s="356"/>
      <c r="N259" s="95"/>
    </row>
    <row r="260" spans="1:14" x14ac:dyDescent="0.3">
      <c r="A260" s="354">
        <v>51622</v>
      </c>
      <c r="B260" s="92">
        <f t="shared" si="22"/>
        <v>0</v>
      </c>
      <c r="C260" s="93"/>
      <c r="D260" s="94">
        <f t="shared" si="23"/>
        <v>0</v>
      </c>
      <c r="E260" s="355">
        <f t="shared" si="21"/>
        <v>0</v>
      </c>
      <c r="F260" s="94">
        <f t="shared" si="24"/>
        <v>0</v>
      </c>
      <c r="G260" s="94">
        <f>IF(AND(C260&lt;&gt;"",SUM(G$34:G259)&lt;E$25),$E$25/$E$29,0)</f>
        <v>0</v>
      </c>
      <c r="H260" s="94">
        <f t="shared" si="25"/>
        <v>0</v>
      </c>
      <c r="I260" s="94">
        <f t="shared" si="27"/>
        <v>0</v>
      </c>
      <c r="J260" s="320" t="str">
        <f t="shared" si="26"/>
        <v>2040–2041</v>
      </c>
      <c r="L260" s="356"/>
      <c r="N260" s="95"/>
    </row>
    <row r="261" spans="1:14" x14ac:dyDescent="0.3">
      <c r="A261" s="354">
        <v>51653</v>
      </c>
      <c r="B261" s="92">
        <f t="shared" si="22"/>
        <v>0</v>
      </c>
      <c r="C261" s="93"/>
      <c r="D261" s="94">
        <f t="shared" si="23"/>
        <v>0</v>
      </c>
      <c r="E261" s="355">
        <f t="shared" si="21"/>
        <v>0</v>
      </c>
      <c r="F261" s="94">
        <f t="shared" si="24"/>
        <v>0</v>
      </c>
      <c r="G261" s="94">
        <f>IF(AND(C261&lt;&gt;"",SUM(G$34:G260)&lt;E$25),$E$25/$E$29,0)</f>
        <v>0</v>
      </c>
      <c r="H261" s="94">
        <f t="shared" si="25"/>
        <v>0</v>
      </c>
      <c r="I261" s="94">
        <f t="shared" si="27"/>
        <v>0</v>
      </c>
      <c r="J261" s="320" t="str">
        <f t="shared" si="26"/>
        <v>2040–2041</v>
      </c>
      <c r="L261" s="356"/>
      <c r="N261" s="95"/>
    </row>
    <row r="262" spans="1:14" x14ac:dyDescent="0.3">
      <c r="A262" s="354">
        <v>51683</v>
      </c>
      <c r="B262" s="92">
        <f t="shared" si="22"/>
        <v>0</v>
      </c>
      <c r="C262" s="93"/>
      <c r="D262" s="94">
        <f t="shared" si="23"/>
        <v>0</v>
      </c>
      <c r="E262" s="355">
        <f t="shared" si="21"/>
        <v>0</v>
      </c>
      <c r="F262" s="94">
        <f t="shared" si="24"/>
        <v>0</v>
      </c>
      <c r="G262" s="94">
        <f>IF(AND(C262&lt;&gt;"",SUM(G$34:G261)&lt;E$25),$E$25/$E$29,0)</f>
        <v>0</v>
      </c>
      <c r="H262" s="94">
        <f t="shared" si="25"/>
        <v>0</v>
      </c>
      <c r="I262" s="94">
        <f t="shared" si="27"/>
        <v>0</v>
      </c>
      <c r="J262" s="320" t="str">
        <f t="shared" si="26"/>
        <v>2041–2042</v>
      </c>
      <c r="L262" s="356"/>
      <c r="N262" s="95"/>
    </row>
    <row r="263" spans="1:14" x14ac:dyDescent="0.3">
      <c r="A263" s="354">
        <v>51714</v>
      </c>
      <c r="B263" s="92">
        <f t="shared" si="22"/>
        <v>0</v>
      </c>
      <c r="C263" s="93"/>
      <c r="D263" s="94">
        <f t="shared" si="23"/>
        <v>0</v>
      </c>
      <c r="E263" s="355">
        <f t="shared" si="21"/>
        <v>0</v>
      </c>
      <c r="F263" s="94">
        <f t="shared" si="24"/>
        <v>0</v>
      </c>
      <c r="G263" s="94">
        <f>IF(AND(C263&lt;&gt;"",SUM(G$34:G262)&lt;E$25),$E$25/$E$29,0)</f>
        <v>0</v>
      </c>
      <c r="H263" s="94">
        <f t="shared" si="25"/>
        <v>0</v>
      </c>
      <c r="I263" s="94">
        <f t="shared" si="27"/>
        <v>0</v>
      </c>
      <c r="J263" s="320" t="str">
        <f t="shared" si="26"/>
        <v>2041–2042</v>
      </c>
      <c r="L263" s="356"/>
      <c r="N263" s="95"/>
    </row>
    <row r="264" spans="1:14" x14ac:dyDescent="0.3">
      <c r="A264" s="354">
        <v>51745</v>
      </c>
      <c r="B264" s="92">
        <f t="shared" si="22"/>
        <v>0</v>
      </c>
      <c r="C264" s="93"/>
      <c r="D264" s="94">
        <f t="shared" si="23"/>
        <v>0</v>
      </c>
      <c r="E264" s="355">
        <f t="shared" si="21"/>
        <v>0</v>
      </c>
      <c r="F264" s="94">
        <f t="shared" si="24"/>
        <v>0</v>
      </c>
      <c r="G264" s="94">
        <f>IF(AND(C264&lt;&gt;"",SUM(G$34:G263)&lt;E$25),$E$25/$E$29,0)</f>
        <v>0</v>
      </c>
      <c r="H264" s="94">
        <f t="shared" si="25"/>
        <v>0</v>
      </c>
      <c r="I264" s="94">
        <f t="shared" si="27"/>
        <v>0</v>
      </c>
      <c r="J264" s="320" t="str">
        <f t="shared" si="26"/>
        <v>2041–2042</v>
      </c>
      <c r="L264" s="356"/>
      <c r="N264" s="95"/>
    </row>
    <row r="265" spans="1:14" x14ac:dyDescent="0.3">
      <c r="A265" s="354">
        <v>51775</v>
      </c>
      <c r="B265" s="92">
        <f t="shared" si="22"/>
        <v>0</v>
      </c>
      <c r="C265" s="93"/>
      <c r="D265" s="94">
        <f t="shared" si="23"/>
        <v>0</v>
      </c>
      <c r="E265" s="355">
        <f t="shared" si="21"/>
        <v>0</v>
      </c>
      <c r="F265" s="94">
        <f t="shared" si="24"/>
        <v>0</v>
      </c>
      <c r="G265" s="94">
        <f>IF(AND(C265&lt;&gt;"",SUM(G$34:G264)&lt;E$25),$E$25/$E$29,0)</f>
        <v>0</v>
      </c>
      <c r="H265" s="94">
        <f t="shared" si="25"/>
        <v>0</v>
      </c>
      <c r="I265" s="94">
        <f t="shared" si="27"/>
        <v>0</v>
      </c>
      <c r="J265" s="320" t="str">
        <f t="shared" si="26"/>
        <v>2041–2042</v>
      </c>
      <c r="L265" s="356"/>
      <c r="N265" s="95"/>
    </row>
    <row r="266" spans="1:14" x14ac:dyDescent="0.3">
      <c r="A266" s="354">
        <v>51806</v>
      </c>
      <c r="B266" s="92">
        <f t="shared" si="22"/>
        <v>0</v>
      </c>
      <c r="C266" s="93"/>
      <c r="D266" s="94">
        <f t="shared" si="23"/>
        <v>0</v>
      </c>
      <c r="E266" s="355">
        <f t="shared" si="21"/>
        <v>0</v>
      </c>
      <c r="F266" s="94">
        <f t="shared" si="24"/>
        <v>0</v>
      </c>
      <c r="G266" s="94">
        <f>IF(AND(C266&lt;&gt;"",SUM(G$34:G265)&lt;E$25),$E$25/$E$29,0)</f>
        <v>0</v>
      </c>
      <c r="H266" s="94">
        <f t="shared" si="25"/>
        <v>0</v>
      </c>
      <c r="I266" s="94">
        <f t="shared" si="27"/>
        <v>0</v>
      </c>
      <c r="J266" s="320" t="str">
        <f t="shared" si="26"/>
        <v>2041–2042</v>
      </c>
      <c r="L266" s="356"/>
      <c r="N266" s="95"/>
    </row>
    <row r="267" spans="1:14" x14ac:dyDescent="0.3">
      <c r="A267" s="354">
        <v>51836</v>
      </c>
      <c r="B267" s="92">
        <f t="shared" si="22"/>
        <v>0</v>
      </c>
      <c r="C267" s="93"/>
      <c r="D267" s="94">
        <f t="shared" si="23"/>
        <v>0</v>
      </c>
      <c r="E267" s="355">
        <f t="shared" si="21"/>
        <v>0</v>
      </c>
      <c r="F267" s="94">
        <f t="shared" si="24"/>
        <v>0</v>
      </c>
      <c r="G267" s="94">
        <f>IF(AND(C267&lt;&gt;"",SUM(G$34:G266)&lt;E$25),$E$25/$E$29,0)</f>
        <v>0</v>
      </c>
      <c r="H267" s="94">
        <f t="shared" si="25"/>
        <v>0</v>
      </c>
      <c r="I267" s="94">
        <f t="shared" si="27"/>
        <v>0</v>
      </c>
      <c r="J267" s="320" t="str">
        <f t="shared" si="26"/>
        <v>2041–2042</v>
      </c>
      <c r="L267" s="356"/>
      <c r="N267" s="95"/>
    </row>
    <row r="268" spans="1:14" x14ac:dyDescent="0.3">
      <c r="A268" s="354">
        <v>51867</v>
      </c>
      <c r="B268" s="92">
        <f t="shared" si="22"/>
        <v>0</v>
      </c>
      <c r="C268" s="93"/>
      <c r="D268" s="94">
        <f t="shared" si="23"/>
        <v>0</v>
      </c>
      <c r="E268" s="355">
        <f t="shared" si="21"/>
        <v>0</v>
      </c>
      <c r="F268" s="94">
        <f t="shared" si="24"/>
        <v>0</v>
      </c>
      <c r="G268" s="94">
        <f>IF(AND(C268&lt;&gt;"",SUM(G$34:G267)&lt;E$25),$E$25/$E$29,0)</f>
        <v>0</v>
      </c>
      <c r="H268" s="94">
        <f t="shared" si="25"/>
        <v>0</v>
      </c>
      <c r="I268" s="94">
        <f t="shared" si="27"/>
        <v>0</v>
      </c>
      <c r="J268" s="320" t="str">
        <f t="shared" si="26"/>
        <v>2041–2042</v>
      </c>
      <c r="L268" s="356"/>
      <c r="N268" s="95"/>
    </row>
    <row r="269" spans="1:14" x14ac:dyDescent="0.3">
      <c r="A269" s="354">
        <v>51898</v>
      </c>
      <c r="B269" s="92">
        <f t="shared" si="22"/>
        <v>0</v>
      </c>
      <c r="C269" s="93"/>
      <c r="D269" s="94">
        <f t="shared" si="23"/>
        <v>0</v>
      </c>
      <c r="E269" s="355">
        <f t="shared" si="21"/>
        <v>0</v>
      </c>
      <c r="F269" s="94">
        <f t="shared" si="24"/>
        <v>0</v>
      </c>
      <c r="G269" s="94">
        <f>IF(AND(C269&lt;&gt;"",SUM(G$34:G268)&lt;E$25),$E$25/$E$29,0)</f>
        <v>0</v>
      </c>
      <c r="H269" s="94">
        <f t="shared" si="25"/>
        <v>0</v>
      </c>
      <c r="I269" s="94">
        <f t="shared" si="27"/>
        <v>0</v>
      </c>
      <c r="J269" s="320" t="str">
        <f t="shared" si="26"/>
        <v>2041–2042</v>
      </c>
      <c r="L269" s="356"/>
      <c r="N269" s="95"/>
    </row>
    <row r="270" spans="1:14" x14ac:dyDescent="0.3">
      <c r="A270" s="354">
        <v>51926</v>
      </c>
      <c r="B270" s="92">
        <f t="shared" si="22"/>
        <v>0</v>
      </c>
      <c r="C270" s="93"/>
      <c r="D270" s="94">
        <f t="shared" si="23"/>
        <v>0</v>
      </c>
      <c r="E270" s="355">
        <f t="shared" si="21"/>
        <v>0</v>
      </c>
      <c r="F270" s="94">
        <f t="shared" si="24"/>
        <v>0</v>
      </c>
      <c r="G270" s="94">
        <f>IF(AND(C270&lt;&gt;"",SUM(G$34:G269)&lt;E$25),$E$25/$E$29,0)</f>
        <v>0</v>
      </c>
      <c r="H270" s="94">
        <f t="shared" si="25"/>
        <v>0</v>
      </c>
      <c r="I270" s="94">
        <f t="shared" si="27"/>
        <v>0</v>
      </c>
      <c r="J270" s="320" t="str">
        <f t="shared" si="26"/>
        <v>2041–2042</v>
      </c>
      <c r="L270" s="356"/>
      <c r="N270" s="95"/>
    </row>
    <row r="271" spans="1:14" x14ac:dyDescent="0.3">
      <c r="A271" s="354">
        <v>51957</v>
      </c>
      <c r="B271" s="92">
        <f t="shared" si="22"/>
        <v>0</v>
      </c>
      <c r="C271" s="93"/>
      <c r="D271" s="94">
        <f t="shared" si="23"/>
        <v>0</v>
      </c>
      <c r="E271" s="355">
        <f t="shared" si="21"/>
        <v>0</v>
      </c>
      <c r="F271" s="94">
        <f t="shared" si="24"/>
        <v>0</v>
      </c>
      <c r="G271" s="94">
        <f>IF(AND(C271&lt;&gt;"",SUM(G$34:G270)&lt;E$25),$E$25/$E$29,0)</f>
        <v>0</v>
      </c>
      <c r="H271" s="94">
        <f t="shared" si="25"/>
        <v>0</v>
      </c>
      <c r="I271" s="94">
        <f t="shared" si="27"/>
        <v>0</v>
      </c>
      <c r="J271" s="320" t="str">
        <f t="shared" si="26"/>
        <v>2041–2042</v>
      </c>
      <c r="L271" s="356"/>
      <c r="N271" s="95"/>
    </row>
    <row r="272" spans="1:14" x14ac:dyDescent="0.3">
      <c r="A272" s="354">
        <v>51987</v>
      </c>
      <c r="B272" s="92">
        <f t="shared" si="22"/>
        <v>0</v>
      </c>
      <c r="C272" s="93"/>
      <c r="D272" s="94">
        <f t="shared" si="23"/>
        <v>0</v>
      </c>
      <c r="E272" s="355">
        <f t="shared" si="21"/>
        <v>0</v>
      </c>
      <c r="F272" s="94">
        <f t="shared" si="24"/>
        <v>0</v>
      </c>
      <c r="G272" s="94">
        <f>IF(AND(C272&lt;&gt;"",SUM(G$34:G271)&lt;E$25),$E$25/$E$29,0)</f>
        <v>0</v>
      </c>
      <c r="H272" s="94">
        <f t="shared" si="25"/>
        <v>0</v>
      </c>
      <c r="I272" s="94">
        <f t="shared" si="27"/>
        <v>0</v>
      </c>
      <c r="J272" s="320" t="str">
        <f t="shared" si="26"/>
        <v>2041–2042</v>
      </c>
      <c r="L272" s="356"/>
      <c r="N272" s="95"/>
    </row>
    <row r="273" spans="1:14" x14ac:dyDescent="0.3">
      <c r="A273" s="354">
        <v>52018</v>
      </c>
      <c r="B273" s="92">
        <f t="shared" si="22"/>
        <v>0</v>
      </c>
      <c r="C273" s="93"/>
      <c r="D273" s="94">
        <f t="shared" si="23"/>
        <v>0</v>
      </c>
      <c r="E273" s="355">
        <f t="shared" si="21"/>
        <v>0</v>
      </c>
      <c r="F273" s="94">
        <f t="shared" si="24"/>
        <v>0</v>
      </c>
      <c r="G273" s="94">
        <f>IF(AND(C273&lt;&gt;"",SUM(G$34:G272)&lt;E$25),$E$25/$E$29,0)</f>
        <v>0</v>
      </c>
      <c r="H273" s="94">
        <f t="shared" si="25"/>
        <v>0</v>
      </c>
      <c r="I273" s="94">
        <f t="shared" si="27"/>
        <v>0</v>
      </c>
      <c r="J273" s="320" t="str">
        <f t="shared" si="26"/>
        <v>2041–2042</v>
      </c>
      <c r="L273" s="356"/>
      <c r="N273" s="95"/>
    </row>
    <row r="274" spans="1:14" x14ac:dyDescent="0.3">
      <c r="A274" s="354">
        <v>52048</v>
      </c>
      <c r="B274" s="92">
        <f t="shared" si="22"/>
        <v>0</v>
      </c>
      <c r="C274" s="93"/>
      <c r="D274" s="94">
        <f t="shared" si="23"/>
        <v>0</v>
      </c>
      <c r="E274" s="355">
        <f t="shared" si="21"/>
        <v>0</v>
      </c>
      <c r="F274" s="94">
        <f t="shared" si="24"/>
        <v>0</v>
      </c>
      <c r="G274" s="94">
        <f>IF(AND(C274&lt;&gt;"",SUM(G$34:G273)&lt;E$25),$E$25/$E$29,0)</f>
        <v>0</v>
      </c>
      <c r="H274" s="94">
        <f t="shared" si="25"/>
        <v>0</v>
      </c>
      <c r="I274" s="94">
        <f t="shared" si="27"/>
        <v>0</v>
      </c>
      <c r="J274" s="320" t="str">
        <f t="shared" si="26"/>
        <v>2042–2043</v>
      </c>
      <c r="L274" s="356"/>
      <c r="N274" s="95"/>
    </row>
    <row r="275" spans="1:14" x14ac:dyDescent="0.3">
      <c r="A275" s="354">
        <v>52079</v>
      </c>
      <c r="B275" s="92">
        <f t="shared" si="22"/>
        <v>0</v>
      </c>
      <c r="C275" s="93"/>
      <c r="D275" s="94">
        <f t="shared" si="23"/>
        <v>0</v>
      </c>
      <c r="E275" s="355">
        <f t="shared" si="21"/>
        <v>0</v>
      </c>
      <c r="F275" s="94">
        <f t="shared" si="24"/>
        <v>0</v>
      </c>
      <c r="G275" s="94">
        <f>IF(AND(C275&lt;&gt;"",SUM(G$34:G274)&lt;E$25),$E$25/$E$29,0)</f>
        <v>0</v>
      </c>
      <c r="H275" s="94">
        <f t="shared" si="25"/>
        <v>0</v>
      </c>
      <c r="I275" s="94">
        <f t="shared" si="27"/>
        <v>0</v>
      </c>
      <c r="J275" s="320" t="str">
        <f t="shared" si="26"/>
        <v>2042–2043</v>
      </c>
      <c r="L275" s="356"/>
      <c r="N275" s="95"/>
    </row>
    <row r="276" spans="1:14" x14ac:dyDescent="0.3">
      <c r="A276" s="354">
        <v>52110</v>
      </c>
      <c r="B276" s="92">
        <f t="shared" si="22"/>
        <v>0</v>
      </c>
      <c r="C276" s="93"/>
      <c r="D276" s="94">
        <f t="shared" si="23"/>
        <v>0</v>
      </c>
      <c r="E276" s="355">
        <f t="shared" si="21"/>
        <v>0</v>
      </c>
      <c r="F276" s="94">
        <f t="shared" si="24"/>
        <v>0</v>
      </c>
      <c r="G276" s="94">
        <f>IF(AND(C276&lt;&gt;"",SUM(G$34:G275)&lt;E$25),$E$25/$E$29,0)</f>
        <v>0</v>
      </c>
      <c r="H276" s="94">
        <f t="shared" si="25"/>
        <v>0</v>
      </c>
      <c r="I276" s="94">
        <f t="shared" si="27"/>
        <v>0</v>
      </c>
      <c r="J276" s="320" t="str">
        <f t="shared" si="26"/>
        <v>2042–2043</v>
      </c>
      <c r="L276" s="356"/>
      <c r="N276" s="95"/>
    </row>
    <row r="277" spans="1:14" x14ac:dyDescent="0.3">
      <c r="A277" s="354">
        <v>52140</v>
      </c>
      <c r="B277" s="92">
        <f t="shared" si="22"/>
        <v>0</v>
      </c>
      <c r="C277" s="93"/>
      <c r="D277" s="94">
        <f t="shared" si="23"/>
        <v>0</v>
      </c>
      <c r="E277" s="355">
        <f t="shared" si="21"/>
        <v>0</v>
      </c>
      <c r="F277" s="94">
        <f t="shared" si="24"/>
        <v>0</v>
      </c>
      <c r="G277" s="94">
        <f>IF(AND(C277&lt;&gt;"",SUM(G$34:G276)&lt;E$25),$E$25/$E$29,0)</f>
        <v>0</v>
      </c>
      <c r="H277" s="94">
        <f t="shared" si="25"/>
        <v>0</v>
      </c>
      <c r="I277" s="94">
        <f t="shared" si="27"/>
        <v>0</v>
      </c>
      <c r="J277" s="320" t="str">
        <f t="shared" si="26"/>
        <v>2042–2043</v>
      </c>
      <c r="L277" s="356"/>
      <c r="N277" s="95"/>
    </row>
    <row r="278" spans="1:14" x14ac:dyDescent="0.3">
      <c r="A278" s="354">
        <v>52171</v>
      </c>
      <c r="B278" s="92">
        <f t="shared" si="22"/>
        <v>0</v>
      </c>
      <c r="C278" s="93"/>
      <c r="D278" s="94">
        <f t="shared" si="23"/>
        <v>0</v>
      </c>
      <c r="E278" s="355">
        <f t="shared" si="21"/>
        <v>0</v>
      </c>
      <c r="F278" s="94">
        <f t="shared" si="24"/>
        <v>0</v>
      </c>
      <c r="G278" s="94">
        <f>IF(AND(C278&lt;&gt;"",SUM(G$34:G277)&lt;E$25),$E$25/$E$29,0)</f>
        <v>0</v>
      </c>
      <c r="H278" s="94">
        <f t="shared" si="25"/>
        <v>0</v>
      </c>
      <c r="I278" s="94">
        <f t="shared" si="27"/>
        <v>0</v>
      </c>
      <c r="J278" s="320" t="str">
        <f t="shared" si="26"/>
        <v>2042–2043</v>
      </c>
      <c r="L278" s="356"/>
      <c r="N278" s="95"/>
    </row>
    <row r="279" spans="1:14" x14ac:dyDescent="0.3">
      <c r="A279" s="354">
        <v>52201</v>
      </c>
      <c r="B279" s="92">
        <f t="shared" si="22"/>
        <v>0</v>
      </c>
      <c r="C279" s="93"/>
      <c r="D279" s="94">
        <f t="shared" si="23"/>
        <v>0</v>
      </c>
      <c r="E279" s="355">
        <f t="shared" si="21"/>
        <v>0</v>
      </c>
      <c r="F279" s="94">
        <f t="shared" si="24"/>
        <v>0</v>
      </c>
      <c r="G279" s="94">
        <f>IF(AND(C279&lt;&gt;"",SUM(G$34:G278)&lt;E$25),$E$25/$E$29,0)</f>
        <v>0</v>
      </c>
      <c r="H279" s="94">
        <f t="shared" si="25"/>
        <v>0</v>
      </c>
      <c r="I279" s="94">
        <f t="shared" si="27"/>
        <v>0</v>
      </c>
      <c r="J279" s="320" t="str">
        <f t="shared" si="26"/>
        <v>2042–2043</v>
      </c>
      <c r="L279" s="356"/>
      <c r="N279" s="95"/>
    </row>
    <row r="280" spans="1:14" x14ac:dyDescent="0.3">
      <c r="A280" s="354">
        <v>52232</v>
      </c>
      <c r="B280" s="92">
        <f t="shared" si="22"/>
        <v>0</v>
      </c>
      <c r="C280" s="93"/>
      <c r="D280" s="94">
        <f t="shared" si="23"/>
        <v>0</v>
      </c>
      <c r="E280" s="355">
        <f t="shared" si="21"/>
        <v>0</v>
      </c>
      <c r="F280" s="94">
        <f t="shared" si="24"/>
        <v>0</v>
      </c>
      <c r="G280" s="94">
        <f>IF(AND(C280&lt;&gt;"",SUM(G$34:G279)&lt;E$25),$E$25/$E$29,0)</f>
        <v>0</v>
      </c>
      <c r="H280" s="94">
        <f t="shared" si="25"/>
        <v>0</v>
      </c>
      <c r="I280" s="94">
        <f t="shared" si="27"/>
        <v>0</v>
      </c>
      <c r="J280" s="320" t="str">
        <f t="shared" si="26"/>
        <v>2042–2043</v>
      </c>
      <c r="L280" s="356"/>
      <c r="N280" s="95"/>
    </row>
    <row r="281" spans="1:14" x14ac:dyDescent="0.3">
      <c r="A281" s="354">
        <v>52263</v>
      </c>
      <c r="B281" s="92">
        <f t="shared" si="22"/>
        <v>0</v>
      </c>
      <c r="C281" s="93"/>
      <c r="D281" s="94">
        <f t="shared" si="23"/>
        <v>0</v>
      </c>
      <c r="E281" s="355">
        <f t="shared" si="21"/>
        <v>0</v>
      </c>
      <c r="F281" s="94">
        <f t="shared" si="24"/>
        <v>0</v>
      </c>
      <c r="G281" s="94">
        <f>IF(AND(C281&lt;&gt;"",SUM(G$34:G280)&lt;E$25),$E$25/$E$29,0)</f>
        <v>0</v>
      </c>
      <c r="H281" s="94">
        <f t="shared" si="25"/>
        <v>0</v>
      </c>
      <c r="I281" s="94">
        <f t="shared" si="27"/>
        <v>0</v>
      </c>
      <c r="J281" s="320" t="str">
        <f t="shared" si="26"/>
        <v>2042–2043</v>
      </c>
      <c r="L281" s="356"/>
      <c r="N281" s="95"/>
    </row>
    <row r="282" spans="1:14" x14ac:dyDescent="0.3">
      <c r="A282" s="354">
        <v>52291</v>
      </c>
      <c r="B282" s="92">
        <f t="shared" si="22"/>
        <v>0</v>
      </c>
      <c r="C282" s="93"/>
      <c r="D282" s="94">
        <f t="shared" si="23"/>
        <v>0</v>
      </c>
      <c r="E282" s="355">
        <f t="shared" si="21"/>
        <v>0</v>
      </c>
      <c r="F282" s="94">
        <f t="shared" si="24"/>
        <v>0</v>
      </c>
      <c r="G282" s="94">
        <f>IF(AND(C282&lt;&gt;"",SUM(G$34:G281)&lt;E$25),$E$25/$E$29,0)</f>
        <v>0</v>
      </c>
      <c r="H282" s="94">
        <f t="shared" si="25"/>
        <v>0</v>
      </c>
      <c r="I282" s="94">
        <f t="shared" si="27"/>
        <v>0</v>
      </c>
      <c r="J282" s="320" t="str">
        <f t="shared" si="26"/>
        <v>2042–2043</v>
      </c>
      <c r="L282" s="356"/>
      <c r="N282" s="95"/>
    </row>
    <row r="283" spans="1:14" x14ac:dyDescent="0.3">
      <c r="A283" s="354">
        <v>52322</v>
      </c>
      <c r="B283" s="92">
        <f t="shared" si="22"/>
        <v>0</v>
      </c>
      <c r="C283" s="93"/>
      <c r="D283" s="94">
        <f t="shared" si="23"/>
        <v>0</v>
      </c>
      <c r="E283" s="355">
        <f t="shared" si="21"/>
        <v>0</v>
      </c>
      <c r="F283" s="94">
        <f t="shared" si="24"/>
        <v>0</v>
      </c>
      <c r="G283" s="94">
        <f>IF(AND(C283&lt;&gt;"",SUM(G$34:G282)&lt;E$25),$E$25/$E$29,0)</f>
        <v>0</v>
      </c>
      <c r="H283" s="94">
        <f t="shared" si="25"/>
        <v>0</v>
      </c>
      <c r="I283" s="94">
        <f t="shared" si="27"/>
        <v>0</v>
      </c>
      <c r="J283" s="320" t="str">
        <f t="shared" si="26"/>
        <v>2042–2043</v>
      </c>
      <c r="L283" s="356"/>
      <c r="N283" s="95"/>
    </row>
    <row r="284" spans="1:14" x14ac:dyDescent="0.3">
      <c r="A284" s="354">
        <v>52352</v>
      </c>
      <c r="B284" s="92">
        <f t="shared" si="22"/>
        <v>0</v>
      </c>
      <c r="C284" s="93"/>
      <c r="D284" s="94">
        <f t="shared" si="23"/>
        <v>0</v>
      </c>
      <c r="E284" s="355">
        <f t="shared" si="21"/>
        <v>0</v>
      </c>
      <c r="F284" s="94">
        <f t="shared" si="24"/>
        <v>0</v>
      </c>
      <c r="G284" s="94">
        <f>IF(AND(C284&lt;&gt;"",SUM(G$34:G283)&lt;E$25),$E$25/$E$29,0)</f>
        <v>0</v>
      </c>
      <c r="H284" s="94">
        <f t="shared" si="25"/>
        <v>0</v>
      </c>
      <c r="I284" s="94">
        <f t="shared" si="27"/>
        <v>0</v>
      </c>
      <c r="J284" s="320" t="str">
        <f t="shared" si="26"/>
        <v>2042–2043</v>
      </c>
      <c r="L284" s="356"/>
      <c r="N284" s="95"/>
    </row>
    <row r="285" spans="1:14" x14ac:dyDescent="0.3">
      <c r="A285" s="354">
        <v>52383</v>
      </c>
      <c r="B285" s="92">
        <f t="shared" si="22"/>
        <v>0</v>
      </c>
      <c r="C285" s="93"/>
      <c r="D285" s="94">
        <f t="shared" si="23"/>
        <v>0</v>
      </c>
      <c r="E285" s="355">
        <f t="shared" si="21"/>
        <v>0</v>
      </c>
      <c r="F285" s="94">
        <f t="shared" si="24"/>
        <v>0</v>
      </c>
      <c r="G285" s="94">
        <f>IF(AND(C285&lt;&gt;"",SUM(G$34:G284)&lt;E$25),$E$25/$E$29,0)</f>
        <v>0</v>
      </c>
      <c r="H285" s="94">
        <f t="shared" si="25"/>
        <v>0</v>
      </c>
      <c r="I285" s="94">
        <f t="shared" si="27"/>
        <v>0</v>
      </c>
      <c r="J285" s="320" t="str">
        <f t="shared" si="26"/>
        <v>2042–2043</v>
      </c>
      <c r="L285" s="356"/>
      <c r="N285" s="95"/>
    </row>
    <row r="286" spans="1:14" x14ac:dyDescent="0.3">
      <c r="A286" s="354">
        <v>52413</v>
      </c>
      <c r="B286" s="92">
        <f t="shared" si="22"/>
        <v>0</v>
      </c>
      <c r="C286" s="93"/>
      <c r="D286" s="94">
        <f t="shared" si="23"/>
        <v>0</v>
      </c>
      <c r="E286" s="355">
        <f t="shared" si="21"/>
        <v>0</v>
      </c>
      <c r="F286" s="94">
        <f t="shared" si="24"/>
        <v>0</v>
      </c>
      <c r="G286" s="94">
        <f>IF(AND(C286&lt;&gt;"",SUM(G$34:G285)&lt;E$25),$E$25/$E$29,0)</f>
        <v>0</v>
      </c>
      <c r="H286" s="94">
        <f t="shared" si="25"/>
        <v>0</v>
      </c>
      <c r="I286" s="94">
        <f t="shared" si="27"/>
        <v>0</v>
      </c>
      <c r="J286" s="320" t="str">
        <f t="shared" si="26"/>
        <v>2043–2044</v>
      </c>
      <c r="L286" s="356"/>
      <c r="N286" s="95"/>
    </row>
    <row r="287" spans="1:14" x14ac:dyDescent="0.3">
      <c r="A287" s="354">
        <v>52444</v>
      </c>
      <c r="B287" s="92">
        <f t="shared" si="22"/>
        <v>0</v>
      </c>
      <c r="C287" s="93"/>
      <c r="D287" s="94">
        <f t="shared" si="23"/>
        <v>0</v>
      </c>
      <c r="E287" s="355">
        <f t="shared" si="21"/>
        <v>0</v>
      </c>
      <c r="F287" s="94">
        <f t="shared" si="24"/>
        <v>0</v>
      </c>
      <c r="G287" s="94">
        <f>IF(AND(C287&lt;&gt;"",SUM(G$34:G286)&lt;E$25),$E$25/$E$29,0)</f>
        <v>0</v>
      </c>
      <c r="H287" s="94">
        <f t="shared" si="25"/>
        <v>0</v>
      </c>
      <c r="I287" s="94">
        <f t="shared" si="27"/>
        <v>0</v>
      </c>
      <c r="J287" s="320" t="str">
        <f t="shared" si="26"/>
        <v>2043–2044</v>
      </c>
      <c r="L287" s="356"/>
      <c r="N287" s="95"/>
    </row>
    <row r="288" spans="1:14" x14ac:dyDescent="0.3">
      <c r="A288" s="354">
        <v>52475</v>
      </c>
      <c r="B288" s="92">
        <f t="shared" si="22"/>
        <v>0</v>
      </c>
      <c r="C288" s="93"/>
      <c r="D288" s="94">
        <f t="shared" si="23"/>
        <v>0</v>
      </c>
      <c r="E288" s="355">
        <f t="shared" si="21"/>
        <v>0</v>
      </c>
      <c r="F288" s="94">
        <f t="shared" si="24"/>
        <v>0</v>
      </c>
      <c r="G288" s="94">
        <f>IF(AND(C288&lt;&gt;"",SUM(G$34:G287)&lt;E$25),$E$25/$E$29,0)</f>
        <v>0</v>
      </c>
      <c r="H288" s="94">
        <f t="shared" si="25"/>
        <v>0</v>
      </c>
      <c r="I288" s="94">
        <f t="shared" si="27"/>
        <v>0</v>
      </c>
      <c r="J288" s="320" t="str">
        <f t="shared" si="26"/>
        <v>2043–2044</v>
      </c>
      <c r="L288" s="356"/>
      <c r="N288" s="95"/>
    </row>
    <row r="289" spans="1:14" x14ac:dyDescent="0.3">
      <c r="A289" s="354">
        <v>52505</v>
      </c>
      <c r="B289" s="92">
        <f t="shared" si="22"/>
        <v>0</v>
      </c>
      <c r="C289" s="93"/>
      <c r="D289" s="94">
        <f t="shared" si="23"/>
        <v>0</v>
      </c>
      <c r="E289" s="355">
        <f t="shared" si="21"/>
        <v>0</v>
      </c>
      <c r="F289" s="94">
        <f t="shared" si="24"/>
        <v>0</v>
      </c>
      <c r="G289" s="94">
        <f>IF(AND(C289&lt;&gt;"",SUM(G$34:G288)&lt;E$25),$E$25/$E$29,0)</f>
        <v>0</v>
      </c>
      <c r="H289" s="94">
        <f t="shared" si="25"/>
        <v>0</v>
      </c>
      <c r="I289" s="94">
        <f t="shared" si="27"/>
        <v>0</v>
      </c>
      <c r="J289" s="320" t="str">
        <f t="shared" si="26"/>
        <v>2043–2044</v>
      </c>
      <c r="L289" s="356"/>
      <c r="N289" s="95"/>
    </row>
    <row r="290" spans="1:14" x14ac:dyDescent="0.3">
      <c r="A290" s="354">
        <v>52536</v>
      </c>
      <c r="B290" s="92">
        <f t="shared" si="22"/>
        <v>0</v>
      </c>
      <c r="C290" s="93"/>
      <c r="D290" s="94">
        <f t="shared" si="23"/>
        <v>0</v>
      </c>
      <c r="E290" s="355">
        <f t="shared" ref="E290:E353" si="28">C290-D290</f>
        <v>0</v>
      </c>
      <c r="F290" s="94">
        <f t="shared" si="24"/>
        <v>0</v>
      </c>
      <c r="G290" s="94">
        <f>IF(AND(C290&lt;&gt;"",SUM(G$34:G289)&lt;E$25),$E$25/$E$29,0)</f>
        <v>0</v>
      </c>
      <c r="H290" s="94">
        <f t="shared" si="25"/>
        <v>0</v>
      </c>
      <c r="I290" s="94">
        <f t="shared" si="27"/>
        <v>0</v>
      </c>
      <c r="J290" s="320" t="str">
        <f t="shared" si="26"/>
        <v>2043–2044</v>
      </c>
      <c r="L290" s="356"/>
      <c r="N290" s="95"/>
    </row>
    <row r="291" spans="1:14" x14ac:dyDescent="0.3">
      <c r="A291" s="354">
        <v>52566</v>
      </c>
      <c r="B291" s="92">
        <f t="shared" ref="B291:B354" si="29">IF(C291&gt;0,C291*-1,C291)</f>
        <v>0</v>
      </c>
      <c r="C291" s="93"/>
      <c r="D291" s="94">
        <f t="shared" ref="D291:D354" si="30">IF(C291="",0,IF($E$20="Beginning",IF(C290&lt;&gt;"",$F290*$E$16/12,0),IF(C290&lt;&gt;"",$F290*$E$16/12,$E$21*$E$16/12)))</f>
        <v>0</v>
      </c>
      <c r="E291" s="355">
        <f t="shared" si="28"/>
        <v>0</v>
      </c>
      <c r="F291" s="94">
        <f t="shared" ref="F291:F354" si="31">IF(C291="",0,IF(C290="",$E$21-E291,IF(C291&lt;&gt;"",F290-E291)))</f>
        <v>0</v>
      </c>
      <c r="G291" s="94">
        <f>IF(AND(C291&lt;&gt;"",SUM(G$34:G290)&lt;E$25),$E$25/$E$29,0)</f>
        <v>0</v>
      </c>
      <c r="H291" s="94">
        <f t="shared" ref="H291:H354" si="32">IF(C291&lt;&gt;"",G291+H290,0)</f>
        <v>0</v>
      </c>
      <c r="I291" s="94">
        <f t="shared" si="27"/>
        <v>0</v>
      </c>
      <c r="J291" s="320" t="str">
        <f t="shared" ref="J291:J354" si="33">IF(OR(MONTH(A291)=1,MONTH(A291)=2,MONTH(A291)=3,MONTH(A291)=4,MONTH(A291)=5,MONTH(A291)=6),YEAR(A291)-1&amp;"–"&amp;YEAR(A291),YEAR(A291)&amp;"–"&amp;YEAR(A291)+1)</f>
        <v>2043–2044</v>
      </c>
      <c r="L291" s="356"/>
      <c r="N291" s="95"/>
    </row>
    <row r="292" spans="1:14" x14ac:dyDescent="0.3">
      <c r="A292" s="354">
        <v>52597</v>
      </c>
      <c r="B292" s="92">
        <f t="shared" si="29"/>
        <v>0</v>
      </c>
      <c r="C292" s="93"/>
      <c r="D292" s="94">
        <f t="shared" si="30"/>
        <v>0</v>
      </c>
      <c r="E292" s="355">
        <f t="shared" si="28"/>
        <v>0</v>
      </c>
      <c r="F292" s="94">
        <f t="shared" si="31"/>
        <v>0</v>
      </c>
      <c r="G292" s="94">
        <f>IF(AND(C292&lt;&gt;"",SUM(G$34:G291)&lt;E$25),$E$25/$E$29,0)</f>
        <v>0</v>
      </c>
      <c r="H292" s="94">
        <f t="shared" si="32"/>
        <v>0</v>
      </c>
      <c r="I292" s="94">
        <f t="shared" ref="I292:I355" si="34">IF(C292&lt;&gt;"",$E$25-H292,0)</f>
        <v>0</v>
      </c>
      <c r="J292" s="320" t="str">
        <f t="shared" si="33"/>
        <v>2043–2044</v>
      </c>
      <c r="L292" s="356"/>
      <c r="N292" s="95"/>
    </row>
    <row r="293" spans="1:14" x14ac:dyDescent="0.3">
      <c r="A293" s="354">
        <v>52628</v>
      </c>
      <c r="B293" s="92">
        <f t="shared" si="29"/>
        <v>0</v>
      </c>
      <c r="C293" s="93"/>
      <c r="D293" s="94">
        <f t="shared" si="30"/>
        <v>0</v>
      </c>
      <c r="E293" s="355">
        <f t="shared" si="28"/>
        <v>0</v>
      </c>
      <c r="F293" s="94">
        <f t="shared" si="31"/>
        <v>0</v>
      </c>
      <c r="G293" s="94">
        <f>IF(AND(C293&lt;&gt;"",SUM(G$34:G292)&lt;E$25),$E$25/$E$29,0)</f>
        <v>0</v>
      </c>
      <c r="H293" s="94">
        <f t="shared" si="32"/>
        <v>0</v>
      </c>
      <c r="I293" s="94">
        <f t="shared" si="34"/>
        <v>0</v>
      </c>
      <c r="J293" s="320" t="str">
        <f t="shared" si="33"/>
        <v>2043–2044</v>
      </c>
      <c r="L293" s="356"/>
      <c r="N293" s="95"/>
    </row>
    <row r="294" spans="1:14" x14ac:dyDescent="0.3">
      <c r="A294" s="354">
        <v>52657</v>
      </c>
      <c r="B294" s="92">
        <f t="shared" si="29"/>
        <v>0</v>
      </c>
      <c r="C294" s="93"/>
      <c r="D294" s="94">
        <f t="shared" si="30"/>
        <v>0</v>
      </c>
      <c r="E294" s="355">
        <f t="shared" si="28"/>
        <v>0</v>
      </c>
      <c r="F294" s="94">
        <f t="shared" si="31"/>
        <v>0</v>
      </c>
      <c r="G294" s="94">
        <f>IF(AND(C294&lt;&gt;"",SUM(G$34:G293)&lt;E$25),$E$25/$E$29,0)</f>
        <v>0</v>
      </c>
      <c r="H294" s="94">
        <f t="shared" si="32"/>
        <v>0</v>
      </c>
      <c r="I294" s="94">
        <f t="shared" si="34"/>
        <v>0</v>
      </c>
      <c r="J294" s="320" t="str">
        <f t="shared" si="33"/>
        <v>2043–2044</v>
      </c>
      <c r="L294" s="356"/>
      <c r="N294" s="95"/>
    </row>
    <row r="295" spans="1:14" x14ac:dyDescent="0.3">
      <c r="A295" s="354">
        <v>52688</v>
      </c>
      <c r="B295" s="92">
        <f t="shared" si="29"/>
        <v>0</v>
      </c>
      <c r="C295" s="93"/>
      <c r="D295" s="94">
        <f t="shared" si="30"/>
        <v>0</v>
      </c>
      <c r="E295" s="355">
        <f t="shared" si="28"/>
        <v>0</v>
      </c>
      <c r="F295" s="94">
        <f t="shared" si="31"/>
        <v>0</v>
      </c>
      <c r="G295" s="94">
        <f>IF(AND(C295&lt;&gt;"",SUM(G$34:G294)&lt;E$25),$E$25/$E$29,0)</f>
        <v>0</v>
      </c>
      <c r="H295" s="94">
        <f t="shared" si="32"/>
        <v>0</v>
      </c>
      <c r="I295" s="94">
        <f t="shared" si="34"/>
        <v>0</v>
      </c>
      <c r="J295" s="320" t="str">
        <f t="shared" si="33"/>
        <v>2043–2044</v>
      </c>
      <c r="L295" s="356"/>
      <c r="N295" s="95"/>
    </row>
    <row r="296" spans="1:14" x14ac:dyDescent="0.3">
      <c r="A296" s="354">
        <v>52718</v>
      </c>
      <c r="B296" s="92">
        <f t="shared" si="29"/>
        <v>0</v>
      </c>
      <c r="C296" s="93"/>
      <c r="D296" s="94">
        <f t="shared" si="30"/>
        <v>0</v>
      </c>
      <c r="E296" s="355">
        <f t="shared" si="28"/>
        <v>0</v>
      </c>
      <c r="F296" s="94">
        <f t="shared" si="31"/>
        <v>0</v>
      </c>
      <c r="G296" s="94">
        <f>IF(AND(C296&lt;&gt;"",SUM(G$34:G295)&lt;E$25),$E$25/$E$29,0)</f>
        <v>0</v>
      </c>
      <c r="H296" s="94">
        <f t="shared" si="32"/>
        <v>0</v>
      </c>
      <c r="I296" s="94">
        <f t="shared" si="34"/>
        <v>0</v>
      </c>
      <c r="J296" s="320" t="str">
        <f t="shared" si="33"/>
        <v>2043–2044</v>
      </c>
      <c r="L296" s="356"/>
      <c r="N296" s="95"/>
    </row>
    <row r="297" spans="1:14" x14ac:dyDescent="0.3">
      <c r="A297" s="354">
        <v>52749</v>
      </c>
      <c r="B297" s="92">
        <f t="shared" si="29"/>
        <v>0</v>
      </c>
      <c r="C297" s="93"/>
      <c r="D297" s="94">
        <f t="shared" si="30"/>
        <v>0</v>
      </c>
      <c r="E297" s="355">
        <f t="shared" si="28"/>
        <v>0</v>
      </c>
      <c r="F297" s="94">
        <f t="shared" si="31"/>
        <v>0</v>
      </c>
      <c r="G297" s="94">
        <f>IF(AND(C297&lt;&gt;"",SUM(G$34:G296)&lt;E$25),$E$25/$E$29,0)</f>
        <v>0</v>
      </c>
      <c r="H297" s="94">
        <f t="shared" si="32"/>
        <v>0</v>
      </c>
      <c r="I297" s="94">
        <f t="shared" si="34"/>
        <v>0</v>
      </c>
      <c r="J297" s="320" t="str">
        <f t="shared" si="33"/>
        <v>2043–2044</v>
      </c>
      <c r="L297" s="356"/>
      <c r="N297" s="95"/>
    </row>
    <row r="298" spans="1:14" x14ac:dyDescent="0.3">
      <c r="A298" s="354">
        <v>52779</v>
      </c>
      <c r="B298" s="92">
        <f t="shared" si="29"/>
        <v>0</v>
      </c>
      <c r="C298" s="93"/>
      <c r="D298" s="94">
        <f t="shared" si="30"/>
        <v>0</v>
      </c>
      <c r="E298" s="355">
        <f t="shared" si="28"/>
        <v>0</v>
      </c>
      <c r="F298" s="94">
        <f t="shared" si="31"/>
        <v>0</v>
      </c>
      <c r="G298" s="94">
        <f>IF(AND(C298&lt;&gt;"",SUM(G$34:G297)&lt;E$25),$E$25/$E$29,0)</f>
        <v>0</v>
      </c>
      <c r="H298" s="94">
        <f t="shared" si="32"/>
        <v>0</v>
      </c>
      <c r="I298" s="94">
        <f t="shared" si="34"/>
        <v>0</v>
      </c>
      <c r="J298" s="320" t="str">
        <f t="shared" si="33"/>
        <v>2044–2045</v>
      </c>
      <c r="L298" s="356"/>
      <c r="N298" s="95"/>
    </row>
    <row r="299" spans="1:14" x14ac:dyDescent="0.3">
      <c r="A299" s="354">
        <v>52810</v>
      </c>
      <c r="B299" s="92">
        <f t="shared" si="29"/>
        <v>0</v>
      </c>
      <c r="C299" s="93"/>
      <c r="D299" s="94">
        <f t="shared" si="30"/>
        <v>0</v>
      </c>
      <c r="E299" s="355">
        <f t="shared" si="28"/>
        <v>0</v>
      </c>
      <c r="F299" s="94">
        <f t="shared" si="31"/>
        <v>0</v>
      </c>
      <c r="G299" s="94">
        <f>IF(AND(C299&lt;&gt;"",SUM(G$34:G298)&lt;E$25),$E$25/$E$29,0)</f>
        <v>0</v>
      </c>
      <c r="H299" s="94">
        <f t="shared" si="32"/>
        <v>0</v>
      </c>
      <c r="I299" s="94">
        <f t="shared" si="34"/>
        <v>0</v>
      </c>
      <c r="J299" s="320" t="str">
        <f t="shared" si="33"/>
        <v>2044–2045</v>
      </c>
      <c r="L299" s="356"/>
      <c r="N299" s="95"/>
    </row>
    <row r="300" spans="1:14" x14ac:dyDescent="0.3">
      <c r="A300" s="354">
        <v>52841</v>
      </c>
      <c r="B300" s="92">
        <f t="shared" si="29"/>
        <v>0</v>
      </c>
      <c r="C300" s="93"/>
      <c r="D300" s="94">
        <f t="shared" si="30"/>
        <v>0</v>
      </c>
      <c r="E300" s="355">
        <f t="shared" si="28"/>
        <v>0</v>
      </c>
      <c r="F300" s="94">
        <f t="shared" si="31"/>
        <v>0</v>
      </c>
      <c r="G300" s="94">
        <f>IF(AND(C300&lt;&gt;"",SUM(G$34:G299)&lt;E$25),$E$25/$E$29,0)</f>
        <v>0</v>
      </c>
      <c r="H300" s="94">
        <f t="shared" si="32"/>
        <v>0</v>
      </c>
      <c r="I300" s="94">
        <f t="shared" si="34"/>
        <v>0</v>
      </c>
      <c r="J300" s="320" t="str">
        <f t="shared" si="33"/>
        <v>2044–2045</v>
      </c>
      <c r="L300" s="356"/>
      <c r="N300" s="95"/>
    </row>
    <row r="301" spans="1:14" x14ac:dyDescent="0.3">
      <c r="A301" s="354">
        <v>52871</v>
      </c>
      <c r="B301" s="92">
        <f t="shared" si="29"/>
        <v>0</v>
      </c>
      <c r="C301" s="93"/>
      <c r="D301" s="94">
        <f t="shared" si="30"/>
        <v>0</v>
      </c>
      <c r="E301" s="355">
        <f t="shared" si="28"/>
        <v>0</v>
      </c>
      <c r="F301" s="94">
        <f t="shared" si="31"/>
        <v>0</v>
      </c>
      <c r="G301" s="94">
        <f>IF(AND(C301&lt;&gt;"",SUM(G$34:G300)&lt;E$25),$E$25/$E$29,0)</f>
        <v>0</v>
      </c>
      <c r="H301" s="94">
        <f t="shared" si="32"/>
        <v>0</v>
      </c>
      <c r="I301" s="94">
        <f t="shared" si="34"/>
        <v>0</v>
      </c>
      <c r="J301" s="320" t="str">
        <f t="shared" si="33"/>
        <v>2044–2045</v>
      </c>
      <c r="L301" s="356"/>
      <c r="N301" s="95"/>
    </row>
    <row r="302" spans="1:14" x14ac:dyDescent="0.3">
      <c r="A302" s="354">
        <v>52902</v>
      </c>
      <c r="B302" s="92">
        <f t="shared" si="29"/>
        <v>0</v>
      </c>
      <c r="C302" s="93"/>
      <c r="D302" s="94">
        <f t="shared" si="30"/>
        <v>0</v>
      </c>
      <c r="E302" s="355">
        <f t="shared" si="28"/>
        <v>0</v>
      </c>
      <c r="F302" s="94">
        <f t="shared" si="31"/>
        <v>0</v>
      </c>
      <c r="G302" s="94">
        <f>IF(AND(C302&lt;&gt;"",SUM(G$34:G301)&lt;E$25),$E$25/$E$29,0)</f>
        <v>0</v>
      </c>
      <c r="H302" s="94">
        <f t="shared" si="32"/>
        <v>0</v>
      </c>
      <c r="I302" s="94">
        <f t="shared" si="34"/>
        <v>0</v>
      </c>
      <c r="J302" s="320" t="str">
        <f t="shared" si="33"/>
        <v>2044–2045</v>
      </c>
      <c r="L302" s="356"/>
      <c r="N302" s="95"/>
    </row>
    <row r="303" spans="1:14" x14ac:dyDescent="0.3">
      <c r="A303" s="354">
        <v>52932</v>
      </c>
      <c r="B303" s="92">
        <f t="shared" si="29"/>
        <v>0</v>
      </c>
      <c r="C303" s="93"/>
      <c r="D303" s="94">
        <f t="shared" si="30"/>
        <v>0</v>
      </c>
      <c r="E303" s="355">
        <f t="shared" si="28"/>
        <v>0</v>
      </c>
      <c r="F303" s="94">
        <f t="shared" si="31"/>
        <v>0</v>
      </c>
      <c r="G303" s="94">
        <f>IF(AND(C303&lt;&gt;"",SUM(G$34:G302)&lt;E$25),$E$25/$E$29,0)</f>
        <v>0</v>
      </c>
      <c r="H303" s="94">
        <f t="shared" si="32"/>
        <v>0</v>
      </c>
      <c r="I303" s="94">
        <f t="shared" si="34"/>
        <v>0</v>
      </c>
      <c r="J303" s="320" t="str">
        <f t="shared" si="33"/>
        <v>2044–2045</v>
      </c>
      <c r="L303" s="356"/>
      <c r="N303" s="95"/>
    </row>
    <row r="304" spans="1:14" x14ac:dyDescent="0.3">
      <c r="A304" s="354">
        <v>52963</v>
      </c>
      <c r="B304" s="92">
        <f t="shared" si="29"/>
        <v>0</v>
      </c>
      <c r="C304" s="93"/>
      <c r="D304" s="94">
        <f t="shared" si="30"/>
        <v>0</v>
      </c>
      <c r="E304" s="355">
        <f t="shared" si="28"/>
        <v>0</v>
      </c>
      <c r="F304" s="94">
        <f t="shared" si="31"/>
        <v>0</v>
      </c>
      <c r="G304" s="94">
        <f>IF(AND(C304&lt;&gt;"",SUM(G$34:G303)&lt;E$25),$E$25/$E$29,0)</f>
        <v>0</v>
      </c>
      <c r="H304" s="94">
        <f t="shared" si="32"/>
        <v>0</v>
      </c>
      <c r="I304" s="94">
        <f t="shared" si="34"/>
        <v>0</v>
      </c>
      <c r="J304" s="320" t="str">
        <f t="shared" si="33"/>
        <v>2044–2045</v>
      </c>
      <c r="L304" s="356"/>
      <c r="N304" s="95"/>
    </row>
    <row r="305" spans="1:14" x14ac:dyDescent="0.3">
      <c r="A305" s="354">
        <v>52994</v>
      </c>
      <c r="B305" s="92">
        <f t="shared" si="29"/>
        <v>0</v>
      </c>
      <c r="C305" s="93"/>
      <c r="D305" s="94">
        <f t="shared" si="30"/>
        <v>0</v>
      </c>
      <c r="E305" s="355">
        <f t="shared" si="28"/>
        <v>0</v>
      </c>
      <c r="F305" s="94">
        <f t="shared" si="31"/>
        <v>0</v>
      </c>
      <c r="G305" s="94">
        <f>IF(AND(C305&lt;&gt;"",SUM(G$34:G304)&lt;E$25),$E$25/$E$29,0)</f>
        <v>0</v>
      </c>
      <c r="H305" s="94">
        <f t="shared" si="32"/>
        <v>0</v>
      </c>
      <c r="I305" s="94">
        <f t="shared" si="34"/>
        <v>0</v>
      </c>
      <c r="J305" s="320" t="str">
        <f t="shared" si="33"/>
        <v>2044–2045</v>
      </c>
      <c r="L305" s="356"/>
      <c r="N305" s="95"/>
    </row>
    <row r="306" spans="1:14" x14ac:dyDescent="0.3">
      <c r="A306" s="354">
        <v>53022</v>
      </c>
      <c r="B306" s="92">
        <f t="shared" si="29"/>
        <v>0</v>
      </c>
      <c r="C306" s="93"/>
      <c r="D306" s="94">
        <f t="shared" si="30"/>
        <v>0</v>
      </c>
      <c r="E306" s="355">
        <f t="shared" si="28"/>
        <v>0</v>
      </c>
      <c r="F306" s="94">
        <f t="shared" si="31"/>
        <v>0</v>
      </c>
      <c r="G306" s="94">
        <f>IF(AND(C306&lt;&gt;"",SUM(G$34:G305)&lt;E$25),$E$25/$E$29,0)</f>
        <v>0</v>
      </c>
      <c r="H306" s="94">
        <f t="shared" si="32"/>
        <v>0</v>
      </c>
      <c r="I306" s="94">
        <f t="shared" si="34"/>
        <v>0</v>
      </c>
      <c r="J306" s="320" t="str">
        <f t="shared" si="33"/>
        <v>2044–2045</v>
      </c>
      <c r="L306" s="356"/>
      <c r="N306" s="95"/>
    </row>
    <row r="307" spans="1:14" x14ac:dyDescent="0.3">
      <c r="A307" s="354">
        <v>53053</v>
      </c>
      <c r="B307" s="92">
        <f t="shared" si="29"/>
        <v>0</v>
      </c>
      <c r="C307" s="93"/>
      <c r="D307" s="94">
        <f t="shared" si="30"/>
        <v>0</v>
      </c>
      <c r="E307" s="355">
        <f t="shared" si="28"/>
        <v>0</v>
      </c>
      <c r="F307" s="94">
        <f t="shared" si="31"/>
        <v>0</v>
      </c>
      <c r="G307" s="94">
        <f>IF(AND(C307&lt;&gt;"",SUM(G$34:G306)&lt;E$25),$E$25/$E$29,0)</f>
        <v>0</v>
      </c>
      <c r="H307" s="94">
        <f t="shared" si="32"/>
        <v>0</v>
      </c>
      <c r="I307" s="94">
        <f t="shared" si="34"/>
        <v>0</v>
      </c>
      <c r="J307" s="320" t="str">
        <f t="shared" si="33"/>
        <v>2044–2045</v>
      </c>
      <c r="L307" s="356"/>
      <c r="N307" s="95"/>
    </row>
    <row r="308" spans="1:14" x14ac:dyDescent="0.3">
      <c r="A308" s="354">
        <v>53083</v>
      </c>
      <c r="B308" s="92">
        <f t="shared" si="29"/>
        <v>0</v>
      </c>
      <c r="C308" s="93"/>
      <c r="D308" s="94">
        <f t="shared" si="30"/>
        <v>0</v>
      </c>
      <c r="E308" s="355">
        <f t="shared" si="28"/>
        <v>0</v>
      </c>
      <c r="F308" s="94">
        <f t="shared" si="31"/>
        <v>0</v>
      </c>
      <c r="G308" s="94">
        <f>IF(AND(C308&lt;&gt;"",SUM(G$34:G307)&lt;E$25),$E$25/$E$29,0)</f>
        <v>0</v>
      </c>
      <c r="H308" s="94">
        <f t="shared" si="32"/>
        <v>0</v>
      </c>
      <c r="I308" s="94">
        <f t="shared" si="34"/>
        <v>0</v>
      </c>
      <c r="J308" s="320" t="str">
        <f t="shared" si="33"/>
        <v>2044–2045</v>
      </c>
      <c r="L308" s="356"/>
      <c r="N308" s="95"/>
    </row>
    <row r="309" spans="1:14" x14ac:dyDescent="0.3">
      <c r="A309" s="354">
        <v>53114</v>
      </c>
      <c r="B309" s="92">
        <f t="shared" si="29"/>
        <v>0</v>
      </c>
      <c r="C309" s="93"/>
      <c r="D309" s="94">
        <f t="shared" si="30"/>
        <v>0</v>
      </c>
      <c r="E309" s="355">
        <f t="shared" si="28"/>
        <v>0</v>
      </c>
      <c r="F309" s="94">
        <f t="shared" si="31"/>
        <v>0</v>
      </c>
      <c r="G309" s="94">
        <f>IF(AND(C309&lt;&gt;"",SUM(G$34:G308)&lt;E$25),$E$25/$E$29,0)</f>
        <v>0</v>
      </c>
      <c r="H309" s="94">
        <f t="shared" si="32"/>
        <v>0</v>
      </c>
      <c r="I309" s="94">
        <f t="shared" si="34"/>
        <v>0</v>
      </c>
      <c r="J309" s="320" t="str">
        <f t="shared" si="33"/>
        <v>2044–2045</v>
      </c>
      <c r="L309" s="356"/>
      <c r="N309" s="95"/>
    </row>
    <row r="310" spans="1:14" x14ac:dyDescent="0.3">
      <c r="A310" s="354">
        <v>53144</v>
      </c>
      <c r="B310" s="92">
        <f t="shared" si="29"/>
        <v>0</v>
      </c>
      <c r="C310" s="93"/>
      <c r="D310" s="94">
        <f t="shared" si="30"/>
        <v>0</v>
      </c>
      <c r="E310" s="355">
        <f t="shared" si="28"/>
        <v>0</v>
      </c>
      <c r="F310" s="94">
        <f t="shared" si="31"/>
        <v>0</v>
      </c>
      <c r="G310" s="94">
        <f>IF(AND(C310&lt;&gt;"",SUM(G$34:G309)&lt;E$25),$E$25/$E$29,0)</f>
        <v>0</v>
      </c>
      <c r="H310" s="94">
        <f t="shared" si="32"/>
        <v>0</v>
      </c>
      <c r="I310" s="94">
        <f t="shared" si="34"/>
        <v>0</v>
      </c>
      <c r="J310" s="320" t="str">
        <f t="shared" si="33"/>
        <v>2045–2046</v>
      </c>
      <c r="L310" s="356"/>
      <c r="N310" s="95"/>
    </row>
    <row r="311" spans="1:14" x14ac:dyDescent="0.3">
      <c r="A311" s="354">
        <v>53175</v>
      </c>
      <c r="B311" s="92">
        <f t="shared" si="29"/>
        <v>0</v>
      </c>
      <c r="C311" s="93"/>
      <c r="D311" s="94">
        <f t="shared" si="30"/>
        <v>0</v>
      </c>
      <c r="E311" s="355">
        <f t="shared" si="28"/>
        <v>0</v>
      </c>
      <c r="F311" s="94">
        <f t="shared" si="31"/>
        <v>0</v>
      </c>
      <c r="G311" s="94">
        <f>IF(AND(C311&lt;&gt;"",SUM(G$34:G310)&lt;E$25),$E$25/$E$29,0)</f>
        <v>0</v>
      </c>
      <c r="H311" s="94">
        <f t="shared" si="32"/>
        <v>0</v>
      </c>
      <c r="I311" s="94">
        <f t="shared" si="34"/>
        <v>0</v>
      </c>
      <c r="J311" s="320" t="str">
        <f t="shared" si="33"/>
        <v>2045–2046</v>
      </c>
      <c r="L311" s="356"/>
      <c r="N311" s="95"/>
    </row>
    <row r="312" spans="1:14" x14ac:dyDescent="0.3">
      <c r="A312" s="354">
        <v>53206</v>
      </c>
      <c r="B312" s="92">
        <f t="shared" si="29"/>
        <v>0</v>
      </c>
      <c r="C312" s="93"/>
      <c r="D312" s="94">
        <f t="shared" si="30"/>
        <v>0</v>
      </c>
      <c r="E312" s="355">
        <f t="shared" si="28"/>
        <v>0</v>
      </c>
      <c r="F312" s="94">
        <f t="shared" si="31"/>
        <v>0</v>
      </c>
      <c r="G312" s="94">
        <f>IF(AND(C312&lt;&gt;"",SUM(G$34:G311)&lt;E$25),$E$25/$E$29,0)</f>
        <v>0</v>
      </c>
      <c r="H312" s="94">
        <f t="shared" si="32"/>
        <v>0</v>
      </c>
      <c r="I312" s="94">
        <f t="shared" si="34"/>
        <v>0</v>
      </c>
      <c r="J312" s="320" t="str">
        <f t="shared" si="33"/>
        <v>2045–2046</v>
      </c>
      <c r="L312" s="356"/>
      <c r="N312" s="95"/>
    </row>
    <row r="313" spans="1:14" x14ac:dyDescent="0.3">
      <c r="A313" s="354">
        <v>53236</v>
      </c>
      <c r="B313" s="92">
        <f t="shared" si="29"/>
        <v>0</v>
      </c>
      <c r="C313" s="93"/>
      <c r="D313" s="94">
        <f t="shared" si="30"/>
        <v>0</v>
      </c>
      <c r="E313" s="355">
        <f t="shared" si="28"/>
        <v>0</v>
      </c>
      <c r="F313" s="94">
        <f t="shared" si="31"/>
        <v>0</v>
      </c>
      <c r="G313" s="94">
        <f>IF(AND(C313&lt;&gt;"",SUM(G$34:G312)&lt;E$25),$E$25/$E$29,0)</f>
        <v>0</v>
      </c>
      <c r="H313" s="94">
        <f t="shared" si="32"/>
        <v>0</v>
      </c>
      <c r="I313" s="94">
        <f t="shared" si="34"/>
        <v>0</v>
      </c>
      <c r="J313" s="320" t="str">
        <f t="shared" si="33"/>
        <v>2045–2046</v>
      </c>
      <c r="L313" s="356"/>
      <c r="N313" s="95"/>
    </row>
    <row r="314" spans="1:14" x14ac:dyDescent="0.3">
      <c r="A314" s="354">
        <v>53267</v>
      </c>
      <c r="B314" s="92">
        <f t="shared" si="29"/>
        <v>0</v>
      </c>
      <c r="C314" s="93"/>
      <c r="D314" s="94">
        <f t="shared" si="30"/>
        <v>0</v>
      </c>
      <c r="E314" s="355">
        <f t="shared" si="28"/>
        <v>0</v>
      </c>
      <c r="F314" s="94">
        <f t="shared" si="31"/>
        <v>0</v>
      </c>
      <c r="G314" s="94">
        <f>IF(AND(C314&lt;&gt;"",SUM(G$34:G313)&lt;E$25),$E$25/$E$29,0)</f>
        <v>0</v>
      </c>
      <c r="H314" s="94">
        <f t="shared" si="32"/>
        <v>0</v>
      </c>
      <c r="I314" s="94">
        <f t="shared" si="34"/>
        <v>0</v>
      </c>
      <c r="J314" s="320" t="str">
        <f t="shared" si="33"/>
        <v>2045–2046</v>
      </c>
      <c r="L314" s="356"/>
      <c r="N314" s="95"/>
    </row>
    <row r="315" spans="1:14" x14ac:dyDescent="0.3">
      <c r="A315" s="354">
        <v>53297</v>
      </c>
      <c r="B315" s="92">
        <f t="shared" si="29"/>
        <v>0</v>
      </c>
      <c r="C315" s="93"/>
      <c r="D315" s="94">
        <f t="shared" si="30"/>
        <v>0</v>
      </c>
      <c r="E315" s="355">
        <f t="shared" si="28"/>
        <v>0</v>
      </c>
      <c r="F315" s="94">
        <f t="shared" si="31"/>
        <v>0</v>
      </c>
      <c r="G315" s="94">
        <f>IF(AND(C315&lt;&gt;"",SUM(G$34:G314)&lt;E$25),$E$25/$E$29,0)</f>
        <v>0</v>
      </c>
      <c r="H315" s="94">
        <f t="shared" si="32"/>
        <v>0</v>
      </c>
      <c r="I315" s="94">
        <f t="shared" si="34"/>
        <v>0</v>
      </c>
      <c r="J315" s="320" t="str">
        <f t="shared" si="33"/>
        <v>2045–2046</v>
      </c>
      <c r="L315" s="356"/>
      <c r="N315" s="95"/>
    </row>
    <row r="316" spans="1:14" x14ac:dyDescent="0.3">
      <c r="A316" s="354">
        <v>53328</v>
      </c>
      <c r="B316" s="92">
        <f t="shared" si="29"/>
        <v>0</v>
      </c>
      <c r="C316" s="93"/>
      <c r="D316" s="94">
        <f t="shared" si="30"/>
        <v>0</v>
      </c>
      <c r="E316" s="355">
        <f t="shared" si="28"/>
        <v>0</v>
      </c>
      <c r="F316" s="94">
        <f t="shared" si="31"/>
        <v>0</v>
      </c>
      <c r="G316" s="94">
        <f>IF(AND(C316&lt;&gt;"",SUM(G$34:G315)&lt;E$25),$E$25/$E$29,0)</f>
        <v>0</v>
      </c>
      <c r="H316" s="94">
        <f t="shared" si="32"/>
        <v>0</v>
      </c>
      <c r="I316" s="94">
        <f t="shared" si="34"/>
        <v>0</v>
      </c>
      <c r="J316" s="320" t="str">
        <f t="shared" si="33"/>
        <v>2045–2046</v>
      </c>
      <c r="L316" s="356"/>
      <c r="N316" s="95"/>
    </row>
    <row r="317" spans="1:14" x14ac:dyDescent="0.3">
      <c r="A317" s="354">
        <v>53359</v>
      </c>
      <c r="B317" s="92">
        <f t="shared" si="29"/>
        <v>0</v>
      </c>
      <c r="C317" s="93"/>
      <c r="D317" s="94">
        <f t="shared" si="30"/>
        <v>0</v>
      </c>
      <c r="E317" s="355">
        <f t="shared" si="28"/>
        <v>0</v>
      </c>
      <c r="F317" s="94">
        <f t="shared" si="31"/>
        <v>0</v>
      </c>
      <c r="G317" s="94">
        <f>IF(AND(C317&lt;&gt;"",SUM(G$34:G316)&lt;E$25),$E$25/$E$29,0)</f>
        <v>0</v>
      </c>
      <c r="H317" s="94">
        <f t="shared" si="32"/>
        <v>0</v>
      </c>
      <c r="I317" s="94">
        <f t="shared" si="34"/>
        <v>0</v>
      </c>
      <c r="J317" s="320" t="str">
        <f t="shared" si="33"/>
        <v>2045–2046</v>
      </c>
      <c r="L317" s="356"/>
      <c r="N317" s="95"/>
    </row>
    <row r="318" spans="1:14" x14ac:dyDescent="0.3">
      <c r="A318" s="354">
        <v>53387</v>
      </c>
      <c r="B318" s="92">
        <f t="shared" si="29"/>
        <v>0</v>
      </c>
      <c r="C318" s="93"/>
      <c r="D318" s="94">
        <f t="shared" si="30"/>
        <v>0</v>
      </c>
      <c r="E318" s="355">
        <f t="shared" si="28"/>
        <v>0</v>
      </c>
      <c r="F318" s="94">
        <f t="shared" si="31"/>
        <v>0</v>
      </c>
      <c r="G318" s="94">
        <f>IF(AND(C318&lt;&gt;"",SUM(G$34:G317)&lt;E$25),$E$25/$E$29,0)</f>
        <v>0</v>
      </c>
      <c r="H318" s="94">
        <f t="shared" si="32"/>
        <v>0</v>
      </c>
      <c r="I318" s="94">
        <f t="shared" si="34"/>
        <v>0</v>
      </c>
      <c r="J318" s="320" t="str">
        <f t="shared" si="33"/>
        <v>2045–2046</v>
      </c>
      <c r="L318" s="356"/>
      <c r="N318" s="95"/>
    </row>
    <row r="319" spans="1:14" x14ac:dyDescent="0.3">
      <c r="A319" s="354">
        <v>53418</v>
      </c>
      <c r="B319" s="92">
        <f t="shared" si="29"/>
        <v>0</v>
      </c>
      <c r="C319" s="93"/>
      <c r="D319" s="94">
        <f t="shared" si="30"/>
        <v>0</v>
      </c>
      <c r="E319" s="355">
        <f t="shared" si="28"/>
        <v>0</v>
      </c>
      <c r="F319" s="94">
        <f t="shared" si="31"/>
        <v>0</v>
      </c>
      <c r="G319" s="94">
        <f>IF(AND(C319&lt;&gt;"",SUM(G$34:G318)&lt;E$25),$E$25/$E$29,0)</f>
        <v>0</v>
      </c>
      <c r="H319" s="94">
        <f t="shared" si="32"/>
        <v>0</v>
      </c>
      <c r="I319" s="94">
        <f t="shared" si="34"/>
        <v>0</v>
      </c>
      <c r="J319" s="320" t="str">
        <f t="shared" si="33"/>
        <v>2045–2046</v>
      </c>
      <c r="L319" s="356"/>
      <c r="N319" s="95"/>
    </row>
    <row r="320" spans="1:14" x14ac:dyDescent="0.3">
      <c r="A320" s="354">
        <v>53448</v>
      </c>
      <c r="B320" s="92">
        <f t="shared" si="29"/>
        <v>0</v>
      </c>
      <c r="C320" s="93"/>
      <c r="D320" s="94">
        <f t="shared" si="30"/>
        <v>0</v>
      </c>
      <c r="E320" s="355">
        <f t="shared" si="28"/>
        <v>0</v>
      </c>
      <c r="F320" s="94">
        <f t="shared" si="31"/>
        <v>0</v>
      </c>
      <c r="G320" s="94">
        <f>IF(AND(C320&lt;&gt;"",SUM(G$34:G319)&lt;E$25),$E$25/$E$29,0)</f>
        <v>0</v>
      </c>
      <c r="H320" s="94">
        <f t="shared" si="32"/>
        <v>0</v>
      </c>
      <c r="I320" s="94">
        <f t="shared" si="34"/>
        <v>0</v>
      </c>
      <c r="J320" s="320" t="str">
        <f t="shared" si="33"/>
        <v>2045–2046</v>
      </c>
      <c r="L320" s="356"/>
      <c r="N320" s="95"/>
    </row>
    <row r="321" spans="1:14" x14ac:dyDescent="0.3">
      <c r="A321" s="354">
        <v>53479</v>
      </c>
      <c r="B321" s="92">
        <f t="shared" si="29"/>
        <v>0</v>
      </c>
      <c r="C321" s="93"/>
      <c r="D321" s="94">
        <f t="shared" si="30"/>
        <v>0</v>
      </c>
      <c r="E321" s="355">
        <f t="shared" si="28"/>
        <v>0</v>
      </c>
      <c r="F321" s="94">
        <f t="shared" si="31"/>
        <v>0</v>
      </c>
      <c r="G321" s="94">
        <f>IF(AND(C321&lt;&gt;"",SUM(G$34:G320)&lt;E$25),$E$25/$E$29,0)</f>
        <v>0</v>
      </c>
      <c r="H321" s="94">
        <f t="shared" si="32"/>
        <v>0</v>
      </c>
      <c r="I321" s="94">
        <f t="shared" si="34"/>
        <v>0</v>
      </c>
      <c r="J321" s="320" t="str">
        <f t="shared" si="33"/>
        <v>2045–2046</v>
      </c>
      <c r="L321" s="356"/>
      <c r="N321" s="95"/>
    </row>
    <row r="322" spans="1:14" x14ac:dyDescent="0.3">
      <c r="A322" s="354">
        <v>53509</v>
      </c>
      <c r="B322" s="92">
        <f t="shared" si="29"/>
        <v>0</v>
      </c>
      <c r="C322" s="93"/>
      <c r="D322" s="94">
        <f t="shared" si="30"/>
        <v>0</v>
      </c>
      <c r="E322" s="355">
        <f t="shared" si="28"/>
        <v>0</v>
      </c>
      <c r="F322" s="94">
        <f t="shared" si="31"/>
        <v>0</v>
      </c>
      <c r="G322" s="94">
        <f>IF(AND(C322&lt;&gt;"",SUM(G$34:G321)&lt;E$25),$E$25/$E$29,0)</f>
        <v>0</v>
      </c>
      <c r="H322" s="94">
        <f t="shared" si="32"/>
        <v>0</v>
      </c>
      <c r="I322" s="94">
        <f t="shared" si="34"/>
        <v>0</v>
      </c>
      <c r="J322" s="320" t="str">
        <f t="shared" si="33"/>
        <v>2046–2047</v>
      </c>
      <c r="L322" s="356"/>
      <c r="N322" s="95"/>
    </row>
    <row r="323" spans="1:14" x14ac:dyDescent="0.3">
      <c r="A323" s="354">
        <v>53540</v>
      </c>
      <c r="B323" s="92">
        <f t="shared" si="29"/>
        <v>0</v>
      </c>
      <c r="C323" s="93"/>
      <c r="D323" s="94">
        <f t="shared" si="30"/>
        <v>0</v>
      </c>
      <c r="E323" s="355">
        <f t="shared" si="28"/>
        <v>0</v>
      </c>
      <c r="F323" s="94">
        <f t="shared" si="31"/>
        <v>0</v>
      </c>
      <c r="G323" s="94">
        <f>IF(AND(C323&lt;&gt;"",SUM(G$34:G322)&lt;E$25),$E$25/$E$29,0)</f>
        <v>0</v>
      </c>
      <c r="H323" s="94">
        <f t="shared" si="32"/>
        <v>0</v>
      </c>
      <c r="I323" s="94">
        <f t="shared" si="34"/>
        <v>0</v>
      </c>
      <c r="J323" s="320" t="str">
        <f t="shared" si="33"/>
        <v>2046–2047</v>
      </c>
      <c r="L323" s="356"/>
      <c r="N323" s="95"/>
    </row>
    <row r="324" spans="1:14" x14ac:dyDescent="0.3">
      <c r="A324" s="354">
        <v>53571</v>
      </c>
      <c r="B324" s="92">
        <f t="shared" si="29"/>
        <v>0</v>
      </c>
      <c r="C324" s="93"/>
      <c r="D324" s="94">
        <f t="shared" si="30"/>
        <v>0</v>
      </c>
      <c r="E324" s="355">
        <f t="shared" si="28"/>
        <v>0</v>
      </c>
      <c r="F324" s="94">
        <f t="shared" si="31"/>
        <v>0</v>
      </c>
      <c r="G324" s="94">
        <f>IF(AND(C324&lt;&gt;"",SUM(G$34:G323)&lt;E$25),$E$25/$E$29,0)</f>
        <v>0</v>
      </c>
      <c r="H324" s="94">
        <f t="shared" si="32"/>
        <v>0</v>
      </c>
      <c r="I324" s="94">
        <f t="shared" si="34"/>
        <v>0</v>
      </c>
      <c r="J324" s="320" t="str">
        <f t="shared" si="33"/>
        <v>2046–2047</v>
      </c>
      <c r="L324" s="356"/>
      <c r="N324" s="95"/>
    </row>
    <row r="325" spans="1:14" x14ac:dyDescent="0.3">
      <c r="A325" s="354">
        <v>53601</v>
      </c>
      <c r="B325" s="92">
        <f t="shared" si="29"/>
        <v>0</v>
      </c>
      <c r="C325" s="93"/>
      <c r="D325" s="94">
        <f t="shared" si="30"/>
        <v>0</v>
      </c>
      <c r="E325" s="355">
        <f t="shared" si="28"/>
        <v>0</v>
      </c>
      <c r="F325" s="94">
        <f t="shared" si="31"/>
        <v>0</v>
      </c>
      <c r="G325" s="94">
        <f>IF(AND(C325&lt;&gt;"",SUM(G$34:G324)&lt;E$25),$E$25/$E$29,0)</f>
        <v>0</v>
      </c>
      <c r="H325" s="94">
        <f t="shared" si="32"/>
        <v>0</v>
      </c>
      <c r="I325" s="94">
        <f t="shared" si="34"/>
        <v>0</v>
      </c>
      <c r="J325" s="320" t="str">
        <f t="shared" si="33"/>
        <v>2046–2047</v>
      </c>
      <c r="L325" s="356"/>
      <c r="N325" s="95"/>
    </row>
    <row r="326" spans="1:14" x14ac:dyDescent="0.3">
      <c r="A326" s="354">
        <v>53632</v>
      </c>
      <c r="B326" s="92">
        <f t="shared" si="29"/>
        <v>0</v>
      </c>
      <c r="C326" s="93"/>
      <c r="D326" s="94">
        <f t="shared" si="30"/>
        <v>0</v>
      </c>
      <c r="E326" s="355">
        <f t="shared" si="28"/>
        <v>0</v>
      </c>
      <c r="F326" s="94">
        <f t="shared" si="31"/>
        <v>0</v>
      </c>
      <c r="G326" s="94">
        <f>IF(AND(C326&lt;&gt;"",SUM(G$34:G325)&lt;E$25),$E$25/$E$29,0)</f>
        <v>0</v>
      </c>
      <c r="H326" s="94">
        <f t="shared" si="32"/>
        <v>0</v>
      </c>
      <c r="I326" s="94">
        <f t="shared" si="34"/>
        <v>0</v>
      </c>
      <c r="J326" s="320" t="str">
        <f t="shared" si="33"/>
        <v>2046–2047</v>
      </c>
      <c r="L326" s="356"/>
      <c r="N326" s="95"/>
    </row>
    <row r="327" spans="1:14" x14ac:dyDescent="0.3">
      <c r="A327" s="354">
        <v>53662</v>
      </c>
      <c r="B327" s="92">
        <f t="shared" si="29"/>
        <v>0</v>
      </c>
      <c r="C327" s="93"/>
      <c r="D327" s="94">
        <f t="shared" si="30"/>
        <v>0</v>
      </c>
      <c r="E327" s="355">
        <f t="shared" si="28"/>
        <v>0</v>
      </c>
      <c r="F327" s="94">
        <f t="shared" si="31"/>
        <v>0</v>
      </c>
      <c r="G327" s="94">
        <f>IF(AND(C327&lt;&gt;"",SUM(G$34:G326)&lt;E$25),$E$25/$E$29,0)</f>
        <v>0</v>
      </c>
      <c r="H327" s="94">
        <f t="shared" si="32"/>
        <v>0</v>
      </c>
      <c r="I327" s="94">
        <f t="shared" si="34"/>
        <v>0</v>
      </c>
      <c r="J327" s="320" t="str">
        <f t="shared" si="33"/>
        <v>2046–2047</v>
      </c>
      <c r="L327" s="356"/>
      <c r="N327" s="95"/>
    </row>
    <row r="328" spans="1:14" x14ac:dyDescent="0.3">
      <c r="A328" s="354">
        <v>53693</v>
      </c>
      <c r="B328" s="92">
        <f t="shared" si="29"/>
        <v>0</v>
      </c>
      <c r="C328" s="93"/>
      <c r="D328" s="94">
        <f t="shared" si="30"/>
        <v>0</v>
      </c>
      <c r="E328" s="355">
        <f t="shared" si="28"/>
        <v>0</v>
      </c>
      <c r="F328" s="94">
        <f t="shared" si="31"/>
        <v>0</v>
      </c>
      <c r="G328" s="94">
        <f>IF(AND(C328&lt;&gt;"",SUM(G$34:G327)&lt;E$25),$E$25/$E$29,0)</f>
        <v>0</v>
      </c>
      <c r="H328" s="94">
        <f t="shared" si="32"/>
        <v>0</v>
      </c>
      <c r="I328" s="94">
        <f t="shared" si="34"/>
        <v>0</v>
      </c>
      <c r="J328" s="320" t="str">
        <f t="shared" si="33"/>
        <v>2046–2047</v>
      </c>
      <c r="L328" s="356"/>
      <c r="N328" s="95"/>
    </row>
    <row r="329" spans="1:14" x14ac:dyDescent="0.3">
      <c r="A329" s="354">
        <v>53724</v>
      </c>
      <c r="B329" s="92">
        <f t="shared" si="29"/>
        <v>0</v>
      </c>
      <c r="C329" s="93"/>
      <c r="D329" s="94">
        <f t="shared" si="30"/>
        <v>0</v>
      </c>
      <c r="E329" s="355">
        <f t="shared" si="28"/>
        <v>0</v>
      </c>
      <c r="F329" s="94">
        <f t="shared" si="31"/>
        <v>0</v>
      </c>
      <c r="G329" s="94">
        <f>IF(AND(C329&lt;&gt;"",SUM(G$34:G328)&lt;E$25),$E$25/$E$29,0)</f>
        <v>0</v>
      </c>
      <c r="H329" s="94">
        <f t="shared" si="32"/>
        <v>0</v>
      </c>
      <c r="I329" s="94">
        <f t="shared" si="34"/>
        <v>0</v>
      </c>
      <c r="J329" s="320" t="str">
        <f t="shared" si="33"/>
        <v>2046–2047</v>
      </c>
      <c r="L329" s="356"/>
      <c r="N329" s="95"/>
    </row>
    <row r="330" spans="1:14" x14ac:dyDescent="0.3">
      <c r="A330" s="354">
        <v>53752</v>
      </c>
      <c r="B330" s="92">
        <f t="shared" si="29"/>
        <v>0</v>
      </c>
      <c r="C330" s="93"/>
      <c r="D330" s="94">
        <f t="shared" si="30"/>
        <v>0</v>
      </c>
      <c r="E330" s="355">
        <f t="shared" si="28"/>
        <v>0</v>
      </c>
      <c r="F330" s="94">
        <f t="shared" si="31"/>
        <v>0</v>
      </c>
      <c r="G330" s="94">
        <f>IF(AND(C330&lt;&gt;"",SUM(G$34:G329)&lt;E$25),$E$25/$E$29,0)</f>
        <v>0</v>
      </c>
      <c r="H330" s="94">
        <f t="shared" si="32"/>
        <v>0</v>
      </c>
      <c r="I330" s="94">
        <f t="shared" si="34"/>
        <v>0</v>
      </c>
      <c r="J330" s="320" t="str">
        <f t="shared" si="33"/>
        <v>2046–2047</v>
      </c>
      <c r="L330" s="356"/>
      <c r="N330" s="95"/>
    </row>
    <row r="331" spans="1:14" x14ac:dyDescent="0.3">
      <c r="A331" s="354">
        <v>53783</v>
      </c>
      <c r="B331" s="92">
        <f t="shared" si="29"/>
        <v>0</v>
      </c>
      <c r="C331" s="93"/>
      <c r="D331" s="94">
        <f t="shared" si="30"/>
        <v>0</v>
      </c>
      <c r="E331" s="355">
        <f t="shared" si="28"/>
        <v>0</v>
      </c>
      <c r="F331" s="94">
        <f t="shared" si="31"/>
        <v>0</v>
      </c>
      <c r="G331" s="94">
        <f>IF(AND(C331&lt;&gt;"",SUM(G$34:G330)&lt;E$25),$E$25/$E$29,0)</f>
        <v>0</v>
      </c>
      <c r="H331" s="94">
        <f t="shared" si="32"/>
        <v>0</v>
      </c>
      <c r="I331" s="94">
        <f t="shared" si="34"/>
        <v>0</v>
      </c>
      <c r="J331" s="320" t="str">
        <f t="shared" si="33"/>
        <v>2046–2047</v>
      </c>
      <c r="L331" s="356"/>
      <c r="N331" s="95"/>
    </row>
    <row r="332" spans="1:14" x14ac:dyDescent="0.3">
      <c r="A332" s="354">
        <v>53813</v>
      </c>
      <c r="B332" s="92">
        <f t="shared" si="29"/>
        <v>0</v>
      </c>
      <c r="C332" s="93"/>
      <c r="D332" s="94">
        <f t="shared" si="30"/>
        <v>0</v>
      </c>
      <c r="E332" s="355">
        <f t="shared" si="28"/>
        <v>0</v>
      </c>
      <c r="F332" s="94">
        <f t="shared" si="31"/>
        <v>0</v>
      </c>
      <c r="G332" s="94">
        <f>IF(AND(C332&lt;&gt;"",SUM(G$34:G331)&lt;E$25),$E$25/$E$29,0)</f>
        <v>0</v>
      </c>
      <c r="H332" s="94">
        <f t="shared" si="32"/>
        <v>0</v>
      </c>
      <c r="I332" s="94">
        <f t="shared" si="34"/>
        <v>0</v>
      </c>
      <c r="J332" s="320" t="str">
        <f t="shared" si="33"/>
        <v>2046–2047</v>
      </c>
      <c r="L332" s="356"/>
      <c r="N332" s="95"/>
    </row>
    <row r="333" spans="1:14" x14ac:dyDescent="0.3">
      <c r="A333" s="354">
        <v>53844</v>
      </c>
      <c r="B333" s="92">
        <f t="shared" si="29"/>
        <v>0</v>
      </c>
      <c r="C333" s="93"/>
      <c r="D333" s="94">
        <f t="shared" si="30"/>
        <v>0</v>
      </c>
      <c r="E333" s="355">
        <f t="shared" si="28"/>
        <v>0</v>
      </c>
      <c r="F333" s="94">
        <f t="shared" si="31"/>
        <v>0</v>
      </c>
      <c r="G333" s="94">
        <f>IF(AND(C333&lt;&gt;"",SUM(G$34:G332)&lt;E$25),$E$25/$E$29,0)</f>
        <v>0</v>
      </c>
      <c r="H333" s="94">
        <f t="shared" si="32"/>
        <v>0</v>
      </c>
      <c r="I333" s="94">
        <f t="shared" si="34"/>
        <v>0</v>
      </c>
      <c r="J333" s="320" t="str">
        <f t="shared" si="33"/>
        <v>2046–2047</v>
      </c>
      <c r="L333" s="356"/>
      <c r="N333" s="95"/>
    </row>
    <row r="334" spans="1:14" x14ac:dyDescent="0.3">
      <c r="A334" s="354">
        <v>53874</v>
      </c>
      <c r="B334" s="92">
        <f t="shared" si="29"/>
        <v>0</v>
      </c>
      <c r="C334" s="93"/>
      <c r="D334" s="94">
        <f t="shared" si="30"/>
        <v>0</v>
      </c>
      <c r="E334" s="355">
        <f t="shared" si="28"/>
        <v>0</v>
      </c>
      <c r="F334" s="94">
        <f t="shared" si="31"/>
        <v>0</v>
      </c>
      <c r="G334" s="94">
        <f>IF(AND(C334&lt;&gt;"",SUM(G$34:G333)&lt;E$25),$E$25/$E$29,0)</f>
        <v>0</v>
      </c>
      <c r="H334" s="94">
        <f t="shared" si="32"/>
        <v>0</v>
      </c>
      <c r="I334" s="94">
        <f t="shared" si="34"/>
        <v>0</v>
      </c>
      <c r="J334" s="320" t="str">
        <f t="shared" si="33"/>
        <v>2047–2048</v>
      </c>
      <c r="L334" s="356"/>
      <c r="N334" s="95"/>
    </row>
    <row r="335" spans="1:14" x14ac:dyDescent="0.3">
      <c r="A335" s="354">
        <v>53905</v>
      </c>
      <c r="B335" s="92">
        <f t="shared" si="29"/>
        <v>0</v>
      </c>
      <c r="C335" s="93"/>
      <c r="D335" s="94">
        <f t="shared" si="30"/>
        <v>0</v>
      </c>
      <c r="E335" s="355">
        <f t="shared" si="28"/>
        <v>0</v>
      </c>
      <c r="F335" s="94">
        <f t="shared" si="31"/>
        <v>0</v>
      </c>
      <c r="G335" s="94">
        <f>IF(AND(C335&lt;&gt;"",SUM(G$34:G334)&lt;E$25),$E$25/$E$29,0)</f>
        <v>0</v>
      </c>
      <c r="H335" s="94">
        <f t="shared" si="32"/>
        <v>0</v>
      </c>
      <c r="I335" s="94">
        <f t="shared" si="34"/>
        <v>0</v>
      </c>
      <c r="J335" s="320" t="str">
        <f t="shared" si="33"/>
        <v>2047–2048</v>
      </c>
      <c r="L335" s="356"/>
      <c r="N335" s="95"/>
    </row>
    <row r="336" spans="1:14" x14ac:dyDescent="0.3">
      <c r="A336" s="354">
        <v>53936</v>
      </c>
      <c r="B336" s="92">
        <f t="shared" si="29"/>
        <v>0</v>
      </c>
      <c r="C336" s="93"/>
      <c r="D336" s="94">
        <f t="shared" si="30"/>
        <v>0</v>
      </c>
      <c r="E336" s="355">
        <f t="shared" si="28"/>
        <v>0</v>
      </c>
      <c r="F336" s="94">
        <f t="shared" si="31"/>
        <v>0</v>
      </c>
      <c r="G336" s="94">
        <f>IF(AND(C336&lt;&gt;"",SUM(G$34:G335)&lt;E$25),$E$25/$E$29,0)</f>
        <v>0</v>
      </c>
      <c r="H336" s="94">
        <f t="shared" si="32"/>
        <v>0</v>
      </c>
      <c r="I336" s="94">
        <f t="shared" si="34"/>
        <v>0</v>
      </c>
      <c r="J336" s="320" t="str">
        <f t="shared" si="33"/>
        <v>2047–2048</v>
      </c>
      <c r="L336" s="356"/>
      <c r="N336" s="95"/>
    </row>
    <row r="337" spans="1:14" x14ac:dyDescent="0.3">
      <c r="A337" s="354">
        <v>53966</v>
      </c>
      <c r="B337" s="92">
        <f t="shared" si="29"/>
        <v>0</v>
      </c>
      <c r="C337" s="93"/>
      <c r="D337" s="94">
        <f t="shared" si="30"/>
        <v>0</v>
      </c>
      <c r="E337" s="355">
        <f t="shared" si="28"/>
        <v>0</v>
      </c>
      <c r="F337" s="94">
        <f t="shared" si="31"/>
        <v>0</v>
      </c>
      <c r="G337" s="94">
        <f>IF(AND(C337&lt;&gt;"",SUM(G$34:G336)&lt;E$25),$E$25/$E$29,0)</f>
        <v>0</v>
      </c>
      <c r="H337" s="94">
        <f t="shared" si="32"/>
        <v>0</v>
      </c>
      <c r="I337" s="94">
        <f t="shared" si="34"/>
        <v>0</v>
      </c>
      <c r="J337" s="320" t="str">
        <f t="shared" si="33"/>
        <v>2047–2048</v>
      </c>
      <c r="L337" s="356"/>
      <c r="N337" s="95"/>
    </row>
    <row r="338" spans="1:14" x14ac:dyDescent="0.3">
      <c r="A338" s="354">
        <v>53997</v>
      </c>
      <c r="B338" s="92">
        <f t="shared" si="29"/>
        <v>0</v>
      </c>
      <c r="C338" s="93"/>
      <c r="D338" s="94">
        <f t="shared" si="30"/>
        <v>0</v>
      </c>
      <c r="E338" s="355">
        <f t="shared" si="28"/>
        <v>0</v>
      </c>
      <c r="F338" s="94">
        <f t="shared" si="31"/>
        <v>0</v>
      </c>
      <c r="G338" s="94">
        <f>IF(AND(C338&lt;&gt;"",SUM(G$34:G337)&lt;E$25),$E$25/$E$29,0)</f>
        <v>0</v>
      </c>
      <c r="H338" s="94">
        <f t="shared" si="32"/>
        <v>0</v>
      </c>
      <c r="I338" s="94">
        <f t="shared" si="34"/>
        <v>0</v>
      </c>
      <c r="J338" s="320" t="str">
        <f t="shared" si="33"/>
        <v>2047–2048</v>
      </c>
      <c r="L338" s="356"/>
      <c r="N338" s="95"/>
    </row>
    <row r="339" spans="1:14" x14ac:dyDescent="0.3">
      <c r="A339" s="354">
        <v>54027</v>
      </c>
      <c r="B339" s="92">
        <f t="shared" si="29"/>
        <v>0</v>
      </c>
      <c r="C339" s="93"/>
      <c r="D339" s="94">
        <f t="shared" si="30"/>
        <v>0</v>
      </c>
      <c r="E339" s="355">
        <f t="shared" si="28"/>
        <v>0</v>
      </c>
      <c r="F339" s="94">
        <f t="shared" si="31"/>
        <v>0</v>
      </c>
      <c r="G339" s="94">
        <f>IF(AND(C339&lt;&gt;"",SUM(G$34:G338)&lt;E$25),$E$25/$E$29,0)</f>
        <v>0</v>
      </c>
      <c r="H339" s="94">
        <f t="shared" si="32"/>
        <v>0</v>
      </c>
      <c r="I339" s="94">
        <f t="shared" si="34"/>
        <v>0</v>
      </c>
      <c r="J339" s="320" t="str">
        <f t="shared" si="33"/>
        <v>2047–2048</v>
      </c>
      <c r="L339" s="356"/>
      <c r="N339" s="95"/>
    </row>
    <row r="340" spans="1:14" x14ac:dyDescent="0.3">
      <c r="A340" s="354">
        <v>54058</v>
      </c>
      <c r="B340" s="92">
        <f t="shared" si="29"/>
        <v>0</v>
      </c>
      <c r="C340" s="93"/>
      <c r="D340" s="94">
        <f t="shared" si="30"/>
        <v>0</v>
      </c>
      <c r="E340" s="355">
        <f t="shared" si="28"/>
        <v>0</v>
      </c>
      <c r="F340" s="94">
        <f t="shared" si="31"/>
        <v>0</v>
      </c>
      <c r="G340" s="94">
        <f>IF(AND(C340&lt;&gt;"",SUM(G$34:G339)&lt;E$25),$E$25/$E$29,0)</f>
        <v>0</v>
      </c>
      <c r="H340" s="94">
        <f t="shared" si="32"/>
        <v>0</v>
      </c>
      <c r="I340" s="94">
        <f t="shared" si="34"/>
        <v>0</v>
      </c>
      <c r="J340" s="320" t="str">
        <f t="shared" si="33"/>
        <v>2047–2048</v>
      </c>
      <c r="L340" s="356"/>
      <c r="N340" s="95"/>
    </row>
    <row r="341" spans="1:14" x14ac:dyDescent="0.3">
      <c r="A341" s="354">
        <v>54089</v>
      </c>
      <c r="B341" s="92">
        <f t="shared" si="29"/>
        <v>0</v>
      </c>
      <c r="C341" s="93"/>
      <c r="D341" s="94">
        <f t="shared" si="30"/>
        <v>0</v>
      </c>
      <c r="E341" s="355">
        <f t="shared" si="28"/>
        <v>0</v>
      </c>
      <c r="F341" s="94">
        <f t="shared" si="31"/>
        <v>0</v>
      </c>
      <c r="G341" s="94">
        <f>IF(AND(C341&lt;&gt;"",SUM(G$34:G340)&lt;E$25),$E$25/$E$29,0)</f>
        <v>0</v>
      </c>
      <c r="H341" s="94">
        <f t="shared" si="32"/>
        <v>0</v>
      </c>
      <c r="I341" s="94">
        <f t="shared" si="34"/>
        <v>0</v>
      </c>
      <c r="J341" s="320" t="str">
        <f t="shared" si="33"/>
        <v>2047–2048</v>
      </c>
      <c r="L341" s="356"/>
      <c r="N341" s="95"/>
    </row>
    <row r="342" spans="1:14" x14ac:dyDescent="0.3">
      <c r="A342" s="354">
        <v>54118</v>
      </c>
      <c r="B342" s="92">
        <f t="shared" si="29"/>
        <v>0</v>
      </c>
      <c r="C342" s="93"/>
      <c r="D342" s="94">
        <f t="shared" si="30"/>
        <v>0</v>
      </c>
      <c r="E342" s="355">
        <f t="shared" si="28"/>
        <v>0</v>
      </c>
      <c r="F342" s="94">
        <f t="shared" si="31"/>
        <v>0</v>
      </c>
      <c r="G342" s="94">
        <f>IF(AND(C342&lt;&gt;"",SUM(G$34:G341)&lt;E$25),$E$25/$E$29,0)</f>
        <v>0</v>
      </c>
      <c r="H342" s="94">
        <f t="shared" si="32"/>
        <v>0</v>
      </c>
      <c r="I342" s="94">
        <f t="shared" si="34"/>
        <v>0</v>
      </c>
      <c r="J342" s="320" t="str">
        <f t="shared" si="33"/>
        <v>2047–2048</v>
      </c>
      <c r="L342" s="356"/>
      <c r="N342" s="95"/>
    </row>
    <row r="343" spans="1:14" x14ac:dyDescent="0.3">
      <c r="A343" s="354">
        <v>54149</v>
      </c>
      <c r="B343" s="92">
        <f t="shared" si="29"/>
        <v>0</v>
      </c>
      <c r="C343" s="93"/>
      <c r="D343" s="94">
        <f t="shared" si="30"/>
        <v>0</v>
      </c>
      <c r="E343" s="355">
        <f t="shared" si="28"/>
        <v>0</v>
      </c>
      <c r="F343" s="94">
        <f t="shared" si="31"/>
        <v>0</v>
      </c>
      <c r="G343" s="94">
        <f>IF(AND(C343&lt;&gt;"",SUM(G$34:G342)&lt;E$25),$E$25/$E$29,0)</f>
        <v>0</v>
      </c>
      <c r="H343" s="94">
        <f t="shared" si="32"/>
        <v>0</v>
      </c>
      <c r="I343" s="94">
        <f t="shared" si="34"/>
        <v>0</v>
      </c>
      <c r="J343" s="320" t="str">
        <f t="shared" si="33"/>
        <v>2047–2048</v>
      </c>
      <c r="L343" s="356"/>
      <c r="N343" s="95"/>
    </row>
    <row r="344" spans="1:14" x14ac:dyDescent="0.3">
      <c r="A344" s="354">
        <v>54179</v>
      </c>
      <c r="B344" s="92">
        <f t="shared" si="29"/>
        <v>0</v>
      </c>
      <c r="C344" s="93"/>
      <c r="D344" s="94">
        <f t="shared" si="30"/>
        <v>0</v>
      </c>
      <c r="E344" s="355">
        <f t="shared" si="28"/>
        <v>0</v>
      </c>
      <c r="F344" s="94">
        <f t="shared" si="31"/>
        <v>0</v>
      </c>
      <c r="G344" s="94">
        <f>IF(AND(C344&lt;&gt;"",SUM(G$34:G343)&lt;E$25),$E$25/$E$29,0)</f>
        <v>0</v>
      </c>
      <c r="H344" s="94">
        <f t="shared" si="32"/>
        <v>0</v>
      </c>
      <c r="I344" s="94">
        <f t="shared" si="34"/>
        <v>0</v>
      </c>
      <c r="J344" s="320" t="str">
        <f t="shared" si="33"/>
        <v>2047–2048</v>
      </c>
      <c r="L344" s="356"/>
      <c r="N344" s="95"/>
    </row>
    <row r="345" spans="1:14" x14ac:dyDescent="0.3">
      <c r="A345" s="354">
        <v>54210</v>
      </c>
      <c r="B345" s="92">
        <f t="shared" si="29"/>
        <v>0</v>
      </c>
      <c r="C345" s="93"/>
      <c r="D345" s="94">
        <f t="shared" si="30"/>
        <v>0</v>
      </c>
      <c r="E345" s="355">
        <f t="shared" si="28"/>
        <v>0</v>
      </c>
      <c r="F345" s="94">
        <f t="shared" si="31"/>
        <v>0</v>
      </c>
      <c r="G345" s="94">
        <f>IF(AND(C345&lt;&gt;"",SUM(G$34:G344)&lt;E$25),$E$25/$E$29,0)</f>
        <v>0</v>
      </c>
      <c r="H345" s="94">
        <f t="shared" si="32"/>
        <v>0</v>
      </c>
      <c r="I345" s="94">
        <f t="shared" si="34"/>
        <v>0</v>
      </c>
      <c r="J345" s="320" t="str">
        <f t="shared" si="33"/>
        <v>2047–2048</v>
      </c>
      <c r="L345" s="356"/>
      <c r="N345" s="95"/>
    </row>
    <row r="346" spans="1:14" x14ac:dyDescent="0.3">
      <c r="A346" s="354">
        <v>54240</v>
      </c>
      <c r="B346" s="92">
        <f t="shared" si="29"/>
        <v>0</v>
      </c>
      <c r="C346" s="93"/>
      <c r="D346" s="94">
        <f t="shared" si="30"/>
        <v>0</v>
      </c>
      <c r="E346" s="355">
        <f t="shared" si="28"/>
        <v>0</v>
      </c>
      <c r="F346" s="94">
        <f t="shared" si="31"/>
        <v>0</v>
      </c>
      <c r="G346" s="94">
        <f>IF(AND(C346&lt;&gt;"",SUM(G$34:G345)&lt;E$25),$E$25/$E$29,0)</f>
        <v>0</v>
      </c>
      <c r="H346" s="94">
        <f t="shared" si="32"/>
        <v>0</v>
      </c>
      <c r="I346" s="94">
        <f t="shared" si="34"/>
        <v>0</v>
      </c>
      <c r="J346" s="320" t="str">
        <f t="shared" si="33"/>
        <v>2048–2049</v>
      </c>
      <c r="L346" s="356"/>
      <c r="N346" s="95"/>
    </row>
    <row r="347" spans="1:14" x14ac:dyDescent="0.3">
      <c r="A347" s="354">
        <v>54271</v>
      </c>
      <c r="B347" s="92">
        <f t="shared" si="29"/>
        <v>0</v>
      </c>
      <c r="C347" s="93"/>
      <c r="D347" s="94">
        <f t="shared" si="30"/>
        <v>0</v>
      </c>
      <c r="E347" s="355">
        <f t="shared" si="28"/>
        <v>0</v>
      </c>
      <c r="F347" s="94">
        <f t="shared" si="31"/>
        <v>0</v>
      </c>
      <c r="G347" s="94">
        <f>IF(AND(C347&lt;&gt;"",SUM(G$34:G346)&lt;E$25),$E$25/$E$29,0)</f>
        <v>0</v>
      </c>
      <c r="H347" s="94">
        <f t="shared" si="32"/>
        <v>0</v>
      </c>
      <c r="I347" s="94">
        <f t="shared" si="34"/>
        <v>0</v>
      </c>
      <c r="J347" s="320" t="str">
        <f t="shared" si="33"/>
        <v>2048–2049</v>
      </c>
      <c r="L347" s="356"/>
      <c r="N347" s="95"/>
    </row>
    <row r="348" spans="1:14" x14ac:dyDescent="0.3">
      <c r="A348" s="354">
        <v>54302</v>
      </c>
      <c r="B348" s="92">
        <f t="shared" si="29"/>
        <v>0</v>
      </c>
      <c r="C348" s="93"/>
      <c r="D348" s="94">
        <f t="shared" si="30"/>
        <v>0</v>
      </c>
      <c r="E348" s="355">
        <f t="shared" si="28"/>
        <v>0</v>
      </c>
      <c r="F348" s="94">
        <f t="shared" si="31"/>
        <v>0</v>
      </c>
      <c r="G348" s="94">
        <f>IF(AND(C348&lt;&gt;"",SUM(G$34:G347)&lt;E$25),$E$25/$E$29,0)</f>
        <v>0</v>
      </c>
      <c r="H348" s="94">
        <f t="shared" si="32"/>
        <v>0</v>
      </c>
      <c r="I348" s="94">
        <f t="shared" si="34"/>
        <v>0</v>
      </c>
      <c r="J348" s="320" t="str">
        <f t="shared" si="33"/>
        <v>2048–2049</v>
      </c>
      <c r="L348" s="356"/>
      <c r="N348" s="95"/>
    </row>
    <row r="349" spans="1:14" x14ac:dyDescent="0.3">
      <c r="A349" s="354">
        <v>54332</v>
      </c>
      <c r="B349" s="92">
        <f t="shared" si="29"/>
        <v>0</v>
      </c>
      <c r="C349" s="93"/>
      <c r="D349" s="94">
        <f t="shared" si="30"/>
        <v>0</v>
      </c>
      <c r="E349" s="355">
        <f t="shared" si="28"/>
        <v>0</v>
      </c>
      <c r="F349" s="94">
        <f t="shared" si="31"/>
        <v>0</v>
      </c>
      <c r="G349" s="94">
        <f>IF(AND(C349&lt;&gt;"",SUM(G$34:G348)&lt;E$25),$E$25/$E$29,0)</f>
        <v>0</v>
      </c>
      <c r="H349" s="94">
        <f t="shared" si="32"/>
        <v>0</v>
      </c>
      <c r="I349" s="94">
        <f t="shared" si="34"/>
        <v>0</v>
      </c>
      <c r="J349" s="320" t="str">
        <f t="shared" si="33"/>
        <v>2048–2049</v>
      </c>
      <c r="L349" s="356"/>
      <c r="N349" s="95"/>
    </row>
    <row r="350" spans="1:14" x14ac:dyDescent="0.3">
      <c r="A350" s="354">
        <v>54363</v>
      </c>
      <c r="B350" s="92">
        <f t="shared" si="29"/>
        <v>0</v>
      </c>
      <c r="C350" s="93"/>
      <c r="D350" s="94">
        <f t="shared" si="30"/>
        <v>0</v>
      </c>
      <c r="E350" s="355">
        <f t="shared" si="28"/>
        <v>0</v>
      </c>
      <c r="F350" s="94">
        <f t="shared" si="31"/>
        <v>0</v>
      </c>
      <c r="G350" s="94">
        <f>IF(AND(C350&lt;&gt;"",SUM(G$34:G349)&lt;E$25),$E$25/$E$29,0)</f>
        <v>0</v>
      </c>
      <c r="H350" s="94">
        <f t="shared" si="32"/>
        <v>0</v>
      </c>
      <c r="I350" s="94">
        <f t="shared" si="34"/>
        <v>0</v>
      </c>
      <c r="J350" s="320" t="str">
        <f t="shared" si="33"/>
        <v>2048–2049</v>
      </c>
      <c r="L350" s="356"/>
      <c r="N350" s="95"/>
    </row>
    <row r="351" spans="1:14" x14ac:dyDescent="0.3">
      <c r="A351" s="354">
        <v>54393</v>
      </c>
      <c r="B351" s="92">
        <f t="shared" si="29"/>
        <v>0</v>
      </c>
      <c r="C351" s="93"/>
      <c r="D351" s="94">
        <f t="shared" si="30"/>
        <v>0</v>
      </c>
      <c r="E351" s="355">
        <f t="shared" si="28"/>
        <v>0</v>
      </c>
      <c r="F351" s="94">
        <f t="shared" si="31"/>
        <v>0</v>
      </c>
      <c r="G351" s="94">
        <f>IF(AND(C351&lt;&gt;"",SUM(G$34:G350)&lt;E$25),$E$25/$E$29,0)</f>
        <v>0</v>
      </c>
      <c r="H351" s="94">
        <f t="shared" si="32"/>
        <v>0</v>
      </c>
      <c r="I351" s="94">
        <f t="shared" si="34"/>
        <v>0</v>
      </c>
      <c r="J351" s="320" t="str">
        <f t="shared" si="33"/>
        <v>2048–2049</v>
      </c>
      <c r="L351" s="356"/>
      <c r="N351" s="95"/>
    </row>
    <row r="352" spans="1:14" x14ac:dyDescent="0.3">
      <c r="A352" s="354">
        <v>54424</v>
      </c>
      <c r="B352" s="92">
        <f t="shared" si="29"/>
        <v>0</v>
      </c>
      <c r="C352" s="93"/>
      <c r="D352" s="94">
        <f t="shared" si="30"/>
        <v>0</v>
      </c>
      <c r="E352" s="355">
        <f t="shared" si="28"/>
        <v>0</v>
      </c>
      <c r="F352" s="94">
        <f t="shared" si="31"/>
        <v>0</v>
      </c>
      <c r="G352" s="94">
        <f>IF(AND(C352&lt;&gt;"",SUM(G$34:G351)&lt;E$25),$E$25/$E$29,0)</f>
        <v>0</v>
      </c>
      <c r="H352" s="94">
        <f t="shared" si="32"/>
        <v>0</v>
      </c>
      <c r="I352" s="94">
        <f t="shared" si="34"/>
        <v>0</v>
      </c>
      <c r="J352" s="320" t="str">
        <f t="shared" si="33"/>
        <v>2048–2049</v>
      </c>
      <c r="L352" s="356"/>
      <c r="N352" s="95"/>
    </row>
    <row r="353" spans="1:14" x14ac:dyDescent="0.3">
      <c r="A353" s="354">
        <v>54455</v>
      </c>
      <c r="B353" s="92">
        <f t="shared" si="29"/>
        <v>0</v>
      </c>
      <c r="C353" s="93"/>
      <c r="D353" s="94">
        <f t="shared" si="30"/>
        <v>0</v>
      </c>
      <c r="E353" s="355">
        <f t="shared" si="28"/>
        <v>0</v>
      </c>
      <c r="F353" s="94">
        <f t="shared" si="31"/>
        <v>0</v>
      </c>
      <c r="G353" s="94">
        <f>IF(AND(C353&lt;&gt;"",SUM(G$34:G352)&lt;E$25),$E$25/$E$29,0)</f>
        <v>0</v>
      </c>
      <c r="H353" s="94">
        <f t="shared" si="32"/>
        <v>0</v>
      </c>
      <c r="I353" s="94">
        <f t="shared" si="34"/>
        <v>0</v>
      </c>
      <c r="J353" s="320" t="str">
        <f t="shared" si="33"/>
        <v>2048–2049</v>
      </c>
      <c r="L353" s="356"/>
      <c r="N353" s="95"/>
    </row>
    <row r="354" spans="1:14" x14ac:dyDescent="0.3">
      <c r="A354" s="354">
        <v>54483</v>
      </c>
      <c r="B354" s="92">
        <f t="shared" si="29"/>
        <v>0</v>
      </c>
      <c r="C354" s="93"/>
      <c r="D354" s="94">
        <f t="shared" si="30"/>
        <v>0</v>
      </c>
      <c r="E354" s="355">
        <f t="shared" ref="E354:E417" si="35">C354-D354</f>
        <v>0</v>
      </c>
      <c r="F354" s="94">
        <f t="shared" si="31"/>
        <v>0</v>
      </c>
      <c r="G354" s="94">
        <f>IF(AND(C354&lt;&gt;"",SUM(G$34:G353)&lt;E$25),$E$25/$E$29,0)</f>
        <v>0</v>
      </c>
      <c r="H354" s="94">
        <f t="shared" si="32"/>
        <v>0</v>
      </c>
      <c r="I354" s="94">
        <f t="shared" si="34"/>
        <v>0</v>
      </c>
      <c r="J354" s="320" t="str">
        <f t="shared" si="33"/>
        <v>2048–2049</v>
      </c>
      <c r="L354" s="356"/>
      <c r="N354" s="95"/>
    </row>
    <row r="355" spans="1:14" x14ac:dyDescent="0.3">
      <c r="A355" s="354">
        <v>54514</v>
      </c>
      <c r="B355" s="92">
        <f t="shared" ref="B355:B418" si="36">IF(C355&gt;0,C355*-1,C355)</f>
        <v>0</v>
      </c>
      <c r="C355" s="93"/>
      <c r="D355" s="94">
        <f t="shared" ref="D355:D418" si="37">IF(C355="",0,IF($E$20="Beginning",IF(C354&lt;&gt;"",$F354*$E$16/12,0),IF(C354&lt;&gt;"",$F354*$E$16/12,$E$21*$E$16/12)))</f>
        <v>0</v>
      </c>
      <c r="E355" s="355">
        <f t="shared" si="35"/>
        <v>0</v>
      </c>
      <c r="F355" s="94">
        <f t="shared" ref="F355:F418" si="38">IF(C355="",0,IF(C354="",$E$21-E355,IF(C355&lt;&gt;"",F354-E355)))</f>
        <v>0</v>
      </c>
      <c r="G355" s="94">
        <f>IF(AND(C355&lt;&gt;"",SUM(G$34:G354)&lt;E$25),$E$25/$E$29,0)</f>
        <v>0</v>
      </c>
      <c r="H355" s="94">
        <f t="shared" ref="H355:H418" si="39">IF(C355&lt;&gt;"",G355+H354,0)</f>
        <v>0</v>
      </c>
      <c r="I355" s="94">
        <f t="shared" si="34"/>
        <v>0</v>
      </c>
      <c r="J355" s="320" t="str">
        <f t="shared" ref="J355:J418" si="40">IF(OR(MONTH(A355)=1,MONTH(A355)=2,MONTH(A355)=3,MONTH(A355)=4,MONTH(A355)=5,MONTH(A355)=6),YEAR(A355)-1&amp;"–"&amp;YEAR(A355),YEAR(A355)&amp;"–"&amp;YEAR(A355)+1)</f>
        <v>2048–2049</v>
      </c>
      <c r="L355" s="356"/>
      <c r="N355" s="95"/>
    </row>
    <row r="356" spans="1:14" x14ac:dyDescent="0.3">
      <c r="A356" s="354">
        <v>54544</v>
      </c>
      <c r="B356" s="92">
        <f t="shared" si="36"/>
        <v>0</v>
      </c>
      <c r="C356" s="93"/>
      <c r="D356" s="94">
        <f t="shared" si="37"/>
        <v>0</v>
      </c>
      <c r="E356" s="355">
        <f t="shared" si="35"/>
        <v>0</v>
      </c>
      <c r="F356" s="94">
        <f t="shared" si="38"/>
        <v>0</v>
      </c>
      <c r="G356" s="94">
        <f>IF(AND(C356&lt;&gt;"",SUM(G$34:G355)&lt;E$25),$E$25/$E$29,0)</f>
        <v>0</v>
      </c>
      <c r="H356" s="94">
        <f t="shared" si="39"/>
        <v>0</v>
      </c>
      <c r="I356" s="94">
        <f t="shared" ref="I356:I419" si="41">IF(C356&lt;&gt;"",$E$25-H356,0)</f>
        <v>0</v>
      </c>
      <c r="J356" s="320" t="str">
        <f t="shared" si="40"/>
        <v>2048–2049</v>
      </c>
      <c r="L356" s="356"/>
      <c r="N356" s="95"/>
    </row>
    <row r="357" spans="1:14" x14ac:dyDescent="0.3">
      <c r="A357" s="354">
        <v>54575</v>
      </c>
      <c r="B357" s="92">
        <f t="shared" si="36"/>
        <v>0</v>
      </c>
      <c r="C357" s="93"/>
      <c r="D357" s="94">
        <f t="shared" si="37"/>
        <v>0</v>
      </c>
      <c r="E357" s="355">
        <f t="shared" si="35"/>
        <v>0</v>
      </c>
      <c r="F357" s="94">
        <f t="shared" si="38"/>
        <v>0</v>
      </c>
      <c r="G357" s="94">
        <f>IF(AND(C357&lt;&gt;"",SUM(G$34:G356)&lt;E$25),$E$25/$E$29,0)</f>
        <v>0</v>
      </c>
      <c r="H357" s="94">
        <f t="shared" si="39"/>
        <v>0</v>
      </c>
      <c r="I357" s="94">
        <f t="shared" si="41"/>
        <v>0</v>
      </c>
      <c r="J357" s="320" t="str">
        <f t="shared" si="40"/>
        <v>2048–2049</v>
      </c>
      <c r="L357" s="356"/>
      <c r="N357" s="95"/>
    </row>
    <row r="358" spans="1:14" x14ac:dyDescent="0.3">
      <c r="A358" s="354">
        <v>54605</v>
      </c>
      <c r="B358" s="92">
        <f t="shared" si="36"/>
        <v>0</v>
      </c>
      <c r="C358" s="93"/>
      <c r="D358" s="94">
        <f t="shared" si="37"/>
        <v>0</v>
      </c>
      <c r="E358" s="355">
        <f t="shared" si="35"/>
        <v>0</v>
      </c>
      <c r="F358" s="94">
        <f t="shared" si="38"/>
        <v>0</v>
      </c>
      <c r="G358" s="94">
        <f>IF(AND(C358&lt;&gt;"",SUM(G$34:G357)&lt;E$25),$E$25/$E$29,0)</f>
        <v>0</v>
      </c>
      <c r="H358" s="94">
        <f t="shared" si="39"/>
        <v>0</v>
      </c>
      <c r="I358" s="94">
        <f t="shared" si="41"/>
        <v>0</v>
      </c>
      <c r="J358" s="320" t="str">
        <f t="shared" si="40"/>
        <v>2049–2050</v>
      </c>
      <c r="L358" s="356"/>
      <c r="N358" s="95"/>
    </row>
    <row r="359" spans="1:14" x14ac:dyDescent="0.3">
      <c r="A359" s="354">
        <v>54636</v>
      </c>
      <c r="B359" s="92">
        <f t="shared" si="36"/>
        <v>0</v>
      </c>
      <c r="C359" s="93"/>
      <c r="D359" s="94">
        <f t="shared" si="37"/>
        <v>0</v>
      </c>
      <c r="E359" s="355">
        <f t="shared" si="35"/>
        <v>0</v>
      </c>
      <c r="F359" s="94">
        <f t="shared" si="38"/>
        <v>0</v>
      </c>
      <c r="G359" s="94">
        <f>IF(AND(C359&lt;&gt;"",SUM(G$34:G358)&lt;E$25),$E$25/$E$29,0)</f>
        <v>0</v>
      </c>
      <c r="H359" s="94">
        <f t="shared" si="39"/>
        <v>0</v>
      </c>
      <c r="I359" s="94">
        <f t="shared" si="41"/>
        <v>0</v>
      </c>
      <c r="J359" s="320" t="str">
        <f t="shared" si="40"/>
        <v>2049–2050</v>
      </c>
      <c r="L359" s="356"/>
      <c r="N359" s="95"/>
    </row>
    <row r="360" spans="1:14" x14ac:dyDescent="0.3">
      <c r="A360" s="354">
        <v>54667</v>
      </c>
      <c r="B360" s="92">
        <f t="shared" si="36"/>
        <v>0</v>
      </c>
      <c r="C360" s="93"/>
      <c r="D360" s="94">
        <f t="shared" si="37"/>
        <v>0</v>
      </c>
      <c r="E360" s="355">
        <f t="shared" si="35"/>
        <v>0</v>
      </c>
      <c r="F360" s="94">
        <f t="shared" si="38"/>
        <v>0</v>
      </c>
      <c r="G360" s="94">
        <f>IF(AND(C360&lt;&gt;"",SUM(G$34:G359)&lt;E$25),$E$25/$E$29,0)</f>
        <v>0</v>
      </c>
      <c r="H360" s="94">
        <f t="shared" si="39"/>
        <v>0</v>
      </c>
      <c r="I360" s="94">
        <f t="shared" si="41"/>
        <v>0</v>
      </c>
      <c r="J360" s="320" t="str">
        <f t="shared" si="40"/>
        <v>2049–2050</v>
      </c>
      <c r="L360" s="356"/>
      <c r="N360" s="95"/>
    </row>
    <row r="361" spans="1:14" x14ac:dyDescent="0.3">
      <c r="A361" s="354">
        <v>54697</v>
      </c>
      <c r="B361" s="92">
        <f t="shared" si="36"/>
        <v>0</v>
      </c>
      <c r="C361" s="93"/>
      <c r="D361" s="94">
        <f t="shared" si="37"/>
        <v>0</v>
      </c>
      <c r="E361" s="355">
        <f t="shared" si="35"/>
        <v>0</v>
      </c>
      <c r="F361" s="94">
        <f t="shared" si="38"/>
        <v>0</v>
      </c>
      <c r="G361" s="94">
        <f>IF(AND(C361&lt;&gt;"",SUM(G$34:G360)&lt;E$25),$E$25/$E$29,0)</f>
        <v>0</v>
      </c>
      <c r="H361" s="94">
        <f t="shared" si="39"/>
        <v>0</v>
      </c>
      <c r="I361" s="94">
        <f t="shared" si="41"/>
        <v>0</v>
      </c>
      <c r="J361" s="320" t="str">
        <f t="shared" si="40"/>
        <v>2049–2050</v>
      </c>
      <c r="L361" s="356"/>
      <c r="N361" s="95"/>
    </row>
    <row r="362" spans="1:14" x14ac:dyDescent="0.3">
      <c r="A362" s="354">
        <v>54728</v>
      </c>
      <c r="B362" s="92">
        <f t="shared" si="36"/>
        <v>0</v>
      </c>
      <c r="C362" s="93"/>
      <c r="D362" s="94">
        <f t="shared" si="37"/>
        <v>0</v>
      </c>
      <c r="E362" s="355">
        <f t="shared" si="35"/>
        <v>0</v>
      </c>
      <c r="F362" s="94">
        <f t="shared" si="38"/>
        <v>0</v>
      </c>
      <c r="G362" s="94">
        <f>IF(AND(C362&lt;&gt;"",SUM(G$34:G361)&lt;E$25),$E$25/$E$29,0)</f>
        <v>0</v>
      </c>
      <c r="H362" s="94">
        <f t="shared" si="39"/>
        <v>0</v>
      </c>
      <c r="I362" s="94">
        <f t="shared" si="41"/>
        <v>0</v>
      </c>
      <c r="J362" s="320" t="str">
        <f t="shared" si="40"/>
        <v>2049–2050</v>
      </c>
      <c r="L362" s="356"/>
      <c r="N362" s="95"/>
    </row>
    <row r="363" spans="1:14" x14ac:dyDescent="0.3">
      <c r="A363" s="354">
        <v>54758</v>
      </c>
      <c r="B363" s="92">
        <f t="shared" si="36"/>
        <v>0</v>
      </c>
      <c r="C363" s="93"/>
      <c r="D363" s="94">
        <f t="shared" si="37"/>
        <v>0</v>
      </c>
      <c r="E363" s="355">
        <f t="shared" si="35"/>
        <v>0</v>
      </c>
      <c r="F363" s="94">
        <f t="shared" si="38"/>
        <v>0</v>
      </c>
      <c r="G363" s="94">
        <f>IF(AND(C363&lt;&gt;"",SUM(G$34:G362)&lt;E$25),$E$25/$E$29,0)</f>
        <v>0</v>
      </c>
      <c r="H363" s="94">
        <f t="shared" si="39"/>
        <v>0</v>
      </c>
      <c r="I363" s="94">
        <f t="shared" si="41"/>
        <v>0</v>
      </c>
      <c r="J363" s="320" t="str">
        <f t="shared" si="40"/>
        <v>2049–2050</v>
      </c>
      <c r="L363" s="356"/>
      <c r="N363" s="95"/>
    </row>
    <row r="364" spans="1:14" x14ac:dyDescent="0.3">
      <c r="A364" s="354">
        <v>54789</v>
      </c>
      <c r="B364" s="92">
        <f t="shared" si="36"/>
        <v>0</v>
      </c>
      <c r="C364" s="93"/>
      <c r="D364" s="94">
        <f t="shared" si="37"/>
        <v>0</v>
      </c>
      <c r="E364" s="355">
        <f t="shared" si="35"/>
        <v>0</v>
      </c>
      <c r="F364" s="94">
        <f t="shared" si="38"/>
        <v>0</v>
      </c>
      <c r="G364" s="94">
        <f>IF(AND(C364&lt;&gt;"",SUM(G$34:G363)&lt;E$25),$E$25/$E$29,0)</f>
        <v>0</v>
      </c>
      <c r="H364" s="94">
        <f t="shared" si="39"/>
        <v>0</v>
      </c>
      <c r="I364" s="94">
        <f t="shared" si="41"/>
        <v>0</v>
      </c>
      <c r="J364" s="320" t="str">
        <f t="shared" si="40"/>
        <v>2049–2050</v>
      </c>
      <c r="L364" s="356"/>
      <c r="N364" s="95"/>
    </row>
    <row r="365" spans="1:14" x14ac:dyDescent="0.3">
      <c r="A365" s="354">
        <v>54820</v>
      </c>
      <c r="B365" s="92">
        <f t="shared" si="36"/>
        <v>0</v>
      </c>
      <c r="C365" s="93"/>
      <c r="D365" s="94">
        <f t="shared" si="37"/>
        <v>0</v>
      </c>
      <c r="E365" s="355">
        <f t="shared" si="35"/>
        <v>0</v>
      </c>
      <c r="F365" s="94">
        <f t="shared" si="38"/>
        <v>0</v>
      </c>
      <c r="G365" s="94">
        <f>IF(AND(C365&lt;&gt;"",SUM(G$34:G364)&lt;E$25),$E$25/$E$29,0)</f>
        <v>0</v>
      </c>
      <c r="H365" s="94">
        <f t="shared" si="39"/>
        <v>0</v>
      </c>
      <c r="I365" s="94">
        <f t="shared" si="41"/>
        <v>0</v>
      </c>
      <c r="J365" s="320" t="str">
        <f t="shared" si="40"/>
        <v>2049–2050</v>
      </c>
      <c r="L365" s="356"/>
      <c r="N365" s="95"/>
    </row>
    <row r="366" spans="1:14" x14ac:dyDescent="0.3">
      <c r="A366" s="354">
        <v>54848</v>
      </c>
      <c r="B366" s="92">
        <f t="shared" si="36"/>
        <v>0</v>
      </c>
      <c r="C366" s="93"/>
      <c r="D366" s="94">
        <f t="shared" si="37"/>
        <v>0</v>
      </c>
      <c r="E366" s="355">
        <f t="shared" si="35"/>
        <v>0</v>
      </c>
      <c r="F366" s="94">
        <f t="shared" si="38"/>
        <v>0</v>
      </c>
      <c r="G366" s="94">
        <f>IF(AND(C366&lt;&gt;"",SUM(G$34:G365)&lt;E$25),$E$25/$E$29,0)</f>
        <v>0</v>
      </c>
      <c r="H366" s="94">
        <f t="shared" si="39"/>
        <v>0</v>
      </c>
      <c r="I366" s="94">
        <f t="shared" si="41"/>
        <v>0</v>
      </c>
      <c r="J366" s="320" t="str">
        <f t="shared" si="40"/>
        <v>2049–2050</v>
      </c>
      <c r="L366" s="356"/>
      <c r="N366" s="95"/>
    </row>
    <row r="367" spans="1:14" x14ac:dyDescent="0.3">
      <c r="A367" s="354">
        <v>54879</v>
      </c>
      <c r="B367" s="92">
        <f t="shared" si="36"/>
        <v>0</v>
      </c>
      <c r="C367" s="93"/>
      <c r="D367" s="94">
        <f t="shared" si="37"/>
        <v>0</v>
      </c>
      <c r="E367" s="355">
        <f t="shared" si="35"/>
        <v>0</v>
      </c>
      <c r="F367" s="94">
        <f t="shared" si="38"/>
        <v>0</v>
      </c>
      <c r="G367" s="94">
        <f>IF(AND(C367&lt;&gt;"",SUM(G$34:G366)&lt;E$25),$E$25/$E$29,0)</f>
        <v>0</v>
      </c>
      <c r="H367" s="94">
        <f t="shared" si="39"/>
        <v>0</v>
      </c>
      <c r="I367" s="94">
        <f t="shared" si="41"/>
        <v>0</v>
      </c>
      <c r="J367" s="320" t="str">
        <f t="shared" si="40"/>
        <v>2049–2050</v>
      </c>
      <c r="L367" s="356"/>
      <c r="N367" s="95"/>
    </row>
    <row r="368" spans="1:14" x14ac:dyDescent="0.3">
      <c r="A368" s="354">
        <v>54909</v>
      </c>
      <c r="B368" s="92">
        <f t="shared" si="36"/>
        <v>0</v>
      </c>
      <c r="C368" s="93"/>
      <c r="D368" s="94">
        <f t="shared" si="37"/>
        <v>0</v>
      </c>
      <c r="E368" s="355">
        <f t="shared" si="35"/>
        <v>0</v>
      </c>
      <c r="F368" s="94">
        <f t="shared" si="38"/>
        <v>0</v>
      </c>
      <c r="G368" s="94">
        <f>IF(AND(C368&lt;&gt;"",SUM(G$34:G367)&lt;E$25),$E$25/$E$29,0)</f>
        <v>0</v>
      </c>
      <c r="H368" s="94">
        <f t="shared" si="39"/>
        <v>0</v>
      </c>
      <c r="I368" s="94">
        <f t="shared" si="41"/>
        <v>0</v>
      </c>
      <c r="J368" s="320" t="str">
        <f t="shared" si="40"/>
        <v>2049–2050</v>
      </c>
      <c r="L368" s="356"/>
      <c r="N368" s="95"/>
    </row>
    <row r="369" spans="1:14" x14ac:dyDescent="0.3">
      <c r="A369" s="354">
        <v>54940</v>
      </c>
      <c r="B369" s="92">
        <f t="shared" si="36"/>
        <v>0</v>
      </c>
      <c r="C369" s="93"/>
      <c r="D369" s="94">
        <f t="shared" si="37"/>
        <v>0</v>
      </c>
      <c r="E369" s="355">
        <f t="shared" si="35"/>
        <v>0</v>
      </c>
      <c r="F369" s="94">
        <f t="shared" si="38"/>
        <v>0</v>
      </c>
      <c r="G369" s="94">
        <f>IF(AND(C369&lt;&gt;"",SUM(G$34:G368)&lt;E$25),$E$25/$E$29,0)</f>
        <v>0</v>
      </c>
      <c r="H369" s="94">
        <f t="shared" si="39"/>
        <v>0</v>
      </c>
      <c r="I369" s="94">
        <f t="shared" si="41"/>
        <v>0</v>
      </c>
      <c r="J369" s="320" t="str">
        <f t="shared" si="40"/>
        <v>2049–2050</v>
      </c>
      <c r="L369" s="356"/>
      <c r="N369" s="95"/>
    </row>
    <row r="370" spans="1:14" x14ac:dyDescent="0.3">
      <c r="A370" s="354">
        <v>54970</v>
      </c>
      <c r="B370" s="92">
        <f t="shared" si="36"/>
        <v>0</v>
      </c>
      <c r="C370" s="93"/>
      <c r="D370" s="94">
        <f t="shared" si="37"/>
        <v>0</v>
      </c>
      <c r="E370" s="355">
        <f t="shared" si="35"/>
        <v>0</v>
      </c>
      <c r="F370" s="94">
        <f t="shared" si="38"/>
        <v>0</v>
      </c>
      <c r="G370" s="94">
        <f>IF(AND(C370&lt;&gt;"",SUM(G$34:G369)&lt;E$25),$E$25/$E$29,0)</f>
        <v>0</v>
      </c>
      <c r="H370" s="94">
        <f t="shared" si="39"/>
        <v>0</v>
      </c>
      <c r="I370" s="94">
        <f t="shared" si="41"/>
        <v>0</v>
      </c>
      <c r="J370" s="320" t="str">
        <f t="shared" si="40"/>
        <v>2050–2051</v>
      </c>
      <c r="L370" s="356"/>
      <c r="N370" s="95"/>
    </row>
    <row r="371" spans="1:14" x14ac:dyDescent="0.3">
      <c r="A371" s="354">
        <v>55001</v>
      </c>
      <c r="B371" s="92">
        <f t="shared" si="36"/>
        <v>0</v>
      </c>
      <c r="C371" s="93"/>
      <c r="D371" s="94">
        <f t="shared" si="37"/>
        <v>0</v>
      </c>
      <c r="E371" s="355">
        <f t="shared" si="35"/>
        <v>0</v>
      </c>
      <c r="F371" s="94">
        <f t="shared" si="38"/>
        <v>0</v>
      </c>
      <c r="G371" s="94">
        <f>IF(AND(C371&lt;&gt;"",SUM(G$34:G370)&lt;E$25),$E$25/$E$29,0)</f>
        <v>0</v>
      </c>
      <c r="H371" s="94">
        <f t="shared" si="39"/>
        <v>0</v>
      </c>
      <c r="I371" s="94">
        <f t="shared" si="41"/>
        <v>0</v>
      </c>
      <c r="J371" s="320" t="str">
        <f t="shared" si="40"/>
        <v>2050–2051</v>
      </c>
      <c r="L371" s="356"/>
      <c r="N371" s="95"/>
    </row>
    <row r="372" spans="1:14" x14ac:dyDescent="0.3">
      <c r="A372" s="354">
        <v>55032</v>
      </c>
      <c r="B372" s="92">
        <f t="shared" si="36"/>
        <v>0</v>
      </c>
      <c r="C372" s="93"/>
      <c r="D372" s="94">
        <f t="shared" si="37"/>
        <v>0</v>
      </c>
      <c r="E372" s="355">
        <f t="shared" si="35"/>
        <v>0</v>
      </c>
      <c r="F372" s="94">
        <f t="shared" si="38"/>
        <v>0</v>
      </c>
      <c r="G372" s="94">
        <f>IF(AND(C372&lt;&gt;"",SUM(G$34:G371)&lt;E$25),$E$25/$E$29,0)</f>
        <v>0</v>
      </c>
      <c r="H372" s="94">
        <f t="shared" si="39"/>
        <v>0</v>
      </c>
      <c r="I372" s="94">
        <f t="shared" si="41"/>
        <v>0</v>
      </c>
      <c r="J372" s="320" t="str">
        <f t="shared" si="40"/>
        <v>2050–2051</v>
      </c>
      <c r="L372" s="356"/>
      <c r="N372" s="95"/>
    </row>
    <row r="373" spans="1:14" x14ac:dyDescent="0.3">
      <c r="A373" s="354">
        <v>55062</v>
      </c>
      <c r="B373" s="92">
        <f t="shared" si="36"/>
        <v>0</v>
      </c>
      <c r="C373" s="93"/>
      <c r="D373" s="94">
        <f t="shared" si="37"/>
        <v>0</v>
      </c>
      <c r="E373" s="355">
        <f t="shared" si="35"/>
        <v>0</v>
      </c>
      <c r="F373" s="94">
        <f t="shared" si="38"/>
        <v>0</v>
      </c>
      <c r="G373" s="94">
        <f>IF(AND(C373&lt;&gt;"",SUM(G$34:G372)&lt;E$25),$E$25/$E$29,0)</f>
        <v>0</v>
      </c>
      <c r="H373" s="94">
        <f t="shared" si="39"/>
        <v>0</v>
      </c>
      <c r="I373" s="94">
        <f t="shared" si="41"/>
        <v>0</v>
      </c>
      <c r="J373" s="320" t="str">
        <f t="shared" si="40"/>
        <v>2050–2051</v>
      </c>
      <c r="L373" s="356"/>
      <c r="N373" s="95"/>
    </row>
    <row r="374" spans="1:14" x14ac:dyDescent="0.3">
      <c r="A374" s="354">
        <v>55093</v>
      </c>
      <c r="B374" s="92">
        <f t="shared" si="36"/>
        <v>0</v>
      </c>
      <c r="C374" s="93"/>
      <c r="D374" s="94">
        <f t="shared" si="37"/>
        <v>0</v>
      </c>
      <c r="E374" s="355">
        <f t="shared" si="35"/>
        <v>0</v>
      </c>
      <c r="F374" s="94">
        <f t="shared" si="38"/>
        <v>0</v>
      </c>
      <c r="G374" s="94">
        <f>IF(AND(C374&lt;&gt;"",SUM(G$34:G373)&lt;E$25),$E$25/$E$29,0)</f>
        <v>0</v>
      </c>
      <c r="H374" s="94">
        <f t="shared" si="39"/>
        <v>0</v>
      </c>
      <c r="I374" s="94">
        <f t="shared" si="41"/>
        <v>0</v>
      </c>
      <c r="J374" s="320" t="str">
        <f t="shared" si="40"/>
        <v>2050–2051</v>
      </c>
      <c r="L374" s="356"/>
      <c r="N374" s="95"/>
    </row>
    <row r="375" spans="1:14" x14ac:dyDescent="0.3">
      <c r="A375" s="354">
        <v>55123</v>
      </c>
      <c r="B375" s="92">
        <f t="shared" si="36"/>
        <v>0</v>
      </c>
      <c r="C375" s="93"/>
      <c r="D375" s="94">
        <f t="shared" si="37"/>
        <v>0</v>
      </c>
      <c r="E375" s="355">
        <f t="shared" si="35"/>
        <v>0</v>
      </c>
      <c r="F375" s="94">
        <f t="shared" si="38"/>
        <v>0</v>
      </c>
      <c r="G375" s="94">
        <f>IF(AND(C375&lt;&gt;"",SUM(G$34:G374)&lt;E$25),$E$25/$E$29,0)</f>
        <v>0</v>
      </c>
      <c r="H375" s="94">
        <f t="shared" si="39"/>
        <v>0</v>
      </c>
      <c r="I375" s="94">
        <f t="shared" si="41"/>
        <v>0</v>
      </c>
      <c r="J375" s="320" t="str">
        <f t="shared" si="40"/>
        <v>2050–2051</v>
      </c>
      <c r="L375" s="356"/>
      <c r="N375" s="95"/>
    </row>
    <row r="376" spans="1:14" x14ac:dyDescent="0.3">
      <c r="A376" s="354">
        <v>55154</v>
      </c>
      <c r="B376" s="92">
        <f t="shared" si="36"/>
        <v>0</v>
      </c>
      <c r="C376" s="93"/>
      <c r="D376" s="94">
        <f t="shared" si="37"/>
        <v>0</v>
      </c>
      <c r="E376" s="355">
        <f t="shared" si="35"/>
        <v>0</v>
      </c>
      <c r="F376" s="94">
        <f t="shared" si="38"/>
        <v>0</v>
      </c>
      <c r="G376" s="94">
        <f>IF(AND(C376&lt;&gt;"",SUM(G$34:G375)&lt;E$25),$E$25/$E$29,0)</f>
        <v>0</v>
      </c>
      <c r="H376" s="94">
        <f t="shared" si="39"/>
        <v>0</v>
      </c>
      <c r="I376" s="94">
        <f t="shared" si="41"/>
        <v>0</v>
      </c>
      <c r="J376" s="320" t="str">
        <f t="shared" si="40"/>
        <v>2050–2051</v>
      </c>
      <c r="L376" s="356"/>
      <c r="N376" s="95"/>
    </row>
    <row r="377" spans="1:14" x14ac:dyDescent="0.3">
      <c r="A377" s="354">
        <v>55185</v>
      </c>
      <c r="B377" s="92">
        <f t="shared" si="36"/>
        <v>0</v>
      </c>
      <c r="C377" s="93"/>
      <c r="D377" s="94">
        <f t="shared" si="37"/>
        <v>0</v>
      </c>
      <c r="E377" s="355">
        <f t="shared" si="35"/>
        <v>0</v>
      </c>
      <c r="F377" s="94">
        <f t="shared" si="38"/>
        <v>0</v>
      </c>
      <c r="G377" s="94">
        <f>IF(AND(C377&lt;&gt;"",SUM(G$34:G376)&lt;E$25),$E$25/$E$29,0)</f>
        <v>0</v>
      </c>
      <c r="H377" s="94">
        <f t="shared" si="39"/>
        <v>0</v>
      </c>
      <c r="I377" s="94">
        <f t="shared" si="41"/>
        <v>0</v>
      </c>
      <c r="J377" s="320" t="str">
        <f t="shared" si="40"/>
        <v>2050–2051</v>
      </c>
      <c r="L377" s="356"/>
      <c r="N377" s="95"/>
    </row>
    <row r="378" spans="1:14" x14ac:dyDescent="0.3">
      <c r="A378" s="354">
        <v>55213</v>
      </c>
      <c r="B378" s="92">
        <f t="shared" si="36"/>
        <v>0</v>
      </c>
      <c r="C378" s="93"/>
      <c r="D378" s="94">
        <f t="shared" si="37"/>
        <v>0</v>
      </c>
      <c r="E378" s="355">
        <f t="shared" si="35"/>
        <v>0</v>
      </c>
      <c r="F378" s="94">
        <f t="shared" si="38"/>
        <v>0</v>
      </c>
      <c r="G378" s="94">
        <f>IF(AND(C378&lt;&gt;"",SUM(G$34:G377)&lt;E$25),$E$25/$E$29,0)</f>
        <v>0</v>
      </c>
      <c r="H378" s="94">
        <f t="shared" si="39"/>
        <v>0</v>
      </c>
      <c r="I378" s="94">
        <f t="shared" si="41"/>
        <v>0</v>
      </c>
      <c r="J378" s="320" t="str">
        <f t="shared" si="40"/>
        <v>2050–2051</v>
      </c>
      <c r="L378" s="356"/>
      <c r="N378" s="95"/>
    </row>
    <row r="379" spans="1:14" x14ac:dyDescent="0.3">
      <c r="A379" s="354">
        <v>55244</v>
      </c>
      <c r="B379" s="92">
        <f t="shared" si="36"/>
        <v>0</v>
      </c>
      <c r="C379" s="93"/>
      <c r="D379" s="94">
        <f t="shared" si="37"/>
        <v>0</v>
      </c>
      <c r="E379" s="355">
        <f t="shared" si="35"/>
        <v>0</v>
      </c>
      <c r="F379" s="94">
        <f t="shared" si="38"/>
        <v>0</v>
      </c>
      <c r="G379" s="94">
        <f>IF(AND(C379&lt;&gt;"",SUM(G$34:G378)&lt;E$25),$E$25/$E$29,0)</f>
        <v>0</v>
      </c>
      <c r="H379" s="94">
        <f t="shared" si="39"/>
        <v>0</v>
      </c>
      <c r="I379" s="94">
        <f t="shared" si="41"/>
        <v>0</v>
      </c>
      <c r="J379" s="320" t="str">
        <f t="shared" si="40"/>
        <v>2050–2051</v>
      </c>
      <c r="L379" s="356"/>
      <c r="N379" s="95"/>
    </row>
    <row r="380" spans="1:14" x14ac:dyDescent="0.3">
      <c r="A380" s="354">
        <v>55274</v>
      </c>
      <c r="B380" s="92">
        <f t="shared" si="36"/>
        <v>0</v>
      </c>
      <c r="C380" s="93"/>
      <c r="D380" s="94">
        <f t="shared" si="37"/>
        <v>0</v>
      </c>
      <c r="E380" s="355">
        <f t="shared" si="35"/>
        <v>0</v>
      </c>
      <c r="F380" s="94">
        <f t="shared" si="38"/>
        <v>0</v>
      </c>
      <c r="G380" s="94">
        <f>IF(AND(C380&lt;&gt;"",SUM(G$34:G379)&lt;E$25),$E$25/$E$29,0)</f>
        <v>0</v>
      </c>
      <c r="H380" s="94">
        <f t="shared" si="39"/>
        <v>0</v>
      </c>
      <c r="I380" s="94">
        <f t="shared" si="41"/>
        <v>0</v>
      </c>
      <c r="J380" s="320" t="str">
        <f t="shared" si="40"/>
        <v>2050–2051</v>
      </c>
      <c r="L380" s="356"/>
      <c r="N380" s="95"/>
    </row>
    <row r="381" spans="1:14" x14ac:dyDescent="0.3">
      <c r="A381" s="354">
        <v>55305</v>
      </c>
      <c r="B381" s="92">
        <f t="shared" si="36"/>
        <v>0</v>
      </c>
      <c r="C381" s="93"/>
      <c r="D381" s="94">
        <f t="shared" si="37"/>
        <v>0</v>
      </c>
      <c r="E381" s="355">
        <f t="shared" si="35"/>
        <v>0</v>
      </c>
      <c r="F381" s="94">
        <f t="shared" si="38"/>
        <v>0</v>
      </c>
      <c r="G381" s="94">
        <f>IF(AND(C381&lt;&gt;"",SUM(G$34:G380)&lt;E$25),$E$25/$E$29,0)</f>
        <v>0</v>
      </c>
      <c r="H381" s="94">
        <f t="shared" si="39"/>
        <v>0</v>
      </c>
      <c r="I381" s="94">
        <f t="shared" si="41"/>
        <v>0</v>
      </c>
      <c r="J381" s="320" t="str">
        <f t="shared" si="40"/>
        <v>2050–2051</v>
      </c>
      <c r="L381" s="356"/>
      <c r="N381" s="95"/>
    </row>
    <row r="382" spans="1:14" x14ac:dyDescent="0.3">
      <c r="A382" s="354">
        <v>55335</v>
      </c>
      <c r="B382" s="92">
        <f t="shared" si="36"/>
        <v>0</v>
      </c>
      <c r="C382" s="93"/>
      <c r="D382" s="94">
        <f t="shared" si="37"/>
        <v>0</v>
      </c>
      <c r="E382" s="355">
        <f t="shared" si="35"/>
        <v>0</v>
      </c>
      <c r="F382" s="94">
        <f t="shared" si="38"/>
        <v>0</v>
      </c>
      <c r="G382" s="94">
        <f>IF(AND(C382&lt;&gt;"",SUM(G$34:G381)&lt;E$25),$E$25/$E$29,0)</f>
        <v>0</v>
      </c>
      <c r="H382" s="94">
        <f t="shared" si="39"/>
        <v>0</v>
      </c>
      <c r="I382" s="94">
        <f t="shared" si="41"/>
        <v>0</v>
      </c>
      <c r="J382" s="320" t="str">
        <f t="shared" si="40"/>
        <v>2051–2052</v>
      </c>
      <c r="L382" s="356"/>
      <c r="N382" s="95"/>
    </row>
    <row r="383" spans="1:14" x14ac:dyDescent="0.3">
      <c r="A383" s="354">
        <v>55366</v>
      </c>
      <c r="B383" s="92">
        <f t="shared" si="36"/>
        <v>0</v>
      </c>
      <c r="C383" s="93"/>
      <c r="D383" s="94">
        <f t="shared" si="37"/>
        <v>0</v>
      </c>
      <c r="E383" s="355">
        <f t="shared" si="35"/>
        <v>0</v>
      </c>
      <c r="F383" s="94">
        <f t="shared" si="38"/>
        <v>0</v>
      </c>
      <c r="G383" s="94">
        <f>IF(AND(C383&lt;&gt;"",SUM(G$34:G382)&lt;E$25),$E$25/$E$29,0)</f>
        <v>0</v>
      </c>
      <c r="H383" s="94">
        <f t="shared" si="39"/>
        <v>0</v>
      </c>
      <c r="I383" s="94">
        <f t="shared" si="41"/>
        <v>0</v>
      </c>
      <c r="J383" s="320" t="str">
        <f t="shared" si="40"/>
        <v>2051–2052</v>
      </c>
      <c r="L383" s="356"/>
      <c r="N383" s="95"/>
    </row>
    <row r="384" spans="1:14" x14ac:dyDescent="0.3">
      <c r="A384" s="354">
        <v>55397</v>
      </c>
      <c r="B384" s="92">
        <f t="shared" si="36"/>
        <v>0</v>
      </c>
      <c r="C384" s="93"/>
      <c r="D384" s="94">
        <f t="shared" si="37"/>
        <v>0</v>
      </c>
      <c r="E384" s="355">
        <f t="shared" si="35"/>
        <v>0</v>
      </c>
      <c r="F384" s="94">
        <f t="shared" si="38"/>
        <v>0</v>
      </c>
      <c r="G384" s="94">
        <f>IF(AND(C384&lt;&gt;"",SUM(G$34:G383)&lt;E$25),$E$25/$E$29,0)</f>
        <v>0</v>
      </c>
      <c r="H384" s="94">
        <f t="shared" si="39"/>
        <v>0</v>
      </c>
      <c r="I384" s="94">
        <f t="shared" si="41"/>
        <v>0</v>
      </c>
      <c r="J384" s="320" t="str">
        <f t="shared" si="40"/>
        <v>2051–2052</v>
      </c>
      <c r="L384" s="356"/>
      <c r="N384" s="95"/>
    </row>
    <row r="385" spans="1:14" x14ac:dyDescent="0.3">
      <c r="A385" s="354">
        <v>55427</v>
      </c>
      <c r="B385" s="92">
        <f t="shared" si="36"/>
        <v>0</v>
      </c>
      <c r="C385" s="93"/>
      <c r="D385" s="94">
        <f t="shared" si="37"/>
        <v>0</v>
      </c>
      <c r="E385" s="355">
        <f t="shared" si="35"/>
        <v>0</v>
      </c>
      <c r="F385" s="94">
        <f t="shared" si="38"/>
        <v>0</v>
      </c>
      <c r="G385" s="94">
        <f>IF(AND(C385&lt;&gt;"",SUM(G$34:G384)&lt;E$25),$E$25/$E$29,0)</f>
        <v>0</v>
      </c>
      <c r="H385" s="94">
        <f t="shared" si="39"/>
        <v>0</v>
      </c>
      <c r="I385" s="94">
        <f t="shared" si="41"/>
        <v>0</v>
      </c>
      <c r="J385" s="320" t="str">
        <f t="shared" si="40"/>
        <v>2051–2052</v>
      </c>
      <c r="L385" s="356"/>
      <c r="N385" s="95"/>
    </row>
    <row r="386" spans="1:14" x14ac:dyDescent="0.3">
      <c r="A386" s="354">
        <v>55458</v>
      </c>
      <c r="B386" s="92">
        <f t="shared" si="36"/>
        <v>0</v>
      </c>
      <c r="C386" s="93"/>
      <c r="D386" s="94">
        <f t="shared" si="37"/>
        <v>0</v>
      </c>
      <c r="E386" s="355">
        <f t="shared" si="35"/>
        <v>0</v>
      </c>
      <c r="F386" s="94">
        <f t="shared" si="38"/>
        <v>0</v>
      </c>
      <c r="G386" s="94">
        <f>IF(AND(C386&lt;&gt;"",SUM(G$34:G385)&lt;E$25),$E$25/$E$29,0)</f>
        <v>0</v>
      </c>
      <c r="H386" s="94">
        <f t="shared" si="39"/>
        <v>0</v>
      </c>
      <c r="I386" s="94">
        <f t="shared" si="41"/>
        <v>0</v>
      </c>
      <c r="J386" s="320" t="str">
        <f t="shared" si="40"/>
        <v>2051–2052</v>
      </c>
      <c r="L386" s="356"/>
      <c r="N386" s="95"/>
    </row>
    <row r="387" spans="1:14" x14ac:dyDescent="0.3">
      <c r="A387" s="354">
        <v>55488</v>
      </c>
      <c r="B387" s="92">
        <f t="shared" si="36"/>
        <v>0</v>
      </c>
      <c r="C387" s="93"/>
      <c r="D387" s="94">
        <f t="shared" si="37"/>
        <v>0</v>
      </c>
      <c r="E387" s="355">
        <f t="shared" si="35"/>
        <v>0</v>
      </c>
      <c r="F387" s="94">
        <f t="shared" si="38"/>
        <v>0</v>
      </c>
      <c r="G387" s="94">
        <f>IF(AND(C387&lt;&gt;"",SUM(G$34:G386)&lt;E$25),$E$25/$E$29,0)</f>
        <v>0</v>
      </c>
      <c r="H387" s="94">
        <f t="shared" si="39"/>
        <v>0</v>
      </c>
      <c r="I387" s="94">
        <f t="shared" si="41"/>
        <v>0</v>
      </c>
      <c r="J387" s="320" t="str">
        <f t="shared" si="40"/>
        <v>2051–2052</v>
      </c>
      <c r="L387" s="356"/>
      <c r="N387" s="95"/>
    </row>
    <row r="388" spans="1:14" x14ac:dyDescent="0.3">
      <c r="A388" s="354">
        <v>55519</v>
      </c>
      <c r="B388" s="92">
        <f t="shared" si="36"/>
        <v>0</v>
      </c>
      <c r="C388" s="93"/>
      <c r="D388" s="94">
        <f t="shared" si="37"/>
        <v>0</v>
      </c>
      <c r="E388" s="355">
        <f t="shared" si="35"/>
        <v>0</v>
      </c>
      <c r="F388" s="94">
        <f t="shared" si="38"/>
        <v>0</v>
      </c>
      <c r="G388" s="94">
        <f>IF(AND(C388&lt;&gt;"",SUM(G$34:G387)&lt;E$25),$E$25/$E$29,0)</f>
        <v>0</v>
      </c>
      <c r="H388" s="94">
        <f t="shared" si="39"/>
        <v>0</v>
      </c>
      <c r="I388" s="94">
        <f t="shared" si="41"/>
        <v>0</v>
      </c>
      <c r="J388" s="320" t="str">
        <f t="shared" si="40"/>
        <v>2051–2052</v>
      </c>
      <c r="L388" s="356"/>
      <c r="N388" s="95"/>
    </row>
    <row r="389" spans="1:14" x14ac:dyDescent="0.3">
      <c r="A389" s="354">
        <v>55550</v>
      </c>
      <c r="B389" s="92">
        <f t="shared" si="36"/>
        <v>0</v>
      </c>
      <c r="C389" s="93"/>
      <c r="D389" s="94">
        <f t="shared" si="37"/>
        <v>0</v>
      </c>
      <c r="E389" s="355">
        <f t="shared" si="35"/>
        <v>0</v>
      </c>
      <c r="F389" s="94">
        <f t="shared" si="38"/>
        <v>0</v>
      </c>
      <c r="G389" s="94">
        <f>IF(AND(C389&lt;&gt;"",SUM(G$34:G388)&lt;E$25),$E$25/$E$29,0)</f>
        <v>0</v>
      </c>
      <c r="H389" s="94">
        <f t="shared" si="39"/>
        <v>0</v>
      </c>
      <c r="I389" s="94">
        <f t="shared" si="41"/>
        <v>0</v>
      </c>
      <c r="J389" s="320" t="str">
        <f t="shared" si="40"/>
        <v>2051–2052</v>
      </c>
      <c r="L389" s="356"/>
      <c r="N389" s="95"/>
    </row>
    <row r="390" spans="1:14" x14ac:dyDescent="0.3">
      <c r="A390" s="354">
        <v>55579</v>
      </c>
      <c r="B390" s="92">
        <f t="shared" si="36"/>
        <v>0</v>
      </c>
      <c r="C390" s="93"/>
      <c r="D390" s="94">
        <f t="shared" si="37"/>
        <v>0</v>
      </c>
      <c r="E390" s="355">
        <f t="shared" si="35"/>
        <v>0</v>
      </c>
      <c r="F390" s="94">
        <f t="shared" si="38"/>
        <v>0</v>
      </c>
      <c r="G390" s="94">
        <f>IF(AND(C390&lt;&gt;"",SUM(G$34:G389)&lt;E$25),$E$25/$E$29,0)</f>
        <v>0</v>
      </c>
      <c r="H390" s="94">
        <f t="shared" si="39"/>
        <v>0</v>
      </c>
      <c r="I390" s="94">
        <f t="shared" si="41"/>
        <v>0</v>
      </c>
      <c r="J390" s="320" t="str">
        <f t="shared" si="40"/>
        <v>2051–2052</v>
      </c>
      <c r="L390" s="356"/>
      <c r="N390" s="95"/>
    </row>
    <row r="391" spans="1:14" x14ac:dyDescent="0.3">
      <c r="A391" s="354">
        <v>55610</v>
      </c>
      <c r="B391" s="92">
        <f t="shared" si="36"/>
        <v>0</v>
      </c>
      <c r="C391" s="93"/>
      <c r="D391" s="94">
        <f t="shared" si="37"/>
        <v>0</v>
      </c>
      <c r="E391" s="355">
        <f t="shared" si="35"/>
        <v>0</v>
      </c>
      <c r="F391" s="94">
        <f t="shared" si="38"/>
        <v>0</v>
      </c>
      <c r="G391" s="94">
        <f>IF(AND(C391&lt;&gt;"",SUM(G$34:G390)&lt;E$25),$E$25/$E$29,0)</f>
        <v>0</v>
      </c>
      <c r="H391" s="94">
        <f t="shared" si="39"/>
        <v>0</v>
      </c>
      <c r="I391" s="94">
        <f t="shared" si="41"/>
        <v>0</v>
      </c>
      <c r="J391" s="320" t="str">
        <f t="shared" si="40"/>
        <v>2051–2052</v>
      </c>
      <c r="L391" s="356"/>
      <c r="N391" s="95"/>
    </row>
    <row r="392" spans="1:14" x14ac:dyDescent="0.3">
      <c r="A392" s="354">
        <v>55640</v>
      </c>
      <c r="B392" s="92">
        <f t="shared" si="36"/>
        <v>0</v>
      </c>
      <c r="C392" s="93"/>
      <c r="D392" s="94">
        <f t="shared" si="37"/>
        <v>0</v>
      </c>
      <c r="E392" s="355">
        <f t="shared" si="35"/>
        <v>0</v>
      </c>
      <c r="F392" s="94">
        <f t="shared" si="38"/>
        <v>0</v>
      </c>
      <c r="G392" s="94">
        <f>IF(AND(C392&lt;&gt;"",SUM(G$34:G391)&lt;E$25),$E$25/$E$29,0)</f>
        <v>0</v>
      </c>
      <c r="H392" s="94">
        <f t="shared" si="39"/>
        <v>0</v>
      </c>
      <c r="I392" s="94">
        <f t="shared" si="41"/>
        <v>0</v>
      </c>
      <c r="J392" s="320" t="str">
        <f t="shared" si="40"/>
        <v>2051–2052</v>
      </c>
      <c r="L392" s="356"/>
      <c r="N392" s="95"/>
    </row>
    <row r="393" spans="1:14" x14ac:dyDescent="0.3">
      <c r="A393" s="354">
        <v>55671</v>
      </c>
      <c r="B393" s="92">
        <f t="shared" si="36"/>
        <v>0</v>
      </c>
      <c r="C393" s="93"/>
      <c r="D393" s="94">
        <f t="shared" si="37"/>
        <v>0</v>
      </c>
      <c r="E393" s="355">
        <f t="shared" si="35"/>
        <v>0</v>
      </c>
      <c r="F393" s="94">
        <f t="shared" si="38"/>
        <v>0</v>
      </c>
      <c r="G393" s="94">
        <f>IF(AND(C393&lt;&gt;"",SUM(G$34:G392)&lt;E$25),$E$25/$E$29,0)</f>
        <v>0</v>
      </c>
      <c r="H393" s="94">
        <f t="shared" si="39"/>
        <v>0</v>
      </c>
      <c r="I393" s="94">
        <f t="shared" si="41"/>
        <v>0</v>
      </c>
      <c r="J393" s="320" t="str">
        <f t="shared" si="40"/>
        <v>2051–2052</v>
      </c>
      <c r="L393" s="356"/>
      <c r="N393" s="95"/>
    </row>
    <row r="394" spans="1:14" x14ac:dyDescent="0.3">
      <c r="A394" s="354">
        <v>55701</v>
      </c>
      <c r="B394" s="92">
        <f t="shared" si="36"/>
        <v>0</v>
      </c>
      <c r="C394" s="93"/>
      <c r="D394" s="94">
        <f t="shared" si="37"/>
        <v>0</v>
      </c>
      <c r="E394" s="355">
        <f t="shared" si="35"/>
        <v>0</v>
      </c>
      <c r="F394" s="94">
        <f t="shared" si="38"/>
        <v>0</v>
      </c>
      <c r="G394" s="94">
        <f>IF(AND(C394&lt;&gt;"",SUM(G$34:G393)&lt;E$25),$E$25/$E$29,0)</f>
        <v>0</v>
      </c>
      <c r="H394" s="94">
        <f t="shared" si="39"/>
        <v>0</v>
      </c>
      <c r="I394" s="94">
        <f t="shared" si="41"/>
        <v>0</v>
      </c>
      <c r="J394" s="320" t="str">
        <f t="shared" si="40"/>
        <v>2052–2053</v>
      </c>
      <c r="L394" s="356"/>
      <c r="N394" s="95"/>
    </row>
    <row r="395" spans="1:14" x14ac:dyDescent="0.3">
      <c r="A395" s="354">
        <v>55732</v>
      </c>
      <c r="B395" s="92">
        <f t="shared" si="36"/>
        <v>0</v>
      </c>
      <c r="C395" s="93"/>
      <c r="D395" s="94">
        <f t="shared" si="37"/>
        <v>0</v>
      </c>
      <c r="E395" s="355">
        <f t="shared" si="35"/>
        <v>0</v>
      </c>
      <c r="F395" s="94">
        <f t="shared" si="38"/>
        <v>0</v>
      </c>
      <c r="G395" s="94">
        <f>IF(AND(C395&lt;&gt;"",SUM(G$34:G394)&lt;E$25),$E$25/$E$29,0)</f>
        <v>0</v>
      </c>
      <c r="H395" s="94">
        <f t="shared" si="39"/>
        <v>0</v>
      </c>
      <c r="I395" s="94">
        <f t="shared" si="41"/>
        <v>0</v>
      </c>
      <c r="J395" s="320" t="str">
        <f t="shared" si="40"/>
        <v>2052–2053</v>
      </c>
      <c r="L395" s="356"/>
      <c r="N395" s="95"/>
    </row>
    <row r="396" spans="1:14" x14ac:dyDescent="0.3">
      <c r="A396" s="354">
        <v>55763</v>
      </c>
      <c r="B396" s="92">
        <f t="shared" si="36"/>
        <v>0</v>
      </c>
      <c r="C396" s="93"/>
      <c r="D396" s="94">
        <f t="shared" si="37"/>
        <v>0</v>
      </c>
      <c r="E396" s="355">
        <f t="shared" si="35"/>
        <v>0</v>
      </c>
      <c r="F396" s="94">
        <f t="shared" si="38"/>
        <v>0</v>
      </c>
      <c r="G396" s="94">
        <f>IF(AND(C396&lt;&gt;"",SUM(G$34:G395)&lt;E$25),$E$25/$E$29,0)</f>
        <v>0</v>
      </c>
      <c r="H396" s="94">
        <f t="shared" si="39"/>
        <v>0</v>
      </c>
      <c r="I396" s="94">
        <f t="shared" si="41"/>
        <v>0</v>
      </c>
      <c r="J396" s="320" t="str">
        <f t="shared" si="40"/>
        <v>2052–2053</v>
      </c>
      <c r="L396" s="356"/>
      <c r="N396" s="95"/>
    </row>
    <row r="397" spans="1:14" x14ac:dyDescent="0.3">
      <c r="A397" s="354">
        <v>55793</v>
      </c>
      <c r="B397" s="92">
        <f t="shared" si="36"/>
        <v>0</v>
      </c>
      <c r="C397" s="93"/>
      <c r="D397" s="94">
        <f t="shared" si="37"/>
        <v>0</v>
      </c>
      <c r="E397" s="355">
        <f t="shared" si="35"/>
        <v>0</v>
      </c>
      <c r="F397" s="94">
        <f t="shared" si="38"/>
        <v>0</v>
      </c>
      <c r="G397" s="94">
        <f>IF(AND(C397&lt;&gt;"",SUM(G$34:G396)&lt;E$25),$E$25/$E$29,0)</f>
        <v>0</v>
      </c>
      <c r="H397" s="94">
        <f t="shared" si="39"/>
        <v>0</v>
      </c>
      <c r="I397" s="94">
        <f t="shared" si="41"/>
        <v>0</v>
      </c>
      <c r="J397" s="320" t="str">
        <f t="shared" si="40"/>
        <v>2052–2053</v>
      </c>
      <c r="L397" s="356"/>
      <c r="N397" s="95"/>
    </row>
    <row r="398" spans="1:14" x14ac:dyDescent="0.3">
      <c r="A398" s="354">
        <v>55824</v>
      </c>
      <c r="B398" s="92">
        <f t="shared" si="36"/>
        <v>0</v>
      </c>
      <c r="C398" s="93"/>
      <c r="D398" s="94">
        <f t="shared" si="37"/>
        <v>0</v>
      </c>
      <c r="E398" s="355">
        <f t="shared" si="35"/>
        <v>0</v>
      </c>
      <c r="F398" s="94">
        <f t="shared" si="38"/>
        <v>0</v>
      </c>
      <c r="G398" s="94">
        <f>IF(AND(C398&lt;&gt;"",SUM(G$34:G397)&lt;E$25),$E$25/$E$29,0)</f>
        <v>0</v>
      </c>
      <c r="H398" s="94">
        <f t="shared" si="39"/>
        <v>0</v>
      </c>
      <c r="I398" s="94">
        <f t="shared" si="41"/>
        <v>0</v>
      </c>
      <c r="J398" s="320" t="str">
        <f t="shared" si="40"/>
        <v>2052–2053</v>
      </c>
      <c r="L398" s="356"/>
      <c r="N398" s="95"/>
    </row>
    <row r="399" spans="1:14" x14ac:dyDescent="0.3">
      <c r="A399" s="354">
        <v>55854</v>
      </c>
      <c r="B399" s="92">
        <f t="shared" si="36"/>
        <v>0</v>
      </c>
      <c r="C399" s="93"/>
      <c r="D399" s="94">
        <f t="shared" si="37"/>
        <v>0</v>
      </c>
      <c r="E399" s="355">
        <f t="shared" si="35"/>
        <v>0</v>
      </c>
      <c r="F399" s="94">
        <f t="shared" si="38"/>
        <v>0</v>
      </c>
      <c r="G399" s="94">
        <f>IF(AND(C399&lt;&gt;"",SUM(G$34:G398)&lt;E$25),$E$25/$E$29,0)</f>
        <v>0</v>
      </c>
      <c r="H399" s="94">
        <f t="shared" si="39"/>
        <v>0</v>
      </c>
      <c r="I399" s="94">
        <f t="shared" si="41"/>
        <v>0</v>
      </c>
      <c r="J399" s="320" t="str">
        <f t="shared" si="40"/>
        <v>2052–2053</v>
      </c>
      <c r="L399" s="356"/>
      <c r="N399" s="95"/>
    </row>
    <row r="400" spans="1:14" x14ac:dyDescent="0.3">
      <c r="A400" s="354">
        <v>55885</v>
      </c>
      <c r="B400" s="92">
        <f t="shared" si="36"/>
        <v>0</v>
      </c>
      <c r="C400" s="93"/>
      <c r="D400" s="94">
        <f t="shared" si="37"/>
        <v>0</v>
      </c>
      <c r="E400" s="355">
        <f t="shared" si="35"/>
        <v>0</v>
      </c>
      <c r="F400" s="94">
        <f t="shared" si="38"/>
        <v>0</v>
      </c>
      <c r="G400" s="94">
        <f>IF(AND(C400&lt;&gt;"",SUM(G$34:G399)&lt;E$25),$E$25/$E$29,0)</f>
        <v>0</v>
      </c>
      <c r="H400" s="94">
        <f t="shared" si="39"/>
        <v>0</v>
      </c>
      <c r="I400" s="94">
        <f t="shared" si="41"/>
        <v>0</v>
      </c>
      <c r="J400" s="320" t="str">
        <f t="shared" si="40"/>
        <v>2052–2053</v>
      </c>
      <c r="L400" s="356"/>
      <c r="N400" s="95"/>
    </row>
    <row r="401" spans="1:14" x14ac:dyDescent="0.3">
      <c r="A401" s="354">
        <v>55916</v>
      </c>
      <c r="B401" s="92">
        <f t="shared" si="36"/>
        <v>0</v>
      </c>
      <c r="C401" s="93"/>
      <c r="D401" s="94">
        <f t="shared" si="37"/>
        <v>0</v>
      </c>
      <c r="E401" s="355">
        <f t="shared" si="35"/>
        <v>0</v>
      </c>
      <c r="F401" s="94">
        <f t="shared" si="38"/>
        <v>0</v>
      </c>
      <c r="G401" s="94">
        <f>IF(AND(C401&lt;&gt;"",SUM(G$34:G400)&lt;E$25),$E$25/$E$29,0)</f>
        <v>0</v>
      </c>
      <c r="H401" s="94">
        <f t="shared" si="39"/>
        <v>0</v>
      </c>
      <c r="I401" s="94">
        <f t="shared" si="41"/>
        <v>0</v>
      </c>
      <c r="J401" s="320" t="str">
        <f t="shared" si="40"/>
        <v>2052–2053</v>
      </c>
      <c r="L401" s="356"/>
      <c r="N401" s="95"/>
    </row>
    <row r="402" spans="1:14" x14ac:dyDescent="0.3">
      <c r="A402" s="354">
        <v>55944</v>
      </c>
      <c r="B402" s="92">
        <f t="shared" si="36"/>
        <v>0</v>
      </c>
      <c r="C402" s="93"/>
      <c r="D402" s="94">
        <f t="shared" si="37"/>
        <v>0</v>
      </c>
      <c r="E402" s="355">
        <f t="shared" si="35"/>
        <v>0</v>
      </c>
      <c r="F402" s="94">
        <f t="shared" si="38"/>
        <v>0</v>
      </c>
      <c r="G402" s="94">
        <f>IF(AND(C402&lt;&gt;"",SUM(G$34:G401)&lt;E$25),$E$25/$E$29,0)</f>
        <v>0</v>
      </c>
      <c r="H402" s="94">
        <f t="shared" si="39"/>
        <v>0</v>
      </c>
      <c r="I402" s="94">
        <f t="shared" si="41"/>
        <v>0</v>
      </c>
      <c r="J402" s="320" t="str">
        <f t="shared" si="40"/>
        <v>2052–2053</v>
      </c>
      <c r="L402" s="356"/>
      <c r="N402" s="95"/>
    </row>
    <row r="403" spans="1:14" x14ac:dyDescent="0.3">
      <c r="A403" s="354">
        <v>55975</v>
      </c>
      <c r="B403" s="92">
        <f t="shared" si="36"/>
        <v>0</v>
      </c>
      <c r="C403" s="93"/>
      <c r="D403" s="94">
        <f t="shared" si="37"/>
        <v>0</v>
      </c>
      <c r="E403" s="355">
        <f t="shared" si="35"/>
        <v>0</v>
      </c>
      <c r="F403" s="94">
        <f t="shared" si="38"/>
        <v>0</v>
      </c>
      <c r="G403" s="94">
        <f>IF(AND(C403&lt;&gt;"",SUM(G$34:G402)&lt;E$25),$E$25/$E$29,0)</f>
        <v>0</v>
      </c>
      <c r="H403" s="94">
        <f t="shared" si="39"/>
        <v>0</v>
      </c>
      <c r="I403" s="94">
        <f t="shared" si="41"/>
        <v>0</v>
      </c>
      <c r="J403" s="320" t="str">
        <f t="shared" si="40"/>
        <v>2052–2053</v>
      </c>
      <c r="L403" s="356"/>
      <c r="N403" s="95"/>
    </row>
    <row r="404" spans="1:14" x14ac:dyDescent="0.3">
      <c r="A404" s="354">
        <v>56005</v>
      </c>
      <c r="B404" s="92">
        <f t="shared" si="36"/>
        <v>0</v>
      </c>
      <c r="C404" s="93"/>
      <c r="D404" s="94">
        <f t="shared" si="37"/>
        <v>0</v>
      </c>
      <c r="E404" s="355">
        <f t="shared" si="35"/>
        <v>0</v>
      </c>
      <c r="F404" s="94">
        <f t="shared" si="38"/>
        <v>0</v>
      </c>
      <c r="G404" s="94">
        <f>IF(AND(C404&lt;&gt;"",SUM(G$34:G403)&lt;E$25),$E$25/$E$29,0)</f>
        <v>0</v>
      </c>
      <c r="H404" s="94">
        <f t="shared" si="39"/>
        <v>0</v>
      </c>
      <c r="I404" s="94">
        <f t="shared" si="41"/>
        <v>0</v>
      </c>
      <c r="J404" s="320" t="str">
        <f t="shared" si="40"/>
        <v>2052–2053</v>
      </c>
      <c r="L404" s="356"/>
      <c r="N404" s="95"/>
    </row>
    <row r="405" spans="1:14" x14ac:dyDescent="0.3">
      <c r="A405" s="354">
        <v>56036</v>
      </c>
      <c r="B405" s="92">
        <f t="shared" si="36"/>
        <v>0</v>
      </c>
      <c r="C405" s="93"/>
      <c r="D405" s="94">
        <f t="shared" si="37"/>
        <v>0</v>
      </c>
      <c r="E405" s="355">
        <f t="shared" si="35"/>
        <v>0</v>
      </c>
      <c r="F405" s="94">
        <f t="shared" si="38"/>
        <v>0</v>
      </c>
      <c r="G405" s="94">
        <f>IF(AND(C405&lt;&gt;"",SUM(G$34:G404)&lt;E$25),$E$25/$E$29,0)</f>
        <v>0</v>
      </c>
      <c r="H405" s="94">
        <f t="shared" si="39"/>
        <v>0</v>
      </c>
      <c r="I405" s="94">
        <f t="shared" si="41"/>
        <v>0</v>
      </c>
      <c r="J405" s="320" t="str">
        <f t="shared" si="40"/>
        <v>2052–2053</v>
      </c>
      <c r="L405" s="356"/>
      <c r="N405" s="95"/>
    </row>
    <row r="406" spans="1:14" x14ac:dyDescent="0.3">
      <c r="A406" s="354">
        <v>56066</v>
      </c>
      <c r="B406" s="92">
        <f t="shared" si="36"/>
        <v>0</v>
      </c>
      <c r="C406" s="93"/>
      <c r="D406" s="94">
        <f t="shared" si="37"/>
        <v>0</v>
      </c>
      <c r="E406" s="355">
        <f t="shared" si="35"/>
        <v>0</v>
      </c>
      <c r="F406" s="94">
        <f t="shared" si="38"/>
        <v>0</v>
      </c>
      <c r="G406" s="94">
        <f>IF(AND(C406&lt;&gt;"",SUM(G$34:G405)&lt;E$25),$E$25/$E$29,0)</f>
        <v>0</v>
      </c>
      <c r="H406" s="94">
        <f t="shared" si="39"/>
        <v>0</v>
      </c>
      <c r="I406" s="94">
        <f t="shared" si="41"/>
        <v>0</v>
      </c>
      <c r="J406" s="320" t="str">
        <f t="shared" si="40"/>
        <v>2053–2054</v>
      </c>
      <c r="L406" s="356"/>
      <c r="N406" s="95"/>
    </row>
    <row r="407" spans="1:14" x14ac:dyDescent="0.3">
      <c r="A407" s="354">
        <v>56097</v>
      </c>
      <c r="B407" s="92">
        <f t="shared" si="36"/>
        <v>0</v>
      </c>
      <c r="C407" s="93"/>
      <c r="D407" s="94">
        <f t="shared" si="37"/>
        <v>0</v>
      </c>
      <c r="E407" s="355">
        <f t="shared" si="35"/>
        <v>0</v>
      </c>
      <c r="F407" s="94">
        <f t="shared" si="38"/>
        <v>0</v>
      </c>
      <c r="G407" s="94">
        <f>IF(AND(C407&lt;&gt;"",SUM(G$34:G406)&lt;E$25),$E$25/$E$29,0)</f>
        <v>0</v>
      </c>
      <c r="H407" s="94">
        <f t="shared" si="39"/>
        <v>0</v>
      </c>
      <c r="I407" s="94">
        <f t="shared" si="41"/>
        <v>0</v>
      </c>
      <c r="J407" s="320" t="str">
        <f t="shared" si="40"/>
        <v>2053–2054</v>
      </c>
      <c r="L407" s="356"/>
      <c r="N407" s="95"/>
    </row>
    <row r="408" spans="1:14" x14ac:dyDescent="0.3">
      <c r="A408" s="354">
        <v>56128</v>
      </c>
      <c r="B408" s="92">
        <f t="shared" si="36"/>
        <v>0</v>
      </c>
      <c r="C408" s="93"/>
      <c r="D408" s="94">
        <f t="shared" si="37"/>
        <v>0</v>
      </c>
      <c r="E408" s="355">
        <f t="shared" si="35"/>
        <v>0</v>
      </c>
      <c r="F408" s="94">
        <f t="shared" si="38"/>
        <v>0</v>
      </c>
      <c r="G408" s="94">
        <f>IF(AND(C408&lt;&gt;"",SUM(G$34:G407)&lt;E$25),$E$25/$E$29,0)</f>
        <v>0</v>
      </c>
      <c r="H408" s="94">
        <f t="shared" si="39"/>
        <v>0</v>
      </c>
      <c r="I408" s="94">
        <f t="shared" si="41"/>
        <v>0</v>
      </c>
      <c r="J408" s="320" t="str">
        <f t="shared" si="40"/>
        <v>2053–2054</v>
      </c>
      <c r="L408" s="356"/>
      <c r="N408" s="95"/>
    </row>
    <row r="409" spans="1:14" x14ac:dyDescent="0.3">
      <c r="A409" s="354">
        <v>56158</v>
      </c>
      <c r="B409" s="92">
        <f t="shared" si="36"/>
        <v>0</v>
      </c>
      <c r="C409" s="93"/>
      <c r="D409" s="94">
        <f t="shared" si="37"/>
        <v>0</v>
      </c>
      <c r="E409" s="355">
        <f t="shared" si="35"/>
        <v>0</v>
      </c>
      <c r="F409" s="94">
        <f t="shared" si="38"/>
        <v>0</v>
      </c>
      <c r="G409" s="94">
        <f>IF(AND(C409&lt;&gt;"",SUM(G$34:G408)&lt;E$25),$E$25/$E$29,0)</f>
        <v>0</v>
      </c>
      <c r="H409" s="94">
        <f t="shared" si="39"/>
        <v>0</v>
      </c>
      <c r="I409" s="94">
        <f t="shared" si="41"/>
        <v>0</v>
      </c>
      <c r="J409" s="320" t="str">
        <f t="shared" si="40"/>
        <v>2053–2054</v>
      </c>
      <c r="L409" s="356"/>
      <c r="N409" s="95"/>
    </row>
    <row r="410" spans="1:14" x14ac:dyDescent="0.3">
      <c r="A410" s="354">
        <v>56189</v>
      </c>
      <c r="B410" s="92">
        <f t="shared" si="36"/>
        <v>0</v>
      </c>
      <c r="C410" s="93"/>
      <c r="D410" s="94">
        <f t="shared" si="37"/>
        <v>0</v>
      </c>
      <c r="E410" s="355">
        <f t="shared" si="35"/>
        <v>0</v>
      </c>
      <c r="F410" s="94">
        <f t="shared" si="38"/>
        <v>0</v>
      </c>
      <c r="G410" s="94">
        <f>IF(AND(C410&lt;&gt;"",SUM(G$34:G409)&lt;E$25),$E$25/$E$29,0)</f>
        <v>0</v>
      </c>
      <c r="H410" s="94">
        <f t="shared" si="39"/>
        <v>0</v>
      </c>
      <c r="I410" s="94">
        <f t="shared" si="41"/>
        <v>0</v>
      </c>
      <c r="J410" s="320" t="str">
        <f t="shared" si="40"/>
        <v>2053–2054</v>
      </c>
      <c r="L410" s="356"/>
      <c r="N410" s="95"/>
    </row>
    <row r="411" spans="1:14" x14ac:dyDescent="0.3">
      <c r="A411" s="354">
        <v>56219</v>
      </c>
      <c r="B411" s="92">
        <f t="shared" si="36"/>
        <v>0</v>
      </c>
      <c r="C411" s="93"/>
      <c r="D411" s="94">
        <f t="shared" si="37"/>
        <v>0</v>
      </c>
      <c r="E411" s="355">
        <f t="shared" si="35"/>
        <v>0</v>
      </c>
      <c r="F411" s="94">
        <f t="shared" si="38"/>
        <v>0</v>
      </c>
      <c r="G411" s="94">
        <f>IF(AND(C411&lt;&gt;"",SUM(G$34:G410)&lt;E$25),$E$25/$E$29,0)</f>
        <v>0</v>
      </c>
      <c r="H411" s="94">
        <f t="shared" si="39"/>
        <v>0</v>
      </c>
      <c r="I411" s="94">
        <f t="shared" si="41"/>
        <v>0</v>
      </c>
      <c r="J411" s="320" t="str">
        <f t="shared" si="40"/>
        <v>2053–2054</v>
      </c>
      <c r="L411" s="356"/>
      <c r="N411" s="95"/>
    </row>
    <row r="412" spans="1:14" x14ac:dyDescent="0.3">
      <c r="A412" s="354">
        <v>56250</v>
      </c>
      <c r="B412" s="92">
        <f t="shared" si="36"/>
        <v>0</v>
      </c>
      <c r="C412" s="93"/>
      <c r="D412" s="94">
        <f t="shared" si="37"/>
        <v>0</v>
      </c>
      <c r="E412" s="355">
        <f t="shared" si="35"/>
        <v>0</v>
      </c>
      <c r="F412" s="94">
        <f t="shared" si="38"/>
        <v>0</v>
      </c>
      <c r="G412" s="94">
        <f>IF(AND(C412&lt;&gt;"",SUM(G$34:G411)&lt;E$25),$E$25/$E$29,0)</f>
        <v>0</v>
      </c>
      <c r="H412" s="94">
        <f t="shared" si="39"/>
        <v>0</v>
      </c>
      <c r="I412" s="94">
        <f t="shared" si="41"/>
        <v>0</v>
      </c>
      <c r="J412" s="320" t="str">
        <f t="shared" si="40"/>
        <v>2053–2054</v>
      </c>
      <c r="L412" s="356"/>
      <c r="N412" s="95"/>
    </row>
    <row r="413" spans="1:14" x14ac:dyDescent="0.3">
      <c r="A413" s="354">
        <v>56281</v>
      </c>
      <c r="B413" s="92">
        <f t="shared" si="36"/>
        <v>0</v>
      </c>
      <c r="C413" s="93"/>
      <c r="D413" s="94">
        <f t="shared" si="37"/>
        <v>0</v>
      </c>
      <c r="E413" s="355">
        <f t="shared" si="35"/>
        <v>0</v>
      </c>
      <c r="F413" s="94">
        <f t="shared" si="38"/>
        <v>0</v>
      </c>
      <c r="G413" s="94">
        <f>IF(AND(C413&lt;&gt;"",SUM(G$34:G412)&lt;E$25),$E$25/$E$29,0)</f>
        <v>0</v>
      </c>
      <c r="H413" s="94">
        <f t="shared" si="39"/>
        <v>0</v>
      </c>
      <c r="I413" s="94">
        <f t="shared" si="41"/>
        <v>0</v>
      </c>
      <c r="J413" s="320" t="str">
        <f t="shared" si="40"/>
        <v>2053–2054</v>
      </c>
      <c r="L413" s="356"/>
      <c r="N413" s="95"/>
    </row>
    <row r="414" spans="1:14" x14ac:dyDescent="0.3">
      <c r="A414" s="354">
        <v>56309</v>
      </c>
      <c r="B414" s="92">
        <f t="shared" si="36"/>
        <v>0</v>
      </c>
      <c r="C414" s="93"/>
      <c r="D414" s="94">
        <f t="shared" si="37"/>
        <v>0</v>
      </c>
      <c r="E414" s="355">
        <f t="shared" si="35"/>
        <v>0</v>
      </c>
      <c r="F414" s="94">
        <f t="shared" si="38"/>
        <v>0</v>
      </c>
      <c r="G414" s="94">
        <f>IF(AND(C414&lt;&gt;"",SUM(G$34:G413)&lt;E$25),$E$25/$E$29,0)</f>
        <v>0</v>
      </c>
      <c r="H414" s="94">
        <f t="shared" si="39"/>
        <v>0</v>
      </c>
      <c r="I414" s="94">
        <f t="shared" si="41"/>
        <v>0</v>
      </c>
      <c r="J414" s="320" t="str">
        <f t="shared" si="40"/>
        <v>2053–2054</v>
      </c>
      <c r="L414" s="356"/>
      <c r="N414" s="95"/>
    </row>
    <row r="415" spans="1:14" x14ac:dyDescent="0.3">
      <c r="A415" s="354">
        <v>56340</v>
      </c>
      <c r="B415" s="92">
        <f t="shared" si="36"/>
        <v>0</v>
      </c>
      <c r="C415" s="93"/>
      <c r="D415" s="94">
        <f t="shared" si="37"/>
        <v>0</v>
      </c>
      <c r="E415" s="355">
        <f t="shared" si="35"/>
        <v>0</v>
      </c>
      <c r="F415" s="94">
        <f t="shared" si="38"/>
        <v>0</v>
      </c>
      <c r="G415" s="94">
        <f>IF(AND(C415&lt;&gt;"",SUM(G$34:G414)&lt;E$25),$E$25/$E$29,0)</f>
        <v>0</v>
      </c>
      <c r="H415" s="94">
        <f t="shared" si="39"/>
        <v>0</v>
      </c>
      <c r="I415" s="94">
        <f t="shared" si="41"/>
        <v>0</v>
      </c>
      <c r="J415" s="320" t="str">
        <f t="shared" si="40"/>
        <v>2053–2054</v>
      </c>
      <c r="L415" s="356"/>
      <c r="N415" s="95"/>
    </row>
    <row r="416" spans="1:14" x14ac:dyDescent="0.3">
      <c r="A416" s="354">
        <v>56370</v>
      </c>
      <c r="B416" s="92">
        <f t="shared" si="36"/>
        <v>0</v>
      </c>
      <c r="C416" s="93"/>
      <c r="D416" s="94">
        <f t="shared" si="37"/>
        <v>0</v>
      </c>
      <c r="E416" s="355">
        <f t="shared" si="35"/>
        <v>0</v>
      </c>
      <c r="F416" s="94">
        <f t="shared" si="38"/>
        <v>0</v>
      </c>
      <c r="G416" s="94">
        <f>IF(AND(C416&lt;&gt;"",SUM(G$34:G415)&lt;E$25),$E$25/$E$29,0)</f>
        <v>0</v>
      </c>
      <c r="H416" s="94">
        <f t="shared" si="39"/>
        <v>0</v>
      </c>
      <c r="I416" s="94">
        <f t="shared" si="41"/>
        <v>0</v>
      </c>
      <c r="J416" s="320" t="str">
        <f t="shared" si="40"/>
        <v>2053–2054</v>
      </c>
      <c r="L416" s="356"/>
      <c r="N416" s="95"/>
    </row>
    <row r="417" spans="1:14" x14ac:dyDescent="0.3">
      <c r="A417" s="354">
        <v>56401</v>
      </c>
      <c r="B417" s="92">
        <f t="shared" si="36"/>
        <v>0</v>
      </c>
      <c r="C417" s="93"/>
      <c r="D417" s="94">
        <f t="shared" si="37"/>
        <v>0</v>
      </c>
      <c r="E417" s="355">
        <f t="shared" si="35"/>
        <v>0</v>
      </c>
      <c r="F417" s="94">
        <f t="shared" si="38"/>
        <v>0</v>
      </c>
      <c r="G417" s="94">
        <f>IF(AND(C417&lt;&gt;"",SUM(G$34:G416)&lt;E$25),$E$25/$E$29,0)</f>
        <v>0</v>
      </c>
      <c r="H417" s="94">
        <f t="shared" si="39"/>
        <v>0</v>
      </c>
      <c r="I417" s="94">
        <f t="shared" si="41"/>
        <v>0</v>
      </c>
      <c r="J417" s="320" t="str">
        <f t="shared" si="40"/>
        <v>2053–2054</v>
      </c>
      <c r="L417" s="356"/>
      <c r="N417" s="95"/>
    </row>
    <row r="418" spans="1:14" x14ac:dyDescent="0.3">
      <c r="A418" s="354">
        <v>56431</v>
      </c>
      <c r="B418" s="92">
        <f t="shared" si="36"/>
        <v>0</v>
      </c>
      <c r="C418" s="93"/>
      <c r="D418" s="94">
        <f t="shared" si="37"/>
        <v>0</v>
      </c>
      <c r="E418" s="355">
        <f t="shared" ref="E418:E481" si="42">C418-D418</f>
        <v>0</v>
      </c>
      <c r="F418" s="94">
        <f t="shared" si="38"/>
        <v>0</v>
      </c>
      <c r="G418" s="94">
        <f>IF(AND(C418&lt;&gt;"",SUM(G$34:G417)&lt;E$25),$E$25/$E$29,0)</f>
        <v>0</v>
      </c>
      <c r="H418" s="94">
        <f t="shared" si="39"/>
        <v>0</v>
      </c>
      <c r="I418" s="94">
        <f t="shared" si="41"/>
        <v>0</v>
      </c>
      <c r="J418" s="320" t="str">
        <f t="shared" si="40"/>
        <v>2054–2055</v>
      </c>
      <c r="L418" s="356"/>
      <c r="N418" s="95"/>
    </row>
    <row r="419" spans="1:14" x14ac:dyDescent="0.3">
      <c r="A419" s="354">
        <v>56462</v>
      </c>
      <c r="B419" s="92">
        <f t="shared" ref="B419:B482" si="43">IF(C419&gt;0,C419*-1,C419)</f>
        <v>0</v>
      </c>
      <c r="C419" s="93"/>
      <c r="D419" s="94">
        <f t="shared" ref="D419:D482" si="44">IF(C419="",0,IF($E$20="Beginning",IF(C418&lt;&gt;"",$F418*$E$16/12,0),IF(C418&lt;&gt;"",$F418*$E$16/12,$E$21*$E$16/12)))</f>
        <v>0</v>
      </c>
      <c r="E419" s="355">
        <f t="shared" si="42"/>
        <v>0</v>
      </c>
      <c r="F419" s="94">
        <f t="shared" ref="F419:F482" si="45">IF(C419="",0,IF(C418="",$E$21-E419,IF(C419&lt;&gt;"",F418-E419)))</f>
        <v>0</v>
      </c>
      <c r="G419" s="94">
        <f>IF(AND(C419&lt;&gt;"",SUM(G$34:G418)&lt;E$25),$E$25/$E$29,0)</f>
        <v>0</v>
      </c>
      <c r="H419" s="94">
        <f t="shared" ref="H419:H482" si="46">IF(C419&lt;&gt;"",G419+H418,0)</f>
        <v>0</v>
      </c>
      <c r="I419" s="94">
        <f t="shared" si="41"/>
        <v>0</v>
      </c>
      <c r="J419" s="320" t="str">
        <f t="shared" ref="J419:J482" si="47">IF(OR(MONTH(A419)=1,MONTH(A419)=2,MONTH(A419)=3,MONTH(A419)=4,MONTH(A419)=5,MONTH(A419)=6),YEAR(A419)-1&amp;"–"&amp;YEAR(A419),YEAR(A419)&amp;"–"&amp;YEAR(A419)+1)</f>
        <v>2054–2055</v>
      </c>
      <c r="L419" s="356"/>
      <c r="N419" s="95"/>
    </row>
    <row r="420" spans="1:14" x14ac:dyDescent="0.3">
      <c r="A420" s="354">
        <v>56493</v>
      </c>
      <c r="B420" s="92">
        <f t="shared" si="43"/>
        <v>0</v>
      </c>
      <c r="C420" s="93"/>
      <c r="D420" s="94">
        <f t="shared" si="44"/>
        <v>0</v>
      </c>
      <c r="E420" s="355">
        <f t="shared" si="42"/>
        <v>0</v>
      </c>
      <c r="F420" s="94">
        <f t="shared" si="45"/>
        <v>0</v>
      </c>
      <c r="G420" s="94">
        <f>IF(AND(C420&lt;&gt;"",SUM(G$34:G419)&lt;E$25),$E$25/$E$29,0)</f>
        <v>0</v>
      </c>
      <c r="H420" s="94">
        <f t="shared" si="46"/>
        <v>0</v>
      </c>
      <c r="I420" s="94">
        <f t="shared" ref="I420:I483" si="48">IF(C420&lt;&gt;"",$E$25-H420,0)</f>
        <v>0</v>
      </c>
      <c r="J420" s="320" t="str">
        <f t="shared" si="47"/>
        <v>2054–2055</v>
      </c>
      <c r="L420" s="356"/>
      <c r="N420" s="95"/>
    </row>
    <row r="421" spans="1:14" x14ac:dyDescent="0.3">
      <c r="A421" s="354">
        <v>56523</v>
      </c>
      <c r="B421" s="92">
        <f t="shared" si="43"/>
        <v>0</v>
      </c>
      <c r="C421" s="93"/>
      <c r="D421" s="94">
        <f t="shared" si="44"/>
        <v>0</v>
      </c>
      <c r="E421" s="355">
        <f t="shared" si="42"/>
        <v>0</v>
      </c>
      <c r="F421" s="94">
        <f t="shared" si="45"/>
        <v>0</v>
      </c>
      <c r="G421" s="94">
        <f>IF(AND(C421&lt;&gt;"",SUM(G$34:G420)&lt;E$25),$E$25/$E$29,0)</f>
        <v>0</v>
      </c>
      <c r="H421" s="94">
        <f t="shared" si="46"/>
        <v>0</v>
      </c>
      <c r="I421" s="94">
        <f t="shared" si="48"/>
        <v>0</v>
      </c>
      <c r="J421" s="320" t="str">
        <f t="shared" si="47"/>
        <v>2054–2055</v>
      </c>
      <c r="L421" s="356"/>
      <c r="N421" s="95"/>
    </row>
    <row r="422" spans="1:14" x14ac:dyDescent="0.3">
      <c r="A422" s="354">
        <v>56554</v>
      </c>
      <c r="B422" s="92">
        <f t="shared" si="43"/>
        <v>0</v>
      </c>
      <c r="C422" s="93"/>
      <c r="D422" s="94">
        <f t="shared" si="44"/>
        <v>0</v>
      </c>
      <c r="E422" s="355">
        <f t="shared" si="42"/>
        <v>0</v>
      </c>
      <c r="F422" s="94">
        <f t="shared" si="45"/>
        <v>0</v>
      </c>
      <c r="G422" s="94">
        <f>IF(AND(C422&lt;&gt;"",SUM(G$34:G421)&lt;E$25),$E$25/$E$29,0)</f>
        <v>0</v>
      </c>
      <c r="H422" s="94">
        <f t="shared" si="46"/>
        <v>0</v>
      </c>
      <c r="I422" s="94">
        <f t="shared" si="48"/>
        <v>0</v>
      </c>
      <c r="J422" s="320" t="str">
        <f t="shared" si="47"/>
        <v>2054–2055</v>
      </c>
      <c r="L422" s="356"/>
      <c r="N422" s="95"/>
    </row>
    <row r="423" spans="1:14" x14ac:dyDescent="0.3">
      <c r="A423" s="354">
        <v>56584</v>
      </c>
      <c r="B423" s="92">
        <f t="shared" si="43"/>
        <v>0</v>
      </c>
      <c r="C423" s="93"/>
      <c r="D423" s="94">
        <f t="shared" si="44"/>
        <v>0</v>
      </c>
      <c r="E423" s="355">
        <f t="shared" si="42"/>
        <v>0</v>
      </c>
      <c r="F423" s="94">
        <f t="shared" si="45"/>
        <v>0</v>
      </c>
      <c r="G423" s="94">
        <f>IF(AND(C423&lt;&gt;"",SUM(G$34:G422)&lt;E$25),$E$25/$E$29,0)</f>
        <v>0</v>
      </c>
      <c r="H423" s="94">
        <f t="shared" si="46"/>
        <v>0</v>
      </c>
      <c r="I423" s="94">
        <f t="shared" si="48"/>
        <v>0</v>
      </c>
      <c r="J423" s="320" t="str">
        <f t="shared" si="47"/>
        <v>2054–2055</v>
      </c>
      <c r="L423" s="356"/>
      <c r="N423" s="95"/>
    </row>
    <row r="424" spans="1:14" x14ac:dyDescent="0.3">
      <c r="A424" s="354">
        <v>56615</v>
      </c>
      <c r="B424" s="92">
        <f t="shared" si="43"/>
        <v>0</v>
      </c>
      <c r="C424" s="93"/>
      <c r="D424" s="94">
        <f t="shared" si="44"/>
        <v>0</v>
      </c>
      <c r="E424" s="355">
        <f t="shared" si="42"/>
        <v>0</v>
      </c>
      <c r="F424" s="94">
        <f t="shared" si="45"/>
        <v>0</v>
      </c>
      <c r="G424" s="94">
        <f>IF(AND(C424&lt;&gt;"",SUM(G$34:G423)&lt;E$25),$E$25/$E$29,0)</f>
        <v>0</v>
      </c>
      <c r="H424" s="94">
        <f t="shared" si="46"/>
        <v>0</v>
      </c>
      <c r="I424" s="94">
        <f t="shared" si="48"/>
        <v>0</v>
      </c>
      <c r="J424" s="320" t="str">
        <f t="shared" si="47"/>
        <v>2054–2055</v>
      </c>
      <c r="L424" s="356"/>
      <c r="N424" s="95"/>
    </row>
    <row r="425" spans="1:14" x14ac:dyDescent="0.3">
      <c r="A425" s="354">
        <v>56646</v>
      </c>
      <c r="B425" s="92">
        <f t="shared" si="43"/>
        <v>0</v>
      </c>
      <c r="C425" s="93"/>
      <c r="D425" s="94">
        <f t="shared" si="44"/>
        <v>0</v>
      </c>
      <c r="E425" s="355">
        <f t="shared" si="42"/>
        <v>0</v>
      </c>
      <c r="F425" s="94">
        <f t="shared" si="45"/>
        <v>0</v>
      </c>
      <c r="G425" s="94">
        <f>IF(AND(C425&lt;&gt;"",SUM(G$34:G424)&lt;E$25),$E$25/$E$29,0)</f>
        <v>0</v>
      </c>
      <c r="H425" s="94">
        <f t="shared" si="46"/>
        <v>0</v>
      </c>
      <c r="I425" s="94">
        <f t="shared" si="48"/>
        <v>0</v>
      </c>
      <c r="J425" s="320" t="str">
        <f t="shared" si="47"/>
        <v>2054–2055</v>
      </c>
      <c r="L425" s="356"/>
      <c r="N425" s="95"/>
    </row>
    <row r="426" spans="1:14" x14ac:dyDescent="0.3">
      <c r="A426" s="354">
        <v>56674</v>
      </c>
      <c r="B426" s="92">
        <f t="shared" si="43"/>
        <v>0</v>
      </c>
      <c r="C426" s="93"/>
      <c r="D426" s="94">
        <f t="shared" si="44"/>
        <v>0</v>
      </c>
      <c r="E426" s="355">
        <f t="shared" si="42"/>
        <v>0</v>
      </c>
      <c r="F426" s="94">
        <f t="shared" si="45"/>
        <v>0</v>
      </c>
      <c r="G426" s="94">
        <f>IF(AND(C426&lt;&gt;"",SUM(G$34:G425)&lt;E$25),$E$25/$E$29,0)</f>
        <v>0</v>
      </c>
      <c r="H426" s="94">
        <f t="shared" si="46"/>
        <v>0</v>
      </c>
      <c r="I426" s="94">
        <f t="shared" si="48"/>
        <v>0</v>
      </c>
      <c r="J426" s="320" t="str">
        <f t="shared" si="47"/>
        <v>2054–2055</v>
      </c>
      <c r="L426" s="356"/>
      <c r="N426" s="95"/>
    </row>
    <row r="427" spans="1:14" x14ac:dyDescent="0.3">
      <c r="A427" s="354">
        <v>56705</v>
      </c>
      <c r="B427" s="92">
        <f t="shared" si="43"/>
        <v>0</v>
      </c>
      <c r="C427" s="93"/>
      <c r="D427" s="94">
        <f t="shared" si="44"/>
        <v>0</v>
      </c>
      <c r="E427" s="355">
        <f t="shared" si="42"/>
        <v>0</v>
      </c>
      <c r="F427" s="94">
        <f t="shared" si="45"/>
        <v>0</v>
      </c>
      <c r="G427" s="94">
        <f>IF(AND(C427&lt;&gt;"",SUM(G$34:G426)&lt;E$25),$E$25/$E$29,0)</f>
        <v>0</v>
      </c>
      <c r="H427" s="94">
        <f t="shared" si="46"/>
        <v>0</v>
      </c>
      <c r="I427" s="94">
        <f t="shared" si="48"/>
        <v>0</v>
      </c>
      <c r="J427" s="320" t="str">
        <f t="shared" si="47"/>
        <v>2054–2055</v>
      </c>
      <c r="L427" s="356"/>
      <c r="N427" s="95"/>
    </row>
    <row r="428" spans="1:14" x14ac:dyDescent="0.3">
      <c r="A428" s="354">
        <v>56735</v>
      </c>
      <c r="B428" s="92">
        <f t="shared" si="43"/>
        <v>0</v>
      </c>
      <c r="C428" s="93"/>
      <c r="D428" s="94">
        <f t="shared" si="44"/>
        <v>0</v>
      </c>
      <c r="E428" s="355">
        <f t="shared" si="42"/>
        <v>0</v>
      </c>
      <c r="F428" s="94">
        <f t="shared" si="45"/>
        <v>0</v>
      </c>
      <c r="G428" s="94">
        <f>IF(AND(C428&lt;&gt;"",SUM(G$34:G427)&lt;E$25),$E$25/$E$29,0)</f>
        <v>0</v>
      </c>
      <c r="H428" s="94">
        <f t="shared" si="46"/>
        <v>0</v>
      </c>
      <c r="I428" s="94">
        <f t="shared" si="48"/>
        <v>0</v>
      </c>
      <c r="J428" s="320" t="str">
        <f t="shared" si="47"/>
        <v>2054–2055</v>
      </c>
      <c r="L428" s="356"/>
      <c r="N428" s="95"/>
    </row>
    <row r="429" spans="1:14" x14ac:dyDescent="0.3">
      <c r="A429" s="354">
        <v>56766</v>
      </c>
      <c r="B429" s="92">
        <f t="shared" si="43"/>
        <v>0</v>
      </c>
      <c r="C429" s="93"/>
      <c r="D429" s="94">
        <f t="shared" si="44"/>
        <v>0</v>
      </c>
      <c r="E429" s="355">
        <f t="shared" si="42"/>
        <v>0</v>
      </c>
      <c r="F429" s="94">
        <f t="shared" si="45"/>
        <v>0</v>
      </c>
      <c r="G429" s="94">
        <f>IF(AND(C429&lt;&gt;"",SUM(G$34:G428)&lt;E$25),$E$25/$E$29,0)</f>
        <v>0</v>
      </c>
      <c r="H429" s="94">
        <f t="shared" si="46"/>
        <v>0</v>
      </c>
      <c r="I429" s="94">
        <f t="shared" si="48"/>
        <v>0</v>
      </c>
      <c r="J429" s="320" t="str">
        <f t="shared" si="47"/>
        <v>2054–2055</v>
      </c>
      <c r="L429" s="356"/>
      <c r="N429" s="95"/>
    </row>
    <row r="430" spans="1:14" x14ac:dyDescent="0.3">
      <c r="A430" s="354">
        <v>56796</v>
      </c>
      <c r="B430" s="92">
        <f t="shared" si="43"/>
        <v>0</v>
      </c>
      <c r="C430" s="93"/>
      <c r="D430" s="94">
        <f t="shared" si="44"/>
        <v>0</v>
      </c>
      <c r="E430" s="355">
        <f t="shared" si="42"/>
        <v>0</v>
      </c>
      <c r="F430" s="94">
        <f t="shared" si="45"/>
        <v>0</v>
      </c>
      <c r="G430" s="94">
        <f>IF(AND(C430&lt;&gt;"",SUM(G$34:G429)&lt;E$25),$E$25/$E$29,0)</f>
        <v>0</v>
      </c>
      <c r="H430" s="94">
        <f t="shared" si="46"/>
        <v>0</v>
      </c>
      <c r="I430" s="94">
        <f t="shared" si="48"/>
        <v>0</v>
      </c>
      <c r="J430" s="320" t="str">
        <f t="shared" si="47"/>
        <v>2055–2056</v>
      </c>
      <c r="L430" s="356"/>
      <c r="N430" s="95"/>
    </row>
    <row r="431" spans="1:14" x14ac:dyDescent="0.3">
      <c r="A431" s="354">
        <v>56827</v>
      </c>
      <c r="B431" s="92">
        <f t="shared" si="43"/>
        <v>0</v>
      </c>
      <c r="C431" s="93"/>
      <c r="D431" s="94">
        <f t="shared" si="44"/>
        <v>0</v>
      </c>
      <c r="E431" s="355">
        <f t="shared" si="42"/>
        <v>0</v>
      </c>
      <c r="F431" s="94">
        <f t="shared" si="45"/>
        <v>0</v>
      </c>
      <c r="G431" s="94">
        <f>IF(AND(C431&lt;&gt;"",SUM(G$34:G430)&lt;E$25),$E$25/$E$29,0)</f>
        <v>0</v>
      </c>
      <c r="H431" s="94">
        <f t="shared" si="46"/>
        <v>0</v>
      </c>
      <c r="I431" s="94">
        <f t="shared" si="48"/>
        <v>0</v>
      </c>
      <c r="J431" s="320" t="str">
        <f t="shared" si="47"/>
        <v>2055–2056</v>
      </c>
      <c r="L431" s="356"/>
      <c r="N431" s="95"/>
    </row>
    <row r="432" spans="1:14" x14ac:dyDescent="0.3">
      <c r="A432" s="354">
        <v>56858</v>
      </c>
      <c r="B432" s="92">
        <f t="shared" si="43"/>
        <v>0</v>
      </c>
      <c r="C432" s="93"/>
      <c r="D432" s="94">
        <f t="shared" si="44"/>
        <v>0</v>
      </c>
      <c r="E432" s="355">
        <f t="shared" si="42"/>
        <v>0</v>
      </c>
      <c r="F432" s="94">
        <f t="shared" si="45"/>
        <v>0</v>
      </c>
      <c r="G432" s="94">
        <f>IF(AND(C432&lt;&gt;"",SUM(G$34:G431)&lt;E$25),$E$25/$E$29,0)</f>
        <v>0</v>
      </c>
      <c r="H432" s="94">
        <f t="shared" si="46"/>
        <v>0</v>
      </c>
      <c r="I432" s="94">
        <f t="shared" si="48"/>
        <v>0</v>
      </c>
      <c r="J432" s="320" t="str">
        <f t="shared" si="47"/>
        <v>2055–2056</v>
      </c>
      <c r="L432" s="356"/>
      <c r="N432" s="95"/>
    </row>
    <row r="433" spans="1:14" x14ac:dyDescent="0.3">
      <c r="A433" s="354">
        <v>56888</v>
      </c>
      <c r="B433" s="92">
        <f t="shared" si="43"/>
        <v>0</v>
      </c>
      <c r="C433" s="93"/>
      <c r="D433" s="94">
        <f t="shared" si="44"/>
        <v>0</v>
      </c>
      <c r="E433" s="355">
        <f t="shared" si="42"/>
        <v>0</v>
      </c>
      <c r="F433" s="94">
        <f t="shared" si="45"/>
        <v>0</v>
      </c>
      <c r="G433" s="94">
        <f>IF(AND(C433&lt;&gt;"",SUM(G$34:G432)&lt;E$25),$E$25/$E$29,0)</f>
        <v>0</v>
      </c>
      <c r="H433" s="94">
        <f t="shared" si="46"/>
        <v>0</v>
      </c>
      <c r="I433" s="94">
        <f t="shared" si="48"/>
        <v>0</v>
      </c>
      <c r="J433" s="320" t="str">
        <f t="shared" si="47"/>
        <v>2055–2056</v>
      </c>
      <c r="L433" s="356"/>
      <c r="N433" s="95"/>
    </row>
    <row r="434" spans="1:14" x14ac:dyDescent="0.3">
      <c r="A434" s="354">
        <v>56919</v>
      </c>
      <c r="B434" s="92">
        <f t="shared" si="43"/>
        <v>0</v>
      </c>
      <c r="C434" s="93"/>
      <c r="D434" s="94">
        <f t="shared" si="44"/>
        <v>0</v>
      </c>
      <c r="E434" s="355">
        <f t="shared" si="42"/>
        <v>0</v>
      </c>
      <c r="F434" s="94">
        <f t="shared" si="45"/>
        <v>0</v>
      </c>
      <c r="G434" s="94">
        <f>IF(AND(C434&lt;&gt;"",SUM(G$34:G433)&lt;E$25),$E$25/$E$29,0)</f>
        <v>0</v>
      </c>
      <c r="H434" s="94">
        <f t="shared" si="46"/>
        <v>0</v>
      </c>
      <c r="I434" s="94">
        <f t="shared" si="48"/>
        <v>0</v>
      </c>
      <c r="J434" s="320" t="str">
        <f t="shared" si="47"/>
        <v>2055–2056</v>
      </c>
      <c r="L434" s="356"/>
      <c r="N434" s="95"/>
    </row>
    <row r="435" spans="1:14" x14ac:dyDescent="0.3">
      <c r="A435" s="354">
        <v>56949</v>
      </c>
      <c r="B435" s="92">
        <f t="shared" si="43"/>
        <v>0</v>
      </c>
      <c r="C435" s="93"/>
      <c r="D435" s="94">
        <f t="shared" si="44"/>
        <v>0</v>
      </c>
      <c r="E435" s="355">
        <f t="shared" si="42"/>
        <v>0</v>
      </c>
      <c r="F435" s="94">
        <f t="shared" si="45"/>
        <v>0</v>
      </c>
      <c r="G435" s="94">
        <f>IF(AND(C435&lt;&gt;"",SUM(G$34:G434)&lt;E$25),$E$25/$E$29,0)</f>
        <v>0</v>
      </c>
      <c r="H435" s="94">
        <f t="shared" si="46"/>
        <v>0</v>
      </c>
      <c r="I435" s="94">
        <f t="shared" si="48"/>
        <v>0</v>
      </c>
      <c r="J435" s="320" t="str">
        <f t="shared" si="47"/>
        <v>2055–2056</v>
      </c>
      <c r="L435" s="356"/>
      <c r="N435" s="95"/>
    </row>
    <row r="436" spans="1:14" x14ac:dyDescent="0.3">
      <c r="A436" s="354">
        <v>56980</v>
      </c>
      <c r="B436" s="92">
        <f t="shared" si="43"/>
        <v>0</v>
      </c>
      <c r="C436" s="93"/>
      <c r="D436" s="94">
        <f t="shared" si="44"/>
        <v>0</v>
      </c>
      <c r="E436" s="355">
        <f t="shared" si="42"/>
        <v>0</v>
      </c>
      <c r="F436" s="94">
        <f t="shared" si="45"/>
        <v>0</v>
      </c>
      <c r="G436" s="94">
        <f>IF(AND(C436&lt;&gt;"",SUM(G$34:G435)&lt;E$25),$E$25/$E$29,0)</f>
        <v>0</v>
      </c>
      <c r="H436" s="94">
        <f t="shared" si="46"/>
        <v>0</v>
      </c>
      <c r="I436" s="94">
        <f t="shared" si="48"/>
        <v>0</v>
      </c>
      <c r="J436" s="320" t="str">
        <f t="shared" si="47"/>
        <v>2055–2056</v>
      </c>
      <c r="L436" s="356"/>
      <c r="N436" s="95"/>
    </row>
    <row r="437" spans="1:14" x14ac:dyDescent="0.3">
      <c r="A437" s="354">
        <v>57011</v>
      </c>
      <c r="B437" s="92">
        <f t="shared" si="43"/>
        <v>0</v>
      </c>
      <c r="C437" s="93"/>
      <c r="D437" s="94">
        <f t="shared" si="44"/>
        <v>0</v>
      </c>
      <c r="E437" s="355">
        <f t="shared" si="42"/>
        <v>0</v>
      </c>
      <c r="F437" s="94">
        <f t="shared" si="45"/>
        <v>0</v>
      </c>
      <c r="G437" s="94">
        <f>IF(AND(C437&lt;&gt;"",SUM(G$34:G436)&lt;E$25),$E$25/$E$29,0)</f>
        <v>0</v>
      </c>
      <c r="H437" s="94">
        <f t="shared" si="46"/>
        <v>0</v>
      </c>
      <c r="I437" s="94">
        <f t="shared" si="48"/>
        <v>0</v>
      </c>
      <c r="J437" s="320" t="str">
        <f t="shared" si="47"/>
        <v>2055–2056</v>
      </c>
      <c r="L437" s="356"/>
      <c r="N437" s="95"/>
    </row>
    <row r="438" spans="1:14" x14ac:dyDescent="0.3">
      <c r="A438" s="354">
        <v>57040</v>
      </c>
      <c r="B438" s="92">
        <f t="shared" si="43"/>
        <v>0</v>
      </c>
      <c r="C438" s="93"/>
      <c r="D438" s="94">
        <f t="shared" si="44"/>
        <v>0</v>
      </c>
      <c r="E438" s="355">
        <f t="shared" si="42"/>
        <v>0</v>
      </c>
      <c r="F438" s="94">
        <f t="shared" si="45"/>
        <v>0</v>
      </c>
      <c r="G438" s="94">
        <f>IF(AND(C438&lt;&gt;"",SUM(G$34:G437)&lt;E$25),$E$25/$E$29,0)</f>
        <v>0</v>
      </c>
      <c r="H438" s="94">
        <f t="shared" si="46"/>
        <v>0</v>
      </c>
      <c r="I438" s="94">
        <f t="shared" si="48"/>
        <v>0</v>
      </c>
      <c r="J438" s="320" t="str">
        <f t="shared" si="47"/>
        <v>2055–2056</v>
      </c>
      <c r="L438" s="356"/>
      <c r="N438" s="95"/>
    </row>
    <row r="439" spans="1:14" x14ac:dyDescent="0.3">
      <c r="A439" s="354">
        <v>57071</v>
      </c>
      <c r="B439" s="92">
        <f t="shared" si="43"/>
        <v>0</v>
      </c>
      <c r="C439" s="93"/>
      <c r="D439" s="94">
        <f t="shared" si="44"/>
        <v>0</v>
      </c>
      <c r="E439" s="355">
        <f t="shared" si="42"/>
        <v>0</v>
      </c>
      <c r="F439" s="94">
        <f t="shared" si="45"/>
        <v>0</v>
      </c>
      <c r="G439" s="94">
        <f>IF(AND(C439&lt;&gt;"",SUM(G$34:G438)&lt;E$25),$E$25/$E$29,0)</f>
        <v>0</v>
      </c>
      <c r="H439" s="94">
        <f t="shared" si="46"/>
        <v>0</v>
      </c>
      <c r="I439" s="94">
        <f t="shared" si="48"/>
        <v>0</v>
      </c>
      <c r="J439" s="320" t="str">
        <f t="shared" si="47"/>
        <v>2055–2056</v>
      </c>
      <c r="L439" s="356"/>
      <c r="N439" s="95"/>
    </row>
    <row r="440" spans="1:14" x14ac:dyDescent="0.3">
      <c r="A440" s="354">
        <v>57101</v>
      </c>
      <c r="B440" s="92">
        <f t="shared" si="43"/>
        <v>0</v>
      </c>
      <c r="C440" s="93"/>
      <c r="D440" s="94">
        <f t="shared" si="44"/>
        <v>0</v>
      </c>
      <c r="E440" s="355">
        <f t="shared" si="42"/>
        <v>0</v>
      </c>
      <c r="F440" s="94">
        <f t="shared" si="45"/>
        <v>0</v>
      </c>
      <c r="G440" s="94">
        <f>IF(AND(C440&lt;&gt;"",SUM(G$34:G439)&lt;E$25),$E$25/$E$29,0)</f>
        <v>0</v>
      </c>
      <c r="H440" s="94">
        <f t="shared" si="46"/>
        <v>0</v>
      </c>
      <c r="I440" s="94">
        <f t="shared" si="48"/>
        <v>0</v>
      </c>
      <c r="J440" s="320" t="str">
        <f t="shared" si="47"/>
        <v>2055–2056</v>
      </c>
      <c r="L440" s="356"/>
      <c r="N440" s="95"/>
    </row>
    <row r="441" spans="1:14" x14ac:dyDescent="0.3">
      <c r="A441" s="354">
        <v>57132</v>
      </c>
      <c r="B441" s="92">
        <f t="shared" si="43"/>
        <v>0</v>
      </c>
      <c r="C441" s="93"/>
      <c r="D441" s="94">
        <f t="shared" si="44"/>
        <v>0</v>
      </c>
      <c r="E441" s="355">
        <f t="shared" si="42"/>
        <v>0</v>
      </c>
      <c r="F441" s="94">
        <f t="shared" si="45"/>
        <v>0</v>
      </c>
      <c r="G441" s="94">
        <f>IF(AND(C441&lt;&gt;"",SUM(G$34:G440)&lt;E$25),$E$25/$E$29,0)</f>
        <v>0</v>
      </c>
      <c r="H441" s="94">
        <f t="shared" si="46"/>
        <v>0</v>
      </c>
      <c r="I441" s="94">
        <f t="shared" si="48"/>
        <v>0</v>
      </c>
      <c r="J441" s="320" t="str">
        <f t="shared" si="47"/>
        <v>2055–2056</v>
      </c>
      <c r="L441" s="356"/>
      <c r="N441" s="95"/>
    </row>
    <row r="442" spans="1:14" x14ac:dyDescent="0.3">
      <c r="A442" s="354">
        <v>57162</v>
      </c>
      <c r="B442" s="92">
        <f t="shared" si="43"/>
        <v>0</v>
      </c>
      <c r="C442" s="93"/>
      <c r="D442" s="94">
        <f t="shared" si="44"/>
        <v>0</v>
      </c>
      <c r="E442" s="355">
        <f t="shared" si="42"/>
        <v>0</v>
      </c>
      <c r="F442" s="94">
        <f t="shared" si="45"/>
        <v>0</v>
      </c>
      <c r="G442" s="94">
        <f>IF(AND(C442&lt;&gt;"",SUM(G$34:G441)&lt;E$25),$E$25/$E$29,0)</f>
        <v>0</v>
      </c>
      <c r="H442" s="94">
        <f t="shared" si="46"/>
        <v>0</v>
      </c>
      <c r="I442" s="94">
        <f t="shared" si="48"/>
        <v>0</v>
      </c>
      <c r="J442" s="320" t="str">
        <f t="shared" si="47"/>
        <v>2056–2057</v>
      </c>
      <c r="L442" s="356"/>
      <c r="N442" s="95"/>
    </row>
    <row r="443" spans="1:14" x14ac:dyDescent="0.3">
      <c r="A443" s="354">
        <v>57193</v>
      </c>
      <c r="B443" s="92">
        <f t="shared" si="43"/>
        <v>0</v>
      </c>
      <c r="C443" s="93"/>
      <c r="D443" s="94">
        <f t="shared" si="44"/>
        <v>0</v>
      </c>
      <c r="E443" s="355">
        <f t="shared" si="42"/>
        <v>0</v>
      </c>
      <c r="F443" s="94">
        <f t="shared" si="45"/>
        <v>0</v>
      </c>
      <c r="G443" s="94">
        <f>IF(AND(C443&lt;&gt;"",SUM(G$34:G442)&lt;E$25),$E$25/$E$29,0)</f>
        <v>0</v>
      </c>
      <c r="H443" s="94">
        <f t="shared" si="46"/>
        <v>0</v>
      </c>
      <c r="I443" s="94">
        <f t="shared" si="48"/>
        <v>0</v>
      </c>
      <c r="J443" s="320" t="str">
        <f t="shared" si="47"/>
        <v>2056–2057</v>
      </c>
      <c r="L443" s="356"/>
      <c r="N443" s="95"/>
    </row>
    <row r="444" spans="1:14" x14ac:dyDescent="0.3">
      <c r="A444" s="354">
        <v>57224</v>
      </c>
      <c r="B444" s="92">
        <f t="shared" si="43"/>
        <v>0</v>
      </c>
      <c r="C444" s="93"/>
      <c r="D444" s="94">
        <f t="shared" si="44"/>
        <v>0</v>
      </c>
      <c r="E444" s="355">
        <f t="shared" si="42"/>
        <v>0</v>
      </c>
      <c r="F444" s="94">
        <f t="shared" si="45"/>
        <v>0</v>
      </c>
      <c r="G444" s="94">
        <f>IF(AND(C444&lt;&gt;"",SUM(G$34:G443)&lt;E$25),$E$25/$E$29,0)</f>
        <v>0</v>
      </c>
      <c r="H444" s="94">
        <f t="shared" si="46"/>
        <v>0</v>
      </c>
      <c r="I444" s="94">
        <f t="shared" si="48"/>
        <v>0</v>
      </c>
      <c r="J444" s="320" t="str">
        <f t="shared" si="47"/>
        <v>2056–2057</v>
      </c>
      <c r="L444" s="356"/>
      <c r="N444" s="95"/>
    </row>
    <row r="445" spans="1:14" x14ac:dyDescent="0.3">
      <c r="A445" s="354">
        <v>57254</v>
      </c>
      <c r="B445" s="92">
        <f t="shared" si="43"/>
        <v>0</v>
      </c>
      <c r="C445" s="93"/>
      <c r="D445" s="94">
        <f t="shared" si="44"/>
        <v>0</v>
      </c>
      <c r="E445" s="355">
        <f t="shared" si="42"/>
        <v>0</v>
      </c>
      <c r="F445" s="94">
        <f t="shared" si="45"/>
        <v>0</v>
      </c>
      <c r="G445" s="94">
        <f>IF(AND(C445&lt;&gt;"",SUM(G$34:G444)&lt;E$25),$E$25/$E$29,0)</f>
        <v>0</v>
      </c>
      <c r="H445" s="94">
        <f t="shared" si="46"/>
        <v>0</v>
      </c>
      <c r="I445" s="94">
        <f t="shared" si="48"/>
        <v>0</v>
      </c>
      <c r="J445" s="320" t="str">
        <f t="shared" si="47"/>
        <v>2056–2057</v>
      </c>
      <c r="L445" s="356"/>
      <c r="N445" s="95"/>
    </row>
    <row r="446" spans="1:14" x14ac:dyDescent="0.3">
      <c r="A446" s="354">
        <v>57285</v>
      </c>
      <c r="B446" s="92">
        <f t="shared" si="43"/>
        <v>0</v>
      </c>
      <c r="C446" s="93"/>
      <c r="D446" s="94">
        <f t="shared" si="44"/>
        <v>0</v>
      </c>
      <c r="E446" s="355">
        <f t="shared" si="42"/>
        <v>0</v>
      </c>
      <c r="F446" s="94">
        <f t="shared" si="45"/>
        <v>0</v>
      </c>
      <c r="G446" s="94">
        <f>IF(AND(C446&lt;&gt;"",SUM(G$34:G445)&lt;E$25),$E$25/$E$29,0)</f>
        <v>0</v>
      </c>
      <c r="H446" s="94">
        <f t="shared" si="46"/>
        <v>0</v>
      </c>
      <c r="I446" s="94">
        <f t="shared" si="48"/>
        <v>0</v>
      </c>
      <c r="J446" s="320" t="str">
        <f t="shared" si="47"/>
        <v>2056–2057</v>
      </c>
      <c r="L446" s="356"/>
      <c r="N446" s="95"/>
    </row>
    <row r="447" spans="1:14" x14ac:dyDescent="0.3">
      <c r="A447" s="354">
        <v>57315</v>
      </c>
      <c r="B447" s="92">
        <f t="shared" si="43"/>
        <v>0</v>
      </c>
      <c r="C447" s="93"/>
      <c r="D447" s="94">
        <f t="shared" si="44"/>
        <v>0</v>
      </c>
      <c r="E447" s="355">
        <f t="shared" si="42"/>
        <v>0</v>
      </c>
      <c r="F447" s="94">
        <f t="shared" si="45"/>
        <v>0</v>
      </c>
      <c r="G447" s="94">
        <f>IF(AND(C447&lt;&gt;"",SUM(G$34:G446)&lt;E$25),$E$25/$E$29,0)</f>
        <v>0</v>
      </c>
      <c r="H447" s="94">
        <f t="shared" si="46"/>
        <v>0</v>
      </c>
      <c r="I447" s="94">
        <f t="shared" si="48"/>
        <v>0</v>
      </c>
      <c r="J447" s="320" t="str">
        <f t="shared" si="47"/>
        <v>2056–2057</v>
      </c>
      <c r="L447" s="356"/>
      <c r="N447" s="95"/>
    </row>
    <row r="448" spans="1:14" x14ac:dyDescent="0.3">
      <c r="A448" s="354">
        <v>57346</v>
      </c>
      <c r="B448" s="92">
        <f t="shared" si="43"/>
        <v>0</v>
      </c>
      <c r="C448" s="93"/>
      <c r="D448" s="94">
        <f t="shared" si="44"/>
        <v>0</v>
      </c>
      <c r="E448" s="355">
        <f t="shared" si="42"/>
        <v>0</v>
      </c>
      <c r="F448" s="94">
        <f t="shared" si="45"/>
        <v>0</v>
      </c>
      <c r="G448" s="94">
        <f>IF(AND(C448&lt;&gt;"",SUM(G$34:G447)&lt;E$25),$E$25/$E$29,0)</f>
        <v>0</v>
      </c>
      <c r="H448" s="94">
        <f t="shared" si="46"/>
        <v>0</v>
      </c>
      <c r="I448" s="94">
        <f t="shared" si="48"/>
        <v>0</v>
      </c>
      <c r="J448" s="320" t="str">
        <f t="shared" si="47"/>
        <v>2056–2057</v>
      </c>
      <c r="L448" s="356"/>
      <c r="N448" s="95"/>
    </row>
    <row r="449" spans="1:14" x14ac:dyDescent="0.3">
      <c r="A449" s="354">
        <v>57377</v>
      </c>
      <c r="B449" s="92">
        <f t="shared" si="43"/>
        <v>0</v>
      </c>
      <c r="C449" s="93"/>
      <c r="D449" s="94">
        <f t="shared" si="44"/>
        <v>0</v>
      </c>
      <c r="E449" s="355">
        <f t="shared" si="42"/>
        <v>0</v>
      </c>
      <c r="F449" s="94">
        <f t="shared" si="45"/>
        <v>0</v>
      </c>
      <c r="G449" s="94">
        <f>IF(AND(C449&lt;&gt;"",SUM(G$34:G448)&lt;E$25),$E$25/$E$29,0)</f>
        <v>0</v>
      </c>
      <c r="H449" s="94">
        <f t="shared" si="46"/>
        <v>0</v>
      </c>
      <c r="I449" s="94">
        <f t="shared" si="48"/>
        <v>0</v>
      </c>
      <c r="J449" s="320" t="str">
        <f t="shared" si="47"/>
        <v>2056–2057</v>
      </c>
      <c r="L449" s="356"/>
      <c r="N449" s="95"/>
    </row>
    <row r="450" spans="1:14" x14ac:dyDescent="0.3">
      <c r="A450" s="354">
        <v>57405</v>
      </c>
      <c r="B450" s="92">
        <f t="shared" si="43"/>
        <v>0</v>
      </c>
      <c r="C450" s="93"/>
      <c r="D450" s="94">
        <f t="shared" si="44"/>
        <v>0</v>
      </c>
      <c r="E450" s="355">
        <f t="shared" si="42"/>
        <v>0</v>
      </c>
      <c r="F450" s="94">
        <f t="shared" si="45"/>
        <v>0</v>
      </c>
      <c r="G450" s="94">
        <f>IF(AND(C450&lt;&gt;"",SUM(G$34:G449)&lt;E$25),$E$25/$E$29,0)</f>
        <v>0</v>
      </c>
      <c r="H450" s="94">
        <f t="shared" si="46"/>
        <v>0</v>
      </c>
      <c r="I450" s="94">
        <f t="shared" si="48"/>
        <v>0</v>
      </c>
      <c r="J450" s="320" t="str">
        <f t="shared" si="47"/>
        <v>2056–2057</v>
      </c>
      <c r="L450" s="356"/>
      <c r="N450" s="95"/>
    </row>
    <row r="451" spans="1:14" x14ac:dyDescent="0.3">
      <c r="A451" s="354">
        <v>57436</v>
      </c>
      <c r="B451" s="92">
        <f t="shared" si="43"/>
        <v>0</v>
      </c>
      <c r="C451" s="93"/>
      <c r="D451" s="94">
        <f t="shared" si="44"/>
        <v>0</v>
      </c>
      <c r="E451" s="355">
        <f t="shared" si="42"/>
        <v>0</v>
      </c>
      <c r="F451" s="94">
        <f t="shared" si="45"/>
        <v>0</v>
      </c>
      <c r="G451" s="94">
        <f>IF(AND(C451&lt;&gt;"",SUM(G$34:G450)&lt;E$25),$E$25/$E$29,0)</f>
        <v>0</v>
      </c>
      <c r="H451" s="94">
        <f t="shared" si="46"/>
        <v>0</v>
      </c>
      <c r="I451" s="94">
        <f t="shared" si="48"/>
        <v>0</v>
      </c>
      <c r="J451" s="320" t="str">
        <f t="shared" si="47"/>
        <v>2056–2057</v>
      </c>
      <c r="L451" s="356"/>
      <c r="N451" s="95"/>
    </row>
    <row r="452" spans="1:14" x14ac:dyDescent="0.3">
      <c r="A452" s="354">
        <v>57466</v>
      </c>
      <c r="B452" s="92">
        <f t="shared" si="43"/>
        <v>0</v>
      </c>
      <c r="C452" s="93"/>
      <c r="D452" s="94">
        <f t="shared" si="44"/>
        <v>0</v>
      </c>
      <c r="E452" s="355">
        <f t="shared" si="42"/>
        <v>0</v>
      </c>
      <c r="F452" s="94">
        <f t="shared" si="45"/>
        <v>0</v>
      </c>
      <c r="G452" s="94">
        <f>IF(AND(C452&lt;&gt;"",SUM(G$34:G451)&lt;E$25),$E$25/$E$29,0)</f>
        <v>0</v>
      </c>
      <c r="H452" s="94">
        <f t="shared" si="46"/>
        <v>0</v>
      </c>
      <c r="I452" s="94">
        <f t="shared" si="48"/>
        <v>0</v>
      </c>
      <c r="J452" s="320" t="str">
        <f t="shared" si="47"/>
        <v>2056–2057</v>
      </c>
      <c r="L452" s="356"/>
      <c r="N452" s="95"/>
    </row>
    <row r="453" spans="1:14" x14ac:dyDescent="0.3">
      <c r="A453" s="354">
        <v>57497</v>
      </c>
      <c r="B453" s="92">
        <f t="shared" si="43"/>
        <v>0</v>
      </c>
      <c r="C453" s="93"/>
      <c r="D453" s="94">
        <f t="shared" si="44"/>
        <v>0</v>
      </c>
      <c r="E453" s="355">
        <f t="shared" si="42"/>
        <v>0</v>
      </c>
      <c r="F453" s="94">
        <f t="shared" si="45"/>
        <v>0</v>
      </c>
      <c r="G453" s="94">
        <f>IF(AND(C453&lt;&gt;"",SUM(G$34:G452)&lt;E$25),$E$25/$E$29,0)</f>
        <v>0</v>
      </c>
      <c r="H453" s="94">
        <f t="shared" si="46"/>
        <v>0</v>
      </c>
      <c r="I453" s="94">
        <f t="shared" si="48"/>
        <v>0</v>
      </c>
      <c r="J453" s="320" t="str">
        <f t="shared" si="47"/>
        <v>2056–2057</v>
      </c>
      <c r="L453" s="356"/>
      <c r="N453" s="95"/>
    </row>
    <row r="454" spans="1:14" x14ac:dyDescent="0.3">
      <c r="A454" s="354">
        <v>57527</v>
      </c>
      <c r="B454" s="92">
        <f t="shared" si="43"/>
        <v>0</v>
      </c>
      <c r="C454" s="93"/>
      <c r="D454" s="94">
        <f t="shared" si="44"/>
        <v>0</v>
      </c>
      <c r="E454" s="355">
        <f t="shared" si="42"/>
        <v>0</v>
      </c>
      <c r="F454" s="94">
        <f t="shared" si="45"/>
        <v>0</v>
      </c>
      <c r="G454" s="94">
        <f>IF(AND(C454&lt;&gt;"",SUM(G$34:G453)&lt;E$25),$E$25/$E$29,0)</f>
        <v>0</v>
      </c>
      <c r="H454" s="94">
        <f t="shared" si="46"/>
        <v>0</v>
      </c>
      <c r="I454" s="94">
        <f t="shared" si="48"/>
        <v>0</v>
      </c>
      <c r="J454" s="320" t="str">
        <f t="shared" si="47"/>
        <v>2057–2058</v>
      </c>
      <c r="L454" s="356"/>
      <c r="N454" s="95"/>
    </row>
    <row r="455" spans="1:14" x14ac:dyDescent="0.3">
      <c r="A455" s="354">
        <v>57558</v>
      </c>
      <c r="B455" s="92">
        <f t="shared" si="43"/>
        <v>0</v>
      </c>
      <c r="C455" s="93"/>
      <c r="D455" s="94">
        <f t="shared" si="44"/>
        <v>0</v>
      </c>
      <c r="E455" s="355">
        <f t="shared" si="42"/>
        <v>0</v>
      </c>
      <c r="F455" s="94">
        <f t="shared" si="45"/>
        <v>0</v>
      </c>
      <c r="G455" s="94">
        <f>IF(AND(C455&lt;&gt;"",SUM(G$34:G454)&lt;E$25),$E$25/$E$29,0)</f>
        <v>0</v>
      </c>
      <c r="H455" s="94">
        <f t="shared" si="46"/>
        <v>0</v>
      </c>
      <c r="I455" s="94">
        <f t="shared" si="48"/>
        <v>0</v>
      </c>
      <c r="J455" s="320" t="str">
        <f t="shared" si="47"/>
        <v>2057–2058</v>
      </c>
      <c r="L455" s="356"/>
      <c r="N455" s="95"/>
    </row>
    <row r="456" spans="1:14" x14ac:dyDescent="0.3">
      <c r="A456" s="354">
        <v>57589</v>
      </c>
      <c r="B456" s="92">
        <f t="shared" si="43"/>
        <v>0</v>
      </c>
      <c r="C456" s="93"/>
      <c r="D456" s="94">
        <f t="shared" si="44"/>
        <v>0</v>
      </c>
      <c r="E456" s="355">
        <f t="shared" si="42"/>
        <v>0</v>
      </c>
      <c r="F456" s="94">
        <f t="shared" si="45"/>
        <v>0</v>
      </c>
      <c r="G456" s="94">
        <f>IF(AND(C456&lt;&gt;"",SUM(G$34:G455)&lt;E$25),$E$25/$E$29,0)</f>
        <v>0</v>
      </c>
      <c r="H456" s="94">
        <f t="shared" si="46"/>
        <v>0</v>
      </c>
      <c r="I456" s="94">
        <f t="shared" si="48"/>
        <v>0</v>
      </c>
      <c r="J456" s="320" t="str">
        <f t="shared" si="47"/>
        <v>2057–2058</v>
      </c>
      <c r="L456" s="356"/>
      <c r="N456" s="95"/>
    </row>
    <row r="457" spans="1:14" x14ac:dyDescent="0.3">
      <c r="A457" s="354">
        <v>57619</v>
      </c>
      <c r="B457" s="92">
        <f t="shared" si="43"/>
        <v>0</v>
      </c>
      <c r="C457" s="93"/>
      <c r="D457" s="94">
        <f t="shared" si="44"/>
        <v>0</v>
      </c>
      <c r="E457" s="355">
        <f t="shared" si="42"/>
        <v>0</v>
      </c>
      <c r="F457" s="94">
        <f t="shared" si="45"/>
        <v>0</v>
      </c>
      <c r="G457" s="94">
        <f>IF(AND(C457&lt;&gt;"",SUM(G$34:G456)&lt;E$25),$E$25/$E$29,0)</f>
        <v>0</v>
      </c>
      <c r="H457" s="94">
        <f t="shared" si="46"/>
        <v>0</v>
      </c>
      <c r="I457" s="94">
        <f t="shared" si="48"/>
        <v>0</v>
      </c>
      <c r="J457" s="320" t="str">
        <f t="shared" si="47"/>
        <v>2057–2058</v>
      </c>
      <c r="L457" s="356"/>
      <c r="N457" s="95"/>
    </row>
    <row r="458" spans="1:14" x14ac:dyDescent="0.3">
      <c r="A458" s="354">
        <v>57650</v>
      </c>
      <c r="B458" s="92">
        <f t="shared" si="43"/>
        <v>0</v>
      </c>
      <c r="C458" s="93"/>
      <c r="D458" s="94">
        <f t="shared" si="44"/>
        <v>0</v>
      </c>
      <c r="E458" s="355">
        <f t="shared" si="42"/>
        <v>0</v>
      </c>
      <c r="F458" s="94">
        <f t="shared" si="45"/>
        <v>0</v>
      </c>
      <c r="G458" s="94">
        <f>IF(AND(C458&lt;&gt;"",SUM(G$34:G457)&lt;E$25),$E$25/$E$29,0)</f>
        <v>0</v>
      </c>
      <c r="H458" s="94">
        <f t="shared" si="46"/>
        <v>0</v>
      </c>
      <c r="I458" s="94">
        <f t="shared" si="48"/>
        <v>0</v>
      </c>
      <c r="J458" s="320" t="str">
        <f t="shared" si="47"/>
        <v>2057–2058</v>
      </c>
      <c r="L458" s="356"/>
      <c r="N458" s="95"/>
    </row>
    <row r="459" spans="1:14" x14ac:dyDescent="0.3">
      <c r="A459" s="354">
        <v>57680</v>
      </c>
      <c r="B459" s="92">
        <f t="shared" si="43"/>
        <v>0</v>
      </c>
      <c r="C459" s="93"/>
      <c r="D459" s="94">
        <f t="shared" si="44"/>
        <v>0</v>
      </c>
      <c r="E459" s="355">
        <f t="shared" si="42"/>
        <v>0</v>
      </c>
      <c r="F459" s="94">
        <f t="shared" si="45"/>
        <v>0</v>
      </c>
      <c r="G459" s="94">
        <f>IF(AND(C459&lt;&gt;"",SUM(G$34:G458)&lt;E$25),$E$25/$E$29,0)</f>
        <v>0</v>
      </c>
      <c r="H459" s="94">
        <f t="shared" si="46"/>
        <v>0</v>
      </c>
      <c r="I459" s="94">
        <f t="shared" si="48"/>
        <v>0</v>
      </c>
      <c r="J459" s="320" t="str">
        <f t="shared" si="47"/>
        <v>2057–2058</v>
      </c>
      <c r="L459" s="356"/>
      <c r="N459" s="95"/>
    </row>
    <row r="460" spans="1:14" x14ac:dyDescent="0.3">
      <c r="A460" s="354">
        <v>57711</v>
      </c>
      <c r="B460" s="92">
        <f t="shared" si="43"/>
        <v>0</v>
      </c>
      <c r="C460" s="93"/>
      <c r="D460" s="94">
        <f t="shared" si="44"/>
        <v>0</v>
      </c>
      <c r="E460" s="355">
        <f t="shared" si="42"/>
        <v>0</v>
      </c>
      <c r="F460" s="94">
        <f t="shared" si="45"/>
        <v>0</v>
      </c>
      <c r="G460" s="94">
        <f>IF(AND(C460&lt;&gt;"",SUM(G$34:G459)&lt;E$25),$E$25/$E$29,0)</f>
        <v>0</v>
      </c>
      <c r="H460" s="94">
        <f t="shared" si="46"/>
        <v>0</v>
      </c>
      <c r="I460" s="94">
        <f t="shared" si="48"/>
        <v>0</v>
      </c>
      <c r="J460" s="320" t="str">
        <f t="shared" si="47"/>
        <v>2057–2058</v>
      </c>
      <c r="L460" s="356"/>
      <c r="N460" s="95"/>
    </row>
    <row r="461" spans="1:14" x14ac:dyDescent="0.3">
      <c r="A461" s="354">
        <v>57742</v>
      </c>
      <c r="B461" s="92">
        <f t="shared" si="43"/>
        <v>0</v>
      </c>
      <c r="C461" s="93"/>
      <c r="D461" s="94">
        <f t="shared" si="44"/>
        <v>0</v>
      </c>
      <c r="E461" s="355">
        <f t="shared" si="42"/>
        <v>0</v>
      </c>
      <c r="F461" s="94">
        <f t="shared" si="45"/>
        <v>0</v>
      </c>
      <c r="G461" s="94">
        <f>IF(AND(C461&lt;&gt;"",SUM(G$34:G460)&lt;E$25),$E$25/$E$29,0)</f>
        <v>0</v>
      </c>
      <c r="H461" s="94">
        <f t="shared" si="46"/>
        <v>0</v>
      </c>
      <c r="I461" s="94">
        <f t="shared" si="48"/>
        <v>0</v>
      </c>
      <c r="J461" s="320" t="str">
        <f t="shared" si="47"/>
        <v>2057–2058</v>
      </c>
      <c r="L461" s="356"/>
      <c r="N461" s="95"/>
    </row>
    <row r="462" spans="1:14" x14ac:dyDescent="0.3">
      <c r="A462" s="354">
        <v>57770</v>
      </c>
      <c r="B462" s="92">
        <f t="shared" si="43"/>
        <v>0</v>
      </c>
      <c r="C462" s="93"/>
      <c r="D462" s="94">
        <f t="shared" si="44"/>
        <v>0</v>
      </c>
      <c r="E462" s="355">
        <f t="shared" si="42"/>
        <v>0</v>
      </c>
      <c r="F462" s="94">
        <f t="shared" si="45"/>
        <v>0</v>
      </c>
      <c r="G462" s="94">
        <f>IF(AND(C462&lt;&gt;"",SUM(G$34:G461)&lt;E$25),$E$25/$E$29,0)</f>
        <v>0</v>
      </c>
      <c r="H462" s="94">
        <f t="shared" si="46"/>
        <v>0</v>
      </c>
      <c r="I462" s="94">
        <f t="shared" si="48"/>
        <v>0</v>
      </c>
      <c r="J462" s="320" t="str">
        <f t="shared" si="47"/>
        <v>2057–2058</v>
      </c>
      <c r="L462" s="356"/>
      <c r="N462" s="95"/>
    </row>
    <row r="463" spans="1:14" x14ac:dyDescent="0.3">
      <c r="A463" s="354">
        <v>57801</v>
      </c>
      <c r="B463" s="92">
        <f t="shared" si="43"/>
        <v>0</v>
      </c>
      <c r="C463" s="93"/>
      <c r="D463" s="94">
        <f t="shared" si="44"/>
        <v>0</v>
      </c>
      <c r="E463" s="355">
        <f t="shared" si="42"/>
        <v>0</v>
      </c>
      <c r="F463" s="94">
        <f t="shared" si="45"/>
        <v>0</v>
      </c>
      <c r="G463" s="94">
        <f>IF(AND(C463&lt;&gt;"",SUM(G$34:G462)&lt;E$25),$E$25/$E$29,0)</f>
        <v>0</v>
      </c>
      <c r="H463" s="94">
        <f t="shared" si="46"/>
        <v>0</v>
      </c>
      <c r="I463" s="94">
        <f t="shared" si="48"/>
        <v>0</v>
      </c>
      <c r="J463" s="320" t="str">
        <f t="shared" si="47"/>
        <v>2057–2058</v>
      </c>
      <c r="L463" s="356"/>
      <c r="N463" s="95"/>
    </row>
    <row r="464" spans="1:14" x14ac:dyDescent="0.3">
      <c r="A464" s="354">
        <v>57831</v>
      </c>
      <c r="B464" s="92">
        <f t="shared" si="43"/>
        <v>0</v>
      </c>
      <c r="C464" s="93"/>
      <c r="D464" s="94">
        <f t="shared" si="44"/>
        <v>0</v>
      </c>
      <c r="E464" s="355">
        <f t="shared" si="42"/>
        <v>0</v>
      </c>
      <c r="F464" s="94">
        <f t="shared" si="45"/>
        <v>0</v>
      </c>
      <c r="G464" s="94">
        <f>IF(AND(C464&lt;&gt;"",SUM(G$34:G463)&lt;E$25),$E$25/$E$29,0)</f>
        <v>0</v>
      </c>
      <c r="H464" s="94">
        <f t="shared" si="46"/>
        <v>0</v>
      </c>
      <c r="I464" s="94">
        <f t="shared" si="48"/>
        <v>0</v>
      </c>
      <c r="J464" s="320" t="str">
        <f t="shared" si="47"/>
        <v>2057–2058</v>
      </c>
      <c r="L464" s="356"/>
      <c r="N464" s="95"/>
    </row>
    <row r="465" spans="1:14" x14ac:dyDescent="0.3">
      <c r="A465" s="354">
        <v>57862</v>
      </c>
      <c r="B465" s="92">
        <f t="shared" si="43"/>
        <v>0</v>
      </c>
      <c r="C465" s="93"/>
      <c r="D465" s="94">
        <f t="shared" si="44"/>
        <v>0</v>
      </c>
      <c r="E465" s="355">
        <f t="shared" si="42"/>
        <v>0</v>
      </c>
      <c r="F465" s="94">
        <f t="shared" si="45"/>
        <v>0</v>
      </c>
      <c r="G465" s="94">
        <f>IF(AND(C465&lt;&gt;"",SUM(G$34:G464)&lt;E$25),$E$25/$E$29,0)</f>
        <v>0</v>
      </c>
      <c r="H465" s="94">
        <f t="shared" si="46"/>
        <v>0</v>
      </c>
      <c r="I465" s="94">
        <f t="shared" si="48"/>
        <v>0</v>
      </c>
      <c r="J465" s="320" t="str">
        <f t="shared" si="47"/>
        <v>2057–2058</v>
      </c>
      <c r="L465" s="356"/>
      <c r="N465" s="95"/>
    </row>
    <row r="466" spans="1:14" x14ac:dyDescent="0.3">
      <c r="A466" s="354">
        <v>57892</v>
      </c>
      <c r="B466" s="92">
        <f t="shared" si="43"/>
        <v>0</v>
      </c>
      <c r="C466" s="93"/>
      <c r="D466" s="94">
        <f t="shared" si="44"/>
        <v>0</v>
      </c>
      <c r="E466" s="355">
        <f t="shared" si="42"/>
        <v>0</v>
      </c>
      <c r="F466" s="94">
        <f t="shared" si="45"/>
        <v>0</v>
      </c>
      <c r="G466" s="94">
        <f>IF(AND(C466&lt;&gt;"",SUM(G$34:G465)&lt;E$25),$E$25/$E$29,0)</f>
        <v>0</v>
      </c>
      <c r="H466" s="94">
        <f t="shared" si="46"/>
        <v>0</v>
      </c>
      <c r="I466" s="94">
        <f t="shared" si="48"/>
        <v>0</v>
      </c>
      <c r="J466" s="320" t="str">
        <f t="shared" si="47"/>
        <v>2058–2059</v>
      </c>
      <c r="L466" s="356"/>
      <c r="N466" s="95"/>
    </row>
    <row r="467" spans="1:14" x14ac:dyDescent="0.3">
      <c r="A467" s="354">
        <v>57923</v>
      </c>
      <c r="B467" s="92">
        <f t="shared" si="43"/>
        <v>0</v>
      </c>
      <c r="C467" s="93"/>
      <c r="D467" s="94">
        <f t="shared" si="44"/>
        <v>0</v>
      </c>
      <c r="E467" s="355">
        <f t="shared" si="42"/>
        <v>0</v>
      </c>
      <c r="F467" s="94">
        <f t="shared" si="45"/>
        <v>0</v>
      </c>
      <c r="G467" s="94">
        <f>IF(AND(C467&lt;&gt;"",SUM(G$34:G466)&lt;E$25),$E$25/$E$29,0)</f>
        <v>0</v>
      </c>
      <c r="H467" s="94">
        <f t="shared" si="46"/>
        <v>0</v>
      </c>
      <c r="I467" s="94">
        <f t="shared" si="48"/>
        <v>0</v>
      </c>
      <c r="J467" s="320" t="str">
        <f t="shared" si="47"/>
        <v>2058–2059</v>
      </c>
      <c r="L467" s="356"/>
      <c r="N467" s="95"/>
    </row>
    <row r="468" spans="1:14" x14ac:dyDescent="0.3">
      <c r="A468" s="354">
        <v>57954</v>
      </c>
      <c r="B468" s="92">
        <f t="shared" si="43"/>
        <v>0</v>
      </c>
      <c r="C468" s="93"/>
      <c r="D468" s="94">
        <f t="shared" si="44"/>
        <v>0</v>
      </c>
      <c r="E468" s="355">
        <f t="shared" si="42"/>
        <v>0</v>
      </c>
      <c r="F468" s="94">
        <f t="shared" si="45"/>
        <v>0</v>
      </c>
      <c r="G468" s="94">
        <f>IF(AND(C468&lt;&gt;"",SUM(G$34:G467)&lt;E$25),$E$25/$E$29,0)</f>
        <v>0</v>
      </c>
      <c r="H468" s="94">
        <f t="shared" si="46"/>
        <v>0</v>
      </c>
      <c r="I468" s="94">
        <f t="shared" si="48"/>
        <v>0</v>
      </c>
      <c r="J468" s="320" t="str">
        <f t="shared" si="47"/>
        <v>2058–2059</v>
      </c>
      <c r="L468" s="356"/>
      <c r="N468" s="95"/>
    </row>
    <row r="469" spans="1:14" x14ac:dyDescent="0.3">
      <c r="A469" s="354">
        <v>57984</v>
      </c>
      <c r="B469" s="92">
        <f t="shared" si="43"/>
        <v>0</v>
      </c>
      <c r="C469" s="93"/>
      <c r="D469" s="94">
        <f t="shared" si="44"/>
        <v>0</v>
      </c>
      <c r="E469" s="355">
        <f t="shared" si="42"/>
        <v>0</v>
      </c>
      <c r="F469" s="94">
        <f t="shared" si="45"/>
        <v>0</v>
      </c>
      <c r="G469" s="94">
        <f>IF(AND(C469&lt;&gt;"",SUM(G$34:G468)&lt;E$25),$E$25/$E$29,0)</f>
        <v>0</v>
      </c>
      <c r="H469" s="94">
        <f t="shared" si="46"/>
        <v>0</v>
      </c>
      <c r="I469" s="94">
        <f t="shared" si="48"/>
        <v>0</v>
      </c>
      <c r="J469" s="320" t="str">
        <f t="shared" si="47"/>
        <v>2058–2059</v>
      </c>
      <c r="L469" s="356"/>
      <c r="N469" s="95"/>
    </row>
    <row r="470" spans="1:14" x14ac:dyDescent="0.3">
      <c r="A470" s="354">
        <v>58015</v>
      </c>
      <c r="B470" s="92">
        <f t="shared" si="43"/>
        <v>0</v>
      </c>
      <c r="C470" s="93"/>
      <c r="D470" s="94">
        <f t="shared" si="44"/>
        <v>0</v>
      </c>
      <c r="E470" s="355">
        <f t="shared" si="42"/>
        <v>0</v>
      </c>
      <c r="F470" s="94">
        <f t="shared" si="45"/>
        <v>0</v>
      </c>
      <c r="G470" s="94">
        <f>IF(AND(C470&lt;&gt;"",SUM(G$34:G469)&lt;E$25),$E$25/$E$29,0)</f>
        <v>0</v>
      </c>
      <c r="H470" s="94">
        <f t="shared" si="46"/>
        <v>0</v>
      </c>
      <c r="I470" s="94">
        <f t="shared" si="48"/>
        <v>0</v>
      </c>
      <c r="J470" s="320" t="str">
        <f t="shared" si="47"/>
        <v>2058–2059</v>
      </c>
      <c r="L470" s="356"/>
      <c r="N470" s="95"/>
    </row>
    <row r="471" spans="1:14" x14ac:dyDescent="0.3">
      <c r="A471" s="354">
        <v>58045</v>
      </c>
      <c r="B471" s="92">
        <f t="shared" si="43"/>
        <v>0</v>
      </c>
      <c r="C471" s="93"/>
      <c r="D471" s="94">
        <f t="shared" si="44"/>
        <v>0</v>
      </c>
      <c r="E471" s="355">
        <f t="shared" si="42"/>
        <v>0</v>
      </c>
      <c r="F471" s="94">
        <f t="shared" si="45"/>
        <v>0</v>
      </c>
      <c r="G471" s="94">
        <f>IF(AND(C471&lt;&gt;"",SUM(G$34:G470)&lt;E$25),$E$25/$E$29,0)</f>
        <v>0</v>
      </c>
      <c r="H471" s="94">
        <f t="shared" si="46"/>
        <v>0</v>
      </c>
      <c r="I471" s="94">
        <f t="shared" si="48"/>
        <v>0</v>
      </c>
      <c r="J471" s="320" t="str">
        <f t="shared" si="47"/>
        <v>2058–2059</v>
      </c>
      <c r="L471" s="356"/>
      <c r="N471" s="95"/>
    </row>
    <row r="472" spans="1:14" x14ac:dyDescent="0.3">
      <c r="A472" s="354">
        <v>58076</v>
      </c>
      <c r="B472" s="92">
        <f t="shared" si="43"/>
        <v>0</v>
      </c>
      <c r="C472" s="93"/>
      <c r="D472" s="94">
        <f t="shared" si="44"/>
        <v>0</v>
      </c>
      <c r="E472" s="355">
        <f t="shared" si="42"/>
        <v>0</v>
      </c>
      <c r="F472" s="94">
        <f t="shared" si="45"/>
        <v>0</v>
      </c>
      <c r="G472" s="94">
        <f>IF(AND(C472&lt;&gt;"",SUM(G$34:G471)&lt;E$25),$E$25/$E$29,0)</f>
        <v>0</v>
      </c>
      <c r="H472" s="94">
        <f t="shared" si="46"/>
        <v>0</v>
      </c>
      <c r="I472" s="94">
        <f t="shared" si="48"/>
        <v>0</v>
      </c>
      <c r="J472" s="320" t="str">
        <f t="shared" si="47"/>
        <v>2058–2059</v>
      </c>
      <c r="L472" s="356"/>
      <c r="N472" s="95"/>
    </row>
    <row r="473" spans="1:14" x14ac:dyDescent="0.3">
      <c r="A473" s="354">
        <v>58107</v>
      </c>
      <c r="B473" s="92">
        <f t="shared" si="43"/>
        <v>0</v>
      </c>
      <c r="C473" s="93"/>
      <c r="D473" s="94">
        <f t="shared" si="44"/>
        <v>0</v>
      </c>
      <c r="E473" s="355">
        <f t="shared" si="42"/>
        <v>0</v>
      </c>
      <c r="F473" s="94">
        <f t="shared" si="45"/>
        <v>0</v>
      </c>
      <c r="G473" s="94">
        <f>IF(AND(C473&lt;&gt;"",SUM(G$34:G472)&lt;E$25),$E$25/$E$29,0)</f>
        <v>0</v>
      </c>
      <c r="H473" s="94">
        <f t="shared" si="46"/>
        <v>0</v>
      </c>
      <c r="I473" s="94">
        <f t="shared" si="48"/>
        <v>0</v>
      </c>
      <c r="J473" s="320" t="str">
        <f t="shared" si="47"/>
        <v>2058–2059</v>
      </c>
      <c r="L473" s="356"/>
      <c r="N473" s="95"/>
    </row>
    <row r="474" spans="1:14" x14ac:dyDescent="0.3">
      <c r="A474" s="354">
        <v>58135</v>
      </c>
      <c r="B474" s="92">
        <f t="shared" si="43"/>
        <v>0</v>
      </c>
      <c r="C474" s="93"/>
      <c r="D474" s="94">
        <f t="shared" si="44"/>
        <v>0</v>
      </c>
      <c r="E474" s="355">
        <f t="shared" si="42"/>
        <v>0</v>
      </c>
      <c r="F474" s="94">
        <f t="shared" si="45"/>
        <v>0</v>
      </c>
      <c r="G474" s="94">
        <f>IF(AND(C474&lt;&gt;"",SUM(G$34:G473)&lt;E$25),$E$25/$E$29,0)</f>
        <v>0</v>
      </c>
      <c r="H474" s="94">
        <f t="shared" si="46"/>
        <v>0</v>
      </c>
      <c r="I474" s="94">
        <f t="shared" si="48"/>
        <v>0</v>
      </c>
      <c r="J474" s="320" t="str">
        <f t="shared" si="47"/>
        <v>2058–2059</v>
      </c>
      <c r="L474" s="356"/>
      <c r="N474" s="95"/>
    </row>
    <row r="475" spans="1:14" x14ac:dyDescent="0.3">
      <c r="A475" s="354">
        <v>58166</v>
      </c>
      <c r="B475" s="92">
        <f t="shared" si="43"/>
        <v>0</v>
      </c>
      <c r="C475" s="93"/>
      <c r="D475" s="94">
        <f t="shared" si="44"/>
        <v>0</v>
      </c>
      <c r="E475" s="355">
        <f t="shared" si="42"/>
        <v>0</v>
      </c>
      <c r="F475" s="94">
        <f t="shared" si="45"/>
        <v>0</v>
      </c>
      <c r="G475" s="94">
        <f>IF(AND(C475&lt;&gt;"",SUM(G$34:G474)&lt;E$25),$E$25/$E$29,0)</f>
        <v>0</v>
      </c>
      <c r="H475" s="94">
        <f t="shared" si="46"/>
        <v>0</v>
      </c>
      <c r="I475" s="94">
        <f t="shared" si="48"/>
        <v>0</v>
      </c>
      <c r="J475" s="320" t="str">
        <f t="shared" si="47"/>
        <v>2058–2059</v>
      </c>
      <c r="L475" s="356"/>
      <c r="N475" s="95"/>
    </row>
    <row r="476" spans="1:14" x14ac:dyDescent="0.3">
      <c r="A476" s="354">
        <v>58196</v>
      </c>
      <c r="B476" s="92">
        <f t="shared" si="43"/>
        <v>0</v>
      </c>
      <c r="C476" s="93"/>
      <c r="D476" s="94">
        <f t="shared" si="44"/>
        <v>0</v>
      </c>
      <c r="E476" s="355">
        <f t="shared" si="42"/>
        <v>0</v>
      </c>
      <c r="F476" s="94">
        <f t="shared" si="45"/>
        <v>0</v>
      </c>
      <c r="G476" s="94">
        <f>IF(AND(C476&lt;&gt;"",SUM(G$34:G475)&lt;E$25),$E$25/$E$29,0)</f>
        <v>0</v>
      </c>
      <c r="H476" s="94">
        <f t="shared" si="46"/>
        <v>0</v>
      </c>
      <c r="I476" s="94">
        <f t="shared" si="48"/>
        <v>0</v>
      </c>
      <c r="J476" s="320" t="str">
        <f t="shared" si="47"/>
        <v>2058–2059</v>
      </c>
      <c r="L476" s="356"/>
      <c r="N476" s="95"/>
    </row>
    <row r="477" spans="1:14" x14ac:dyDescent="0.3">
      <c r="A477" s="354">
        <v>58227</v>
      </c>
      <c r="B477" s="92">
        <f t="shared" si="43"/>
        <v>0</v>
      </c>
      <c r="C477" s="93"/>
      <c r="D477" s="94">
        <f t="shared" si="44"/>
        <v>0</v>
      </c>
      <c r="E477" s="355">
        <f t="shared" si="42"/>
        <v>0</v>
      </c>
      <c r="F477" s="94">
        <f t="shared" si="45"/>
        <v>0</v>
      </c>
      <c r="G477" s="94">
        <f>IF(AND(C477&lt;&gt;"",SUM(G$34:G476)&lt;E$25),$E$25/$E$29,0)</f>
        <v>0</v>
      </c>
      <c r="H477" s="94">
        <f t="shared" si="46"/>
        <v>0</v>
      </c>
      <c r="I477" s="94">
        <f t="shared" si="48"/>
        <v>0</v>
      </c>
      <c r="J477" s="320" t="str">
        <f t="shared" si="47"/>
        <v>2058–2059</v>
      </c>
      <c r="L477" s="356"/>
      <c r="N477" s="95"/>
    </row>
    <row r="478" spans="1:14" x14ac:dyDescent="0.3">
      <c r="A478" s="354">
        <v>58257</v>
      </c>
      <c r="B478" s="92">
        <f t="shared" si="43"/>
        <v>0</v>
      </c>
      <c r="C478" s="93"/>
      <c r="D478" s="94">
        <f t="shared" si="44"/>
        <v>0</v>
      </c>
      <c r="E478" s="355">
        <f t="shared" si="42"/>
        <v>0</v>
      </c>
      <c r="F478" s="94">
        <f t="shared" si="45"/>
        <v>0</v>
      </c>
      <c r="G478" s="94">
        <f>IF(AND(C478&lt;&gt;"",SUM(G$34:G477)&lt;E$25),$E$25/$E$29,0)</f>
        <v>0</v>
      </c>
      <c r="H478" s="94">
        <f t="shared" si="46"/>
        <v>0</v>
      </c>
      <c r="I478" s="94">
        <f t="shared" si="48"/>
        <v>0</v>
      </c>
      <c r="J478" s="320" t="str">
        <f t="shared" si="47"/>
        <v>2059–2060</v>
      </c>
      <c r="L478" s="356"/>
      <c r="N478" s="95"/>
    </row>
    <row r="479" spans="1:14" x14ac:dyDescent="0.3">
      <c r="A479" s="354">
        <v>58288</v>
      </c>
      <c r="B479" s="92">
        <f t="shared" si="43"/>
        <v>0</v>
      </c>
      <c r="C479" s="93"/>
      <c r="D479" s="94">
        <f t="shared" si="44"/>
        <v>0</v>
      </c>
      <c r="E479" s="355">
        <f t="shared" si="42"/>
        <v>0</v>
      </c>
      <c r="F479" s="94">
        <f t="shared" si="45"/>
        <v>0</v>
      </c>
      <c r="G479" s="94">
        <f>IF(AND(C479&lt;&gt;"",SUM(G$34:G478)&lt;E$25),$E$25/$E$29,0)</f>
        <v>0</v>
      </c>
      <c r="H479" s="94">
        <f t="shared" si="46"/>
        <v>0</v>
      </c>
      <c r="I479" s="94">
        <f t="shared" si="48"/>
        <v>0</v>
      </c>
      <c r="J479" s="320" t="str">
        <f t="shared" si="47"/>
        <v>2059–2060</v>
      </c>
      <c r="L479" s="356"/>
      <c r="N479" s="95"/>
    </row>
    <row r="480" spans="1:14" x14ac:dyDescent="0.3">
      <c r="A480" s="354">
        <v>58319</v>
      </c>
      <c r="B480" s="92">
        <f t="shared" si="43"/>
        <v>0</v>
      </c>
      <c r="C480" s="93"/>
      <c r="D480" s="94">
        <f t="shared" si="44"/>
        <v>0</v>
      </c>
      <c r="E480" s="355">
        <f t="shared" si="42"/>
        <v>0</v>
      </c>
      <c r="F480" s="94">
        <f t="shared" si="45"/>
        <v>0</v>
      </c>
      <c r="G480" s="94">
        <f>IF(AND(C480&lt;&gt;"",SUM(G$34:G479)&lt;E$25),$E$25/$E$29,0)</f>
        <v>0</v>
      </c>
      <c r="H480" s="94">
        <f t="shared" si="46"/>
        <v>0</v>
      </c>
      <c r="I480" s="94">
        <f t="shared" si="48"/>
        <v>0</v>
      </c>
      <c r="J480" s="320" t="str">
        <f t="shared" si="47"/>
        <v>2059–2060</v>
      </c>
      <c r="L480" s="356"/>
      <c r="N480" s="95"/>
    </row>
    <row r="481" spans="1:14" x14ac:dyDescent="0.3">
      <c r="A481" s="354">
        <v>58349</v>
      </c>
      <c r="B481" s="92">
        <f t="shared" si="43"/>
        <v>0</v>
      </c>
      <c r="C481" s="93"/>
      <c r="D481" s="94">
        <f t="shared" si="44"/>
        <v>0</v>
      </c>
      <c r="E481" s="355">
        <f t="shared" si="42"/>
        <v>0</v>
      </c>
      <c r="F481" s="94">
        <f t="shared" si="45"/>
        <v>0</v>
      </c>
      <c r="G481" s="94">
        <f>IF(AND(C481&lt;&gt;"",SUM(G$34:G480)&lt;E$25),$E$25/$E$29,0)</f>
        <v>0</v>
      </c>
      <c r="H481" s="94">
        <f t="shared" si="46"/>
        <v>0</v>
      </c>
      <c r="I481" s="94">
        <f t="shared" si="48"/>
        <v>0</v>
      </c>
      <c r="J481" s="320" t="str">
        <f t="shared" si="47"/>
        <v>2059–2060</v>
      </c>
      <c r="L481" s="356"/>
      <c r="N481" s="95"/>
    </row>
    <row r="482" spans="1:14" x14ac:dyDescent="0.3">
      <c r="A482" s="354">
        <v>58380</v>
      </c>
      <c r="B482" s="92">
        <f t="shared" si="43"/>
        <v>0</v>
      </c>
      <c r="C482" s="93"/>
      <c r="D482" s="94">
        <f t="shared" si="44"/>
        <v>0</v>
      </c>
      <c r="E482" s="355">
        <f t="shared" ref="E482:E545" si="49">C482-D482</f>
        <v>0</v>
      </c>
      <c r="F482" s="94">
        <f t="shared" si="45"/>
        <v>0</v>
      </c>
      <c r="G482" s="94">
        <f>IF(AND(C482&lt;&gt;"",SUM(G$34:G481)&lt;E$25),$E$25/$E$29,0)</f>
        <v>0</v>
      </c>
      <c r="H482" s="94">
        <f t="shared" si="46"/>
        <v>0</v>
      </c>
      <c r="I482" s="94">
        <f t="shared" si="48"/>
        <v>0</v>
      </c>
      <c r="J482" s="320" t="str">
        <f t="shared" si="47"/>
        <v>2059–2060</v>
      </c>
      <c r="L482" s="356"/>
      <c r="N482" s="95"/>
    </row>
    <row r="483" spans="1:14" x14ac:dyDescent="0.3">
      <c r="A483" s="354">
        <v>58410</v>
      </c>
      <c r="B483" s="92">
        <f t="shared" ref="B483:B546" si="50">IF(C483&gt;0,C483*-1,C483)</f>
        <v>0</v>
      </c>
      <c r="C483" s="93"/>
      <c r="D483" s="94">
        <f t="shared" ref="D483:D546" si="51">IF(C483="",0,IF($E$20="Beginning",IF(C482&lt;&gt;"",$F482*$E$16/12,0),IF(C482&lt;&gt;"",$F482*$E$16/12,$E$21*$E$16/12)))</f>
        <v>0</v>
      </c>
      <c r="E483" s="355">
        <f t="shared" si="49"/>
        <v>0</v>
      </c>
      <c r="F483" s="94">
        <f t="shared" ref="F483:F546" si="52">IF(C483="",0,IF(C482="",$E$21-E483,IF(C483&lt;&gt;"",F482-E483)))</f>
        <v>0</v>
      </c>
      <c r="G483" s="94">
        <f>IF(AND(C483&lt;&gt;"",SUM(G$34:G482)&lt;E$25),$E$25/$E$29,0)</f>
        <v>0</v>
      </c>
      <c r="H483" s="94">
        <f t="shared" ref="H483:H546" si="53">IF(C483&lt;&gt;"",G483+H482,0)</f>
        <v>0</v>
      </c>
      <c r="I483" s="94">
        <f t="shared" si="48"/>
        <v>0</v>
      </c>
      <c r="J483" s="320" t="str">
        <f t="shared" ref="J483:J546" si="54">IF(OR(MONTH(A483)=1,MONTH(A483)=2,MONTH(A483)=3,MONTH(A483)=4,MONTH(A483)=5,MONTH(A483)=6),YEAR(A483)-1&amp;"–"&amp;YEAR(A483),YEAR(A483)&amp;"–"&amp;YEAR(A483)+1)</f>
        <v>2059–2060</v>
      </c>
      <c r="L483" s="356"/>
      <c r="N483" s="95"/>
    </row>
    <row r="484" spans="1:14" x14ac:dyDescent="0.3">
      <c r="A484" s="354">
        <v>58441</v>
      </c>
      <c r="B484" s="92">
        <f t="shared" si="50"/>
        <v>0</v>
      </c>
      <c r="C484" s="93"/>
      <c r="D484" s="94">
        <f t="shared" si="51"/>
        <v>0</v>
      </c>
      <c r="E484" s="355">
        <f t="shared" si="49"/>
        <v>0</v>
      </c>
      <c r="F484" s="94">
        <f t="shared" si="52"/>
        <v>0</v>
      </c>
      <c r="G484" s="94">
        <f>IF(AND(C484&lt;&gt;"",SUM(G$34:G483)&lt;E$25),$E$25/$E$29,0)</f>
        <v>0</v>
      </c>
      <c r="H484" s="94">
        <f t="shared" si="53"/>
        <v>0</v>
      </c>
      <c r="I484" s="94">
        <f t="shared" ref="I484:I547" si="55">IF(C484&lt;&gt;"",$E$25-H484,0)</f>
        <v>0</v>
      </c>
      <c r="J484" s="320" t="str">
        <f t="shared" si="54"/>
        <v>2059–2060</v>
      </c>
      <c r="L484" s="356"/>
      <c r="N484" s="95"/>
    </row>
    <row r="485" spans="1:14" x14ac:dyDescent="0.3">
      <c r="A485" s="354">
        <v>58472</v>
      </c>
      <c r="B485" s="92">
        <f t="shared" si="50"/>
        <v>0</v>
      </c>
      <c r="C485" s="93"/>
      <c r="D485" s="94">
        <f t="shared" si="51"/>
        <v>0</v>
      </c>
      <c r="E485" s="355">
        <f t="shared" si="49"/>
        <v>0</v>
      </c>
      <c r="F485" s="94">
        <f t="shared" si="52"/>
        <v>0</v>
      </c>
      <c r="G485" s="94">
        <f>IF(AND(C485&lt;&gt;"",SUM(G$34:G484)&lt;E$25),$E$25/$E$29,0)</f>
        <v>0</v>
      </c>
      <c r="H485" s="94">
        <f t="shared" si="53"/>
        <v>0</v>
      </c>
      <c r="I485" s="94">
        <f t="shared" si="55"/>
        <v>0</v>
      </c>
      <c r="J485" s="320" t="str">
        <f t="shared" si="54"/>
        <v>2059–2060</v>
      </c>
      <c r="L485" s="356"/>
      <c r="N485" s="95"/>
    </row>
    <row r="486" spans="1:14" x14ac:dyDescent="0.3">
      <c r="A486" s="354">
        <v>58501</v>
      </c>
      <c r="B486" s="92">
        <f t="shared" si="50"/>
        <v>0</v>
      </c>
      <c r="C486" s="93"/>
      <c r="D486" s="94">
        <f t="shared" si="51"/>
        <v>0</v>
      </c>
      <c r="E486" s="355">
        <f t="shared" si="49"/>
        <v>0</v>
      </c>
      <c r="F486" s="94">
        <f t="shared" si="52"/>
        <v>0</v>
      </c>
      <c r="G486" s="94">
        <f>IF(AND(C486&lt;&gt;"",SUM(G$34:G485)&lt;E$25),$E$25/$E$29,0)</f>
        <v>0</v>
      </c>
      <c r="H486" s="94">
        <f t="shared" si="53"/>
        <v>0</v>
      </c>
      <c r="I486" s="94">
        <f t="shared" si="55"/>
        <v>0</v>
      </c>
      <c r="J486" s="320" t="str">
        <f t="shared" si="54"/>
        <v>2059–2060</v>
      </c>
      <c r="L486" s="356"/>
      <c r="N486" s="95"/>
    </row>
    <row r="487" spans="1:14" x14ac:dyDescent="0.3">
      <c r="A487" s="354">
        <v>58532</v>
      </c>
      <c r="B487" s="92">
        <f t="shared" si="50"/>
        <v>0</v>
      </c>
      <c r="C487" s="93"/>
      <c r="D487" s="94">
        <f t="shared" si="51"/>
        <v>0</v>
      </c>
      <c r="E487" s="355">
        <f t="shared" si="49"/>
        <v>0</v>
      </c>
      <c r="F487" s="94">
        <f t="shared" si="52"/>
        <v>0</v>
      </c>
      <c r="G487" s="94">
        <f>IF(AND(C487&lt;&gt;"",SUM(G$34:G486)&lt;E$25),$E$25/$E$29,0)</f>
        <v>0</v>
      </c>
      <c r="H487" s="94">
        <f t="shared" si="53"/>
        <v>0</v>
      </c>
      <c r="I487" s="94">
        <f t="shared" si="55"/>
        <v>0</v>
      </c>
      <c r="J487" s="320" t="str">
        <f t="shared" si="54"/>
        <v>2059–2060</v>
      </c>
      <c r="L487" s="356"/>
      <c r="N487" s="95"/>
    </row>
    <row r="488" spans="1:14" x14ac:dyDescent="0.3">
      <c r="A488" s="354">
        <v>58562</v>
      </c>
      <c r="B488" s="92">
        <f t="shared" si="50"/>
        <v>0</v>
      </c>
      <c r="C488" s="93"/>
      <c r="D488" s="94">
        <f t="shared" si="51"/>
        <v>0</v>
      </c>
      <c r="E488" s="355">
        <f t="shared" si="49"/>
        <v>0</v>
      </c>
      <c r="F488" s="94">
        <f t="shared" si="52"/>
        <v>0</v>
      </c>
      <c r="G488" s="94">
        <f>IF(AND(C488&lt;&gt;"",SUM(G$34:G487)&lt;E$25),$E$25/$E$29,0)</f>
        <v>0</v>
      </c>
      <c r="H488" s="94">
        <f t="shared" si="53"/>
        <v>0</v>
      </c>
      <c r="I488" s="94">
        <f t="shared" si="55"/>
        <v>0</v>
      </c>
      <c r="J488" s="320" t="str">
        <f t="shared" si="54"/>
        <v>2059–2060</v>
      </c>
      <c r="L488" s="356"/>
      <c r="N488" s="95"/>
    </row>
    <row r="489" spans="1:14" x14ac:dyDescent="0.3">
      <c r="A489" s="354">
        <v>58593</v>
      </c>
      <c r="B489" s="92">
        <f t="shared" si="50"/>
        <v>0</v>
      </c>
      <c r="C489" s="93"/>
      <c r="D489" s="94">
        <f t="shared" si="51"/>
        <v>0</v>
      </c>
      <c r="E489" s="355">
        <f t="shared" si="49"/>
        <v>0</v>
      </c>
      <c r="F489" s="94">
        <f t="shared" si="52"/>
        <v>0</v>
      </c>
      <c r="G489" s="94">
        <f>IF(AND(C489&lt;&gt;"",SUM(G$34:G488)&lt;E$25),$E$25/$E$29,0)</f>
        <v>0</v>
      </c>
      <c r="H489" s="94">
        <f t="shared" si="53"/>
        <v>0</v>
      </c>
      <c r="I489" s="94">
        <f t="shared" si="55"/>
        <v>0</v>
      </c>
      <c r="J489" s="320" t="str">
        <f t="shared" si="54"/>
        <v>2059–2060</v>
      </c>
      <c r="L489" s="356"/>
      <c r="N489" s="95"/>
    </row>
    <row r="490" spans="1:14" x14ac:dyDescent="0.3">
      <c r="A490" s="354">
        <v>58623</v>
      </c>
      <c r="B490" s="92">
        <f t="shared" si="50"/>
        <v>0</v>
      </c>
      <c r="C490" s="93"/>
      <c r="D490" s="94">
        <f t="shared" si="51"/>
        <v>0</v>
      </c>
      <c r="E490" s="355">
        <f t="shared" si="49"/>
        <v>0</v>
      </c>
      <c r="F490" s="94">
        <f t="shared" si="52"/>
        <v>0</v>
      </c>
      <c r="G490" s="94">
        <f>IF(AND(C490&lt;&gt;"",SUM(G$34:G489)&lt;E$25),$E$25/$E$29,0)</f>
        <v>0</v>
      </c>
      <c r="H490" s="94">
        <f t="shared" si="53"/>
        <v>0</v>
      </c>
      <c r="I490" s="94">
        <f t="shared" si="55"/>
        <v>0</v>
      </c>
      <c r="J490" s="320" t="str">
        <f t="shared" si="54"/>
        <v>2060–2061</v>
      </c>
      <c r="L490" s="356"/>
      <c r="N490" s="95"/>
    </row>
    <row r="491" spans="1:14" x14ac:dyDescent="0.3">
      <c r="A491" s="354">
        <v>58654</v>
      </c>
      <c r="B491" s="92">
        <f t="shared" si="50"/>
        <v>0</v>
      </c>
      <c r="C491" s="93"/>
      <c r="D491" s="94">
        <f t="shared" si="51"/>
        <v>0</v>
      </c>
      <c r="E491" s="355">
        <f t="shared" si="49"/>
        <v>0</v>
      </c>
      <c r="F491" s="94">
        <f t="shared" si="52"/>
        <v>0</v>
      </c>
      <c r="G491" s="94">
        <f>IF(AND(C491&lt;&gt;"",SUM(G$34:G490)&lt;E$25),$E$25/$E$29,0)</f>
        <v>0</v>
      </c>
      <c r="H491" s="94">
        <f t="shared" si="53"/>
        <v>0</v>
      </c>
      <c r="I491" s="94">
        <f t="shared" si="55"/>
        <v>0</v>
      </c>
      <c r="J491" s="320" t="str">
        <f t="shared" si="54"/>
        <v>2060–2061</v>
      </c>
      <c r="L491" s="356"/>
      <c r="N491" s="95"/>
    </row>
    <row r="492" spans="1:14" x14ac:dyDescent="0.3">
      <c r="A492" s="354">
        <v>58685</v>
      </c>
      <c r="B492" s="92">
        <f t="shared" si="50"/>
        <v>0</v>
      </c>
      <c r="C492" s="93"/>
      <c r="D492" s="94">
        <f t="shared" si="51"/>
        <v>0</v>
      </c>
      <c r="E492" s="355">
        <f t="shared" si="49"/>
        <v>0</v>
      </c>
      <c r="F492" s="94">
        <f t="shared" si="52"/>
        <v>0</v>
      </c>
      <c r="G492" s="94">
        <f>IF(AND(C492&lt;&gt;"",SUM(G$34:G491)&lt;E$25),$E$25/$E$29,0)</f>
        <v>0</v>
      </c>
      <c r="H492" s="94">
        <f t="shared" si="53"/>
        <v>0</v>
      </c>
      <c r="I492" s="94">
        <f t="shared" si="55"/>
        <v>0</v>
      </c>
      <c r="J492" s="320" t="str">
        <f t="shared" si="54"/>
        <v>2060–2061</v>
      </c>
      <c r="L492" s="356"/>
      <c r="N492" s="95"/>
    </row>
    <row r="493" spans="1:14" x14ac:dyDescent="0.3">
      <c r="A493" s="354">
        <v>58715</v>
      </c>
      <c r="B493" s="92">
        <f t="shared" si="50"/>
        <v>0</v>
      </c>
      <c r="C493" s="93"/>
      <c r="D493" s="94">
        <f t="shared" si="51"/>
        <v>0</v>
      </c>
      <c r="E493" s="355">
        <f t="shared" si="49"/>
        <v>0</v>
      </c>
      <c r="F493" s="94">
        <f t="shared" si="52"/>
        <v>0</v>
      </c>
      <c r="G493" s="94">
        <f>IF(AND(C493&lt;&gt;"",SUM(G$34:G492)&lt;E$25),$E$25/$E$29,0)</f>
        <v>0</v>
      </c>
      <c r="H493" s="94">
        <f t="shared" si="53"/>
        <v>0</v>
      </c>
      <c r="I493" s="94">
        <f t="shared" si="55"/>
        <v>0</v>
      </c>
      <c r="J493" s="320" t="str">
        <f t="shared" si="54"/>
        <v>2060–2061</v>
      </c>
      <c r="L493" s="356"/>
      <c r="N493" s="95"/>
    </row>
    <row r="494" spans="1:14" x14ac:dyDescent="0.3">
      <c r="A494" s="354">
        <v>58746</v>
      </c>
      <c r="B494" s="92">
        <f t="shared" si="50"/>
        <v>0</v>
      </c>
      <c r="C494" s="93"/>
      <c r="D494" s="94">
        <f t="shared" si="51"/>
        <v>0</v>
      </c>
      <c r="E494" s="355">
        <f t="shared" si="49"/>
        <v>0</v>
      </c>
      <c r="F494" s="94">
        <f t="shared" si="52"/>
        <v>0</v>
      </c>
      <c r="G494" s="94">
        <f>IF(AND(C494&lt;&gt;"",SUM(G$34:G493)&lt;E$25),$E$25/$E$29,0)</f>
        <v>0</v>
      </c>
      <c r="H494" s="94">
        <f t="shared" si="53"/>
        <v>0</v>
      </c>
      <c r="I494" s="94">
        <f t="shared" si="55"/>
        <v>0</v>
      </c>
      <c r="J494" s="320" t="str">
        <f t="shared" si="54"/>
        <v>2060–2061</v>
      </c>
      <c r="L494" s="356"/>
      <c r="N494" s="95"/>
    </row>
    <row r="495" spans="1:14" x14ac:dyDescent="0.3">
      <c r="A495" s="354">
        <v>58776</v>
      </c>
      <c r="B495" s="92">
        <f t="shared" si="50"/>
        <v>0</v>
      </c>
      <c r="C495" s="93"/>
      <c r="D495" s="94">
        <f t="shared" si="51"/>
        <v>0</v>
      </c>
      <c r="E495" s="355">
        <f t="shared" si="49"/>
        <v>0</v>
      </c>
      <c r="F495" s="94">
        <f t="shared" si="52"/>
        <v>0</v>
      </c>
      <c r="G495" s="94">
        <f>IF(AND(C495&lt;&gt;"",SUM(G$34:G494)&lt;E$25),$E$25/$E$29,0)</f>
        <v>0</v>
      </c>
      <c r="H495" s="94">
        <f t="shared" si="53"/>
        <v>0</v>
      </c>
      <c r="I495" s="94">
        <f t="shared" si="55"/>
        <v>0</v>
      </c>
      <c r="J495" s="320" t="str">
        <f t="shared" si="54"/>
        <v>2060–2061</v>
      </c>
      <c r="L495" s="356"/>
      <c r="N495" s="95"/>
    </row>
    <row r="496" spans="1:14" x14ac:dyDescent="0.3">
      <c r="A496" s="354">
        <v>58807</v>
      </c>
      <c r="B496" s="92">
        <f t="shared" si="50"/>
        <v>0</v>
      </c>
      <c r="C496" s="93"/>
      <c r="D496" s="94">
        <f t="shared" si="51"/>
        <v>0</v>
      </c>
      <c r="E496" s="355">
        <f t="shared" si="49"/>
        <v>0</v>
      </c>
      <c r="F496" s="94">
        <f t="shared" si="52"/>
        <v>0</v>
      </c>
      <c r="G496" s="94">
        <f>IF(AND(C496&lt;&gt;"",SUM(G$34:G495)&lt;E$25),$E$25/$E$29,0)</f>
        <v>0</v>
      </c>
      <c r="H496" s="94">
        <f t="shared" si="53"/>
        <v>0</v>
      </c>
      <c r="I496" s="94">
        <f t="shared" si="55"/>
        <v>0</v>
      </c>
      <c r="J496" s="320" t="str">
        <f t="shared" si="54"/>
        <v>2060–2061</v>
      </c>
      <c r="L496" s="356"/>
      <c r="N496" s="95"/>
    </row>
    <row r="497" spans="1:14" x14ac:dyDescent="0.3">
      <c r="A497" s="354">
        <v>58838</v>
      </c>
      <c r="B497" s="92">
        <f t="shared" si="50"/>
        <v>0</v>
      </c>
      <c r="C497" s="93"/>
      <c r="D497" s="94">
        <f t="shared" si="51"/>
        <v>0</v>
      </c>
      <c r="E497" s="355">
        <f t="shared" si="49"/>
        <v>0</v>
      </c>
      <c r="F497" s="94">
        <f t="shared" si="52"/>
        <v>0</v>
      </c>
      <c r="G497" s="94">
        <f>IF(AND(C497&lt;&gt;"",SUM(G$34:G496)&lt;E$25),$E$25/$E$29,0)</f>
        <v>0</v>
      </c>
      <c r="H497" s="94">
        <f t="shared" si="53"/>
        <v>0</v>
      </c>
      <c r="I497" s="94">
        <f t="shared" si="55"/>
        <v>0</v>
      </c>
      <c r="J497" s="320" t="str">
        <f t="shared" si="54"/>
        <v>2060–2061</v>
      </c>
      <c r="L497" s="356"/>
      <c r="N497" s="95"/>
    </row>
    <row r="498" spans="1:14" x14ac:dyDescent="0.3">
      <c r="A498" s="354">
        <v>58866</v>
      </c>
      <c r="B498" s="92">
        <f t="shared" si="50"/>
        <v>0</v>
      </c>
      <c r="C498" s="93"/>
      <c r="D498" s="94">
        <f t="shared" si="51"/>
        <v>0</v>
      </c>
      <c r="E498" s="355">
        <f t="shared" si="49"/>
        <v>0</v>
      </c>
      <c r="F498" s="94">
        <f t="shared" si="52"/>
        <v>0</v>
      </c>
      <c r="G498" s="94">
        <f>IF(AND(C498&lt;&gt;"",SUM(G$34:G497)&lt;E$25),$E$25/$E$29,0)</f>
        <v>0</v>
      </c>
      <c r="H498" s="94">
        <f t="shared" si="53"/>
        <v>0</v>
      </c>
      <c r="I498" s="94">
        <f t="shared" si="55"/>
        <v>0</v>
      </c>
      <c r="J498" s="320" t="str">
        <f t="shared" si="54"/>
        <v>2060–2061</v>
      </c>
      <c r="L498" s="356"/>
      <c r="N498" s="95"/>
    </row>
    <row r="499" spans="1:14" x14ac:dyDescent="0.3">
      <c r="A499" s="354">
        <v>58897</v>
      </c>
      <c r="B499" s="92">
        <f t="shared" si="50"/>
        <v>0</v>
      </c>
      <c r="C499" s="93"/>
      <c r="D499" s="94">
        <f t="shared" si="51"/>
        <v>0</v>
      </c>
      <c r="E499" s="355">
        <f t="shared" si="49"/>
        <v>0</v>
      </c>
      <c r="F499" s="94">
        <f t="shared" si="52"/>
        <v>0</v>
      </c>
      <c r="G499" s="94">
        <f>IF(AND(C499&lt;&gt;"",SUM(G$34:G498)&lt;E$25),$E$25/$E$29,0)</f>
        <v>0</v>
      </c>
      <c r="H499" s="94">
        <f t="shared" si="53"/>
        <v>0</v>
      </c>
      <c r="I499" s="94">
        <f t="shared" si="55"/>
        <v>0</v>
      </c>
      <c r="J499" s="320" t="str">
        <f t="shared" si="54"/>
        <v>2060–2061</v>
      </c>
      <c r="L499" s="356"/>
      <c r="N499" s="95"/>
    </row>
    <row r="500" spans="1:14" x14ac:dyDescent="0.3">
      <c r="A500" s="354">
        <v>58927</v>
      </c>
      <c r="B500" s="92">
        <f t="shared" si="50"/>
        <v>0</v>
      </c>
      <c r="C500" s="93"/>
      <c r="D500" s="94">
        <f t="shared" si="51"/>
        <v>0</v>
      </c>
      <c r="E500" s="355">
        <f t="shared" si="49"/>
        <v>0</v>
      </c>
      <c r="F500" s="94">
        <f t="shared" si="52"/>
        <v>0</v>
      </c>
      <c r="G500" s="94">
        <f>IF(AND(C500&lt;&gt;"",SUM(G$34:G499)&lt;E$25),$E$25/$E$29,0)</f>
        <v>0</v>
      </c>
      <c r="H500" s="94">
        <f t="shared" si="53"/>
        <v>0</v>
      </c>
      <c r="I500" s="94">
        <f t="shared" si="55"/>
        <v>0</v>
      </c>
      <c r="J500" s="320" t="str">
        <f t="shared" si="54"/>
        <v>2060–2061</v>
      </c>
      <c r="L500" s="356"/>
      <c r="N500" s="95"/>
    </row>
    <row r="501" spans="1:14" x14ac:dyDescent="0.3">
      <c r="A501" s="354">
        <v>58958</v>
      </c>
      <c r="B501" s="92">
        <f t="shared" si="50"/>
        <v>0</v>
      </c>
      <c r="C501" s="93"/>
      <c r="D501" s="94">
        <f t="shared" si="51"/>
        <v>0</v>
      </c>
      <c r="E501" s="355">
        <f t="shared" si="49"/>
        <v>0</v>
      </c>
      <c r="F501" s="94">
        <f t="shared" si="52"/>
        <v>0</v>
      </c>
      <c r="G501" s="94">
        <f>IF(AND(C501&lt;&gt;"",SUM(G$34:G500)&lt;E$25),$E$25/$E$29,0)</f>
        <v>0</v>
      </c>
      <c r="H501" s="94">
        <f t="shared" si="53"/>
        <v>0</v>
      </c>
      <c r="I501" s="94">
        <f t="shared" si="55"/>
        <v>0</v>
      </c>
      <c r="J501" s="320" t="str">
        <f t="shared" si="54"/>
        <v>2060–2061</v>
      </c>
      <c r="L501" s="356"/>
      <c r="N501" s="95"/>
    </row>
    <row r="502" spans="1:14" x14ac:dyDescent="0.3">
      <c r="A502" s="354">
        <v>58988</v>
      </c>
      <c r="B502" s="92">
        <f t="shared" si="50"/>
        <v>0</v>
      </c>
      <c r="C502" s="93"/>
      <c r="D502" s="94">
        <f t="shared" si="51"/>
        <v>0</v>
      </c>
      <c r="E502" s="355">
        <f t="shared" si="49"/>
        <v>0</v>
      </c>
      <c r="F502" s="94">
        <f t="shared" si="52"/>
        <v>0</v>
      </c>
      <c r="G502" s="94">
        <f>IF(AND(C502&lt;&gt;"",SUM(G$34:G501)&lt;E$25),$E$25/$E$29,0)</f>
        <v>0</v>
      </c>
      <c r="H502" s="94">
        <f t="shared" si="53"/>
        <v>0</v>
      </c>
      <c r="I502" s="94">
        <f t="shared" si="55"/>
        <v>0</v>
      </c>
      <c r="J502" s="320" t="str">
        <f t="shared" si="54"/>
        <v>2061–2062</v>
      </c>
      <c r="L502" s="356"/>
      <c r="N502" s="95"/>
    </row>
    <row r="503" spans="1:14" x14ac:dyDescent="0.3">
      <c r="A503" s="354">
        <v>59019</v>
      </c>
      <c r="B503" s="92">
        <f t="shared" si="50"/>
        <v>0</v>
      </c>
      <c r="C503" s="93"/>
      <c r="D503" s="94">
        <f t="shared" si="51"/>
        <v>0</v>
      </c>
      <c r="E503" s="355">
        <f t="shared" si="49"/>
        <v>0</v>
      </c>
      <c r="F503" s="94">
        <f t="shared" si="52"/>
        <v>0</v>
      </c>
      <c r="G503" s="94">
        <f>IF(AND(C503&lt;&gt;"",SUM(G$34:G502)&lt;E$25),$E$25/$E$29,0)</f>
        <v>0</v>
      </c>
      <c r="H503" s="94">
        <f t="shared" si="53"/>
        <v>0</v>
      </c>
      <c r="I503" s="94">
        <f t="shared" si="55"/>
        <v>0</v>
      </c>
      <c r="J503" s="320" t="str">
        <f t="shared" si="54"/>
        <v>2061–2062</v>
      </c>
      <c r="L503" s="356"/>
      <c r="N503" s="95"/>
    </row>
    <row r="504" spans="1:14" x14ac:dyDescent="0.3">
      <c r="A504" s="354">
        <v>59050</v>
      </c>
      <c r="B504" s="92">
        <f t="shared" si="50"/>
        <v>0</v>
      </c>
      <c r="C504" s="93"/>
      <c r="D504" s="94">
        <f t="shared" si="51"/>
        <v>0</v>
      </c>
      <c r="E504" s="355">
        <f t="shared" si="49"/>
        <v>0</v>
      </c>
      <c r="F504" s="94">
        <f t="shared" si="52"/>
        <v>0</v>
      </c>
      <c r="G504" s="94">
        <f>IF(AND(C504&lt;&gt;"",SUM(G$34:G503)&lt;E$25),$E$25/$E$29,0)</f>
        <v>0</v>
      </c>
      <c r="H504" s="94">
        <f t="shared" si="53"/>
        <v>0</v>
      </c>
      <c r="I504" s="94">
        <f t="shared" si="55"/>
        <v>0</v>
      </c>
      <c r="J504" s="320" t="str">
        <f t="shared" si="54"/>
        <v>2061–2062</v>
      </c>
      <c r="L504" s="356"/>
      <c r="N504" s="95"/>
    </row>
    <row r="505" spans="1:14" x14ac:dyDescent="0.3">
      <c r="A505" s="354">
        <v>59080</v>
      </c>
      <c r="B505" s="92">
        <f t="shared" si="50"/>
        <v>0</v>
      </c>
      <c r="C505" s="93"/>
      <c r="D505" s="94">
        <f t="shared" si="51"/>
        <v>0</v>
      </c>
      <c r="E505" s="355">
        <f t="shared" si="49"/>
        <v>0</v>
      </c>
      <c r="F505" s="94">
        <f t="shared" si="52"/>
        <v>0</v>
      </c>
      <c r="G505" s="94">
        <f>IF(AND(C505&lt;&gt;"",SUM(G$34:G504)&lt;E$25),$E$25/$E$29,0)</f>
        <v>0</v>
      </c>
      <c r="H505" s="94">
        <f t="shared" si="53"/>
        <v>0</v>
      </c>
      <c r="I505" s="94">
        <f t="shared" si="55"/>
        <v>0</v>
      </c>
      <c r="J505" s="320" t="str">
        <f t="shared" si="54"/>
        <v>2061–2062</v>
      </c>
      <c r="L505" s="356"/>
      <c r="N505" s="95"/>
    </row>
    <row r="506" spans="1:14" x14ac:dyDescent="0.3">
      <c r="A506" s="354">
        <v>59111</v>
      </c>
      <c r="B506" s="92">
        <f t="shared" si="50"/>
        <v>0</v>
      </c>
      <c r="C506" s="93"/>
      <c r="D506" s="94">
        <f t="shared" si="51"/>
        <v>0</v>
      </c>
      <c r="E506" s="355">
        <f t="shared" si="49"/>
        <v>0</v>
      </c>
      <c r="F506" s="94">
        <f t="shared" si="52"/>
        <v>0</v>
      </c>
      <c r="G506" s="94">
        <f>IF(AND(C506&lt;&gt;"",SUM(G$34:G505)&lt;E$25),$E$25/$E$29,0)</f>
        <v>0</v>
      </c>
      <c r="H506" s="94">
        <f t="shared" si="53"/>
        <v>0</v>
      </c>
      <c r="I506" s="94">
        <f t="shared" si="55"/>
        <v>0</v>
      </c>
      <c r="J506" s="320" t="str">
        <f t="shared" si="54"/>
        <v>2061–2062</v>
      </c>
      <c r="L506" s="356"/>
      <c r="N506" s="95"/>
    </row>
    <row r="507" spans="1:14" x14ac:dyDescent="0.3">
      <c r="A507" s="354">
        <v>59141</v>
      </c>
      <c r="B507" s="92">
        <f t="shared" si="50"/>
        <v>0</v>
      </c>
      <c r="C507" s="93"/>
      <c r="D507" s="94">
        <f t="shared" si="51"/>
        <v>0</v>
      </c>
      <c r="E507" s="355">
        <f t="shared" si="49"/>
        <v>0</v>
      </c>
      <c r="F507" s="94">
        <f t="shared" si="52"/>
        <v>0</v>
      </c>
      <c r="G507" s="94">
        <f>IF(AND(C507&lt;&gt;"",SUM(G$34:G506)&lt;E$25),$E$25/$E$29,0)</f>
        <v>0</v>
      </c>
      <c r="H507" s="94">
        <f t="shared" si="53"/>
        <v>0</v>
      </c>
      <c r="I507" s="94">
        <f t="shared" si="55"/>
        <v>0</v>
      </c>
      <c r="J507" s="320" t="str">
        <f t="shared" si="54"/>
        <v>2061–2062</v>
      </c>
      <c r="L507" s="356"/>
      <c r="N507" s="95"/>
    </row>
    <row r="508" spans="1:14" x14ac:dyDescent="0.3">
      <c r="A508" s="354">
        <v>59172</v>
      </c>
      <c r="B508" s="92">
        <f t="shared" si="50"/>
        <v>0</v>
      </c>
      <c r="C508" s="93"/>
      <c r="D508" s="94">
        <f t="shared" si="51"/>
        <v>0</v>
      </c>
      <c r="E508" s="355">
        <f t="shared" si="49"/>
        <v>0</v>
      </c>
      <c r="F508" s="94">
        <f t="shared" si="52"/>
        <v>0</v>
      </c>
      <c r="G508" s="94">
        <f>IF(AND(C508&lt;&gt;"",SUM(G$34:G507)&lt;E$25),$E$25/$E$29,0)</f>
        <v>0</v>
      </c>
      <c r="H508" s="94">
        <f t="shared" si="53"/>
        <v>0</v>
      </c>
      <c r="I508" s="94">
        <f t="shared" si="55"/>
        <v>0</v>
      </c>
      <c r="J508" s="320" t="str">
        <f t="shared" si="54"/>
        <v>2061–2062</v>
      </c>
      <c r="L508" s="356"/>
      <c r="N508" s="95"/>
    </row>
    <row r="509" spans="1:14" x14ac:dyDescent="0.3">
      <c r="A509" s="354">
        <v>59203</v>
      </c>
      <c r="B509" s="92">
        <f t="shared" si="50"/>
        <v>0</v>
      </c>
      <c r="C509" s="93"/>
      <c r="D509" s="94">
        <f t="shared" si="51"/>
        <v>0</v>
      </c>
      <c r="E509" s="355">
        <f t="shared" si="49"/>
        <v>0</v>
      </c>
      <c r="F509" s="94">
        <f t="shared" si="52"/>
        <v>0</v>
      </c>
      <c r="G509" s="94">
        <f>IF(AND(C509&lt;&gt;"",SUM(G$34:G508)&lt;E$25),$E$25/$E$29,0)</f>
        <v>0</v>
      </c>
      <c r="H509" s="94">
        <f t="shared" si="53"/>
        <v>0</v>
      </c>
      <c r="I509" s="94">
        <f t="shared" si="55"/>
        <v>0</v>
      </c>
      <c r="J509" s="320" t="str">
        <f t="shared" si="54"/>
        <v>2061–2062</v>
      </c>
      <c r="L509" s="356"/>
      <c r="N509" s="95"/>
    </row>
    <row r="510" spans="1:14" x14ac:dyDescent="0.3">
      <c r="A510" s="354">
        <v>59231</v>
      </c>
      <c r="B510" s="92">
        <f t="shared" si="50"/>
        <v>0</v>
      </c>
      <c r="C510" s="93"/>
      <c r="D510" s="94">
        <f t="shared" si="51"/>
        <v>0</v>
      </c>
      <c r="E510" s="355">
        <f t="shared" si="49"/>
        <v>0</v>
      </c>
      <c r="F510" s="94">
        <f t="shared" si="52"/>
        <v>0</v>
      </c>
      <c r="G510" s="94">
        <f>IF(AND(C510&lt;&gt;"",SUM(G$34:G509)&lt;E$25),$E$25/$E$29,0)</f>
        <v>0</v>
      </c>
      <c r="H510" s="94">
        <f t="shared" si="53"/>
        <v>0</v>
      </c>
      <c r="I510" s="94">
        <f t="shared" si="55"/>
        <v>0</v>
      </c>
      <c r="J510" s="320" t="str">
        <f t="shared" si="54"/>
        <v>2061–2062</v>
      </c>
      <c r="L510" s="356"/>
      <c r="N510" s="95"/>
    </row>
    <row r="511" spans="1:14" x14ac:dyDescent="0.3">
      <c r="A511" s="354">
        <v>59262</v>
      </c>
      <c r="B511" s="92">
        <f t="shared" si="50"/>
        <v>0</v>
      </c>
      <c r="C511" s="93"/>
      <c r="D511" s="94">
        <f t="shared" si="51"/>
        <v>0</v>
      </c>
      <c r="E511" s="355">
        <f t="shared" si="49"/>
        <v>0</v>
      </c>
      <c r="F511" s="94">
        <f t="shared" si="52"/>
        <v>0</v>
      </c>
      <c r="G511" s="94">
        <f>IF(AND(C511&lt;&gt;"",SUM(G$34:G510)&lt;E$25),$E$25/$E$29,0)</f>
        <v>0</v>
      </c>
      <c r="H511" s="94">
        <f t="shared" si="53"/>
        <v>0</v>
      </c>
      <c r="I511" s="94">
        <f t="shared" si="55"/>
        <v>0</v>
      </c>
      <c r="J511" s="320" t="str">
        <f t="shared" si="54"/>
        <v>2061–2062</v>
      </c>
      <c r="L511" s="356"/>
      <c r="N511" s="95"/>
    </row>
    <row r="512" spans="1:14" x14ac:dyDescent="0.3">
      <c r="A512" s="354">
        <v>59292</v>
      </c>
      <c r="B512" s="92">
        <f t="shared" si="50"/>
        <v>0</v>
      </c>
      <c r="C512" s="93"/>
      <c r="D512" s="94">
        <f t="shared" si="51"/>
        <v>0</v>
      </c>
      <c r="E512" s="355">
        <f t="shared" si="49"/>
        <v>0</v>
      </c>
      <c r="F512" s="94">
        <f t="shared" si="52"/>
        <v>0</v>
      </c>
      <c r="G512" s="94">
        <f>IF(AND(C512&lt;&gt;"",SUM(G$34:G511)&lt;E$25),$E$25/$E$29,0)</f>
        <v>0</v>
      </c>
      <c r="H512" s="94">
        <f t="shared" si="53"/>
        <v>0</v>
      </c>
      <c r="I512" s="94">
        <f t="shared" si="55"/>
        <v>0</v>
      </c>
      <c r="J512" s="320" t="str">
        <f t="shared" si="54"/>
        <v>2061–2062</v>
      </c>
      <c r="L512" s="356"/>
      <c r="N512" s="95"/>
    </row>
    <row r="513" spans="1:14" x14ac:dyDescent="0.3">
      <c r="A513" s="354">
        <v>59323</v>
      </c>
      <c r="B513" s="92">
        <f t="shared" si="50"/>
        <v>0</v>
      </c>
      <c r="C513" s="93"/>
      <c r="D513" s="94">
        <f t="shared" si="51"/>
        <v>0</v>
      </c>
      <c r="E513" s="355">
        <f t="shared" si="49"/>
        <v>0</v>
      </c>
      <c r="F513" s="94">
        <f t="shared" si="52"/>
        <v>0</v>
      </c>
      <c r="G513" s="94">
        <f>IF(AND(C513&lt;&gt;"",SUM(G$34:G512)&lt;E$25),$E$25/$E$29,0)</f>
        <v>0</v>
      </c>
      <c r="H513" s="94">
        <f t="shared" si="53"/>
        <v>0</v>
      </c>
      <c r="I513" s="94">
        <f t="shared" si="55"/>
        <v>0</v>
      </c>
      <c r="J513" s="320" t="str">
        <f t="shared" si="54"/>
        <v>2061–2062</v>
      </c>
      <c r="L513" s="356"/>
      <c r="N513" s="95"/>
    </row>
    <row r="514" spans="1:14" x14ac:dyDescent="0.3">
      <c r="A514" s="354">
        <v>59353</v>
      </c>
      <c r="B514" s="92">
        <f t="shared" si="50"/>
        <v>0</v>
      </c>
      <c r="C514" s="93"/>
      <c r="D514" s="94">
        <f t="shared" si="51"/>
        <v>0</v>
      </c>
      <c r="E514" s="355">
        <f t="shared" si="49"/>
        <v>0</v>
      </c>
      <c r="F514" s="94">
        <f t="shared" si="52"/>
        <v>0</v>
      </c>
      <c r="G514" s="94">
        <f>IF(AND(C514&lt;&gt;"",SUM(G$34:G513)&lt;E$25),$E$25/$E$29,0)</f>
        <v>0</v>
      </c>
      <c r="H514" s="94">
        <f t="shared" si="53"/>
        <v>0</v>
      </c>
      <c r="I514" s="94">
        <f t="shared" si="55"/>
        <v>0</v>
      </c>
      <c r="J514" s="320" t="str">
        <f t="shared" si="54"/>
        <v>2062–2063</v>
      </c>
      <c r="L514" s="356"/>
      <c r="N514" s="95"/>
    </row>
    <row r="515" spans="1:14" x14ac:dyDescent="0.3">
      <c r="A515" s="354">
        <v>59384</v>
      </c>
      <c r="B515" s="92">
        <f t="shared" si="50"/>
        <v>0</v>
      </c>
      <c r="C515" s="93"/>
      <c r="D515" s="94">
        <f t="shared" si="51"/>
        <v>0</v>
      </c>
      <c r="E515" s="355">
        <f t="shared" si="49"/>
        <v>0</v>
      </c>
      <c r="F515" s="94">
        <f t="shared" si="52"/>
        <v>0</v>
      </c>
      <c r="G515" s="94">
        <f>IF(AND(C515&lt;&gt;"",SUM(G$34:G514)&lt;E$25),$E$25/$E$29,0)</f>
        <v>0</v>
      </c>
      <c r="H515" s="94">
        <f t="shared" si="53"/>
        <v>0</v>
      </c>
      <c r="I515" s="94">
        <f t="shared" si="55"/>
        <v>0</v>
      </c>
      <c r="J515" s="320" t="str">
        <f t="shared" si="54"/>
        <v>2062–2063</v>
      </c>
      <c r="L515" s="356"/>
      <c r="N515" s="95"/>
    </row>
    <row r="516" spans="1:14" x14ac:dyDescent="0.3">
      <c r="A516" s="354">
        <v>59415</v>
      </c>
      <c r="B516" s="92">
        <f t="shared" si="50"/>
        <v>0</v>
      </c>
      <c r="C516" s="93"/>
      <c r="D516" s="94">
        <f t="shared" si="51"/>
        <v>0</v>
      </c>
      <c r="E516" s="355">
        <f t="shared" si="49"/>
        <v>0</v>
      </c>
      <c r="F516" s="94">
        <f t="shared" si="52"/>
        <v>0</v>
      </c>
      <c r="G516" s="94">
        <f>IF(AND(C516&lt;&gt;"",SUM(G$34:G515)&lt;E$25),$E$25/$E$29,0)</f>
        <v>0</v>
      </c>
      <c r="H516" s="94">
        <f t="shared" si="53"/>
        <v>0</v>
      </c>
      <c r="I516" s="94">
        <f t="shared" si="55"/>
        <v>0</v>
      </c>
      <c r="J516" s="320" t="str">
        <f t="shared" si="54"/>
        <v>2062–2063</v>
      </c>
      <c r="L516" s="356"/>
      <c r="N516" s="95"/>
    </row>
    <row r="517" spans="1:14" x14ac:dyDescent="0.3">
      <c r="A517" s="354">
        <v>59445</v>
      </c>
      <c r="B517" s="92">
        <f t="shared" si="50"/>
        <v>0</v>
      </c>
      <c r="C517" s="93"/>
      <c r="D517" s="94">
        <f t="shared" si="51"/>
        <v>0</v>
      </c>
      <c r="E517" s="355">
        <f t="shared" si="49"/>
        <v>0</v>
      </c>
      <c r="F517" s="94">
        <f t="shared" si="52"/>
        <v>0</v>
      </c>
      <c r="G517" s="94">
        <f>IF(AND(C517&lt;&gt;"",SUM(G$34:G516)&lt;E$25),$E$25/$E$29,0)</f>
        <v>0</v>
      </c>
      <c r="H517" s="94">
        <f t="shared" si="53"/>
        <v>0</v>
      </c>
      <c r="I517" s="94">
        <f t="shared" si="55"/>
        <v>0</v>
      </c>
      <c r="J517" s="320" t="str">
        <f t="shared" si="54"/>
        <v>2062–2063</v>
      </c>
      <c r="L517" s="356"/>
      <c r="N517" s="95"/>
    </row>
    <row r="518" spans="1:14" x14ac:dyDescent="0.3">
      <c r="A518" s="354">
        <v>59476</v>
      </c>
      <c r="B518" s="92">
        <f t="shared" si="50"/>
        <v>0</v>
      </c>
      <c r="C518" s="93"/>
      <c r="D518" s="94">
        <f t="shared" si="51"/>
        <v>0</v>
      </c>
      <c r="E518" s="355">
        <f t="shared" si="49"/>
        <v>0</v>
      </c>
      <c r="F518" s="94">
        <f t="shared" si="52"/>
        <v>0</v>
      </c>
      <c r="G518" s="94">
        <f>IF(AND(C518&lt;&gt;"",SUM(G$34:G517)&lt;E$25),$E$25/$E$29,0)</f>
        <v>0</v>
      </c>
      <c r="H518" s="94">
        <f t="shared" si="53"/>
        <v>0</v>
      </c>
      <c r="I518" s="94">
        <f t="shared" si="55"/>
        <v>0</v>
      </c>
      <c r="J518" s="320" t="str">
        <f t="shared" si="54"/>
        <v>2062–2063</v>
      </c>
      <c r="L518" s="356"/>
      <c r="N518" s="95"/>
    </row>
    <row r="519" spans="1:14" x14ac:dyDescent="0.3">
      <c r="A519" s="354">
        <v>59506</v>
      </c>
      <c r="B519" s="92">
        <f t="shared" si="50"/>
        <v>0</v>
      </c>
      <c r="C519" s="93"/>
      <c r="D519" s="94">
        <f t="shared" si="51"/>
        <v>0</v>
      </c>
      <c r="E519" s="355">
        <f t="shared" si="49"/>
        <v>0</v>
      </c>
      <c r="F519" s="94">
        <f t="shared" si="52"/>
        <v>0</v>
      </c>
      <c r="G519" s="94">
        <f>IF(AND(C519&lt;&gt;"",SUM(G$34:G518)&lt;E$25),$E$25/$E$29,0)</f>
        <v>0</v>
      </c>
      <c r="H519" s="94">
        <f t="shared" si="53"/>
        <v>0</v>
      </c>
      <c r="I519" s="94">
        <f t="shared" si="55"/>
        <v>0</v>
      </c>
      <c r="J519" s="320" t="str">
        <f t="shared" si="54"/>
        <v>2062–2063</v>
      </c>
      <c r="L519" s="356"/>
      <c r="N519" s="95"/>
    </row>
    <row r="520" spans="1:14" x14ac:dyDescent="0.3">
      <c r="A520" s="354">
        <v>59537</v>
      </c>
      <c r="B520" s="92">
        <f t="shared" si="50"/>
        <v>0</v>
      </c>
      <c r="C520" s="93"/>
      <c r="D520" s="94">
        <f t="shared" si="51"/>
        <v>0</v>
      </c>
      <c r="E520" s="355">
        <f t="shared" si="49"/>
        <v>0</v>
      </c>
      <c r="F520" s="94">
        <f t="shared" si="52"/>
        <v>0</v>
      </c>
      <c r="G520" s="94">
        <f>IF(AND(C520&lt;&gt;"",SUM(G$34:G519)&lt;E$25),$E$25/$E$29,0)</f>
        <v>0</v>
      </c>
      <c r="H520" s="94">
        <f t="shared" si="53"/>
        <v>0</v>
      </c>
      <c r="I520" s="94">
        <f t="shared" si="55"/>
        <v>0</v>
      </c>
      <c r="J520" s="320" t="str">
        <f t="shared" si="54"/>
        <v>2062–2063</v>
      </c>
      <c r="L520" s="356"/>
      <c r="N520" s="95"/>
    </row>
    <row r="521" spans="1:14" x14ac:dyDescent="0.3">
      <c r="A521" s="354">
        <v>59568</v>
      </c>
      <c r="B521" s="92">
        <f t="shared" si="50"/>
        <v>0</v>
      </c>
      <c r="C521" s="93"/>
      <c r="D521" s="94">
        <f t="shared" si="51"/>
        <v>0</v>
      </c>
      <c r="E521" s="355">
        <f t="shared" si="49"/>
        <v>0</v>
      </c>
      <c r="F521" s="94">
        <f t="shared" si="52"/>
        <v>0</v>
      </c>
      <c r="G521" s="94">
        <f>IF(AND(C521&lt;&gt;"",SUM(G$34:G520)&lt;E$25),$E$25/$E$29,0)</f>
        <v>0</v>
      </c>
      <c r="H521" s="94">
        <f t="shared" si="53"/>
        <v>0</v>
      </c>
      <c r="I521" s="94">
        <f t="shared" si="55"/>
        <v>0</v>
      </c>
      <c r="J521" s="320" t="str">
        <f t="shared" si="54"/>
        <v>2062–2063</v>
      </c>
      <c r="L521" s="356"/>
      <c r="N521" s="95"/>
    </row>
    <row r="522" spans="1:14" x14ac:dyDescent="0.3">
      <c r="A522" s="354">
        <v>59596</v>
      </c>
      <c r="B522" s="92">
        <f t="shared" si="50"/>
        <v>0</v>
      </c>
      <c r="C522" s="93"/>
      <c r="D522" s="94">
        <f t="shared" si="51"/>
        <v>0</v>
      </c>
      <c r="E522" s="355">
        <f t="shared" si="49"/>
        <v>0</v>
      </c>
      <c r="F522" s="94">
        <f t="shared" si="52"/>
        <v>0</v>
      </c>
      <c r="G522" s="94">
        <f>IF(AND(C522&lt;&gt;"",SUM(G$34:G521)&lt;E$25),$E$25/$E$29,0)</f>
        <v>0</v>
      </c>
      <c r="H522" s="94">
        <f t="shared" si="53"/>
        <v>0</v>
      </c>
      <c r="I522" s="94">
        <f t="shared" si="55"/>
        <v>0</v>
      </c>
      <c r="J522" s="320" t="str">
        <f t="shared" si="54"/>
        <v>2062–2063</v>
      </c>
      <c r="L522" s="356"/>
      <c r="N522" s="95"/>
    </row>
    <row r="523" spans="1:14" x14ac:dyDescent="0.3">
      <c r="A523" s="354">
        <v>59627</v>
      </c>
      <c r="B523" s="92">
        <f t="shared" si="50"/>
        <v>0</v>
      </c>
      <c r="C523" s="93"/>
      <c r="D523" s="94">
        <f t="shared" si="51"/>
        <v>0</v>
      </c>
      <c r="E523" s="355">
        <f t="shared" si="49"/>
        <v>0</v>
      </c>
      <c r="F523" s="94">
        <f t="shared" si="52"/>
        <v>0</v>
      </c>
      <c r="G523" s="94">
        <f>IF(AND(C523&lt;&gt;"",SUM(G$34:G522)&lt;E$25),$E$25/$E$29,0)</f>
        <v>0</v>
      </c>
      <c r="H523" s="94">
        <f t="shared" si="53"/>
        <v>0</v>
      </c>
      <c r="I523" s="94">
        <f t="shared" si="55"/>
        <v>0</v>
      </c>
      <c r="J523" s="320" t="str">
        <f t="shared" si="54"/>
        <v>2062–2063</v>
      </c>
      <c r="L523" s="356"/>
      <c r="N523" s="95"/>
    </row>
    <row r="524" spans="1:14" x14ac:dyDescent="0.3">
      <c r="A524" s="354">
        <v>59657</v>
      </c>
      <c r="B524" s="92">
        <f t="shared" si="50"/>
        <v>0</v>
      </c>
      <c r="C524" s="93"/>
      <c r="D524" s="94">
        <f t="shared" si="51"/>
        <v>0</v>
      </c>
      <c r="E524" s="355">
        <f t="shared" si="49"/>
        <v>0</v>
      </c>
      <c r="F524" s="94">
        <f t="shared" si="52"/>
        <v>0</v>
      </c>
      <c r="G524" s="94">
        <f>IF(AND(C524&lt;&gt;"",SUM(G$34:G523)&lt;E$25),$E$25/$E$29,0)</f>
        <v>0</v>
      </c>
      <c r="H524" s="94">
        <f t="shared" si="53"/>
        <v>0</v>
      </c>
      <c r="I524" s="94">
        <f t="shared" si="55"/>
        <v>0</v>
      </c>
      <c r="J524" s="320" t="str">
        <f t="shared" si="54"/>
        <v>2062–2063</v>
      </c>
      <c r="L524" s="356"/>
      <c r="N524" s="95"/>
    </row>
    <row r="525" spans="1:14" x14ac:dyDescent="0.3">
      <c r="A525" s="354">
        <v>59688</v>
      </c>
      <c r="B525" s="92">
        <f t="shared" si="50"/>
        <v>0</v>
      </c>
      <c r="C525" s="93"/>
      <c r="D525" s="94">
        <f t="shared" si="51"/>
        <v>0</v>
      </c>
      <c r="E525" s="355">
        <f t="shared" si="49"/>
        <v>0</v>
      </c>
      <c r="F525" s="94">
        <f t="shared" si="52"/>
        <v>0</v>
      </c>
      <c r="G525" s="94">
        <f>IF(AND(C525&lt;&gt;"",SUM(G$34:G524)&lt;E$25),$E$25/$E$29,0)</f>
        <v>0</v>
      </c>
      <c r="H525" s="94">
        <f t="shared" si="53"/>
        <v>0</v>
      </c>
      <c r="I525" s="94">
        <f t="shared" si="55"/>
        <v>0</v>
      </c>
      <c r="J525" s="320" t="str">
        <f t="shared" si="54"/>
        <v>2062–2063</v>
      </c>
      <c r="L525" s="356"/>
      <c r="N525" s="95"/>
    </row>
    <row r="526" spans="1:14" x14ac:dyDescent="0.3">
      <c r="A526" s="354">
        <v>59718</v>
      </c>
      <c r="B526" s="92">
        <f t="shared" si="50"/>
        <v>0</v>
      </c>
      <c r="C526" s="93"/>
      <c r="D526" s="94">
        <f t="shared" si="51"/>
        <v>0</v>
      </c>
      <c r="E526" s="355">
        <f t="shared" si="49"/>
        <v>0</v>
      </c>
      <c r="F526" s="94">
        <f t="shared" si="52"/>
        <v>0</v>
      </c>
      <c r="G526" s="94">
        <f>IF(AND(C526&lt;&gt;"",SUM(G$34:G525)&lt;E$25),$E$25/$E$29,0)</f>
        <v>0</v>
      </c>
      <c r="H526" s="94">
        <f t="shared" si="53"/>
        <v>0</v>
      </c>
      <c r="I526" s="94">
        <f t="shared" si="55"/>
        <v>0</v>
      </c>
      <c r="J526" s="320" t="str">
        <f t="shared" si="54"/>
        <v>2063–2064</v>
      </c>
      <c r="L526" s="356"/>
      <c r="N526" s="95"/>
    </row>
    <row r="527" spans="1:14" x14ac:dyDescent="0.3">
      <c r="A527" s="354">
        <v>59749</v>
      </c>
      <c r="B527" s="92">
        <f t="shared" si="50"/>
        <v>0</v>
      </c>
      <c r="C527" s="93"/>
      <c r="D527" s="94">
        <f t="shared" si="51"/>
        <v>0</v>
      </c>
      <c r="E527" s="355">
        <f t="shared" si="49"/>
        <v>0</v>
      </c>
      <c r="F527" s="94">
        <f t="shared" si="52"/>
        <v>0</v>
      </c>
      <c r="G527" s="94">
        <f>IF(AND(C527&lt;&gt;"",SUM(G$34:G526)&lt;E$25),$E$25/$E$29,0)</f>
        <v>0</v>
      </c>
      <c r="H527" s="94">
        <f t="shared" si="53"/>
        <v>0</v>
      </c>
      <c r="I527" s="94">
        <f t="shared" si="55"/>
        <v>0</v>
      </c>
      <c r="J527" s="320" t="str">
        <f t="shared" si="54"/>
        <v>2063–2064</v>
      </c>
      <c r="L527" s="356"/>
      <c r="N527" s="95"/>
    </row>
    <row r="528" spans="1:14" x14ac:dyDescent="0.3">
      <c r="A528" s="354">
        <v>59780</v>
      </c>
      <c r="B528" s="92">
        <f t="shared" si="50"/>
        <v>0</v>
      </c>
      <c r="C528" s="93"/>
      <c r="D528" s="94">
        <f t="shared" si="51"/>
        <v>0</v>
      </c>
      <c r="E528" s="355">
        <f t="shared" si="49"/>
        <v>0</v>
      </c>
      <c r="F528" s="94">
        <f t="shared" si="52"/>
        <v>0</v>
      </c>
      <c r="G528" s="94">
        <f>IF(AND(C528&lt;&gt;"",SUM(G$34:G527)&lt;E$25),$E$25/$E$29,0)</f>
        <v>0</v>
      </c>
      <c r="H528" s="94">
        <f t="shared" si="53"/>
        <v>0</v>
      </c>
      <c r="I528" s="94">
        <f t="shared" si="55"/>
        <v>0</v>
      </c>
      <c r="J528" s="320" t="str">
        <f t="shared" si="54"/>
        <v>2063–2064</v>
      </c>
      <c r="L528" s="356"/>
      <c r="N528" s="95"/>
    </row>
    <row r="529" spans="1:14" x14ac:dyDescent="0.3">
      <c r="A529" s="354">
        <v>59810</v>
      </c>
      <c r="B529" s="92">
        <f t="shared" si="50"/>
        <v>0</v>
      </c>
      <c r="C529" s="93"/>
      <c r="D529" s="94">
        <f t="shared" si="51"/>
        <v>0</v>
      </c>
      <c r="E529" s="355">
        <f t="shared" si="49"/>
        <v>0</v>
      </c>
      <c r="F529" s="94">
        <f t="shared" si="52"/>
        <v>0</v>
      </c>
      <c r="G529" s="94">
        <f>IF(AND(C529&lt;&gt;"",SUM(G$34:G528)&lt;E$25),$E$25/$E$29,0)</f>
        <v>0</v>
      </c>
      <c r="H529" s="94">
        <f t="shared" si="53"/>
        <v>0</v>
      </c>
      <c r="I529" s="94">
        <f t="shared" si="55"/>
        <v>0</v>
      </c>
      <c r="J529" s="320" t="str">
        <f t="shared" si="54"/>
        <v>2063–2064</v>
      </c>
      <c r="L529" s="356"/>
      <c r="N529" s="95"/>
    </row>
    <row r="530" spans="1:14" x14ac:dyDescent="0.3">
      <c r="A530" s="354">
        <v>59841</v>
      </c>
      <c r="B530" s="92">
        <f t="shared" si="50"/>
        <v>0</v>
      </c>
      <c r="C530" s="93"/>
      <c r="D530" s="94">
        <f t="shared" si="51"/>
        <v>0</v>
      </c>
      <c r="E530" s="355">
        <f t="shared" si="49"/>
        <v>0</v>
      </c>
      <c r="F530" s="94">
        <f t="shared" si="52"/>
        <v>0</v>
      </c>
      <c r="G530" s="94">
        <f>IF(AND(C530&lt;&gt;"",SUM(G$34:G529)&lt;E$25),$E$25/$E$29,0)</f>
        <v>0</v>
      </c>
      <c r="H530" s="94">
        <f t="shared" si="53"/>
        <v>0</v>
      </c>
      <c r="I530" s="94">
        <f t="shared" si="55"/>
        <v>0</v>
      </c>
      <c r="J530" s="320" t="str">
        <f t="shared" si="54"/>
        <v>2063–2064</v>
      </c>
      <c r="L530" s="356"/>
      <c r="N530" s="95"/>
    </row>
    <row r="531" spans="1:14" x14ac:dyDescent="0.3">
      <c r="A531" s="354">
        <v>59871</v>
      </c>
      <c r="B531" s="92">
        <f t="shared" si="50"/>
        <v>0</v>
      </c>
      <c r="C531" s="93"/>
      <c r="D531" s="94">
        <f t="shared" si="51"/>
        <v>0</v>
      </c>
      <c r="E531" s="355">
        <f t="shared" si="49"/>
        <v>0</v>
      </c>
      <c r="F531" s="94">
        <f t="shared" si="52"/>
        <v>0</v>
      </c>
      <c r="G531" s="94">
        <f>IF(AND(C531&lt;&gt;"",SUM(G$34:G530)&lt;E$25),$E$25/$E$29,0)</f>
        <v>0</v>
      </c>
      <c r="H531" s="94">
        <f t="shared" si="53"/>
        <v>0</v>
      </c>
      <c r="I531" s="94">
        <f t="shared" si="55"/>
        <v>0</v>
      </c>
      <c r="J531" s="320" t="str">
        <f t="shared" si="54"/>
        <v>2063–2064</v>
      </c>
      <c r="L531" s="356"/>
      <c r="N531" s="95"/>
    </row>
    <row r="532" spans="1:14" x14ac:dyDescent="0.3">
      <c r="A532" s="354">
        <v>59902</v>
      </c>
      <c r="B532" s="92">
        <f t="shared" si="50"/>
        <v>0</v>
      </c>
      <c r="C532" s="93"/>
      <c r="D532" s="94">
        <f t="shared" si="51"/>
        <v>0</v>
      </c>
      <c r="E532" s="355">
        <f t="shared" si="49"/>
        <v>0</v>
      </c>
      <c r="F532" s="94">
        <f t="shared" si="52"/>
        <v>0</v>
      </c>
      <c r="G532" s="94">
        <f>IF(AND(C532&lt;&gt;"",SUM(G$34:G531)&lt;E$25),$E$25/$E$29,0)</f>
        <v>0</v>
      </c>
      <c r="H532" s="94">
        <f t="shared" si="53"/>
        <v>0</v>
      </c>
      <c r="I532" s="94">
        <f t="shared" si="55"/>
        <v>0</v>
      </c>
      <c r="J532" s="320" t="str">
        <f t="shared" si="54"/>
        <v>2063–2064</v>
      </c>
      <c r="L532" s="356"/>
      <c r="N532" s="95"/>
    </row>
    <row r="533" spans="1:14" x14ac:dyDescent="0.3">
      <c r="A533" s="354">
        <v>59933</v>
      </c>
      <c r="B533" s="92">
        <f t="shared" si="50"/>
        <v>0</v>
      </c>
      <c r="C533" s="93"/>
      <c r="D533" s="94">
        <f t="shared" si="51"/>
        <v>0</v>
      </c>
      <c r="E533" s="355">
        <f t="shared" si="49"/>
        <v>0</v>
      </c>
      <c r="F533" s="94">
        <f t="shared" si="52"/>
        <v>0</v>
      </c>
      <c r="G533" s="94">
        <f>IF(AND(C533&lt;&gt;"",SUM(G$34:G532)&lt;E$25),$E$25/$E$29,0)</f>
        <v>0</v>
      </c>
      <c r="H533" s="94">
        <f t="shared" si="53"/>
        <v>0</v>
      </c>
      <c r="I533" s="94">
        <f t="shared" si="55"/>
        <v>0</v>
      </c>
      <c r="J533" s="320" t="str">
        <f t="shared" si="54"/>
        <v>2063–2064</v>
      </c>
      <c r="L533" s="356"/>
      <c r="N533" s="95"/>
    </row>
    <row r="534" spans="1:14" x14ac:dyDescent="0.3">
      <c r="A534" s="354">
        <v>59962</v>
      </c>
      <c r="B534" s="92">
        <f t="shared" si="50"/>
        <v>0</v>
      </c>
      <c r="C534" s="93"/>
      <c r="D534" s="94">
        <f t="shared" si="51"/>
        <v>0</v>
      </c>
      <c r="E534" s="355">
        <f t="shared" si="49"/>
        <v>0</v>
      </c>
      <c r="F534" s="94">
        <f t="shared" si="52"/>
        <v>0</v>
      </c>
      <c r="G534" s="94">
        <f>IF(AND(C534&lt;&gt;"",SUM(G$34:G533)&lt;E$25),$E$25/$E$29,0)</f>
        <v>0</v>
      </c>
      <c r="H534" s="94">
        <f t="shared" si="53"/>
        <v>0</v>
      </c>
      <c r="I534" s="94">
        <f t="shared" si="55"/>
        <v>0</v>
      </c>
      <c r="J534" s="320" t="str">
        <f t="shared" si="54"/>
        <v>2063–2064</v>
      </c>
      <c r="L534" s="356"/>
      <c r="N534" s="95"/>
    </row>
    <row r="535" spans="1:14" x14ac:dyDescent="0.3">
      <c r="A535" s="354">
        <v>59993</v>
      </c>
      <c r="B535" s="92">
        <f t="shared" si="50"/>
        <v>0</v>
      </c>
      <c r="C535" s="93"/>
      <c r="D535" s="94">
        <f t="shared" si="51"/>
        <v>0</v>
      </c>
      <c r="E535" s="355">
        <f t="shared" si="49"/>
        <v>0</v>
      </c>
      <c r="F535" s="94">
        <f t="shared" si="52"/>
        <v>0</v>
      </c>
      <c r="G535" s="94">
        <f>IF(AND(C535&lt;&gt;"",SUM(G$34:G534)&lt;E$25),$E$25/$E$29,0)</f>
        <v>0</v>
      </c>
      <c r="H535" s="94">
        <f t="shared" si="53"/>
        <v>0</v>
      </c>
      <c r="I535" s="94">
        <f t="shared" si="55"/>
        <v>0</v>
      </c>
      <c r="J535" s="320" t="str">
        <f t="shared" si="54"/>
        <v>2063–2064</v>
      </c>
      <c r="L535" s="356"/>
      <c r="N535" s="95"/>
    </row>
    <row r="536" spans="1:14" x14ac:dyDescent="0.3">
      <c r="A536" s="354">
        <v>60023</v>
      </c>
      <c r="B536" s="92">
        <f t="shared" si="50"/>
        <v>0</v>
      </c>
      <c r="C536" s="93"/>
      <c r="D536" s="94">
        <f t="shared" si="51"/>
        <v>0</v>
      </c>
      <c r="E536" s="355">
        <f t="shared" si="49"/>
        <v>0</v>
      </c>
      <c r="F536" s="94">
        <f t="shared" si="52"/>
        <v>0</v>
      </c>
      <c r="G536" s="94">
        <f>IF(AND(C536&lt;&gt;"",SUM(G$34:G535)&lt;E$25),$E$25/$E$29,0)</f>
        <v>0</v>
      </c>
      <c r="H536" s="94">
        <f t="shared" si="53"/>
        <v>0</v>
      </c>
      <c r="I536" s="94">
        <f t="shared" si="55"/>
        <v>0</v>
      </c>
      <c r="J536" s="320" t="str">
        <f t="shared" si="54"/>
        <v>2063–2064</v>
      </c>
      <c r="L536" s="356"/>
      <c r="N536" s="95"/>
    </row>
    <row r="537" spans="1:14" x14ac:dyDescent="0.3">
      <c r="A537" s="354">
        <v>60054</v>
      </c>
      <c r="B537" s="92">
        <f t="shared" si="50"/>
        <v>0</v>
      </c>
      <c r="C537" s="93"/>
      <c r="D537" s="94">
        <f t="shared" si="51"/>
        <v>0</v>
      </c>
      <c r="E537" s="355">
        <f t="shared" si="49"/>
        <v>0</v>
      </c>
      <c r="F537" s="94">
        <f t="shared" si="52"/>
        <v>0</v>
      </c>
      <c r="G537" s="94">
        <f>IF(AND(C537&lt;&gt;"",SUM(G$34:G536)&lt;E$25),$E$25/$E$29,0)</f>
        <v>0</v>
      </c>
      <c r="H537" s="94">
        <f t="shared" si="53"/>
        <v>0</v>
      </c>
      <c r="I537" s="94">
        <f t="shared" si="55"/>
        <v>0</v>
      </c>
      <c r="J537" s="320" t="str">
        <f t="shared" si="54"/>
        <v>2063–2064</v>
      </c>
      <c r="L537" s="356"/>
      <c r="N537" s="95"/>
    </row>
    <row r="538" spans="1:14" x14ac:dyDescent="0.3">
      <c r="A538" s="354">
        <v>60084</v>
      </c>
      <c r="B538" s="92">
        <f t="shared" si="50"/>
        <v>0</v>
      </c>
      <c r="C538" s="93"/>
      <c r="D538" s="94">
        <f t="shared" si="51"/>
        <v>0</v>
      </c>
      <c r="E538" s="355">
        <f t="shared" si="49"/>
        <v>0</v>
      </c>
      <c r="F538" s="94">
        <f t="shared" si="52"/>
        <v>0</v>
      </c>
      <c r="G538" s="94">
        <f>IF(AND(C538&lt;&gt;"",SUM(G$34:G537)&lt;E$25),$E$25/$E$29,0)</f>
        <v>0</v>
      </c>
      <c r="H538" s="94">
        <f t="shared" si="53"/>
        <v>0</v>
      </c>
      <c r="I538" s="94">
        <f t="shared" si="55"/>
        <v>0</v>
      </c>
      <c r="J538" s="320" t="str">
        <f t="shared" si="54"/>
        <v>2064–2065</v>
      </c>
      <c r="L538" s="356"/>
      <c r="N538" s="95"/>
    </row>
    <row r="539" spans="1:14" x14ac:dyDescent="0.3">
      <c r="A539" s="354">
        <v>60115</v>
      </c>
      <c r="B539" s="92">
        <f t="shared" si="50"/>
        <v>0</v>
      </c>
      <c r="C539" s="93"/>
      <c r="D539" s="94">
        <f t="shared" si="51"/>
        <v>0</v>
      </c>
      <c r="E539" s="355">
        <f t="shared" si="49"/>
        <v>0</v>
      </c>
      <c r="F539" s="94">
        <f t="shared" si="52"/>
        <v>0</v>
      </c>
      <c r="G539" s="94">
        <f>IF(AND(C539&lt;&gt;"",SUM(G$34:G538)&lt;E$25),$E$25/$E$29,0)</f>
        <v>0</v>
      </c>
      <c r="H539" s="94">
        <f t="shared" si="53"/>
        <v>0</v>
      </c>
      <c r="I539" s="94">
        <f t="shared" si="55"/>
        <v>0</v>
      </c>
      <c r="J539" s="320" t="str">
        <f t="shared" si="54"/>
        <v>2064–2065</v>
      </c>
      <c r="L539" s="356"/>
      <c r="N539" s="95"/>
    </row>
    <row r="540" spans="1:14" x14ac:dyDescent="0.3">
      <c r="A540" s="354">
        <v>60146</v>
      </c>
      <c r="B540" s="92">
        <f t="shared" si="50"/>
        <v>0</v>
      </c>
      <c r="C540" s="93"/>
      <c r="D540" s="94">
        <f t="shared" si="51"/>
        <v>0</v>
      </c>
      <c r="E540" s="355">
        <f t="shared" si="49"/>
        <v>0</v>
      </c>
      <c r="F540" s="94">
        <f t="shared" si="52"/>
        <v>0</v>
      </c>
      <c r="G540" s="94">
        <f>IF(AND(C540&lt;&gt;"",SUM(G$34:G539)&lt;E$25),$E$25/$E$29,0)</f>
        <v>0</v>
      </c>
      <c r="H540" s="94">
        <f t="shared" si="53"/>
        <v>0</v>
      </c>
      <c r="I540" s="94">
        <f t="shared" si="55"/>
        <v>0</v>
      </c>
      <c r="J540" s="320" t="str">
        <f t="shared" si="54"/>
        <v>2064–2065</v>
      </c>
      <c r="L540" s="356"/>
      <c r="N540" s="95"/>
    </row>
    <row r="541" spans="1:14" x14ac:dyDescent="0.3">
      <c r="A541" s="354">
        <v>60176</v>
      </c>
      <c r="B541" s="92">
        <f t="shared" si="50"/>
        <v>0</v>
      </c>
      <c r="C541" s="93"/>
      <c r="D541" s="94">
        <f t="shared" si="51"/>
        <v>0</v>
      </c>
      <c r="E541" s="355">
        <f t="shared" si="49"/>
        <v>0</v>
      </c>
      <c r="F541" s="94">
        <f t="shared" si="52"/>
        <v>0</v>
      </c>
      <c r="G541" s="94">
        <f>IF(AND(C541&lt;&gt;"",SUM(G$34:G540)&lt;E$25),$E$25/$E$29,0)</f>
        <v>0</v>
      </c>
      <c r="H541" s="94">
        <f t="shared" si="53"/>
        <v>0</v>
      </c>
      <c r="I541" s="94">
        <f t="shared" si="55"/>
        <v>0</v>
      </c>
      <c r="J541" s="320" t="str">
        <f t="shared" si="54"/>
        <v>2064–2065</v>
      </c>
      <c r="L541" s="356"/>
      <c r="N541" s="95"/>
    </row>
    <row r="542" spans="1:14" x14ac:dyDescent="0.3">
      <c r="A542" s="354">
        <v>60207</v>
      </c>
      <c r="B542" s="92">
        <f t="shared" si="50"/>
        <v>0</v>
      </c>
      <c r="C542" s="93"/>
      <c r="D542" s="94">
        <f t="shared" si="51"/>
        <v>0</v>
      </c>
      <c r="E542" s="355">
        <f t="shared" si="49"/>
        <v>0</v>
      </c>
      <c r="F542" s="94">
        <f t="shared" si="52"/>
        <v>0</v>
      </c>
      <c r="G542" s="94">
        <f>IF(AND(C542&lt;&gt;"",SUM(G$34:G541)&lt;E$25),$E$25/$E$29,0)</f>
        <v>0</v>
      </c>
      <c r="H542" s="94">
        <f t="shared" si="53"/>
        <v>0</v>
      </c>
      <c r="I542" s="94">
        <f t="shared" si="55"/>
        <v>0</v>
      </c>
      <c r="J542" s="320" t="str">
        <f t="shared" si="54"/>
        <v>2064–2065</v>
      </c>
      <c r="L542" s="356"/>
      <c r="N542" s="95"/>
    </row>
    <row r="543" spans="1:14" x14ac:dyDescent="0.3">
      <c r="A543" s="354">
        <v>60237</v>
      </c>
      <c r="B543" s="92">
        <f t="shared" si="50"/>
        <v>0</v>
      </c>
      <c r="C543" s="93"/>
      <c r="D543" s="94">
        <f t="shared" si="51"/>
        <v>0</v>
      </c>
      <c r="E543" s="355">
        <f t="shared" si="49"/>
        <v>0</v>
      </c>
      <c r="F543" s="94">
        <f t="shared" si="52"/>
        <v>0</v>
      </c>
      <c r="G543" s="94">
        <f>IF(AND(C543&lt;&gt;"",SUM(G$34:G542)&lt;E$25),$E$25/$E$29,0)</f>
        <v>0</v>
      </c>
      <c r="H543" s="94">
        <f t="shared" si="53"/>
        <v>0</v>
      </c>
      <c r="I543" s="94">
        <f t="shared" si="55"/>
        <v>0</v>
      </c>
      <c r="J543" s="320" t="str">
        <f t="shared" si="54"/>
        <v>2064–2065</v>
      </c>
      <c r="L543" s="356"/>
      <c r="N543" s="95"/>
    </row>
    <row r="544" spans="1:14" x14ac:dyDescent="0.3">
      <c r="A544" s="354">
        <v>60268</v>
      </c>
      <c r="B544" s="92">
        <f t="shared" si="50"/>
        <v>0</v>
      </c>
      <c r="C544" s="93"/>
      <c r="D544" s="94">
        <f t="shared" si="51"/>
        <v>0</v>
      </c>
      <c r="E544" s="355">
        <f t="shared" si="49"/>
        <v>0</v>
      </c>
      <c r="F544" s="94">
        <f t="shared" si="52"/>
        <v>0</v>
      </c>
      <c r="G544" s="94">
        <f>IF(AND(C544&lt;&gt;"",SUM(G$34:G543)&lt;E$25),$E$25/$E$29,0)</f>
        <v>0</v>
      </c>
      <c r="H544" s="94">
        <f t="shared" si="53"/>
        <v>0</v>
      </c>
      <c r="I544" s="94">
        <f t="shared" si="55"/>
        <v>0</v>
      </c>
      <c r="J544" s="320" t="str">
        <f t="shared" si="54"/>
        <v>2064–2065</v>
      </c>
      <c r="L544" s="356"/>
      <c r="N544" s="95"/>
    </row>
    <row r="545" spans="1:14" x14ac:dyDescent="0.3">
      <c r="A545" s="354">
        <v>60299</v>
      </c>
      <c r="B545" s="92">
        <f t="shared" si="50"/>
        <v>0</v>
      </c>
      <c r="C545" s="93"/>
      <c r="D545" s="94">
        <f t="shared" si="51"/>
        <v>0</v>
      </c>
      <c r="E545" s="355">
        <f t="shared" si="49"/>
        <v>0</v>
      </c>
      <c r="F545" s="94">
        <f t="shared" si="52"/>
        <v>0</v>
      </c>
      <c r="G545" s="94">
        <f>IF(AND(C545&lt;&gt;"",SUM(G$34:G544)&lt;E$25),$E$25/$E$29,0)</f>
        <v>0</v>
      </c>
      <c r="H545" s="94">
        <f t="shared" si="53"/>
        <v>0</v>
      </c>
      <c r="I545" s="94">
        <f t="shared" si="55"/>
        <v>0</v>
      </c>
      <c r="J545" s="320" t="str">
        <f t="shared" si="54"/>
        <v>2064–2065</v>
      </c>
      <c r="L545" s="356"/>
      <c r="N545" s="95"/>
    </row>
    <row r="546" spans="1:14" x14ac:dyDescent="0.3">
      <c r="A546" s="354">
        <v>60327</v>
      </c>
      <c r="B546" s="92">
        <f t="shared" si="50"/>
        <v>0</v>
      </c>
      <c r="C546" s="93"/>
      <c r="D546" s="94">
        <f t="shared" si="51"/>
        <v>0</v>
      </c>
      <c r="E546" s="355">
        <f t="shared" ref="E546:E609" si="56">C546-D546</f>
        <v>0</v>
      </c>
      <c r="F546" s="94">
        <f t="shared" si="52"/>
        <v>0</v>
      </c>
      <c r="G546" s="94">
        <f>IF(AND(C546&lt;&gt;"",SUM(G$34:G545)&lt;E$25),$E$25/$E$29,0)</f>
        <v>0</v>
      </c>
      <c r="H546" s="94">
        <f t="shared" si="53"/>
        <v>0</v>
      </c>
      <c r="I546" s="94">
        <f t="shared" si="55"/>
        <v>0</v>
      </c>
      <c r="J546" s="320" t="str">
        <f t="shared" si="54"/>
        <v>2064–2065</v>
      </c>
      <c r="L546" s="356"/>
      <c r="N546" s="95"/>
    </row>
    <row r="547" spans="1:14" x14ac:dyDescent="0.3">
      <c r="A547" s="354">
        <v>60358</v>
      </c>
      <c r="B547" s="92">
        <f t="shared" ref="B547:B610" si="57">IF(C547&gt;0,C547*-1,C547)</f>
        <v>0</v>
      </c>
      <c r="C547" s="93"/>
      <c r="D547" s="94">
        <f t="shared" ref="D547:D610" si="58">IF(C547="",0,IF($E$20="Beginning",IF(C546&lt;&gt;"",$F546*$E$16/12,0),IF(C546&lt;&gt;"",$F546*$E$16/12,$E$21*$E$16/12)))</f>
        <v>0</v>
      </c>
      <c r="E547" s="355">
        <f t="shared" si="56"/>
        <v>0</v>
      </c>
      <c r="F547" s="94">
        <f t="shared" ref="F547:F610" si="59">IF(C547="",0,IF(C546="",$E$21-E547,IF(C547&lt;&gt;"",F546-E547)))</f>
        <v>0</v>
      </c>
      <c r="G547" s="94">
        <f>IF(AND(C547&lt;&gt;"",SUM(G$34:G546)&lt;E$25),$E$25/$E$29,0)</f>
        <v>0</v>
      </c>
      <c r="H547" s="94">
        <f t="shared" ref="H547:H610" si="60">IF(C547&lt;&gt;"",G547+H546,0)</f>
        <v>0</v>
      </c>
      <c r="I547" s="94">
        <f t="shared" si="55"/>
        <v>0</v>
      </c>
      <c r="J547" s="320" t="str">
        <f t="shared" ref="J547:J610" si="61">IF(OR(MONTH(A547)=1,MONTH(A547)=2,MONTH(A547)=3,MONTH(A547)=4,MONTH(A547)=5,MONTH(A547)=6),YEAR(A547)-1&amp;"–"&amp;YEAR(A547),YEAR(A547)&amp;"–"&amp;YEAR(A547)+1)</f>
        <v>2064–2065</v>
      </c>
      <c r="L547" s="356"/>
      <c r="N547" s="95"/>
    </row>
    <row r="548" spans="1:14" x14ac:dyDescent="0.3">
      <c r="A548" s="354">
        <v>60388</v>
      </c>
      <c r="B548" s="92">
        <f t="shared" si="57"/>
        <v>0</v>
      </c>
      <c r="C548" s="93"/>
      <c r="D548" s="94">
        <f t="shared" si="58"/>
        <v>0</v>
      </c>
      <c r="E548" s="355">
        <f t="shared" si="56"/>
        <v>0</v>
      </c>
      <c r="F548" s="94">
        <f t="shared" si="59"/>
        <v>0</v>
      </c>
      <c r="G548" s="94">
        <f>IF(AND(C548&lt;&gt;"",SUM(G$34:G547)&lt;E$25),$E$25/$E$29,0)</f>
        <v>0</v>
      </c>
      <c r="H548" s="94">
        <f t="shared" si="60"/>
        <v>0</v>
      </c>
      <c r="I548" s="94">
        <f t="shared" ref="I548:I611" si="62">IF(C548&lt;&gt;"",$E$25-H548,0)</f>
        <v>0</v>
      </c>
      <c r="J548" s="320" t="str">
        <f t="shared" si="61"/>
        <v>2064–2065</v>
      </c>
      <c r="L548" s="356"/>
      <c r="N548" s="95"/>
    </row>
    <row r="549" spans="1:14" x14ac:dyDescent="0.3">
      <c r="A549" s="354">
        <v>60419</v>
      </c>
      <c r="B549" s="92">
        <f t="shared" si="57"/>
        <v>0</v>
      </c>
      <c r="C549" s="93"/>
      <c r="D549" s="94">
        <f t="shared" si="58"/>
        <v>0</v>
      </c>
      <c r="E549" s="355">
        <f t="shared" si="56"/>
        <v>0</v>
      </c>
      <c r="F549" s="94">
        <f t="shared" si="59"/>
        <v>0</v>
      </c>
      <c r="G549" s="94">
        <f>IF(AND(C549&lt;&gt;"",SUM(G$34:G548)&lt;E$25),$E$25/$E$29,0)</f>
        <v>0</v>
      </c>
      <c r="H549" s="94">
        <f t="shared" si="60"/>
        <v>0</v>
      </c>
      <c r="I549" s="94">
        <f t="shared" si="62"/>
        <v>0</v>
      </c>
      <c r="J549" s="320" t="str">
        <f t="shared" si="61"/>
        <v>2064–2065</v>
      </c>
      <c r="L549" s="356"/>
      <c r="N549" s="95"/>
    </row>
    <row r="550" spans="1:14" x14ac:dyDescent="0.3">
      <c r="A550" s="354">
        <v>60449</v>
      </c>
      <c r="B550" s="92">
        <f t="shared" si="57"/>
        <v>0</v>
      </c>
      <c r="C550" s="93"/>
      <c r="D550" s="94">
        <f t="shared" si="58"/>
        <v>0</v>
      </c>
      <c r="E550" s="355">
        <f t="shared" si="56"/>
        <v>0</v>
      </c>
      <c r="F550" s="94">
        <f t="shared" si="59"/>
        <v>0</v>
      </c>
      <c r="G550" s="94">
        <f>IF(AND(C550&lt;&gt;"",SUM(G$34:G549)&lt;E$25),$E$25/$E$29,0)</f>
        <v>0</v>
      </c>
      <c r="H550" s="94">
        <f t="shared" si="60"/>
        <v>0</v>
      </c>
      <c r="I550" s="94">
        <f t="shared" si="62"/>
        <v>0</v>
      </c>
      <c r="J550" s="320" t="str">
        <f t="shared" si="61"/>
        <v>2065–2066</v>
      </c>
      <c r="L550" s="356"/>
      <c r="N550" s="95"/>
    </row>
    <row r="551" spans="1:14" x14ac:dyDescent="0.3">
      <c r="A551" s="354">
        <v>60480</v>
      </c>
      <c r="B551" s="92">
        <f t="shared" si="57"/>
        <v>0</v>
      </c>
      <c r="C551" s="93"/>
      <c r="D551" s="94">
        <f t="shared" si="58"/>
        <v>0</v>
      </c>
      <c r="E551" s="355">
        <f t="shared" si="56"/>
        <v>0</v>
      </c>
      <c r="F551" s="94">
        <f t="shared" si="59"/>
        <v>0</v>
      </c>
      <c r="G551" s="94">
        <f>IF(AND(C551&lt;&gt;"",SUM(G$34:G550)&lt;E$25),$E$25/$E$29,0)</f>
        <v>0</v>
      </c>
      <c r="H551" s="94">
        <f t="shared" si="60"/>
        <v>0</v>
      </c>
      <c r="I551" s="94">
        <f t="shared" si="62"/>
        <v>0</v>
      </c>
      <c r="J551" s="320" t="str">
        <f t="shared" si="61"/>
        <v>2065–2066</v>
      </c>
      <c r="L551" s="356"/>
      <c r="N551" s="95"/>
    </row>
    <row r="552" spans="1:14" x14ac:dyDescent="0.3">
      <c r="A552" s="354">
        <v>60511</v>
      </c>
      <c r="B552" s="92">
        <f t="shared" si="57"/>
        <v>0</v>
      </c>
      <c r="C552" s="93"/>
      <c r="D552" s="94">
        <f t="shared" si="58"/>
        <v>0</v>
      </c>
      <c r="E552" s="355">
        <f t="shared" si="56"/>
        <v>0</v>
      </c>
      <c r="F552" s="94">
        <f t="shared" si="59"/>
        <v>0</v>
      </c>
      <c r="G552" s="94">
        <f>IF(AND(C552&lt;&gt;"",SUM(G$34:G551)&lt;E$25),$E$25/$E$29,0)</f>
        <v>0</v>
      </c>
      <c r="H552" s="94">
        <f t="shared" si="60"/>
        <v>0</v>
      </c>
      <c r="I552" s="94">
        <f t="shared" si="62"/>
        <v>0</v>
      </c>
      <c r="J552" s="320" t="str">
        <f t="shared" si="61"/>
        <v>2065–2066</v>
      </c>
      <c r="L552" s="356"/>
      <c r="N552" s="95"/>
    </row>
    <row r="553" spans="1:14" x14ac:dyDescent="0.3">
      <c r="A553" s="354">
        <v>60541</v>
      </c>
      <c r="B553" s="92">
        <f t="shared" si="57"/>
        <v>0</v>
      </c>
      <c r="C553" s="93"/>
      <c r="D553" s="94">
        <f t="shared" si="58"/>
        <v>0</v>
      </c>
      <c r="E553" s="355">
        <f t="shared" si="56"/>
        <v>0</v>
      </c>
      <c r="F553" s="94">
        <f t="shared" si="59"/>
        <v>0</v>
      </c>
      <c r="G553" s="94">
        <f>IF(AND(C553&lt;&gt;"",SUM(G$34:G552)&lt;E$25),$E$25/$E$29,0)</f>
        <v>0</v>
      </c>
      <c r="H553" s="94">
        <f t="shared" si="60"/>
        <v>0</v>
      </c>
      <c r="I553" s="94">
        <f t="shared" si="62"/>
        <v>0</v>
      </c>
      <c r="J553" s="320" t="str">
        <f t="shared" si="61"/>
        <v>2065–2066</v>
      </c>
      <c r="L553" s="356"/>
      <c r="N553" s="95"/>
    </row>
    <row r="554" spans="1:14" x14ac:dyDescent="0.3">
      <c r="A554" s="354">
        <v>60572</v>
      </c>
      <c r="B554" s="92">
        <f t="shared" si="57"/>
        <v>0</v>
      </c>
      <c r="C554" s="93"/>
      <c r="D554" s="94">
        <f t="shared" si="58"/>
        <v>0</v>
      </c>
      <c r="E554" s="355">
        <f t="shared" si="56"/>
        <v>0</v>
      </c>
      <c r="F554" s="94">
        <f t="shared" si="59"/>
        <v>0</v>
      </c>
      <c r="G554" s="94">
        <f>IF(AND(C554&lt;&gt;"",SUM(G$34:G553)&lt;E$25),$E$25/$E$29,0)</f>
        <v>0</v>
      </c>
      <c r="H554" s="94">
        <f t="shared" si="60"/>
        <v>0</v>
      </c>
      <c r="I554" s="94">
        <f t="shared" si="62"/>
        <v>0</v>
      </c>
      <c r="J554" s="320" t="str">
        <f t="shared" si="61"/>
        <v>2065–2066</v>
      </c>
      <c r="L554" s="356"/>
      <c r="N554" s="95"/>
    </row>
    <row r="555" spans="1:14" x14ac:dyDescent="0.3">
      <c r="A555" s="354">
        <v>60602</v>
      </c>
      <c r="B555" s="92">
        <f t="shared" si="57"/>
        <v>0</v>
      </c>
      <c r="C555" s="93"/>
      <c r="D555" s="94">
        <f t="shared" si="58"/>
        <v>0</v>
      </c>
      <c r="E555" s="355">
        <f t="shared" si="56"/>
        <v>0</v>
      </c>
      <c r="F555" s="94">
        <f t="shared" si="59"/>
        <v>0</v>
      </c>
      <c r="G555" s="94">
        <f>IF(AND(C555&lt;&gt;"",SUM(G$34:G554)&lt;E$25),$E$25/$E$29,0)</f>
        <v>0</v>
      </c>
      <c r="H555" s="94">
        <f t="shared" si="60"/>
        <v>0</v>
      </c>
      <c r="I555" s="94">
        <f t="shared" si="62"/>
        <v>0</v>
      </c>
      <c r="J555" s="320" t="str">
        <f t="shared" si="61"/>
        <v>2065–2066</v>
      </c>
      <c r="L555" s="356"/>
      <c r="N555" s="95"/>
    </row>
    <row r="556" spans="1:14" x14ac:dyDescent="0.3">
      <c r="A556" s="354">
        <v>60633</v>
      </c>
      <c r="B556" s="92">
        <f t="shared" si="57"/>
        <v>0</v>
      </c>
      <c r="C556" s="93"/>
      <c r="D556" s="94">
        <f t="shared" si="58"/>
        <v>0</v>
      </c>
      <c r="E556" s="355">
        <f t="shared" si="56"/>
        <v>0</v>
      </c>
      <c r="F556" s="94">
        <f t="shared" si="59"/>
        <v>0</v>
      </c>
      <c r="G556" s="94">
        <f>IF(AND(C556&lt;&gt;"",SUM(G$34:G555)&lt;E$25),$E$25/$E$29,0)</f>
        <v>0</v>
      </c>
      <c r="H556" s="94">
        <f t="shared" si="60"/>
        <v>0</v>
      </c>
      <c r="I556" s="94">
        <f t="shared" si="62"/>
        <v>0</v>
      </c>
      <c r="J556" s="320" t="str">
        <f t="shared" si="61"/>
        <v>2065–2066</v>
      </c>
      <c r="L556" s="356"/>
      <c r="N556" s="95"/>
    </row>
    <row r="557" spans="1:14" x14ac:dyDescent="0.3">
      <c r="A557" s="354">
        <v>60664</v>
      </c>
      <c r="B557" s="92">
        <f t="shared" si="57"/>
        <v>0</v>
      </c>
      <c r="C557" s="93"/>
      <c r="D557" s="94">
        <f t="shared" si="58"/>
        <v>0</v>
      </c>
      <c r="E557" s="355">
        <f t="shared" si="56"/>
        <v>0</v>
      </c>
      <c r="F557" s="94">
        <f t="shared" si="59"/>
        <v>0</v>
      </c>
      <c r="G557" s="94">
        <f>IF(AND(C557&lt;&gt;"",SUM(G$34:G556)&lt;E$25),$E$25/$E$29,0)</f>
        <v>0</v>
      </c>
      <c r="H557" s="94">
        <f t="shared" si="60"/>
        <v>0</v>
      </c>
      <c r="I557" s="94">
        <f t="shared" si="62"/>
        <v>0</v>
      </c>
      <c r="J557" s="320" t="str">
        <f t="shared" si="61"/>
        <v>2065–2066</v>
      </c>
      <c r="L557" s="356"/>
      <c r="N557" s="95"/>
    </row>
    <row r="558" spans="1:14" x14ac:dyDescent="0.3">
      <c r="A558" s="354">
        <v>60692</v>
      </c>
      <c r="B558" s="92">
        <f t="shared" si="57"/>
        <v>0</v>
      </c>
      <c r="C558" s="93"/>
      <c r="D558" s="94">
        <f t="shared" si="58"/>
        <v>0</v>
      </c>
      <c r="E558" s="355">
        <f t="shared" si="56"/>
        <v>0</v>
      </c>
      <c r="F558" s="94">
        <f t="shared" si="59"/>
        <v>0</v>
      </c>
      <c r="G558" s="94">
        <f>IF(AND(C558&lt;&gt;"",SUM(G$34:G557)&lt;E$25),$E$25/$E$29,0)</f>
        <v>0</v>
      </c>
      <c r="H558" s="94">
        <f t="shared" si="60"/>
        <v>0</v>
      </c>
      <c r="I558" s="94">
        <f t="shared" si="62"/>
        <v>0</v>
      </c>
      <c r="J558" s="320" t="str">
        <f t="shared" si="61"/>
        <v>2065–2066</v>
      </c>
      <c r="L558" s="356"/>
      <c r="N558" s="95"/>
    </row>
    <row r="559" spans="1:14" x14ac:dyDescent="0.3">
      <c r="A559" s="354">
        <v>60723</v>
      </c>
      <c r="B559" s="92">
        <f t="shared" si="57"/>
        <v>0</v>
      </c>
      <c r="C559" s="93"/>
      <c r="D559" s="94">
        <f t="shared" si="58"/>
        <v>0</v>
      </c>
      <c r="E559" s="355">
        <f t="shared" si="56"/>
        <v>0</v>
      </c>
      <c r="F559" s="94">
        <f t="shared" si="59"/>
        <v>0</v>
      </c>
      <c r="G559" s="94">
        <f>IF(AND(C559&lt;&gt;"",SUM(G$34:G558)&lt;E$25),$E$25/$E$29,0)</f>
        <v>0</v>
      </c>
      <c r="H559" s="94">
        <f t="shared" si="60"/>
        <v>0</v>
      </c>
      <c r="I559" s="94">
        <f t="shared" si="62"/>
        <v>0</v>
      </c>
      <c r="J559" s="320" t="str">
        <f t="shared" si="61"/>
        <v>2065–2066</v>
      </c>
      <c r="L559" s="356"/>
      <c r="N559" s="95"/>
    </row>
    <row r="560" spans="1:14" x14ac:dyDescent="0.3">
      <c r="A560" s="354">
        <v>60753</v>
      </c>
      <c r="B560" s="92">
        <f t="shared" si="57"/>
        <v>0</v>
      </c>
      <c r="C560" s="93"/>
      <c r="D560" s="94">
        <f t="shared" si="58"/>
        <v>0</v>
      </c>
      <c r="E560" s="355">
        <f t="shared" si="56"/>
        <v>0</v>
      </c>
      <c r="F560" s="94">
        <f t="shared" si="59"/>
        <v>0</v>
      </c>
      <c r="G560" s="94">
        <f>IF(AND(C560&lt;&gt;"",SUM(G$34:G559)&lt;E$25),$E$25/$E$29,0)</f>
        <v>0</v>
      </c>
      <c r="H560" s="94">
        <f t="shared" si="60"/>
        <v>0</v>
      </c>
      <c r="I560" s="94">
        <f t="shared" si="62"/>
        <v>0</v>
      </c>
      <c r="J560" s="320" t="str">
        <f t="shared" si="61"/>
        <v>2065–2066</v>
      </c>
      <c r="L560" s="356"/>
      <c r="N560" s="95"/>
    </row>
    <row r="561" spans="1:14" x14ac:dyDescent="0.3">
      <c r="A561" s="354">
        <v>60784</v>
      </c>
      <c r="B561" s="92">
        <f t="shared" si="57"/>
        <v>0</v>
      </c>
      <c r="C561" s="93"/>
      <c r="D561" s="94">
        <f t="shared" si="58"/>
        <v>0</v>
      </c>
      <c r="E561" s="355">
        <f t="shared" si="56"/>
        <v>0</v>
      </c>
      <c r="F561" s="94">
        <f t="shared" si="59"/>
        <v>0</v>
      </c>
      <c r="G561" s="94">
        <f>IF(AND(C561&lt;&gt;"",SUM(G$34:G560)&lt;E$25),$E$25/$E$29,0)</f>
        <v>0</v>
      </c>
      <c r="H561" s="94">
        <f t="shared" si="60"/>
        <v>0</v>
      </c>
      <c r="I561" s="94">
        <f t="shared" si="62"/>
        <v>0</v>
      </c>
      <c r="J561" s="320" t="str">
        <f t="shared" si="61"/>
        <v>2065–2066</v>
      </c>
      <c r="L561" s="356"/>
      <c r="N561" s="95"/>
    </row>
    <row r="562" spans="1:14" x14ac:dyDescent="0.3">
      <c r="A562" s="354">
        <v>60814</v>
      </c>
      <c r="B562" s="92">
        <f t="shared" si="57"/>
        <v>0</v>
      </c>
      <c r="C562" s="93"/>
      <c r="D562" s="94">
        <f t="shared" si="58"/>
        <v>0</v>
      </c>
      <c r="E562" s="355">
        <f t="shared" si="56"/>
        <v>0</v>
      </c>
      <c r="F562" s="94">
        <f t="shared" si="59"/>
        <v>0</v>
      </c>
      <c r="G562" s="94">
        <f>IF(AND(C562&lt;&gt;"",SUM(G$34:G561)&lt;E$25),$E$25/$E$29,0)</f>
        <v>0</v>
      </c>
      <c r="H562" s="94">
        <f t="shared" si="60"/>
        <v>0</v>
      </c>
      <c r="I562" s="94">
        <f t="shared" si="62"/>
        <v>0</v>
      </c>
      <c r="J562" s="320" t="str">
        <f t="shared" si="61"/>
        <v>2066–2067</v>
      </c>
      <c r="L562" s="356"/>
      <c r="N562" s="95"/>
    </row>
    <row r="563" spans="1:14" x14ac:dyDescent="0.3">
      <c r="A563" s="354">
        <v>60845</v>
      </c>
      <c r="B563" s="92">
        <f t="shared" si="57"/>
        <v>0</v>
      </c>
      <c r="C563" s="93"/>
      <c r="D563" s="94">
        <f t="shared" si="58"/>
        <v>0</v>
      </c>
      <c r="E563" s="355">
        <f t="shared" si="56"/>
        <v>0</v>
      </c>
      <c r="F563" s="94">
        <f t="shared" si="59"/>
        <v>0</v>
      </c>
      <c r="G563" s="94">
        <f>IF(AND(C563&lt;&gt;"",SUM(G$34:G562)&lt;E$25),$E$25/$E$29,0)</f>
        <v>0</v>
      </c>
      <c r="H563" s="94">
        <f t="shared" si="60"/>
        <v>0</v>
      </c>
      <c r="I563" s="94">
        <f t="shared" si="62"/>
        <v>0</v>
      </c>
      <c r="J563" s="320" t="str">
        <f t="shared" si="61"/>
        <v>2066–2067</v>
      </c>
      <c r="L563" s="356"/>
      <c r="N563" s="95"/>
    </row>
    <row r="564" spans="1:14" x14ac:dyDescent="0.3">
      <c r="A564" s="354">
        <v>60876</v>
      </c>
      <c r="B564" s="92">
        <f t="shared" si="57"/>
        <v>0</v>
      </c>
      <c r="C564" s="93"/>
      <c r="D564" s="94">
        <f t="shared" si="58"/>
        <v>0</v>
      </c>
      <c r="E564" s="355">
        <f t="shared" si="56"/>
        <v>0</v>
      </c>
      <c r="F564" s="94">
        <f t="shared" si="59"/>
        <v>0</v>
      </c>
      <c r="G564" s="94">
        <f>IF(AND(C564&lt;&gt;"",SUM(G$34:G563)&lt;E$25),$E$25/$E$29,0)</f>
        <v>0</v>
      </c>
      <c r="H564" s="94">
        <f t="shared" si="60"/>
        <v>0</v>
      </c>
      <c r="I564" s="94">
        <f t="shared" si="62"/>
        <v>0</v>
      </c>
      <c r="J564" s="320" t="str">
        <f t="shared" si="61"/>
        <v>2066–2067</v>
      </c>
      <c r="L564" s="356"/>
      <c r="N564" s="95"/>
    </row>
    <row r="565" spans="1:14" x14ac:dyDescent="0.3">
      <c r="A565" s="354">
        <v>60906</v>
      </c>
      <c r="B565" s="92">
        <f t="shared" si="57"/>
        <v>0</v>
      </c>
      <c r="C565" s="93"/>
      <c r="D565" s="94">
        <f t="shared" si="58"/>
        <v>0</v>
      </c>
      <c r="E565" s="355">
        <f t="shared" si="56"/>
        <v>0</v>
      </c>
      <c r="F565" s="94">
        <f t="shared" si="59"/>
        <v>0</v>
      </c>
      <c r="G565" s="94">
        <f>IF(AND(C565&lt;&gt;"",SUM(G$34:G564)&lt;E$25),$E$25/$E$29,0)</f>
        <v>0</v>
      </c>
      <c r="H565" s="94">
        <f t="shared" si="60"/>
        <v>0</v>
      </c>
      <c r="I565" s="94">
        <f t="shared" si="62"/>
        <v>0</v>
      </c>
      <c r="J565" s="320" t="str">
        <f t="shared" si="61"/>
        <v>2066–2067</v>
      </c>
      <c r="L565" s="356"/>
      <c r="N565" s="95"/>
    </row>
    <row r="566" spans="1:14" x14ac:dyDescent="0.3">
      <c r="A566" s="354">
        <v>60937</v>
      </c>
      <c r="B566" s="92">
        <f t="shared" si="57"/>
        <v>0</v>
      </c>
      <c r="C566" s="93"/>
      <c r="D566" s="94">
        <f t="shared" si="58"/>
        <v>0</v>
      </c>
      <c r="E566" s="355">
        <f t="shared" si="56"/>
        <v>0</v>
      </c>
      <c r="F566" s="94">
        <f t="shared" si="59"/>
        <v>0</v>
      </c>
      <c r="G566" s="94">
        <f>IF(AND(C566&lt;&gt;"",SUM(G$34:G565)&lt;E$25),$E$25/$E$29,0)</f>
        <v>0</v>
      </c>
      <c r="H566" s="94">
        <f t="shared" si="60"/>
        <v>0</v>
      </c>
      <c r="I566" s="94">
        <f t="shared" si="62"/>
        <v>0</v>
      </c>
      <c r="J566" s="320" t="str">
        <f t="shared" si="61"/>
        <v>2066–2067</v>
      </c>
      <c r="L566" s="356"/>
      <c r="N566" s="95"/>
    </row>
    <row r="567" spans="1:14" x14ac:dyDescent="0.3">
      <c r="A567" s="354">
        <v>60967</v>
      </c>
      <c r="B567" s="92">
        <f t="shared" si="57"/>
        <v>0</v>
      </c>
      <c r="C567" s="93"/>
      <c r="D567" s="94">
        <f t="shared" si="58"/>
        <v>0</v>
      </c>
      <c r="E567" s="355">
        <f t="shared" si="56"/>
        <v>0</v>
      </c>
      <c r="F567" s="94">
        <f t="shared" si="59"/>
        <v>0</v>
      </c>
      <c r="G567" s="94">
        <f>IF(AND(C567&lt;&gt;"",SUM(G$34:G566)&lt;E$25),$E$25/$E$29,0)</f>
        <v>0</v>
      </c>
      <c r="H567" s="94">
        <f t="shared" si="60"/>
        <v>0</v>
      </c>
      <c r="I567" s="94">
        <f t="shared" si="62"/>
        <v>0</v>
      </c>
      <c r="J567" s="320" t="str">
        <f t="shared" si="61"/>
        <v>2066–2067</v>
      </c>
      <c r="L567" s="356"/>
      <c r="N567" s="95"/>
    </row>
    <row r="568" spans="1:14" x14ac:dyDescent="0.3">
      <c r="A568" s="354">
        <v>60998</v>
      </c>
      <c r="B568" s="92">
        <f t="shared" si="57"/>
        <v>0</v>
      </c>
      <c r="C568" s="93"/>
      <c r="D568" s="94">
        <f t="shared" si="58"/>
        <v>0</v>
      </c>
      <c r="E568" s="355">
        <f t="shared" si="56"/>
        <v>0</v>
      </c>
      <c r="F568" s="94">
        <f t="shared" si="59"/>
        <v>0</v>
      </c>
      <c r="G568" s="94">
        <f>IF(AND(C568&lt;&gt;"",SUM(G$34:G567)&lt;E$25),$E$25/$E$29,0)</f>
        <v>0</v>
      </c>
      <c r="H568" s="94">
        <f t="shared" si="60"/>
        <v>0</v>
      </c>
      <c r="I568" s="94">
        <f t="shared" si="62"/>
        <v>0</v>
      </c>
      <c r="J568" s="320" t="str">
        <f t="shared" si="61"/>
        <v>2066–2067</v>
      </c>
      <c r="L568" s="356"/>
      <c r="N568" s="95"/>
    </row>
    <row r="569" spans="1:14" x14ac:dyDescent="0.3">
      <c r="A569" s="354">
        <v>61029</v>
      </c>
      <c r="B569" s="92">
        <f t="shared" si="57"/>
        <v>0</v>
      </c>
      <c r="C569" s="93"/>
      <c r="D569" s="94">
        <f t="shared" si="58"/>
        <v>0</v>
      </c>
      <c r="E569" s="355">
        <f t="shared" si="56"/>
        <v>0</v>
      </c>
      <c r="F569" s="94">
        <f t="shared" si="59"/>
        <v>0</v>
      </c>
      <c r="G569" s="94">
        <f>IF(AND(C569&lt;&gt;"",SUM(G$34:G568)&lt;E$25),$E$25/$E$29,0)</f>
        <v>0</v>
      </c>
      <c r="H569" s="94">
        <f t="shared" si="60"/>
        <v>0</v>
      </c>
      <c r="I569" s="94">
        <f t="shared" si="62"/>
        <v>0</v>
      </c>
      <c r="J569" s="320" t="str">
        <f t="shared" si="61"/>
        <v>2066–2067</v>
      </c>
      <c r="L569" s="356"/>
      <c r="N569" s="95"/>
    </row>
    <row r="570" spans="1:14" x14ac:dyDescent="0.3">
      <c r="A570" s="354">
        <v>61057</v>
      </c>
      <c r="B570" s="92">
        <f t="shared" si="57"/>
        <v>0</v>
      </c>
      <c r="C570" s="93"/>
      <c r="D570" s="94">
        <f t="shared" si="58"/>
        <v>0</v>
      </c>
      <c r="E570" s="355">
        <f t="shared" si="56"/>
        <v>0</v>
      </c>
      <c r="F570" s="94">
        <f t="shared" si="59"/>
        <v>0</v>
      </c>
      <c r="G570" s="94">
        <f>IF(AND(C570&lt;&gt;"",SUM(G$34:G569)&lt;E$25),$E$25/$E$29,0)</f>
        <v>0</v>
      </c>
      <c r="H570" s="94">
        <f t="shared" si="60"/>
        <v>0</v>
      </c>
      <c r="I570" s="94">
        <f t="shared" si="62"/>
        <v>0</v>
      </c>
      <c r="J570" s="320" t="str">
        <f t="shared" si="61"/>
        <v>2066–2067</v>
      </c>
      <c r="L570" s="356"/>
      <c r="N570" s="95"/>
    </row>
    <row r="571" spans="1:14" x14ac:dyDescent="0.3">
      <c r="A571" s="354">
        <v>61088</v>
      </c>
      <c r="B571" s="92">
        <f t="shared" si="57"/>
        <v>0</v>
      </c>
      <c r="C571" s="93"/>
      <c r="D571" s="94">
        <f t="shared" si="58"/>
        <v>0</v>
      </c>
      <c r="E571" s="355">
        <f t="shared" si="56"/>
        <v>0</v>
      </c>
      <c r="F571" s="94">
        <f t="shared" si="59"/>
        <v>0</v>
      </c>
      <c r="G571" s="94">
        <f>IF(AND(C571&lt;&gt;"",SUM(G$34:G570)&lt;E$25),$E$25/$E$29,0)</f>
        <v>0</v>
      </c>
      <c r="H571" s="94">
        <f t="shared" si="60"/>
        <v>0</v>
      </c>
      <c r="I571" s="94">
        <f t="shared" si="62"/>
        <v>0</v>
      </c>
      <c r="J571" s="320" t="str">
        <f t="shared" si="61"/>
        <v>2066–2067</v>
      </c>
      <c r="L571" s="356"/>
      <c r="N571" s="95"/>
    </row>
    <row r="572" spans="1:14" x14ac:dyDescent="0.3">
      <c r="A572" s="354">
        <v>61118</v>
      </c>
      <c r="B572" s="92">
        <f t="shared" si="57"/>
        <v>0</v>
      </c>
      <c r="C572" s="93"/>
      <c r="D572" s="94">
        <f t="shared" si="58"/>
        <v>0</v>
      </c>
      <c r="E572" s="355">
        <f t="shared" si="56"/>
        <v>0</v>
      </c>
      <c r="F572" s="94">
        <f t="shared" si="59"/>
        <v>0</v>
      </c>
      <c r="G572" s="94">
        <f>IF(AND(C572&lt;&gt;"",SUM(G$34:G571)&lt;E$25),$E$25/$E$29,0)</f>
        <v>0</v>
      </c>
      <c r="H572" s="94">
        <f t="shared" si="60"/>
        <v>0</v>
      </c>
      <c r="I572" s="94">
        <f t="shared" si="62"/>
        <v>0</v>
      </c>
      <c r="J572" s="320" t="str">
        <f t="shared" si="61"/>
        <v>2066–2067</v>
      </c>
      <c r="L572" s="356"/>
      <c r="N572" s="95"/>
    </row>
    <row r="573" spans="1:14" x14ac:dyDescent="0.3">
      <c r="A573" s="354">
        <v>61149</v>
      </c>
      <c r="B573" s="92">
        <f t="shared" si="57"/>
        <v>0</v>
      </c>
      <c r="C573" s="93"/>
      <c r="D573" s="94">
        <f t="shared" si="58"/>
        <v>0</v>
      </c>
      <c r="E573" s="355">
        <f t="shared" si="56"/>
        <v>0</v>
      </c>
      <c r="F573" s="94">
        <f t="shared" si="59"/>
        <v>0</v>
      </c>
      <c r="G573" s="94">
        <f>IF(AND(C573&lt;&gt;"",SUM(G$34:G572)&lt;E$25),$E$25/$E$29,0)</f>
        <v>0</v>
      </c>
      <c r="H573" s="94">
        <f t="shared" si="60"/>
        <v>0</v>
      </c>
      <c r="I573" s="94">
        <f t="shared" si="62"/>
        <v>0</v>
      </c>
      <c r="J573" s="320" t="str">
        <f t="shared" si="61"/>
        <v>2066–2067</v>
      </c>
      <c r="L573" s="356"/>
      <c r="N573" s="95"/>
    </row>
    <row r="574" spans="1:14" x14ac:dyDescent="0.3">
      <c r="A574" s="354">
        <v>61179</v>
      </c>
      <c r="B574" s="92">
        <f t="shared" si="57"/>
        <v>0</v>
      </c>
      <c r="C574" s="93"/>
      <c r="D574" s="94">
        <f t="shared" si="58"/>
        <v>0</v>
      </c>
      <c r="E574" s="355">
        <f t="shared" si="56"/>
        <v>0</v>
      </c>
      <c r="F574" s="94">
        <f t="shared" si="59"/>
        <v>0</v>
      </c>
      <c r="G574" s="94">
        <f>IF(AND(C574&lt;&gt;"",SUM(G$34:G573)&lt;E$25),$E$25/$E$29,0)</f>
        <v>0</v>
      </c>
      <c r="H574" s="94">
        <f t="shared" si="60"/>
        <v>0</v>
      </c>
      <c r="I574" s="94">
        <f t="shared" si="62"/>
        <v>0</v>
      </c>
      <c r="J574" s="320" t="str">
        <f t="shared" si="61"/>
        <v>2067–2068</v>
      </c>
      <c r="L574" s="356"/>
      <c r="N574" s="95"/>
    </row>
    <row r="575" spans="1:14" x14ac:dyDescent="0.3">
      <c r="A575" s="354">
        <v>61210</v>
      </c>
      <c r="B575" s="92">
        <f t="shared" si="57"/>
        <v>0</v>
      </c>
      <c r="C575" s="93"/>
      <c r="D575" s="94">
        <f t="shared" si="58"/>
        <v>0</v>
      </c>
      <c r="E575" s="355">
        <f t="shared" si="56"/>
        <v>0</v>
      </c>
      <c r="F575" s="94">
        <f t="shared" si="59"/>
        <v>0</v>
      </c>
      <c r="G575" s="94">
        <f>IF(AND(C575&lt;&gt;"",SUM(G$34:G574)&lt;E$25),$E$25/$E$29,0)</f>
        <v>0</v>
      </c>
      <c r="H575" s="94">
        <f t="shared" si="60"/>
        <v>0</v>
      </c>
      <c r="I575" s="94">
        <f t="shared" si="62"/>
        <v>0</v>
      </c>
      <c r="J575" s="320" t="str">
        <f t="shared" si="61"/>
        <v>2067–2068</v>
      </c>
      <c r="L575" s="356"/>
      <c r="N575" s="95"/>
    </row>
    <row r="576" spans="1:14" x14ac:dyDescent="0.3">
      <c r="A576" s="354">
        <v>61241</v>
      </c>
      <c r="B576" s="92">
        <f t="shared" si="57"/>
        <v>0</v>
      </c>
      <c r="C576" s="93"/>
      <c r="D576" s="94">
        <f t="shared" si="58"/>
        <v>0</v>
      </c>
      <c r="E576" s="355">
        <f t="shared" si="56"/>
        <v>0</v>
      </c>
      <c r="F576" s="94">
        <f t="shared" si="59"/>
        <v>0</v>
      </c>
      <c r="G576" s="94">
        <f>IF(AND(C576&lt;&gt;"",SUM(G$34:G575)&lt;E$25),$E$25/$E$29,0)</f>
        <v>0</v>
      </c>
      <c r="H576" s="94">
        <f t="shared" si="60"/>
        <v>0</v>
      </c>
      <c r="I576" s="94">
        <f t="shared" si="62"/>
        <v>0</v>
      </c>
      <c r="J576" s="320" t="str">
        <f t="shared" si="61"/>
        <v>2067–2068</v>
      </c>
      <c r="L576" s="356"/>
      <c r="N576" s="95"/>
    </row>
    <row r="577" spans="1:14" x14ac:dyDescent="0.3">
      <c r="A577" s="354">
        <v>61271</v>
      </c>
      <c r="B577" s="92">
        <f t="shared" si="57"/>
        <v>0</v>
      </c>
      <c r="C577" s="93"/>
      <c r="D577" s="94">
        <f t="shared" si="58"/>
        <v>0</v>
      </c>
      <c r="E577" s="355">
        <f t="shared" si="56"/>
        <v>0</v>
      </c>
      <c r="F577" s="94">
        <f t="shared" si="59"/>
        <v>0</v>
      </c>
      <c r="G577" s="94">
        <f>IF(AND(C577&lt;&gt;"",SUM(G$34:G576)&lt;E$25),$E$25/$E$29,0)</f>
        <v>0</v>
      </c>
      <c r="H577" s="94">
        <f t="shared" si="60"/>
        <v>0</v>
      </c>
      <c r="I577" s="94">
        <f t="shared" si="62"/>
        <v>0</v>
      </c>
      <c r="J577" s="320" t="str">
        <f t="shared" si="61"/>
        <v>2067–2068</v>
      </c>
      <c r="L577" s="356"/>
      <c r="N577" s="95"/>
    </row>
    <row r="578" spans="1:14" x14ac:dyDescent="0.3">
      <c r="A578" s="354">
        <v>61302</v>
      </c>
      <c r="B578" s="92">
        <f t="shared" si="57"/>
        <v>0</v>
      </c>
      <c r="C578" s="93"/>
      <c r="D578" s="94">
        <f t="shared" si="58"/>
        <v>0</v>
      </c>
      <c r="E578" s="355">
        <f t="shared" si="56"/>
        <v>0</v>
      </c>
      <c r="F578" s="94">
        <f t="shared" si="59"/>
        <v>0</v>
      </c>
      <c r="G578" s="94">
        <f>IF(AND(C578&lt;&gt;"",SUM(G$34:G577)&lt;E$25),$E$25/$E$29,0)</f>
        <v>0</v>
      </c>
      <c r="H578" s="94">
        <f t="shared" si="60"/>
        <v>0</v>
      </c>
      <c r="I578" s="94">
        <f t="shared" si="62"/>
        <v>0</v>
      </c>
      <c r="J578" s="320" t="str">
        <f t="shared" si="61"/>
        <v>2067–2068</v>
      </c>
      <c r="L578" s="356"/>
      <c r="N578" s="95"/>
    </row>
    <row r="579" spans="1:14" x14ac:dyDescent="0.3">
      <c r="A579" s="354">
        <v>61332</v>
      </c>
      <c r="B579" s="92">
        <f t="shared" si="57"/>
        <v>0</v>
      </c>
      <c r="C579" s="93"/>
      <c r="D579" s="94">
        <f t="shared" si="58"/>
        <v>0</v>
      </c>
      <c r="E579" s="355">
        <f t="shared" si="56"/>
        <v>0</v>
      </c>
      <c r="F579" s="94">
        <f t="shared" si="59"/>
        <v>0</v>
      </c>
      <c r="G579" s="94">
        <f>IF(AND(C579&lt;&gt;"",SUM(G$34:G578)&lt;E$25),$E$25/$E$29,0)</f>
        <v>0</v>
      </c>
      <c r="H579" s="94">
        <f t="shared" si="60"/>
        <v>0</v>
      </c>
      <c r="I579" s="94">
        <f t="shared" si="62"/>
        <v>0</v>
      </c>
      <c r="J579" s="320" t="str">
        <f t="shared" si="61"/>
        <v>2067–2068</v>
      </c>
      <c r="L579" s="356"/>
      <c r="N579" s="95"/>
    </row>
    <row r="580" spans="1:14" x14ac:dyDescent="0.3">
      <c r="A580" s="354">
        <v>61363</v>
      </c>
      <c r="B580" s="92">
        <f t="shared" si="57"/>
        <v>0</v>
      </c>
      <c r="C580" s="93"/>
      <c r="D580" s="94">
        <f t="shared" si="58"/>
        <v>0</v>
      </c>
      <c r="E580" s="355">
        <f t="shared" si="56"/>
        <v>0</v>
      </c>
      <c r="F580" s="94">
        <f t="shared" si="59"/>
        <v>0</v>
      </c>
      <c r="G580" s="94">
        <f>IF(AND(C580&lt;&gt;"",SUM(G$34:G579)&lt;E$25),$E$25/$E$29,0)</f>
        <v>0</v>
      </c>
      <c r="H580" s="94">
        <f t="shared" si="60"/>
        <v>0</v>
      </c>
      <c r="I580" s="94">
        <f t="shared" si="62"/>
        <v>0</v>
      </c>
      <c r="J580" s="320" t="str">
        <f t="shared" si="61"/>
        <v>2067–2068</v>
      </c>
      <c r="L580" s="356"/>
      <c r="N580" s="95"/>
    </row>
    <row r="581" spans="1:14" x14ac:dyDescent="0.3">
      <c r="A581" s="354">
        <v>61394</v>
      </c>
      <c r="B581" s="92">
        <f t="shared" si="57"/>
        <v>0</v>
      </c>
      <c r="C581" s="93"/>
      <c r="D581" s="94">
        <f t="shared" si="58"/>
        <v>0</v>
      </c>
      <c r="E581" s="355">
        <f t="shared" si="56"/>
        <v>0</v>
      </c>
      <c r="F581" s="94">
        <f t="shared" si="59"/>
        <v>0</v>
      </c>
      <c r="G581" s="94">
        <f>IF(AND(C581&lt;&gt;"",SUM(G$34:G580)&lt;E$25),$E$25/$E$29,0)</f>
        <v>0</v>
      </c>
      <c r="H581" s="94">
        <f t="shared" si="60"/>
        <v>0</v>
      </c>
      <c r="I581" s="94">
        <f t="shared" si="62"/>
        <v>0</v>
      </c>
      <c r="J581" s="320" t="str">
        <f t="shared" si="61"/>
        <v>2067–2068</v>
      </c>
      <c r="L581" s="356"/>
      <c r="N581" s="95"/>
    </row>
    <row r="582" spans="1:14" x14ac:dyDescent="0.3">
      <c r="A582" s="354">
        <v>61423</v>
      </c>
      <c r="B582" s="92">
        <f t="shared" si="57"/>
        <v>0</v>
      </c>
      <c r="C582" s="93"/>
      <c r="D582" s="94">
        <f t="shared" si="58"/>
        <v>0</v>
      </c>
      <c r="E582" s="355">
        <f t="shared" si="56"/>
        <v>0</v>
      </c>
      <c r="F582" s="94">
        <f t="shared" si="59"/>
        <v>0</v>
      </c>
      <c r="G582" s="94">
        <f>IF(AND(C582&lt;&gt;"",SUM(G$34:G581)&lt;E$25),$E$25/$E$29,0)</f>
        <v>0</v>
      </c>
      <c r="H582" s="94">
        <f t="shared" si="60"/>
        <v>0</v>
      </c>
      <c r="I582" s="94">
        <f t="shared" si="62"/>
        <v>0</v>
      </c>
      <c r="J582" s="320" t="str">
        <f t="shared" si="61"/>
        <v>2067–2068</v>
      </c>
      <c r="L582" s="356"/>
      <c r="N582" s="95"/>
    </row>
    <row r="583" spans="1:14" x14ac:dyDescent="0.3">
      <c r="A583" s="354">
        <v>61454</v>
      </c>
      <c r="B583" s="92">
        <f t="shared" si="57"/>
        <v>0</v>
      </c>
      <c r="C583" s="93"/>
      <c r="D583" s="94">
        <f t="shared" si="58"/>
        <v>0</v>
      </c>
      <c r="E583" s="355">
        <f t="shared" si="56"/>
        <v>0</v>
      </c>
      <c r="F583" s="94">
        <f t="shared" si="59"/>
        <v>0</v>
      </c>
      <c r="G583" s="94">
        <f>IF(AND(C583&lt;&gt;"",SUM(G$34:G582)&lt;E$25),$E$25/$E$29,0)</f>
        <v>0</v>
      </c>
      <c r="H583" s="94">
        <f t="shared" si="60"/>
        <v>0</v>
      </c>
      <c r="I583" s="94">
        <f t="shared" si="62"/>
        <v>0</v>
      </c>
      <c r="J583" s="320" t="str">
        <f t="shared" si="61"/>
        <v>2067–2068</v>
      </c>
      <c r="L583" s="356"/>
      <c r="N583" s="95"/>
    </row>
    <row r="584" spans="1:14" x14ac:dyDescent="0.3">
      <c r="A584" s="354">
        <v>61484</v>
      </c>
      <c r="B584" s="92">
        <f t="shared" si="57"/>
        <v>0</v>
      </c>
      <c r="C584" s="93"/>
      <c r="D584" s="94">
        <f t="shared" si="58"/>
        <v>0</v>
      </c>
      <c r="E584" s="355">
        <f t="shared" si="56"/>
        <v>0</v>
      </c>
      <c r="F584" s="94">
        <f t="shared" si="59"/>
        <v>0</v>
      </c>
      <c r="G584" s="94">
        <f>IF(AND(C584&lt;&gt;"",SUM(G$34:G583)&lt;E$25),$E$25/$E$29,0)</f>
        <v>0</v>
      </c>
      <c r="H584" s="94">
        <f t="shared" si="60"/>
        <v>0</v>
      </c>
      <c r="I584" s="94">
        <f t="shared" si="62"/>
        <v>0</v>
      </c>
      <c r="J584" s="320" t="str">
        <f t="shared" si="61"/>
        <v>2067–2068</v>
      </c>
      <c r="L584" s="356"/>
      <c r="N584" s="95"/>
    </row>
    <row r="585" spans="1:14" x14ac:dyDescent="0.3">
      <c r="A585" s="354">
        <v>61515</v>
      </c>
      <c r="B585" s="92">
        <f t="shared" si="57"/>
        <v>0</v>
      </c>
      <c r="C585" s="93"/>
      <c r="D585" s="94">
        <f t="shared" si="58"/>
        <v>0</v>
      </c>
      <c r="E585" s="355">
        <f t="shared" si="56"/>
        <v>0</v>
      </c>
      <c r="F585" s="94">
        <f t="shared" si="59"/>
        <v>0</v>
      </c>
      <c r="G585" s="94">
        <f>IF(AND(C585&lt;&gt;"",SUM(G$34:G584)&lt;E$25),$E$25/$E$29,0)</f>
        <v>0</v>
      </c>
      <c r="H585" s="94">
        <f t="shared" si="60"/>
        <v>0</v>
      </c>
      <c r="I585" s="94">
        <f t="shared" si="62"/>
        <v>0</v>
      </c>
      <c r="J585" s="320" t="str">
        <f t="shared" si="61"/>
        <v>2067–2068</v>
      </c>
      <c r="L585" s="356"/>
      <c r="N585" s="95"/>
    </row>
    <row r="586" spans="1:14" x14ac:dyDescent="0.3">
      <c r="A586" s="354">
        <v>61545</v>
      </c>
      <c r="B586" s="92">
        <f t="shared" si="57"/>
        <v>0</v>
      </c>
      <c r="C586" s="93"/>
      <c r="D586" s="94">
        <f t="shared" si="58"/>
        <v>0</v>
      </c>
      <c r="E586" s="355">
        <f t="shared" si="56"/>
        <v>0</v>
      </c>
      <c r="F586" s="94">
        <f t="shared" si="59"/>
        <v>0</v>
      </c>
      <c r="G586" s="94">
        <f>IF(AND(C586&lt;&gt;"",SUM(G$34:G585)&lt;E$25),$E$25/$E$29,0)</f>
        <v>0</v>
      </c>
      <c r="H586" s="94">
        <f t="shared" si="60"/>
        <v>0</v>
      </c>
      <c r="I586" s="94">
        <f t="shared" si="62"/>
        <v>0</v>
      </c>
      <c r="J586" s="320" t="str">
        <f t="shared" si="61"/>
        <v>2068–2069</v>
      </c>
      <c r="L586" s="356"/>
      <c r="N586" s="95"/>
    </row>
    <row r="587" spans="1:14" x14ac:dyDescent="0.3">
      <c r="A587" s="354">
        <v>61576</v>
      </c>
      <c r="B587" s="92">
        <f t="shared" si="57"/>
        <v>0</v>
      </c>
      <c r="C587" s="93"/>
      <c r="D587" s="94">
        <f t="shared" si="58"/>
        <v>0</v>
      </c>
      <c r="E587" s="355">
        <f t="shared" si="56"/>
        <v>0</v>
      </c>
      <c r="F587" s="94">
        <f t="shared" si="59"/>
        <v>0</v>
      </c>
      <c r="G587" s="94">
        <f>IF(AND(C587&lt;&gt;"",SUM(G$34:G586)&lt;E$25),$E$25/$E$29,0)</f>
        <v>0</v>
      </c>
      <c r="H587" s="94">
        <f t="shared" si="60"/>
        <v>0</v>
      </c>
      <c r="I587" s="94">
        <f t="shared" si="62"/>
        <v>0</v>
      </c>
      <c r="J587" s="320" t="str">
        <f t="shared" si="61"/>
        <v>2068–2069</v>
      </c>
      <c r="L587" s="356"/>
      <c r="N587" s="95"/>
    </row>
    <row r="588" spans="1:14" x14ac:dyDescent="0.3">
      <c r="A588" s="354">
        <v>61607</v>
      </c>
      <c r="B588" s="92">
        <f t="shared" si="57"/>
        <v>0</v>
      </c>
      <c r="C588" s="93"/>
      <c r="D588" s="94">
        <f t="shared" si="58"/>
        <v>0</v>
      </c>
      <c r="E588" s="355">
        <f t="shared" si="56"/>
        <v>0</v>
      </c>
      <c r="F588" s="94">
        <f t="shared" si="59"/>
        <v>0</v>
      </c>
      <c r="G588" s="94">
        <f>IF(AND(C588&lt;&gt;"",SUM(G$34:G587)&lt;E$25),$E$25/$E$29,0)</f>
        <v>0</v>
      </c>
      <c r="H588" s="94">
        <f t="shared" si="60"/>
        <v>0</v>
      </c>
      <c r="I588" s="94">
        <f t="shared" si="62"/>
        <v>0</v>
      </c>
      <c r="J588" s="320" t="str">
        <f t="shared" si="61"/>
        <v>2068–2069</v>
      </c>
      <c r="L588" s="356"/>
      <c r="N588" s="95"/>
    </row>
    <row r="589" spans="1:14" x14ac:dyDescent="0.3">
      <c r="A589" s="354">
        <v>61637</v>
      </c>
      <c r="B589" s="92">
        <f t="shared" si="57"/>
        <v>0</v>
      </c>
      <c r="C589" s="93"/>
      <c r="D589" s="94">
        <f t="shared" si="58"/>
        <v>0</v>
      </c>
      <c r="E589" s="355">
        <f t="shared" si="56"/>
        <v>0</v>
      </c>
      <c r="F589" s="94">
        <f t="shared" si="59"/>
        <v>0</v>
      </c>
      <c r="G589" s="94">
        <f>IF(AND(C589&lt;&gt;"",SUM(G$34:G588)&lt;E$25),$E$25/$E$29,0)</f>
        <v>0</v>
      </c>
      <c r="H589" s="94">
        <f t="shared" si="60"/>
        <v>0</v>
      </c>
      <c r="I589" s="94">
        <f t="shared" si="62"/>
        <v>0</v>
      </c>
      <c r="J589" s="320" t="str">
        <f t="shared" si="61"/>
        <v>2068–2069</v>
      </c>
      <c r="L589" s="356"/>
      <c r="N589" s="95"/>
    </row>
    <row r="590" spans="1:14" x14ac:dyDescent="0.3">
      <c r="A590" s="354">
        <v>61668</v>
      </c>
      <c r="B590" s="92">
        <f t="shared" si="57"/>
        <v>0</v>
      </c>
      <c r="C590" s="93"/>
      <c r="D590" s="94">
        <f t="shared" si="58"/>
        <v>0</v>
      </c>
      <c r="E590" s="355">
        <f t="shared" si="56"/>
        <v>0</v>
      </c>
      <c r="F590" s="94">
        <f t="shared" si="59"/>
        <v>0</v>
      </c>
      <c r="G590" s="94">
        <f>IF(AND(C590&lt;&gt;"",SUM(G$34:G589)&lt;E$25),$E$25/$E$29,0)</f>
        <v>0</v>
      </c>
      <c r="H590" s="94">
        <f t="shared" si="60"/>
        <v>0</v>
      </c>
      <c r="I590" s="94">
        <f t="shared" si="62"/>
        <v>0</v>
      </c>
      <c r="J590" s="320" t="str">
        <f t="shared" si="61"/>
        <v>2068–2069</v>
      </c>
      <c r="L590" s="356"/>
      <c r="N590" s="95"/>
    </row>
    <row r="591" spans="1:14" x14ac:dyDescent="0.3">
      <c r="A591" s="354">
        <v>61698</v>
      </c>
      <c r="B591" s="92">
        <f t="shared" si="57"/>
        <v>0</v>
      </c>
      <c r="C591" s="93"/>
      <c r="D591" s="94">
        <f t="shared" si="58"/>
        <v>0</v>
      </c>
      <c r="E591" s="355">
        <f t="shared" si="56"/>
        <v>0</v>
      </c>
      <c r="F591" s="94">
        <f t="shared" si="59"/>
        <v>0</v>
      </c>
      <c r="G591" s="94">
        <f>IF(AND(C591&lt;&gt;"",SUM(G$34:G590)&lt;E$25),$E$25/$E$29,0)</f>
        <v>0</v>
      </c>
      <c r="H591" s="94">
        <f t="shared" si="60"/>
        <v>0</v>
      </c>
      <c r="I591" s="94">
        <f t="shared" si="62"/>
        <v>0</v>
      </c>
      <c r="J591" s="320" t="str">
        <f t="shared" si="61"/>
        <v>2068–2069</v>
      </c>
      <c r="L591" s="356"/>
      <c r="N591" s="95"/>
    </row>
    <row r="592" spans="1:14" x14ac:dyDescent="0.3">
      <c r="A592" s="354">
        <v>61729</v>
      </c>
      <c r="B592" s="92">
        <f t="shared" si="57"/>
        <v>0</v>
      </c>
      <c r="C592" s="93"/>
      <c r="D592" s="94">
        <f t="shared" si="58"/>
        <v>0</v>
      </c>
      <c r="E592" s="355">
        <f t="shared" si="56"/>
        <v>0</v>
      </c>
      <c r="F592" s="94">
        <f t="shared" si="59"/>
        <v>0</v>
      </c>
      <c r="G592" s="94">
        <f>IF(AND(C592&lt;&gt;"",SUM(G$34:G591)&lt;E$25),$E$25/$E$29,0)</f>
        <v>0</v>
      </c>
      <c r="H592" s="94">
        <f t="shared" si="60"/>
        <v>0</v>
      </c>
      <c r="I592" s="94">
        <f t="shared" si="62"/>
        <v>0</v>
      </c>
      <c r="J592" s="320" t="str">
        <f t="shared" si="61"/>
        <v>2068–2069</v>
      </c>
      <c r="L592" s="356"/>
      <c r="N592" s="95"/>
    </row>
    <row r="593" spans="1:14" x14ac:dyDescent="0.3">
      <c r="A593" s="354">
        <v>61760</v>
      </c>
      <c r="B593" s="92">
        <f t="shared" si="57"/>
        <v>0</v>
      </c>
      <c r="C593" s="93"/>
      <c r="D593" s="94">
        <f t="shared" si="58"/>
        <v>0</v>
      </c>
      <c r="E593" s="355">
        <f t="shared" si="56"/>
        <v>0</v>
      </c>
      <c r="F593" s="94">
        <f t="shared" si="59"/>
        <v>0</v>
      </c>
      <c r="G593" s="94">
        <f>IF(AND(C593&lt;&gt;"",SUM(G$34:G592)&lt;E$25),$E$25/$E$29,0)</f>
        <v>0</v>
      </c>
      <c r="H593" s="94">
        <f t="shared" si="60"/>
        <v>0</v>
      </c>
      <c r="I593" s="94">
        <f t="shared" si="62"/>
        <v>0</v>
      </c>
      <c r="J593" s="320" t="str">
        <f t="shared" si="61"/>
        <v>2068–2069</v>
      </c>
      <c r="L593" s="356"/>
      <c r="N593" s="95"/>
    </row>
    <row r="594" spans="1:14" x14ac:dyDescent="0.3">
      <c r="A594" s="354">
        <v>61788</v>
      </c>
      <c r="B594" s="92">
        <f t="shared" si="57"/>
        <v>0</v>
      </c>
      <c r="C594" s="93"/>
      <c r="D594" s="94">
        <f t="shared" si="58"/>
        <v>0</v>
      </c>
      <c r="E594" s="355">
        <f t="shared" si="56"/>
        <v>0</v>
      </c>
      <c r="F594" s="94">
        <f t="shared" si="59"/>
        <v>0</v>
      </c>
      <c r="G594" s="94">
        <f>IF(AND(C594&lt;&gt;"",SUM(G$34:G593)&lt;E$25),$E$25/$E$29,0)</f>
        <v>0</v>
      </c>
      <c r="H594" s="94">
        <f t="shared" si="60"/>
        <v>0</v>
      </c>
      <c r="I594" s="94">
        <f t="shared" si="62"/>
        <v>0</v>
      </c>
      <c r="J594" s="320" t="str">
        <f t="shared" si="61"/>
        <v>2068–2069</v>
      </c>
      <c r="L594" s="356"/>
      <c r="N594" s="95"/>
    </row>
    <row r="595" spans="1:14" x14ac:dyDescent="0.3">
      <c r="A595" s="354">
        <v>61819</v>
      </c>
      <c r="B595" s="92">
        <f t="shared" si="57"/>
        <v>0</v>
      </c>
      <c r="C595" s="93"/>
      <c r="D595" s="94">
        <f t="shared" si="58"/>
        <v>0</v>
      </c>
      <c r="E595" s="355">
        <f t="shared" si="56"/>
        <v>0</v>
      </c>
      <c r="F595" s="94">
        <f t="shared" si="59"/>
        <v>0</v>
      </c>
      <c r="G595" s="94">
        <f>IF(AND(C595&lt;&gt;"",SUM(G$34:G594)&lt;E$25),$E$25/$E$29,0)</f>
        <v>0</v>
      </c>
      <c r="H595" s="94">
        <f t="shared" si="60"/>
        <v>0</v>
      </c>
      <c r="I595" s="94">
        <f t="shared" si="62"/>
        <v>0</v>
      </c>
      <c r="J595" s="320" t="str">
        <f t="shared" si="61"/>
        <v>2068–2069</v>
      </c>
      <c r="L595" s="356"/>
      <c r="N595" s="95"/>
    </row>
    <row r="596" spans="1:14" x14ac:dyDescent="0.3">
      <c r="A596" s="354">
        <v>61849</v>
      </c>
      <c r="B596" s="92">
        <f t="shared" si="57"/>
        <v>0</v>
      </c>
      <c r="C596" s="93"/>
      <c r="D596" s="94">
        <f t="shared" si="58"/>
        <v>0</v>
      </c>
      <c r="E596" s="355">
        <f t="shared" si="56"/>
        <v>0</v>
      </c>
      <c r="F596" s="94">
        <f t="shared" si="59"/>
        <v>0</v>
      </c>
      <c r="G596" s="94">
        <f>IF(AND(C596&lt;&gt;"",SUM(G$34:G595)&lt;E$25),$E$25/$E$29,0)</f>
        <v>0</v>
      </c>
      <c r="H596" s="94">
        <f t="shared" si="60"/>
        <v>0</v>
      </c>
      <c r="I596" s="94">
        <f t="shared" si="62"/>
        <v>0</v>
      </c>
      <c r="J596" s="320" t="str">
        <f t="shared" si="61"/>
        <v>2068–2069</v>
      </c>
      <c r="L596" s="356"/>
      <c r="N596" s="95"/>
    </row>
    <row r="597" spans="1:14" x14ac:dyDescent="0.3">
      <c r="A597" s="354">
        <v>61880</v>
      </c>
      <c r="B597" s="92">
        <f t="shared" si="57"/>
        <v>0</v>
      </c>
      <c r="C597" s="93"/>
      <c r="D597" s="94">
        <f t="shared" si="58"/>
        <v>0</v>
      </c>
      <c r="E597" s="355">
        <f t="shared" si="56"/>
        <v>0</v>
      </c>
      <c r="F597" s="94">
        <f t="shared" si="59"/>
        <v>0</v>
      </c>
      <c r="G597" s="94">
        <f>IF(AND(C597&lt;&gt;"",SUM(G$34:G596)&lt;E$25),$E$25/$E$29,0)</f>
        <v>0</v>
      </c>
      <c r="H597" s="94">
        <f t="shared" si="60"/>
        <v>0</v>
      </c>
      <c r="I597" s="94">
        <f t="shared" si="62"/>
        <v>0</v>
      </c>
      <c r="J597" s="320" t="str">
        <f t="shared" si="61"/>
        <v>2068–2069</v>
      </c>
      <c r="L597" s="356"/>
      <c r="N597" s="95"/>
    </row>
    <row r="598" spans="1:14" x14ac:dyDescent="0.3">
      <c r="A598" s="354">
        <v>61910</v>
      </c>
      <c r="B598" s="92">
        <f t="shared" si="57"/>
        <v>0</v>
      </c>
      <c r="C598" s="93"/>
      <c r="D598" s="94">
        <f t="shared" si="58"/>
        <v>0</v>
      </c>
      <c r="E598" s="355">
        <f t="shared" si="56"/>
        <v>0</v>
      </c>
      <c r="F598" s="94">
        <f t="shared" si="59"/>
        <v>0</v>
      </c>
      <c r="G598" s="94">
        <f>IF(AND(C598&lt;&gt;"",SUM(G$34:G597)&lt;E$25),$E$25/$E$29,0)</f>
        <v>0</v>
      </c>
      <c r="H598" s="94">
        <f t="shared" si="60"/>
        <v>0</v>
      </c>
      <c r="I598" s="94">
        <f t="shared" si="62"/>
        <v>0</v>
      </c>
      <c r="J598" s="320" t="str">
        <f t="shared" si="61"/>
        <v>2069–2070</v>
      </c>
      <c r="L598" s="356"/>
      <c r="N598" s="95"/>
    </row>
    <row r="599" spans="1:14" x14ac:dyDescent="0.3">
      <c r="A599" s="354">
        <v>61941</v>
      </c>
      <c r="B599" s="92">
        <f t="shared" si="57"/>
        <v>0</v>
      </c>
      <c r="C599" s="93"/>
      <c r="D599" s="94">
        <f t="shared" si="58"/>
        <v>0</v>
      </c>
      <c r="E599" s="355">
        <f t="shared" si="56"/>
        <v>0</v>
      </c>
      <c r="F599" s="94">
        <f t="shared" si="59"/>
        <v>0</v>
      </c>
      <c r="G599" s="94">
        <f>IF(AND(C599&lt;&gt;"",SUM(G$34:G598)&lt;E$25),$E$25/$E$29,0)</f>
        <v>0</v>
      </c>
      <c r="H599" s="94">
        <f t="shared" si="60"/>
        <v>0</v>
      </c>
      <c r="I599" s="94">
        <f t="shared" si="62"/>
        <v>0</v>
      </c>
      <c r="J599" s="320" t="str">
        <f t="shared" si="61"/>
        <v>2069–2070</v>
      </c>
      <c r="L599" s="356"/>
      <c r="N599" s="95"/>
    </row>
    <row r="600" spans="1:14" x14ac:dyDescent="0.3">
      <c r="A600" s="354">
        <v>61972</v>
      </c>
      <c r="B600" s="92">
        <f t="shared" si="57"/>
        <v>0</v>
      </c>
      <c r="C600" s="93"/>
      <c r="D600" s="94">
        <f t="shared" si="58"/>
        <v>0</v>
      </c>
      <c r="E600" s="355">
        <f t="shared" si="56"/>
        <v>0</v>
      </c>
      <c r="F600" s="94">
        <f t="shared" si="59"/>
        <v>0</v>
      </c>
      <c r="G600" s="94">
        <f>IF(AND(C600&lt;&gt;"",SUM(G$34:G599)&lt;E$25),$E$25/$E$29,0)</f>
        <v>0</v>
      </c>
      <c r="H600" s="94">
        <f t="shared" si="60"/>
        <v>0</v>
      </c>
      <c r="I600" s="94">
        <f t="shared" si="62"/>
        <v>0</v>
      </c>
      <c r="J600" s="320" t="str">
        <f t="shared" si="61"/>
        <v>2069–2070</v>
      </c>
      <c r="L600" s="356"/>
      <c r="N600" s="95"/>
    </row>
    <row r="601" spans="1:14" x14ac:dyDescent="0.3">
      <c r="A601" s="354">
        <v>62002</v>
      </c>
      <c r="B601" s="92">
        <f t="shared" si="57"/>
        <v>0</v>
      </c>
      <c r="C601" s="93"/>
      <c r="D601" s="94">
        <f t="shared" si="58"/>
        <v>0</v>
      </c>
      <c r="E601" s="355">
        <f t="shared" si="56"/>
        <v>0</v>
      </c>
      <c r="F601" s="94">
        <f t="shared" si="59"/>
        <v>0</v>
      </c>
      <c r="G601" s="94">
        <f>IF(AND(C601&lt;&gt;"",SUM(G$34:G600)&lt;E$25),$E$25/$E$29,0)</f>
        <v>0</v>
      </c>
      <c r="H601" s="94">
        <f t="shared" si="60"/>
        <v>0</v>
      </c>
      <c r="I601" s="94">
        <f t="shared" si="62"/>
        <v>0</v>
      </c>
      <c r="J601" s="320" t="str">
        <f t="shared" si="61"/>
        <v>2069–2070</v>
      </c>
      <c r="L601" s="356"/>
      <c r="N601" s="95"/>
    </row>
    <row r="602" spans="1:14" x14ac:dyDescent="0.3">
      <c r="A602" s="354">
        <v>62033</v>
      </c>
      <c r="B602" s="92">
        <f t="shared" si="57"/>
        <v>0</v>
      </c>
      <c r="C602" s="93"/>
      <c r="D602" s="94">
        <f t="shared" si="58"/>
        <v>0</v>
      </c>
      <c r="E602" s="355">
        <f t="shared" si="56"/>
        <v>0</v>
      </c>
      <c r="F602" s="94">
        <f t="shared" si="59"/>
        <v>0</v>
      </c>
      <c r="G602" s="94">
        <f>IF(AND(C602&lt;&gt;"",SUM(G$34:G601)&lt;E$25),$E$25/$E$29,0)</f>
        <v>0</v>
      </c>
      <c r="H602" s="94">
        <f t="shared" si="60"/>
        <v>0</v>
      </c>
      <c r="I602" s="94">
        <f t="shared" si="62"/>
        <v>0</v>
      </c>
      <c r="J602" s="320" t="str">
        <f t="shared" si="61"/>
        <v>2069–2070</v>
      </c>
      <c r="L602" s="356"/>
      <c r="N602" s="95"/>
    </row>
    <row r="603" spans="1:14" x14ac:dyDescent="0.3">
      <c r="A603" s="354">
        <v>62063</v>
      </c>
      <c r="B603" s="92">
        <f t="shared" si="57"/>
        <v>0</v>
      </c>
      <c r="C603" s="93"/>
      <c r="D603" s="94">
        <f t="shared" si="58"/>
        <v>0</v>
      </c>
      <c r="E603" s="355">
        <f t="shared" si="56"/>
        <v>0</v>
      </c>
      <c r="F603" s="94">
        <f t="shared" si="59"/>
        <v>0</v>
      </c>
      <c r="G603" s="94">
        <f>IF(AND(C603&lt;&gt;"",SUM(G$34:G602)&lt;E$25),$E$25/$E$29,0)</f>
        <v>0</v>
      </c>
      <c r="H603" s="94">
        <f t="shared" si="60"/>
        <v>0</v>
      </c>
      <c r="I603" s="94">
        <f t="shared" si="62"/>
        <v>0</v>
      </c>
      <c r="J603" s="320" t="str">
        <f t="shared" si="61"/>
        <v>2069–2070</v>
      </c>
      <c r="L603" s="356"/>
      <c r="N603" s="95"/>
    </row>
    <row r="604" spans="1:14" x14ac:dyDescent="0.3">
      <c r="A604" s="354">
        <v>62094</v>
      </c>
      <c r="B604" s="92">
        <f t="shared" si="57"/>
        <v>0</v>
      </c>
      <c r="C604" s="93"/>
      <c r="D604" s="94">
        <f t="shared" si="58"/>
        <v>0</v>
      </c>
      <c r="E604" s="355">
        <f t="shared" si="56"/>
        <v>0</v>
      </c>
      <c r="F604" s="94">
        <f t="shared" si="59"/>
        <v>0</v>
      </c>
      <c r="G604" s="94">
        <f>IF(AND(C604&lt;&gt;"",SUM(G$34:G603)&lt;E$25),$E$25/$E$29,0)</f>
        <v>0</v>
      </c>
      <c r="H604" s="94">
        <f t="shared" si="60"/>
        <v>0</v>
      </c>
      <c r="I604" s="94">
        <f t="shared" si="62"/>
        <v>0</v>
      </c>
      <c r="J604" s="320" t="str">
        <f t="shared" si="61"/>
        <v>2069–2070</v>
      </c>
      <c r="L604" s="356"/>
      <c r="N604" s="95"/>
    </row>
    <row r="605" spans="1:14" x14ac:dyDescent="0.3">
      <c r="A605" s="354">
        <v>62125</v>
      </c>
      <c r="B605" s="92">
        <f t="shared" si="57"/>
        <v>0</v>
      </c>
      <c r="C605" s="93"/>
      <c r="D605" s="94">
        <f t="shared" si="58"/>
        <v>0</v>
      </c>
      <c r="E605" s="355">
        <f t="shared" si="56"/>
        <v>0</v>
      </c>
      <c r="F605" s="94">
        <f t="shared" si="59"/>
        <v>0</v>
      </c>
      <c r="G605" s="94">
        <f>IF(AND(C605&lt;&gt;"",SUM(G$34:G604)&lt;E$25),$E$25/$E$29,0)</f>
        <v>0</v>
      </c>
      <c r="H605" s="94">
        <f t="shared" si="60"/>
        <v>0</v>
      </c>
      <c r="I605" s="94">
        <f t="shared" si="62"/>
        <v>0</v>
      </c>
      <c r="J605" s="320" t="str">
        <f t="shared" si="61"/>
        <v>2069–2070</v>
      </c>
      <c r="L605" s="356"/>
      <c r="N605" s="95"/>
    </row>
    <row r="606" spans="1:14" x14ac:dyDescent="0.3">
      <c r="A606" s="354">
        <v>62153</v>
      </c>
      <c r="B606" s="92">
        <f t="shared" si="57"/>
        <v>0</v>
      </c>
      <c r="C606" s="93"/>
      <c r="D606" s="94">
        <f t="shared" si="58"/>
        <v>0</v>
      </c>
      <c r="E606" s="355">
        <f t="shared" si="56"/>
        <v>0</v>
      </c>
      <c r="F606" s="94">
        <f t="shared" si="59"/>
        <v>0</v>
      </c>
      <c r="G606" s="94">
        <f>IF(AND(C606&lt;&gt;"",SUM(G$34:G605)&lt;E$25),$E$25/$E$29,0)</f>
        <v>0</v>
      </c>
      <c r="H606" s="94">
        <f t="shared" si="60"/>
        <v>0</v>
      </c>
      <c r="I606" s="94">
        <f t="shared" si="62"/>
        <v>0</v>
      </c>
      <c r="J606" s="320" t="str">
        <f t="shared" si="61"/>
        <v>2069–2070</v>
      </c>
      <c r="L606" s="356"/>
      <c r="N606" s="95"/>
    </row>
    <row r="607" spans="1:14" x14ac:dyDescent="0.3">
      <c r="A607" s="354">
        <v>62184</v>
      </c>
      <c r="B607" s="92">
        <f t="shared" si="57"/>
        <v>0</v>
      </c>
      <c r="C607" s="93"/>
      <c r="D607" s="94">
        <f t="shared" si="58"/>
        <v>0</v>
      </c>
      <c r="E607" s="355">
        <f t="shared" si="56"/>
        <v>0</v>
      </c>
      <c r="F607" s="94">
        <f t="shared" si="59"/>
        <v>0</v>
      </c>
      <c r="G607" s="94">
        <f>IF(AND(C607&lt;&gt;"",SUM(G$34:G606)&lt;E$25),$E$25/$E$29,0)</f>
        <v>0</v>
      </c>
      <c r="H607" s="94">
        <f t="shared" si="60"/>
        <v>0</v>
      </c>
      <c r="I607" s="94">
        <f t="shared" si="62"/>
        <v>0</v>
      </c>
      <c r="J607" s="320" t="str">
        <f t="shared" si="61"/>
        <v>2069–2070</v>
      </c>
      <c r="L607" s="356"/>
      <c r="N607" s="95"/>
    </row>
    <row r="608" spans="1:14" x14ac:dyDescent="0.3">
      <c r="A608" s="354">
        <v>62214</v>
      </c>
      <c r="B608" s="92">
        <f t="shared" si="57"/>
        <v>0</v>
      </c>
      <c r="C608" s="93"/>
      <c r="D608" s="94">
        <f t="shared" si="58"/>
        <v>0</v>
      </c>
      <c r="E608" s="355">
        <f t="shared" si="56"/>
        <v>0</v>
      </c>
      <c r="F608" s="94">
        <f t="shared" si="59"/>
        <v>0</v>
      </c>
      <c r="G608" s="94">
        <f>IF(AND(C608&lt;&gt;"",SUM(G$34:G607)&lt;E$25),$E$25/$E$29,0)</f>
        <v>0</v>
      </c>
      <c r="H608" s="94">
        <f t="shared" si="60"/>
        <v>0</v>
      </c>
      <c r="I608" s="94">
        <f t="shared" si="62"/>
        <v>0</v>
      </c>
      <c r="J608" s="320" t="str">
        <f t="shared" si="61"/>
        <v>2069–2070</v>
      </c>
      <c r="L608" s="356"/>
      <c r="N608" s="95"/>
    </row>
    <row r="609" spans="1:14" x14ac:dyDescent="0.3">
      <c r="A609" s="354">
        <v>62245</v>
      </c>
      <c r="B609" s="92">
        <f t="shared" si="57"/>
        <v>0</v>
      </c>
      <c r="C609" s="93"/>
      <c r="D609" s="94">
        <f t="shared" si="58"/>
        <v>0</v>
      </c>
      <c r="E609" s="355">
        <f t="shared" si="56"/>
        <v>0</v>
      </c>
      <c r="F609" s="94">
        <f t="shared" si="59"/>
        <v>0</v>
      </c>
      <c r="G609" s="94">
        <f>IF(AND(C609&lt;&gt;"",SUM(G$34:G608)&lt;E$25),$E$25/$E$29,0)</f>
        <v>0</v>
      </c>
      <c r="H609" s="94">
        <f t="shared" si="60"/>
        <v>0</v>
      </c>
      <c r="I609" s="94">
        <f t="shared" si="62"/>
        <v>0</v>
      </c>
      <c r="J609" s="320" t="str">
        <f t="shared" si="61"/>
        <v>2069–2070</v>
      </c>
      <c r="L609" s="356"/>
      <c r="N609" s="95"/>
    </row>
    <row r="610" spans="1:14" x14ac:dyDescent="0.3">
      <c r="A610" s="354">
        <v>62275</v>
      </c>
      <c r="B610" s="92">
        <f t="shared" si="57"/>
        <v>0</v>
      </c>
      <c r="C610" s="93"/>
      <c r="D610" s="94">
        <f t="shared" si="58"/>
        <v>0</v>
      </c>
      <c r="E610" s="355">
        <f t="shared" ref="E610:E673" si="63">C610-D610</f>
        <v>0</v>
      </c>
      <c r="F610" s="94">
        <f t="shared" si="59"/>
        <v>0</v>
      </c>
      <c r="G610" s="94">
        <f>IF(AND(C610&lt;&gt;"",SUM(G$34:G609)&lt;E$25),$E$25/$E$29,0)</f>
        <v>0</v>
      </c>
      <c r="H610" s="94">
        <f t="shared" si="60"/>
        <v>0</v>
      </c>
      <c r="I610" s="94">
        <f t="shared" si="62"/>
        <v>0</v>
      </c>
      <c r="J610" s="320" t="str">
        <f t="shared" si="61"/>
        <v>2070–2071</v>
      </c>
      <c r="L610" s="356"/>
      <c r="N610" s="95"/>
    </row>
    <row r="611" spans="1:14" x14ac:dyDescent="0.3">
      <c r="A611" s="354">
        <v>62306</v>
      </c>
      <c r="B611" s="92">
        <f t="shared" ref="B611:B674" si="64">IF(C611&gt;0,C611*-1,C611)</f>
        <v>0</v>
      </c>
      <c r="C611" s="93"/>
      <c r="D611" s="94">
        <f t="shared" ref="D611:D674" si="65">IF(C611="",0,IF($E$20="Beginning",IF(C610&lt;&gt;"",$F610*$E$16/12,0),IF(C610&lt;&gt;"",$F610*$E$16/12,$E$21*$E$16/12)))</f>
        <v>0</v>
      </c>
      <c r="E611" s="355">
        <f t="shared" si="63"/>
        <v>0</v>
      </c>
      <c r="F611" s="94">
        <f t="shared" ref="F611:F674" si="66">IF(C611="",0,IF(C610="",$E$21-E611,IF(C611&lt;&gt;"",F610-E611)))</f>
        <v>0</v>
      </c>
      <c r="G611" s="94">
        <f>IF(AND(C611&lt;&gt;"",SUM(G$34:G610)&lt;E$25),$E$25/$E$29,0)</f>
        <v>0</v>
      </c>
      <c r="H611" s="94">
        <f t="shared" ref="H611:H674" si="67">IF(C611&lt;&gt;"",G611+H610,0)</f>
        <v>0</v>
      </c>
      <c r="I611" s="94">
        <f t="shared" si="62"/>
        <v>0</v>
      </c>
      <c r="J611" s="320" t="str">
        <f t="shared" ref="J611:J674" si="68">IF(OR(MONTH(A611)=1,MONTH(A611)=2,MONTH(A611)=3,MONTH(A611)=4,MONTH(A611)=5,MONTH(A611)=6),YEAR(A611)-1&amp;"–"&amp;YEAR(A611),YEAR(A611)&amp;"–"&amp;YEAR(A611)+1)</f>
        <v>2070–2071</v>
      </c>
      <c r="L611" s="356"/>
      <c r="N611" s="95"/>
    </row>
    <row r="612" spans="1:14" x14ac:dyDescent="0.3">
      <c r="A612" s="354">
        <v>62337</v>
      </c>
      <c r="B612" s="92">
        <f t="shared" si="64"/>
        <v>0</v>
      </c>
      <c r="C612" s="93"/>
      <c r="D612" s="94">
        <f t="shared" si="65"/>
        <v>0</v>
      </c>
      <c r="E612" s="355">
        <f t="shared" si="63"/>
        <v>0</v>
      </c>
      <c r="F612" s="94">
        <f t="shared" si="66"/>
        <v>0</v>
      </c>
      <c r="G612" s="94">
        <f>IF(AND(C612&lt;&gt;"",SUM(G$34:G611)&lt;E$25),$E$25/$E$29,0)</f>
        <v>0</v>
      </c>
      <c r="H612" s="94">
        <f t="shared" si="67"/>
        <v>0</v>
      </c>
      <c r="I612" s="94">
        <f t="shared" ref="I612:I675" si="69">IF(C612&lt;&gt;"",$E$25-H612,0)</f>
        <v>0</v>
      </c>
      <c r="J612" s="320" t="str">
        <f t="shared" si="68"/>
        <v>2070–2071</v>
      </c>
      <c r="L612" s="356"/>
      <c r="N612" s="95"/>
    </row>
    <row r="613" spans="1:14" x14ac:dyDescent="0.3">
      <c r="A613" s="354">
        <v>62367</v>
      </c>
      <c r="B613" s="92">
        <f t="shared" si="64"/>
        <v>0</v>
      </c>
      <c r="C613" s="93"/>
      <c r="D613" s="94">
        <f t="shared" si="65"/>
        <v>0</v>
      </c>
      <c r="E613" s="355">
        <f t="shared" si="63"/>
        <v>0</v>
      </c>
      <c r="F613" s="94">
        <f t="shared" si="66"/>
        <v>0</v>
      </c>
      <c r="G613" s="94">
        <f>IF(AND(C613&lt;&gt;"",SUM(G$34:G612)&lt;E$25),$E$25/$E$29,0)</f>
        <v>0</v>
      </c>
      <c r="H613" s="94">
        <f t="shared" si="67"/>
        <v>0</v>
      </c>
      <c r="I613" s="94">
        <f t="shared" si="69"/>
        <v>0</v>
      </c>
      <c r="J613" s="320" t="str">
        <f t="shared" si="68"/>
        <v>2070–2071</v>
      </c>
      <c r="L613" s="356"/>
      <c r="N613" s="95"/>
    </row>
    <row r="614" spans="1:14" x14ac:dyDescent="0.3">
      <c r="A614" s="354">
        <v>62398</v>
      </c>
      <c r="B614" s="92">
        <f t="shared" si="64"/>
        <v>0</v>
      </c>
      <c r="C614" s="93"/>
      <c r="D614" s="94">
        <f t="shared" si="65"/>
        <v>0</v>
      </c>
      <c r="E614" s="355">
        <f t="shared" si="63"/>
        <v>0</v>
      </c>
      <c r="F614" s="94">
        <f t="shared" si="66"/>
        <v>0</v>
      </c>
      <c r="G614" s="94">
        <f>IF(AND(C614&lt;&gt;"",SUM(G$34:G613)&lt;E$25),$E$25/$E$29,0)</f>
        <v>0</v>
      </c>
      <c r="H614" s="94">
        <f t="shared" si="67"/>
        <v>0</v>
      </c>
      <c r="I614" s="94">
        <f t="shared" si="69"/>
        <v>0</v>
      </c>
      <c r="J614" s="320" t="str">
        <f t="shared" si="68"/>
        <v>2070–2071</v>
      </c>
      <c r="L614" s="356"/>
      <c r="N614" s="95"/>
    </row>
    <row r="615" spans="1:14" x14ac:dyDescent="0.3">
      <c r="A615" s="354">
        <v>62428</v>
      </c>
      <c r="B615" s="92">
        <f t="shared" si="64"/>
        <v>0</v>
      </c>
      <c r="C615" s="93"/>
      <c r="D615" s="94">
        <f t="shared" si="65"/>
        <v>0</v>
      </c>
      <c r="E615" s="355">
        <f t="shared" si="63"/>
        <v>0</v>
      </c>
      <c r="F615" s="94">
        <f t="shared" si="66"/>
        <v>0</v>
      </c>
      <c r="G615" s="94">
        <f>IF(AND(C615&lt;&gt;"",SUM(G$34:G614)&lt;E$25),$E$25/$E$29,0)</f>
        <v>0</v>
      </c>
      <c r="H615" s="94">
        <f t="shared" si="67"/>
        <v>0</v>
      </c>
      <c r="I615" s="94">
        <f t="shared" si="69"/>
        <v>0</v>
      </c>
      <c r="J615" s="320" t="str">
        <f t="shared" si="68"/>
        <v>2070–2071</v>
      </c>
      <c r="L615" s="356"/>
      <c r="N615" s="95"/>
    </row>
    <row r="616" spans="1:14" x14ac:dyDescent="0.3">
      <c r="A616" s="354">
        <v>62459</v>
      </c>
      <c r="B616" s="92">
        <f t="shared" si="64"/>
        <v>0</v>
      </c>
      <c r="C616" s="93"/>
      <c r="D616" s="94">
        <f t="shared" si="65"/>
        <v>0</v>
      </c>
      <c r="E616" s="355">
        <f t="shared" si="63"/>
        <v>0</v>
      </c>
      <c r="F616" s="94">
        <f t="shared" si="66"/>
        <v>0</v>
      </c>
      <c r="G616" s="94">
        <f>IF(AND(C616&lt;&gt;"",SUM(G$34:G615)&lt;E$25),$E$25/$E$29,0)</f>
        <v>0</v>
      </c>
      <c r="H616" s="94">
        <f t="shared" si="67"/>
        <v>0</v>
      </c>
      <c r="I616" s="94">
        <f t="shared" si="69"/>
        <v>0</v>
      </c>
      <c r="J616" s="320" t="str">
        <f t="shared" si="68"/>
        <v>2070–2071</v>
      </c>
      <c r="L616" s="356"/>
      <c r="N616" s="95"/>
    </row>
    <row r="617" spans="1:14" x14ac:dyDescent="0.3">
      <c r="A617" s="354">
        <v>62490</v>
      </c>
      <c r="B617" s="92">
        <f t="shared" si="64"/>
        <v>0</v>
      </c>
      <c r="C617" s="93"/>
      <c r="D617" s="94">
        <f t="shared" si="65"/>
        <v>0</v>
      </c>
      <c r="E617" s="355">
        <f t="shared" si="63"/>
        <v>0</v>
      </c>
      <c r="F617" s="94">
        <f t="shared" si="66"/>
        <v>0</v>
      </c>
      <c r="G617" s="94">
        <f>IF(AND(C617&lt;&gt;"",SUM(G$34:G616)&lt;E$25),$E$25/$E$29,0)</f>
        <v>0</v>
      </c>
      <c r="H617" s="94">
        <f t="shared" si="67"/>
        <v>0</v>
      </c>
      <c r="I617" s="94">
        <f t="shared" si="69"/>
        <v>0</v>
      </c>
      <c r="J617" s="320" t="str">
        <f t="shared" si="68"/>
        <v>2070–2071</v>
      </c>
      <c r="L617" s="356"/>
      <c r="N617" s="95"/>
    </row>
    <row r="618" spans="1:14" x14ac:dyDescent="0.3">
      <c r="A618" s="354">
        <v>62518</v>
      </c>
      <c r="B618" s="92">
        <f t="shared" si="64"/>
        <v>0</v>
      </c>
      <c r="C618" s="93"/>
      <c r="D618" s="94">
        <f t="shared" si="65"/>
        <v>0</v>
      </c>
      <c r="E618" s="355">
        <f t="shared" si="63"/>
        <v>0</v>
      </c>
      <c r="F618" s="94">
        <f t="shared" si="66"/>
        <v>0</v>
      </c>
      <c r="G618" s="94">
        <f>IF(AND(C618&lt;&gt;"",SUM(G$34:G617)&lt;E$25),$E$25/$E$29,0)</f>
        <v>0</v>
      </c>
      <c r="H618" s="94">
        <f t="shared" si="67"/>
        <v>0</v>
      </c>
      <c r="I618" s="94">
        <f t="shared" si="69"/>
        <v>0</v>
      </c>
      <c r="J618" s="320" t="str">
        <f t="shared" si="68"/>
        <v>2070–2071</v>
      </c>
      <c r="L618" s="356"/>
      <c r="N618" s="95"/>
    </row>
    <row r="619" spans="1:14" x14ac:dyDescent="0.3">
      <c r="A619" s="354">
        <v>62549</v>
      </c>
      <c r="B619" s="92">
        <f t="shared" si="64"/>
        <v>0</v>
      </c>
      <c r="C619" s="93"/>
      <c r="D619" s="94">
        <f t="shared" si="65"/>
        <v>0</v>
      </c>
      <c r="E619" s="355">
        <f t="shared" si="63"/>
        <v>0</v>
      </c>
      <c r="F619" s="94">
        <f t="shared" si="66"/>
        <v>0</v>
      </c>
      <c r="G619" s="94">
        <f>IF(AND(C619&lt;&gt;"",SUM(G$34:G618)&lt;E$25),$E$25/$E$29,0)</f>
        <v>0</v>
      </c>
      <c r="H619" s="94">
        <f t="shared" si="67"/>
        <v>0</v>
      </c>
      <c r="I619" s="94">
        <f t="shared" si="69"/>
        <v>0</v>
      </c>
      <c r="J619" s="320" t="str">
        <f t="shared" si="68"/>
        <v>2070–2071</v>
      </c>
      <c r="L619" s="356"/>
      <c r="N619" s="95"/>
    </row>
    <row r="620" spans="1:14" x14ac:dyDescent="0.3">
      <c r="A620" s="354">
        <v>62579</v>
      </c>
      <c r="B620" s="92">
        <f t="shared" si="64"/>
        <v>0</v>
      </c>
      <c r="C620" s="93"/>
      <c r="D620" s="94">
        <f t="shared" si="65"/>
        <v>0</v>
      </c>
      <c r="E620" s="355">
        <f t="shared" si="63"/>
        <v>0</v>
      </c>
      <c r="F620" s="94">
        <f t="shared" si="66"/>
        <v>0</v>
      </c>
      <c r="G620" s="94">
        <f>IF(AND(C620&lt;&gt;"",SUM(G$34:G619)&lt;E$25),$E$25/$E$29,0)</f>
        <v>0</v>
      </c>
      <c r="H620" s="94">
        <f t="shared" si="67"/>
        <v>0</v>
      </c>
      <c r="I620" s="94">
        <f t="shared" si="69"/>
        <v>0</v>
      </c>
      <c r="J620" s="320" t="str">
        <f t="shared" si="68"/>
        <v>2070–2071</v>
      </c>
      <c r="L620" s="356"/>
      <c r="N620" s="95"/>
    </row>
    <row r="621" spans="1:14" x14ac:dyDescent="0.3">
      <c r="A621" s="354">
        <v>62610</v>
      </c>
      <c r="B621" s="92">
        <f t="shared" si="64"/>
        <v>0</v>
      </c>
      <c r="C621" s="93"/>
      <c r="D621" s="94">
        <f t="shared" si="65"/>
        <v>0</v>
      </c>
      <c r="E621" s="355">
        <f t="shared" si="63"/>
        <v>0</v>
      </c>
      <c r="F621" s="94">
        <f t="shared" si="66"/>
        <v>0</v>
      </c>
      <c r="G621" s="94">
        <f>IF(AND(C621&lt;&gt;"",SUM(G$34:G620)&lt;E$25),$E$25/$E$29,0)</f>
        <v>0</v>
      </c>
      <c r="H621" s="94">
        <f t="shared" si="67"/>
        <v>0</v>
      </c>
      <c r="I621" s="94">
        <f t="shared" si="69"/>
        <v>0</v>
      </c>
      <c r="J621" s="320" t="str">
        <f t="shared" si="68"/>
        <v>2070–2071</v>
      </c>
      <c r="L621" s="356"/>
      <c r="N621" s="95"/>
    </row>
    <row r="622" spans="1:14" x14ac:dyDescent="0.3">
      <c r="A622" s="354">
        <v>62640</v>
      </c>
      <c r="B622" s="92">
        <f t="shared" si="64"/>
        <v>0</v>
      </c>
      <c r="C622" s="93"/>
      <c r="D622" s="94">
        <f t="shared" si="65"/>
        <v>0</v>
      </c>
      <c r="E622" s="355">
        <f t="shared" si="63"/>
        <v>0</v>
      </c>
      <c r="F622" s="94">
        <f t="shared" si="66"/>
        <v>0</v>
      </c>
      <c r="G622" s="94">
        <f>IF(AND(C622&lt;&gt;"",SUM(G$34:G621)&lt;E$25),$E$25/$E$29,0)</f>
        <v>0</v>
      </c>
      <c r="H622" s="94">
        <f t="shared" si="67"/>
        <v>0</v>
      </c>
      <c r="I622" s="94">
        <f t="shared" si="69"/>
        <v>0</v>
      </c>
      <c r="J622" s="320" t="str">
        <f t="shared" si="68"/>
        <v>2071–2072</v>
      </c>
      <c r="L622" s="356"/>
      <c r="N622" s="95"/>
    </row>
    <row r="623" spans="1:14" x14ac:dyDescent="0.3">
      <c r="A623" s="354">
        <v>62671</v>
      </c>
      <c r="B623" s="92">
        <f t="shared" si="64"/>
        <v>0</v>
      </c>
      <c r="C623" s="93"/>
      <c r="D623" s="94">
        <f t="shared" si="65"/>
        <v>0</v>
      </c>
      <c r="E623" s="355">
        <f t="shared" si="63"/>
        <v>0</v>
      </c>
      <c r="F623" s="94">
        <f t="shared" si="66"/>
        <v>0</v>
      </c>
      <c r="G623" s="94">
        <f>IF(AND(C623&lt;&gt;"",SUM(G$34:G622)&lt;E$25),$E$25/$E$29,0)</f>
        <v>0</v>
      </c>
      <c r="H623" s="94">
        <f t="shared" si="67"/>
        <v>0</v>
      </c>
      <c r="I623" s="94">
        <f t="shared" si="69"/>
        <v>0</v>
      </c>
      <c r="J623" s="320" t="str">
        <f t="shared" si="68"/>
        <v>2071–2072</v>
      </c>
      <c r="L623" s="356"/>
      <c r="N623" s="95"/>
    </row>
    <row r="624" spans="1:14" x14ac:dyDescent="0.3">
      <c r="A624" s="354">
        <v>62702</v>
      </c>
      <c r="B624" s="92">
        <f t="shared" si="64"/>
        <v>0</v>
      </c>
      <c r="C624" s="93"/>
      <c r="D624" s="94">
        <f t="shared" si="65"/>
        <v>0</v>
      </c>
      <c r="E624" s="355">
        <f t="shared" si="63"/>
        <v>0</v>
      </c>
      <c r="F624" s="94">
        <f t="shared" si="66"/>
        <v>0</v>
      </c>
      <c r="G624" s="94">
        <f>IF(AND(C624&lt;&gt;"",SUM(G$34:G623)&lt;E$25),$E$25/$E$29,0)</f>
        <v>0</v>
      </c>
      <c r="H624" s="94">
        <f t="shared" si="67"/>
        <v>0</v>
      </c>
      <c r="I624" s="94">
        <f t="shared" si="69"/>
        <v>0</v>
      </c>
      <c r="J624" s="320" t="str">
        <f t="shared" si="68"/>
        <v>2071–2072</v>
      </c>
      <c r="L624" s="356"/>
      <c r="N624" s="95"/>
    </row>
    <row r="625" spans="1:14" x14ac:dyDescent="0.3">
      <c r="A625" s="354">
        <v>62732</v>
      </c>
      <c r="B625" s="92">
        <f t="shared" si="64"/>
        <v>0</v>
      </c>
      <c r="C625" s="93"/>
      <c r="D625" s="94">
        <f t="shared" si="65"/>
        <v>0</v>
      </c>
      <c r="E625" s="355">
        <f t="shared" si="63"/>
        <v>0</v>
      </c>
      <c r="F625" s="94">
        <f t="shared" si="66"/>
        <v>0</v>
      </c>
      <c r="G625" s="94">
        <f>IF(AND(C625&lt;&gt;"",SUM(G$34:G624)&lt;E$25),$E$25/$E$29,0)</f>
        <v>0</v>
      </c>
      <c r="H625" s="94">
        <f t="shared" si="67"/>
        <v>0</v>
      </c>
      <c r="I625" s="94">
        <f t="shared" si="69"/>
        <v>0</v>
      </c>
      <c r="J625" s="320" t="str">
        <f t="shared" si="68"/>
        <v>2071–2072</v>
      </c>
      <c r="L625" s="356"/>
      <c r="N625" s="95"/>
    </row>
    <row r="626" spans="1:14" x14ac:dyDescent="0.3">
      <c r="A626" s="354">
        <v>62763</v>
      </c>
      <c r="B626" s="92">
        <f t="shared" si="64"/>
        <v>0</v>
      </c>
      <c r="C626" s="93"/>
      <c r="D626" s="94">
        <f t="shared" si="65"/>
        <v>0</v>
      </c>
      <c r="E626" s="355">
        <f t="shared" si="63"/>
        <v>0</v>
      </c>
      <c r="F626" s="94">
        <f t="shared" si="66"/>
        <v>0</v>
      </c>
      <c r="G626" s="94">
        <f>IF(AND(C626&lt;&gt;"",SUM(G$34:G625)&lt;E$25),$E$25/$E$29,0)</f>
        <v>0</v>
      </c>
      <c r="H626" s="94">
        <f t="shared" si="67"/>
        <v>0</v>
      </c>
      <c r="I626" s="94">
        <f t="shared" si="69"/>
        <v>0</v>
      </c>
      <c r="J626" s="320" t="str">
        <f t="shared" si="68"/>
        <v>2071–2072</v>
      </c>
      <c r="L626" s="356"/>
      <c r="N626" s="95"/>
    </row>
    <row r="627" spans="1:14" x14ac:dyDescent="0.3">
      <c r="A627" s="354">
        <v>62793</v>
      </c>
      <c r="B627" s="92">
        <f t="shared" si="64"/>
        <v>0</v>
      </c>
      <c r="C627" s="93"/>
      <c r="D627" s="94">
        <f t="shared" si="65"/>
        <v>0</v>
      </c>
      <c r="E627" s="355">
        <f t="shared" si="63"/>
        <v>0</v>
      </c>
      <c r="F627" s="94">
        <f t="shared" si="66"/>
        <v>0</v>
      </c>
      <c r="G627" s="94">
        <f>IF(AND(C627&lt;&gt;"",SUM(G$34:G626)&lt;E$25),$E$25/$E$29,0)</f>
        <v>0</v>
      </c>
      <c r="H627" s="94">
        <f t="shared" si="67"/>
        <v>0</v>
      </c>
      <c r="I627" s="94">
        <f t="shared" si="69"/>
        <v>0</v>
      </c>
      <c r="J627" s="320" t="str">
        <f t="shared" si="68"/>
        <v>2071–2072</v>
      </c>
      <c r="L627" s="356"/>
      <c r="N627" s="95"/>
    </row>
    <row r="628" spans="1:14" x14ac:dyDescent="0.3">
      <c r="A628" s="354">
        <v>62824</v>
      </c>
      <c r="B628" s="92">
        <f t="shared" si="64"/>
        <v>0</v>
      </c>
      <c r="C628" s="93"/>
      <c r="D628" s="94">
        <f t="shared" si="65"/>
        <v>0</v>
      </c>
      <c r="E628" s="355">
        <f t="shared" si="63"/>
        <v>0</v>
      </c>
      <c r="F628" s="94">
        <f t="shared" si="66"/>
        <v>0</v>
      </c>
      <c r="G628" s="94">
        <f>IF(AND(C628&lt;&gt;"",SUM(G$34:G627)&lt;E$25),$E$25/$E$29,0)</f>
        <v>0</v>
      </c>
      <c r="H628" s="94">
        <f t="shared" si="67"/>
        <v>0</v>
      </c>
      <c r="I628" s="94">
        <f t="shared" si="69"/>
        <v>0</v>
      </c>
      <c r="J628" s="320" t="str">
        <f t="shared" si="68"/>
        <v>2071–2072</v>
      </c>
      <c r="L628" s="356"/>
      <c r="N628" s="95"/>
    </row>
    <row r="629" spans="1:14" x14ac:dyDescent="0.3">
      <c r="A629" s="354">
        <v>62855</v>
      </c>
      <c r="B629" s="92">
        <f t="shared" si="64"/>
        <v>0</v>
      </c>
      <c r="C629" s="93"/>
      <c r="D629" s="94">
        <f t="shared" si="65"/>
        <v>0</v>
      </c>
      <c r="E629" s="355">
        <f t="shared" si="63"/>
        <v>0</v>
      </c>
      <c r="F629" s="94">
        <f t="shared" si="66"/>
        <v>0</v>
      </c>
      <c r="G629" s="94">
        <f>IF(AND(C629&lt;&gt;"",SUM(G$34:G628)&lt;E$25),$E$25/$E$29,0)</f>
        <v>0</v>
      </c>
      <c r="H629" s="94">
        <f t="shared" si="67"/>
        <v>0</v>
      </c>
      <c r="I629" s="94">
        <f t="shared" si="69"/>
        <v>0</v>
      </c>
      <c r="J629" s="320" t="str">
        <f t="shared" si="68"/>
        <v>2071–2072</v>
      </c>
      <c r="L629" s="356"/>
      <c r="N629" s="95"/>
    </row>
    <row r="630" spans="1:14" x14ac:dyDescent="0.3">
      <c r="A630" s="354">
        <v>62884</v>
      </c>
      <c r="B630" s="92">
        <f t="shared" si="64"/>
        <v>0</v>
      </c>
      <c r="C630" s="93"/>
      <c r="D630" s="94">
        <f t="shared" si="65"/>
        <v>0</v>
      </c>
      <c r="E630" s="355">
        <f t="shared" si="63"/>
        <v>0</v>
      </c>
      <c r="F630" s="94">
        <f t="shared" si="66"/>
        <v>0</v>
      </c>
      <c r="G630" s="94">
        <f>IF(AND(C630&lt;&gt;"",SUM(G$34:G629)&lt;E$25),$E$25/$E$29,0)</f>
        <v>0</v>
      </c>
      <c r="H630" s="94">
        <f t="shared" si="67"/>
        <v>0</v>
      </c>
      <c r="I630" s="94">
        <f t="shared" si="69"/>
        <v>0</v>
      </c>
      <c r="J630" s="320" t="str">
        <f t="shared" si="68"/>
        <v>2071–2072</v>
      </c>
      <c r="L630" s="356"/>
      <c r="N630" s="95"/>
    </row>
    <row r="631" spans="1:14" x14ac:dyDescent="0.3">
      <c r="A631" s="354">
        <v>62915</v>
      </c>
      <c r="B631" s="92">
        <f t="shared" si="64"/>
        <v>0</v>
      </c>
      <c r="C631" s="93"/>
      <c r="D631" s="94">
        <f t="shared" si="65"/>
        <v>0</v>
      </c>
      <c r="E631" s="355">
        <f t="shared" si="63"/>
        <v>0</v>
      </c>
      <c r="F631" s="94">
        <f t="shared" si="66"/>
        <v>0</v>
      </c>
      <c r="G631" s="94">
        <f>IF(AND(C631&lt;&gt;"",SUM(G$34:G630)&lt;E$25),$E$25/$E$29,0)</f>
        <v>0</v>
      </c>
      <c r="H631" s="94">
        <f t="shared" si="67"/>
        <v>0</v>
      </c>
      <c r="I631" s="94">
        <f t="shared" si="69"/>
        <v>0</v>
      </c>
      <c r="J631" s="320" t="str">
        <f t="shared" si="68"/>
        <v>2071–2072</v>
      </c>
      <c r="L631" s="356"/>
      <c r="N631" s="95"/>
    </row>
    <row r="632" spans="1:14" x14ac:dyDescent="0.3">
      <c r="A632" s="354">
        <v>62945</v>
      </c>
      <c r="B632" s="92">
        <f t="shared" si="64"/>
        <v>0</v>
      </c>
      <c r="C632" s="93"/>
      <c r="D632" s="94">
        <f t="shared" si="65"/>
        <v>0</v>
      </c>
      <c r="E632" s="355">
        <f t="shared" si="63"/>
        <v>0</v>
      </c>
      <c r="F632" s="94">
        <f t="shared" si="66"/>
        <v>0</v>
      </c>
      <c r="G632" s="94">
        <f>IF(AND(C632&lt;&gt;"",SUM(G$34:G631)&lt;E$25),$E$25/$E$29,0)</f>
        <v>0</v>
      </c>
      <c r="H632" s="94">
        <f t="shared" si="67"/>
        <v>0</v>
      </c>
      <c r="I632" s="94">
        <f t="shared" si="69"/>
        <v>0</v>
      </c>
      <c r="J632" s="320" t="str">
        <f t="shared" si="68"/>
        <v>2071–2072</v>
      </c>
      <c r="L632" s="356"/>
      <c r="N632" s="95"/>
    </row>
    <row r="633" spans="1:14" x14ac:dyDescent="0.3">
      <c r="A633" s="354">
        <v>62976</v>
      </c>
      <c r="B633" s="92">
        <f t="shared" si="64"/>
        <v>0</v>
      </c>
      <c r="C633" s="93"/>
      <c r="D633" s="94">
        <f t="shared" si="65"/>
        <v>0</v>
      </c>
      <c r="E633" s="355">
        <f t="shared" si="63"/>
        <v>0</v>
      </c>
      <c r="F633" s="94">
        <f t="shared" si="66"/>
        <v>0</v>
      </c>
      <c r="G633" s="94">
        <f>IF(AND(C633&lt;&gt;"",SUM(G$34:G632)&lt;E$25),$E$25/$E$29,0)</f>
        <v>0</v>
      </c>
      <c r="H633" s="94">
        <f t="shared" si="67"/>
        <v>0</v>
      </c>
      <c r="I633" s="94">
        <f t="shared" si="69"/>
        <v>0</v>
      </c>
      <c r="J633" s="320" t="str">
        <f t="shared" si="68"/>
        <v>2071–2072</v>
      </c>
      <c r="L633" s="356"/>
      <c r="N633" s="95"/>
    </row>
    <row r="634" spans="1:14" x14ac:dyDescent="0.3">
      <c r="A634" s="354">
        <v>63006</v>
      </c>
      <c r="B634" s="92">
        <f t="shared" si="64"/>
        <v>0</v>
      </c>
      <c r="C634" s="93"/>
      <c r="D634" s="94">
        <f t="shared" si="65"/>
        <v>0</v>
      </c>
      <c r="E634" s="355">
        <f t="shared" si="63"/>
        <v>0</v>
      </c>
      <c r="F634" s="94">
        <f t="shared" si="66"/>
        <v>0</v>
      </c>
      <c r="G634" s="94">
        <f>IF(AND(C634&lt;&gt;"",SUM(G$34:G633)&lt;E$25),$E$25/$E$29,0)</f>
        <v>0</v>
      </c>
      <c r="H634" s="94">
        <f t="shared" si="67"/>
        <v>0</v>
      </c>
      <c r="I634" s="94">
        <f t="shared" si="69"/>
        <v>0</v>
      </c>
      <c r="J634" s="320" t="str">
        <f t="shared" si="68"/>
        <v>2072–2073</v>
      </c>
      <c r="L634" s="356"/>
      <c r="N634" s="95"/>
    </row>
    <row r="635" spans="1:14" x14ac:dyDescent="0.3">
      <c r="A635" s="354">
        <v>63037</v>
      </c>
      <c r="B635" s="92">
        <f t="shared" si="64"/>
        <v>0</v>
      </c>
      <c r="C635" s="93"/>
      <c r="D635" s="94">
        <f t="shared" si="65"/>
        <v>0</v>
      </c>
      <c r="E635" s="355">
        <f t="shared" si="63"/>
        <v>0</v>
      </c>
      <c r="F635" s="94">
        <f t="shared" si="66"/>
        <v>0</v>
      </c>
      <c r="G635" s="94">
        <f>IF(AND(C635&lt;&gt;"",SUM(G$34:G634)&lt;E$25),$E$25/$E$29,0)</f>
        <v>0</v>
      </c>
      <c r="H635" s="94">
        <f t="shared" si="67"/>
        <v>0</v>
      </c>
      <c r="I635" s="94">
        <f t="shared" si="69"/>
        <v>0</v>
      </c>
      <c r="J635" s="320" t="str">
        <f t="shared" si="68"/>
        <v>2072–2073</v>
      </c>
      <c r="L635" s="356"/>
      <c r="N635" s="95"/>
    </row>
    <row r="636" spans="1:14" x14ac:dyDescent="0.3">
      <c r="A636" s="354">
        <v>63068</v>
      </c>
      <c r="B636" s="92">
        <f t="shared" si="64"/>
        <v>0</v>
      </c>
      <c r="C636" s="93"/>
      <c r="D636" s="94">
        <f t="shared" si="65"/>
        <v>0</v>
      </c>
      <c r="E636" s="355">
        <f t="shared" si="63"/>
        <v>0</v>
      </c>
      <c r="F636" s="94">
        <f t="shared" si="66"/>
        <v>0</v>
      </c>
      <c r="G636" s="94">
        <f>IF(AND(C636&lt;&gt;"",SUM(G$34:G635)&lt;E$25),$E$25/$E$29,0)</f>
        <v>0</v>
      </c>
      <c r="H636" s="94">
        <f t="shared" si="67"/>
        <v>0</v>
      </c>
      <c r="I636" s="94">
        <f t="shared" si="69"/>
        <v>0</v>
      </c>
      <c r="J636" s="320" t="str">
        <f t="shared" si="68"/>
        <v>2072–2073</v>
      </c>
      <c r="L636" s="356"/>
      <c r="N636" s="95"/>
    </row>
    <row r="637" spans="1:14" x14ac:dyDescent="0.3">
      <c r="A637" s="354">
        <v>63098</v>
      </c>
      <c r="B637" s="92">
        <f t="shared" si="64"/>
        <v>0</v>
      </c>
      <c r="C637" s="93"/>
      <c r="D637" s="94">
        <f t="shared" si="65"/>
        <v>0</v>
      </c>
      <c r="E637" s="355">
        <f t="shared" si="63"/>
        <v>0</v>
      </c>
      <c r="F637" s="94">
        <f t="shared" si="66"/>
        <v>0</v>
      </c>
      <c r="G637" s="94">
        <f>IF(AND(C637&lt;&gt;"",SUM(G$34:G636)&lt;E$25),$E$25/$E$29,0)</f>
        <v>0</v>
      </c>
      <c r="H637" s="94">
        <f t="shared" si="67"/>
        <v>0</v>
      </c>
      <c r="I637" s="94">
        <f t="shared" si="69"/>
        <v>0</v>
      </c>
      <c r="J637" s="320" t="str">
        <f t="shared" si="68"/>
        <v>2072–2073</v>
      </c>
      <c r="L637" s="356"/>
      <c r="N637" s="95"/>
    </row>
    <row r="638" spans="1:14" x14ac:dyDescent="0.3">
      <c r="A638" s="354">
        <v>63129</v>
      </c>
      <c r="B638" s="92">
        <f t="shared" si="64"/>
        <v>0</v>
      </c>
      <c r="C638" s="93"/>
      <c r="D638" s="94">
        <f t="shared" si="65"/>
        <v>0</v>
      </c>
      <c r="E638" s="355">
        <f t="shared" si="63"/>
        <v>0</v>
      </c>
      <c r="F638" s="94">
        <f t="shared" si="66"/>
        <v>0</v>
      </c>
      <c r="G638" s="94">
        <f>IF(AND(C638&lt;&gt;"",SUM(G$34:G637)&lt;E$25),$E$25/$E$29,0)</f>
        <v>0</v>
      </c>
      <c r="H638" s="94">
        <f t="shared" si="67"/>
        <v>0</v>
      </c>
      <c r="I638" s="94">
        <f t="shared" si="69"/>
        <v>0</v>
      </c>
      <c r="J638" s="320" t="str">
        <f t="shared" si="68"/>
        <v>2072–2073</v>
      </c>
      <c r="L638" s="356"/>
      <c r="N638" s="95"/>
    </row>
    <row r="639" spans="1:14" x14ac:dyDescent="0.3">
      <c r="A639" s="354">
        <v>63159</v>
      </c>
      <c r="B639" s="92">
        <f t="shared" si="64"/>
        <v>0</v>
      </c>
      <c r="C639" s="93"/>
      <c r="D639" s="94">
        <f t="shared" si="65"/>
        <v>0</v>
      </c>
      <c r="E639" s="355">
        <f t="shared" si="63"/>
        <v>0</v>
      </c>
      <c r="F639" s="94">
        <f t="shared" si="66"/>
        <v>0</v>
      </c>
      <c r="G639" s="94">
        <f>IF(AND(C639&lt;&gt;"",SUM(G$34:G638)&lt;E$25),$E$25/$E$29,0)</f>
        <v>0</v>
      </c>
      <c r="H639" s="94">
        <f t="shared" si="67"/>
        <v>0</v>
      </c>
      <c r="I639" s="94">
        <f t="shared" si="69"/>
        <v>0</v>
      </c>
      <c r="J639" s="320" t="str">
        <f t="shared" si="68"/>
        <v>2072–2073</v>
      </c>
      <c r="L639" s="356"/>
      <c r="N639" s="95"/>
    </row>
    <row r="640" spans="1:14" x14ac:dyDescent="0.3">
      <c r="A640" s="354">
        <v>63190</v>
      </c>
      <c r="B640" s="92">
        <f t="shared" si="64"/>
        <v>0</v>
      </c>
      <c r="C640" s="93"/>
      <c r="D640" s="94">
        <f t="shared" si="65"/>
        <v>0</v>
      </c>
      <c r="E640" s="355">
        <f t="shared" si="63"/>
        <v>0</v>
      </c>
      <c r="F640" s="94">
        <f t="shared" si="66"/>
        <v>0</v>
      </c>
      <c r="G640" s="94">
        <f>IF(AND(C640&lt;&gt;"",SUM(G$34:G639)&lt;E$25),$E$25/$E$29,0)</f>
        <v>0</v>
      </c>
      <c r="H640" s="94">
        <f t="shared" si="67"/>
        <v>0</v>
      </c>
      <c r="I640" s="94">
        <f t="shared" si="69"/>
        <v>0</v>
      </c>
      <c r="J640" s="320" t="str">
        <f t="shared" si="68"/>
        <v>2072–2073</v>
      </c>
      <c r="L640" s="356"/>
      <c r="N640" s="95"/>
    </row>
    <row r="641" spans="1:14" x14ac:dyDescent="0.3">
      <c r="A641" s="354">
        <v>63221</v>
      </c>
      <c r="B641" s="92">
        <f t="shared" si="64"/>
        <v>0</v>
      </c>
      <c r="C641" s="93"/>
      <c r="D641" s="94">
        <f t="shared" si="65"/>
        <v>0</v>
      </c>
      <c r="E641" s="355">
        <f t="shared" si="63"/>
        <v>0</v>
      </c>
      <c r="F641" s="94">
        <f t="shared" si="66"/>
        <v>0</v>
      </c>
      <c r="G641" s="94">
        <f>IF(AND(C641&lt;&gt;"",SUM(G$34:G640)&lt;E$25),$E$25/$E$29,0)</f>
        <v>0</v>
      </c>
      <c r="H641" s="94">
        <f t="shared" si="67"/>
        <v>0</v>
      </c>
      <c r="I641" s="94">
        <f t="shared" si="69"/>
        <v>0</v>
      </c>
      <c r="J641" s="320" t="str">
        <f t="shared" si="68"/>
        <v>2072–2073</v>
      </c>
      <c r="L641" s="356"/>
      <c r="N641" s="95"/>
    </row>
    <row r="642" spans="1:14" x14ac:dyDescent="0.3">
      <c r="A642" s="354">
        <v>63249</v>
      </c>
      <c r="B642" s="92">
        <f t="shared" si="64"/>
        <v>0</v>
      </c>
      <c r="C642" s="93"/>
      <c r="D642" s="94">
        <f t="shared" si="65"/>
        <v>0</v>
      </c>
      <c r="E642" s="355">
        <f t="shared" si="63"/>
        <v>0</v>
      </c>
      <c r="F642" s="94">
        <f t="shared" si="66"/>
        <v>0</v>
      </c>
      <c r="G642" s="94">
        <f>IF(AND(C642&lt;&gt;"",SUM(G$34:G641)&lt;E$25),$E$25/$E$29,0)</f>
        <v>0</v>
      </c>
      <c r="H642" s="94">
        <f t="shared" si="67"/>
        <v>0</v>
      </c>
      <c r="I642" s="94">
        <f t="shared" si="69"/>
        <v>0</v>
      </c>
      <c r="J642" s="320" t="str">
        <f t="shared" si="68"/>
        <v>2072–2073</v>
      </c>
      <c r="L642" s="356"/>
      <c r="N642" s="95"/>
    </row>
    <row r="643" spans="1:14" x14ac:dyDescent="0.3">
      <c r="A643" s="354">
        <v>63280</v>
      </c>
      <c r="B643" s="92">
        <f t="shared" si="64"/>
        <v>0</v>
      </c>
      <c r="C643" s="93"/>
      <c r="D643" s="94">
        <f t="shared" si="65"/>
        <v>0</v>
      </c>
      <c r="E643" s="355">
        <f t="shared" si="63"/>
        <v>0</v>
      </c>
      <c r="F643" s="94">
        <f t="shared" si="66"/>
        <v>0</v>
      </c>
      <c r="G643" s="94">
        <f>IF(AND(C643&lt;&gt;"",SUM(G$34:G642)&lt;E$25),$E$25/$E$29,0)</f>
        <v>0</v>
      </c>
      <c r="H643" s="94">
        <f t="shared" si="67"/>
        <v>0</v>
      </c>
      <c r="I643" s="94">
        <f t="shared" si="69"/>
        <v>0</v>
      </c>
      <c r="J643" s="320" t="str">
        <f t="shared" si="68"/>
        <v>2072–2073</v>
      </c>
      <c r="L643" s="356"/>
      <c r="N643" s="95"/>
    </row>
    <row r="644" spans="1:14" x14ac:dyDescent="0.3">
      <c r="A644" s="354">
        <v>63310</v>
      </c>
      <c r="B644" s="92">
        <f t="shared" si="64"/>
        <v>0</v>
      </c>
      <c r="C644" s="93"/>
      <c r="D644" s="94">
        <f t="shared" si="65"/>
        <v>0</v>
      </c>
      <c r="E644" s="355">
        <f t="shared" si="63"/>
        <v>0</v>
      </c>
      <c r="F644" s="94">
        <f t="shared" si="66"/>
        <v>0</v>
      </c>
      <c r="G644" s="94">
        <f>IF(AND(C644&lt;&gt;"",SUM(G$34:G643)&lt;E$25),$E$25/$E$29,0)</f>
        <v>0</v>
      </c>
      <c r="H644" s="94">
        <f t="shared" si="67"/>
        <v>0</v>
      </c>
      <c r="I644" s="94">
        <f t="shared" si="69"/>
        <v>0</v>
      </c>
      <c r="J644" s="320" t="str">
        <f t="shared" si="68"/>
        <v>2072–2073</v>
      </c>
      <c r="L644" s="356"/>
      <c r="N644" s="95"/>
    </row>
    <row r="645" spans="1:14" x14ac:dyDescent="0.3">
      <c r="A645" s="354">
        <v>63341</v>
      </c>
      <c r="B645" s="92">
        <f t="shared" si="64"/>
        <v>0</v>
      </c>
      <c r="C645" s="93"/>
      <c r="D645" s="94">
        <f t="shared" si="65"/>
        <v>0</v>
      </c>
      <c r="E645" s="355">
        <f t="shared" si="63"/>
        <v>0</v>
      </c>
      <c r="F645" s="94">
        <f t="shared" si="66"/>
        <v>0</v>
      </c>
      <c r="G645" s="94">
        <f>IF(AND(C645&lt;&gt;"",SUM(G$34:G644)&lt;E$25),$E$25/$E$29,0)</f>
        <v>0</v>
      </c>
      <c r="H645" s="94">
        <f t="shared" si="67"/>
        <v>0</v>
      </c>
      <c r="I645" s="94">
        <f t="shared" si="69"/>
        <v>0</v>
      </c>
      <c r="J645" s="320" t="str">
        <f t="shared" si="68"/>
        <v>2072–2073</v>
      </c>
      <c r="L645" s="356"/>
      <c r="N645" s="95"/>
    </row>
    <row r="646" spans="1:14" x14ac:dyDescent="0.3">
      <c r="A646" s="354">
        <v>63371</v>
      </c>
      <c r="B646" s="92">
        <f t="shared" si="64"/>
        <v>0</v>
      </c>
      <c r="C646" s="93"/>
      <c r="D646" s="94">
        <f t="shared" si="65"/>
        <v>0</v>
      </c>
      <c r="E646" s="355">
        <f t="shared" si="63"/>
        <v>0</v>
      </c>
      <c r="F646" s="94">
        <f t="shared" si="66"/>
        <v>0</v>
      </c>
      <c r="G646" s="94">
        <f>IF(AND(C646&lt;&gt;"",SUM(G$34:G645)&lt;E$25),$E$25/$E$29,0)</f>
        <v>0</v>
      </c>
      <c r="H646" s="94">
        <f t="shared" si="67"/>
        <v>0</v>
      </c>
      <c r="I646" s="94">
        <f t="shared" si="69"/>
        <v>0</v>
      </c>
      <c r="J646" s="320" t="str">
        <f t="shared" si="68"/>
        <v>2073–2074</v>
      </c>
      <c r="L646" s="356"/>
      <c r="N646" s="95"/>
    </row>
    <row r="647" spans="1:14" x14ac:dyDescent="0.3">
      <c r="A647" s="354">
        <v>63402</v>
      </c>
      <c r="B647" s="92">
        <f t="shared" si="64"/>
        <v>0</v>
      </c>
      <c r="C647" s="93"/>
      <c r="D647" s="94">
        <f t="shared" si="65"/>
        <v>0</v>
      </c>
      <c r="E647" s="355">
        <f t="shared" si="63"/>
        <v>0</v>
      </c>
      <c r="F647" s="94">
        <f t="shared" si="66"/>
        <v>0</v>
      </c>
      <c r="G647" s="94">
        <f>IF(AND(C647&lt;&gt;"",SUM(G$34:G646)&lt;E$25),$E$25/$E$29,0)</f>
        <v>0</v>
      </c>
      <c r="H647" s="94">
        <f t="shared" si="67"/>
        <v>0</v>
      </c>
      <c r="I647" s="94">
        <f t="shared" si="69"/>
        <v>0</v>
      </c>
      <c r="J647" s="320" t="str">
        <f t="shared" si="68"/>
        <v>2073–2074</v>
      </c>
      <c r="L647" s="356"/>
      <c r="N647" s="95"/>
    </row>
    <row r="648" spans="1:14" x14ac:dyDescent="0.3">
      <c r="A648" s="354">
        <v>63433</v>
      </c>
      <c r="B648" s="92">
        <f t="shared" si="64"/>
        <v>0</v>
      </c>
      <c r="C648" s="93"/>
      <c r="D648" s="94">
        <f t="shared" si="65"/>
        <v>0</v>
      </c>
      <c r="E648" s="355">
        <f t="shared" si="63"/>
        <v>0</v>
      </c>
      <c r="F648" s="94">
        <f t="shared" si="66"/>
        <v>0</v>
      </c>
      <c r="G648" s="94">
        <f>IF(AND(C648&lt;&gt;"",SUM(G$34:G647)&lt;E$25),$E$25/$E$29,0)</f>
        <v>0</v>
      </c>
      <c r="H648" s="94">
        <f t="shared" si="67"/>
        <v>0</v>
      </c>
      <c r="I648" s="94">
        <f t="shared" si="69"/>
        <v>0</v>
      </c>
      <c r="J648" s="320" t="str">
        <f t="shared" si="68"/>
        <v>2073–2074</v>
      </c>
      <c r="L648" s="356"/>
      <c r="N648" s="95"/>
    </row>
    <row r="649" spans="1:14" x14ac:dyDescent="0.3">
      <c r="A649" s="354">
        <v>63463</v>
      </c>
      <c r="B649" s="92">
        <f t="shared" si="64"/>
        <v>0</v>
      </c>
      <c r="C649" s="93"/>
      <c r="D649" s="94">
        <f t="shared" si="65"/>
        <v>0</v>
      </c>
      <c r="E649" s="355">
        <f t="shared" si="63"/>
        <v>0</v>
      </c>
      <c r="F649" s="94">
        <f t="shared" si="66"/>
        <v>0</v>
      </c>
      <c r="G649" s="94">
        <f>IF(AND(C649&lt;&gt;"",SUM(G$34:G648)&lt;E$25),$E$25/$E$29,0)</f>
        <v>0</v>
      </c>
      <c r="H649" s="94">
        <f t="shared" si="67"/>
        <v>0</v>
      </c>
      <c r="I649" s="94">
        <f t="shared" si="69"/>
        <v>0</v>
      </c>
      <c r="J649" s="320" t="str">
        <f t="shared" si="68"/>
        <v>2073–2074</v>
      </c>
      <c r="L649" s="356"/>
      <c r="N649" s="95"/>
    </row>
    <row r="650" spans="1:14" x14ac:dyDescent="0.3">
      <c r="A650" s="354">
        <v>63494</v>
      </c>
      <c r="B650" s="92">
        <f t="shared" si="64"/>
        <v>0</v>
      </c>
      <c r="C650" s="93"/>
      <c r="D650" s="94">
        <f t="shared" si="65"/>
        <v>0</v>
      </c>
      <c r="E650" s="355">
        <f t="shared" si="63"/>
        <v>0</v>
      </c>
      <c r="F650" s="94">
        <f t="shared" si="66"/>
        <v>0</v>
      </c>
      <c r="G650" s="94">
        <f>IF(AND(C650&lt;&gt;"",SUM(G$34:G649)&lt;E$25),$E$25/$E$29,0)</f>
        <v>0</v>
      </c>
      <c r="H650" s="94">
        <f t="shared" si="67"/>
        <v>0</v>
      </c>
      <c r="I650" s="94">
        <f t="shared" si="69"/>
        <v>0</v>
      </c>
      <c r="J650" s="320" t="str">
        <f t="shared" si="68"/>
        <v>2073–2074</v>
      </c>
      <c r="L650" s="356"/>
      <c r="N650" s="95"/>
    </row>
    <row r="651" spans="1:14" x14ac:dyDescent="0.3">
      <c r="A651" s="354">
        <v>63524</v>
      </c>
      <c r="B651" s="92">
        <f t="shared" si="64"/>
        <v>0</v>
      </c>
      <c r="C651" s="93"/>
      <c r="D651" s="94">
        <f t="shared" si="65"/>
        <v>0</v>
      </c>
      <c r="E651" s="355">
        <f t="shared" si="63"/>
        <v>0</v>
      </c>
      <c r="F651" s="94">
        <f t="shared" si="66"/>
        <v>0</v>
      </c>
      <c r="G651" s="94">
        <f>IF(AND(C651&lt;&gt;"",SUM(G$34:G650)&lt;E$25),$E$25/$E$29,0)</f>
        <v>0</v>
      </c>
      <c r="H651" s="94">
        <f t="shared" si="67"/>
        <v>0</v>
      </c>
      <c r="I651" s="94">
        <f t="shared" si="69"/>
        <v>0</v>
      </c>
      <c r="J651" s="320" t="str">
        <f t="shared" si="68"/>
        <v>2073–2074</v>
      </c>
      <c r="L651" s="356"/>
      <c r="N651" s="95"/>
    </row>
    <row r="652" spans="1:14" x14ac:dyDescent="0.3">
      <c r="A652" s="354">
        <v>63555</v>
      </c>
      <c r="B652" s="92">
        <f t="shared" si="64"/>
        <v>0</v>
      </c>
      <c r="C652" s="93"/>
      <c r="D652" s="94">
        <f t="shared" si="65"/>
        <v>0</v>
      </c>
      <c r="E652" s="355">
        <f t="shared" si="63"/>
        <v>0</v>
      </c>
      <c r="F652" s="94">
        <f t="shared" si="66"/>
        <v>0</v>
      </c>
      <c r="G652" s="94">
        <f>IF(AND(C652&lt;&gt;"",SUM(G$34:G651)&lt;E$25),$E$25/$E$29,0)</f>
        <v>0</v>
      </c>
      <c r="H652" s="94">
        <f t="shared" si="67"/>
        <v>0</v>
      </c>
      <c r="I652" s="94">
        <f t="shared" si="69"/>
        <v>0</v>
      </c>
      <c r="J652" s="320" t="str">
        <f t="shared" si="68"/>
        <v>2073–2074</v>
      </c>
      <c r="L652" s="356"/>
      <c r="N652" s="95"/>
    </row>
    <row r="653" spans="1:14" x14ac:dyDescent="0.3">
      <c r="A653" s="354">
        <v>63586</v>
      </c>
      <c r="B653" s="92">
        <f t="shared" si="64"/>
        <v>0</v>
      </c>
      <c r="C653" s="93"/>
      <c r="D653" s="94">
        <f t="shared" si="65"/>
        <v>0</v>
      </c>
      <c r="E653" s="355">
        <f t="shared" si="63"/>
        <v>0</v>
      </c>
      <c r="F653" s="94">
        <f t="shared" si="66"/>
        <v>0</v>
      </c>
      <c r="G653" s="94">
        <f>IF(AND(C653&lt;&gt;"",SUM(G$34:G652)&lt;E$25),$E$25/$E$29,0)</f>
        <v>0</v>
      </c>
      <c r="H653" s="94">
        <f t="shared" si="67"/>
        <v>0</v>
      </c>
      <c r="I653" s="94">
        <f t="shared" si="69"/>
        <v>0</v>
      </c>
      <c r="J653" s="320" t="str">
        <f t="shared" si="68"/>
        <v>2073–2074</v>
      </c>
      <c r="L653" s="356"/>
      <c r="N653" s="95"/>
    </row>
    <row r="654" spans="1:14" x14ac:dyDescent="0.3">
      <c r="A654" s="354">
        <v>63614</v>
      </c>
      <c r="B654" s="92">
        <f t="shared" si="64"/>
        <v>0</v>
      </c>
      <c r="C654" s="93"/>
      <c r="D654" s="94">
        <f t="shared" si="65"/>
        <v>0</v>
      </c>
      <c r="E654" s="355">
        <f t="shared" si="63"/>
        <v>0</v>
      </c>
      <c r="F654" s="94">
        <f t="shared" si="66"/>
        <v>0</v>
      </c>
      <c r="G654" s="94">
        <f>IF(AND(C654&lt;&gt;"",SUM(G$34:G653)&lt;E$25),$E$25/$E$29,0)</f>
        <v>0</v>
      </c>
      <c r="H654" s="94">
        <f t="shared" si="67"/>
        <v>0</v>
      </c>
      <c r="I654" s="94">
        <f t="shared" si="69"/>
        <v>0</v>
      </c>
      <c r="J654" s="320" t="str">
        <f t="shared" si="68"/>
        <v>2073–2074</v>
      </c>
      <c r="L654" s="356"/>
      <c r="N654" s="95"/>
    </row>
    <row r="655" spans="1:14" x14ac:dyDescent="0.3">
      <c r="A655" s="354">
        <v>63645</v>
      </c>
      <c r="B655" s="92">
        <f t="shared" si="64"/>
        <v>0</v>
      </c>
      <c r="C655" s="93"/>
      <c r="D655" s="94">
        <f t="shared" si="65"/>
        <v>0</v>
      </c>
      <c r="E655" s="355">
        <f t="shared" si="63"/>
        <v>0</v>
      </c>
      <c r="F655" s="94">
        <f t="shared" si="66"/>
        <v>0</v>
      </c>
      <c r="G655" s="94">
        <f>IF(AND(C655&lt;&gt;"",SUM(G$34:G654)&lt;E$25),$E$25/$E$29,0)</f>
        <v>0</v>
      </c>
      <c r="H655" s="94">
        <f t="shared" si="67"/>
        <v>0</v>
      </c>
      <c r="I655" s="94">
        <f t="shared" si="69"/>
        <v>0</v>
      </c>
      <c r="J655" s="320" t="str">
        <f t="shared" si="68"/>
        <v>2073–2074</v>
      </c>
      <c r="L655" s="356"/>
      <c r="N655" s="95"/>
    </row>
    <row r="656" spans="1:14" x14ac:dyDescent="0.3">
      <c r="A656" s="354">
        <v>63675</v>
      </c>
      <c r="B656" s="92">
        <f t="shared" si="64"/>
        <v>0</v>
      </c>
      <c r="C656" s="93"/>
      <c r="D656" s="94">
        <f t="shared" si="65"/>
        <v>0</v>
      </c>
      <c r="E656" s="355">
        <f t="shared" si="63"/>
        <v>0</v>
      </c>
      <c r="F656" s="94">
        <f t="shared" si="66"/>
        <v>0</v>
      </c>
      <c r="G656" s="94">
        <f>IF(AND(C656&lt;&gt;"",SUM(G$34:G655)&lt;E$25),$E$25/$E$29,0)</f>
        <v>0</v>
      </c>
      <c r="H656" s="94">
        <f t="shared" si="67"/>
        <v>0</v>
      </c>
      <c r="I656" s="94">
        <f t="shared" si="69"/>
        <v>0</v>
      </c>
      <c r="J656" s="320" t="str">
        <f t="shared" si="68"/>
        <v>2073–2074</v>
      </c>
      <c r="L656" s="356"/>
      <c r="N656" s="95"/>
    </row>
    <row r="657" spans="1:14" x14ac:dyDescent="0.3">
      <c r="A657" s="354">
        <v>63706</v>
      </c>
      <c r="B657" s="92">
        <f t="shared" si="64"/>
        <v>0</v>
      </c>
      <c r="C657" s="93"/>
      <c r="D657" s="94">
        <f t="shared" si="65"/>
        <v>0</v>
      </c>
      <c r="E657" s="355">
        <f t="shared" si="63"/>
        <v>0</v>
      </c>
      <c r="F657" s="94">
        <f t="shared" si="66"/>
        <v>0</v>
      </c>
      <c r="G657" s="94">
        <f>IF(AND(C657&lt;&gt;"",SUM(G$34:G656)&lt;E$25),$E$25/$E$29,0)</f>
        <v>0</v>
      </c>
      <c r="H657" s="94">
        <f t="shared" si="67"/>
        <v>0</v>
      </c>
      <c r="I657" s="94">
        <f t="shared" si="69"/>
        <v>0</v>
      </c>
      <c r="J657" s="320" t="str">
        <f t="shared" si="68"/>
        <v>2073–2074</v>
      </c>
      <c r="L657" s="356"/>
      <c r="N657" s="95"/>
    </row>
    <row r="658" spans="1:14" x14ac:dyDescent="0.3">
      <c r="A658" s="354">
        <v>63736</v>
      </c>
      <c r="B658" s="92">
        <f t="shared" si="64"/>
        <v>0</v>
      </c>
      <c r="C658" s="93"/>
      <c r="D658" s="94">
        <f t="shared" si="65"/>
        <v>0</v>
      </c>
      <c r="E658" s="355">
        <f t="shared" si="63"/>
        <v>0</v>
      </c>
      <c r="F658" s="94">
        <f t="shared" si="66"/>
        <v>0</v>
      </c>
      <c r="G658" s="94">
        <f>IF(AND(C658&lt;&gt;"",SUM(G$34:G657)&lt;E$25),$E$25/$E$29,0)</f>
        <v>0</v>
      </c>
      <c r="H658" s="94">
        <f t="shared" si="67"/>
        <v>0</v>
      </c>
      <c r="I658" s="94">
        <f t="shared" si="69"/>
        <v>0</v>
      </c>
      <c r="J658" s="320" t="str">
        <f t="shared" si="68"/>
        <v>2074–2075</v>
      </c>
      <c r="L658" s="356"/>
      <c r="N658" s="95"/>
    </row>
    <row r="659" spans="1:14" x14ac:dyDescent="0.3">
      <c r="A659" s="354">
        <v>63767</v>
      </c>
      <c r="B659" s="92">
        <f t="shared" si="64"/>
        <v>0</v>
      </c>
      <c r="C659" s="93"/>
      <c r="D659" s="94">
        <f t="shared" si="65"/>
        <v>0</v>
      </c>
      <c r="E659" s="355">
        <f t="shared" si="63"/>
        <v>0</v>
      </c>
      <c r="F659" s="94">
        <f t="shared" si="66"/>
        <v>0</v>
      </c>
      <c r="G659" s="94">
        <f>IF(AND(C659&lt;&gt;"",SUM(G$34:G658)&lt;E$25),$E$25/$E$29,0)</f>
        <v>0</v>
      </c>
      <c r="H659" s="94">
        <f t="shared" si="67"/>
        <v>0</v>
      </c>
      <c r="I659" s="94">
        <f t="shared" si="69"/>
        <v>0</v>
      </c>
      <c r="J659" s="320" t="str">
        <f t="shared" si="68"/>
        <v>2074–2075</v>
      </c>
      <c r="L659" s="356"/>
      <c r="N659" s="95"/>
    </row>
    <row r="660" spans="1:14" x14ac:dyDescent="0.3">
      <c r="A660" s="354">
        <v>63798</v>
      </c>
      <c r="B660" s="92">
        <f t="shared" si="64"/>
        <v>0</v>
      </c>
      <c r="C660" s="93"/>
      <c r="D660" s="94">
        <f t="shared" si="65"/>
        <v>0</v>
      </c>
      <c r="E660" s="355">
        <f t="shared" si="63"/>
        <v>0</v>
      </c>
      <c r="F660" s="94">
        <f t="shared" si="66"/>
        <v>0</v>
      </c>
      <c r="G660" s="94">
        <f>IF(AND(C660&lt;&gt;"",SUM(G$34:G659)&lt;E$25),$E$25/$E$29,0)</f>
        <v>0</v>
      </c>
      <c r="H660" s="94">
        <f t="shared" si="67"/>
        <v>0</v>
      </c>
      <c r="I660" s="94">
        <f t="shared" si="69"/>
        <v>0</v>
      </c>
      <c r="J660" s="320" t="str">
        <f t="shared" si="68"/>
        <v>2074–2075</v>
      </c>
      <c r="L660" s="356"/>
      <c r="N660" s="95"/>
    </row>
    <row r="661" spans="1:14" x14ac:dyDescent="0.3">
      <c r="A661" s="354">
        <v>63828</v>
      </c>
      <c r="B661" s="92">
        <f t="shared" si="64"/>
        <v>0</v>
      </c>
      <c r="C661" s="93"/>
      <c r="D661" s="94">
        <f t="shared" si="65"/>
        <v>0</v>
      </c>
      <c r="E661" s="355">
        <f t="shared" si="63"/>
        <v>0</v>
      </c>
      <c r="F661" s="94">
        <f t="shared" si="66"/>
        <v>0</v>
      </c>
      <c r="G661" s="94">
        <f>IF(AND(C661&lt;&gt;"",SUM(G$34:G660)&lt;E$25),$E$25/$E$29,0)</f>
        <v>0</v>
      </c>
      <c r="H661" s="94">
        <f t="shared" si="67"/>
        <v>0</v>
      </c>
      <c r="I661" s="94">
        <f t="shared" si="69"/>
        <v>0</v>
      </c>
      <c r="J661" s="320" t="str">
        <f t="shared" si="68"/>
        <v>2074–2075</v>
      </c>
      <c r="L661" s="356"/>
      <c r="N661" s="95"/>
    </row>
    <row r="662" spans="1:14" x14ac:dyDescent="0.3">
      <c r="A662" s="354">
        <v>63859</v>
      </c>
      <c r="B662" s="92">
        <f t="shared" si="64"/>
        <v>0</v>
      </c>
      <c r="C662" s="93"/>
      <c r="D662" s="94">
        <f t="shared" si="65"/>
        <v>0</v>
      </c>
      <c r="E662" s="355">
        <f t="shared" si="63"/>
        <v>0</v>
      </c>
      <c r="F662" s="94">
        <f t="shared" si="66"/>
        <v>0</v>
      </c>
      <c r="G662" s="94">
        <f>IF(AND(C662&lt;&gt;"",SUM(G$34:G661)&lt;E$25),$E$25/$E$29,0)</f>
        <v>0</v>
      </c>
      <c r="H662" s="94">
        <f t="shared" si="67"/>
        <v>0</v>
      </c>
      <c r="I662" s="94">
        <f t="shared" si="69"/>
        <v>0</v>
      </c>
      <c r="J662" s="320" t="str">
        <f t="shared" si="68"/>
        <v>2074–2075</v>
      </c>
      <c r="L662" s="356"/>
      <c r="N662" s="95"/>
    </row>
    <row r="663" spans="1:14" x14ac:dyDescent="0.3">
      <c r="A663" s="354">
        <v>63889</v>
      </c>
      <c r="B663" s="92">
        <f t="shared" si="64"/>
        <v>0</v>
      </c>
      <c r="C663" s="93"/>
      <c r="D663" s="94">
        <f t="shared" si="65"/>
        <v>0</v>
      </c>
      <c r="E663" s="355">
        <f t="shared" si="63"/>
        <v>0</v>
      </c>
      <c r="F663" s="94">
        <f t="shared" si="66"/>
        <v>0</v>
      </c>
      <c r="G663" s="94">
        <f>IF(AND(C663&lt;&gt;"",SUM(G$34:G662)&lt;E$25),$E$25/$E$29,0)</f>
        <v>0</v>
      </c>
      <c r="H663" s="94">
        <f t="shared" si="67"/>
        <v>0</v>
      </c>
      <c r="I663" s="94">
        <f t="shared" si="69"/>
        <v>0</v>
      </c>
      <c r="J663" s="320" t="str">
        <f t="shared" si="68"/>
        <v>2074–2075</v>
      </c>
      <c r="L663" s="356"/>
      <c r="N663" s="95"/>
    </row>
    <row r="664" spans="1:14" x14ac:dyDescent="0.3">
      <c r="A664" s="354">
        <v>63920</v>
      </c>
      <c r="B664" s="92">
        <f t="shared" si="64"/>
        <v>0</v>
      </c>
      <c r="C664" s="93"/>
      <c r="D664" s="94">
        <f t="shared" si="65"/>
        <v>0</v>
      </c>
      <c r="E664" s="355">
        <f t="shared" si="63"/>
        <v>0</v>
      </c>
      <c r="F664" s="94">
        <f t="shared" si="66"/>
        <v>0</v>
      </c>
      <c r="G664" s="94">
        <f>IF(AND(C664&lt;&gt;"",SUM(G$34:G663)&lt;E$25),$E$25/$E$29,0)</f>
        <v>0</v>
      </c>
      <c r="H664" s="94">
        <f t="shared" si="67"/>
        <v>0</v>
      </c>
      <c r="I664" s="94">
        <f t="shared" si="69"/>
        <v>0</v>
      </c>
      <c r="J664" s="320" t="str">
        <f t="shared" si="68"/>
        <v>2074–2075</v>
      </c>
      <c r="L664" s="356"/>
      <c r="N664" s="95"/>
    </row>
    <row r="665" spans="1:14" x14ac:dyDescent="0.3">
      <c r="A665" s="354">
        <v>63951</v>
      </c>
      <c r="B665" s="92">
        <f t="shared" si="64"/>
        <v>0</v>
      </c>
      <c r="C665" s="93"/>
      <c r="D665" s="94">
        <f t="shared" si="65"/>
        <v>0</v>
      </c>
      <c r="E665" s="355">
        <f t="shared" si="63"/>
        <v>0</v>
      </c>
      <c r="F665" s="94">
        <f t="shared" si="66"/>
        <v>0</v>
      </c>
      <c r="G665" s="94">
        <f>IF(AND(C665&lt;&gt;"",SUM(G$34:G664)&lt;E$25),$E$25/$E$29,0)</f>
        <v>0</v>
      </c>
      <c r="H665" s="94">
        <f t="shared" si="67"/>
        <v>0</v>
      </c>
      <c r="I665" s="94">
        <f t="shared" si="69"/>
        <v>0</v>
      </c>
      <c r="J665" s="320" t="str">
        <f t="shared" si="68"/>
        <v>2074–2075</v>
      </c>
      <c r="L665" s="356"/>
      <c r="N665" s="95"/>
    </row>
    <row r="666" spans="1:14" x14ac:dyDescent="0.3">
      <c r="A666" s="354">
        <v>63979</v>
      </c>
      <c r="B666" s="92">
        <f t="shared" si="64"/>
        <v>0</v>
      </c>
      <c r="C666" s="93"/>
      <c r="D666" s="94">
        <f t="shared" si="65"/>
        <v>0</v>
      </c>
      <c r="E666" s="355">
        <f t="shared" si="63"/>
        <v>0</v>
      </c>
      <c r="F666" s="94">
        <f t="shared" si="66"/>
        <v>0</v>
      </c>
      <c r="G666" s="94">
        <f>IF(AND(C666&lt;&gt;"",SUM(G$34:G665)&lt;E$25),$E$25/$E$29,0)</f>
        <v>0</v>
      </c>
      <c r="H666" s="94">
        <f t="shared" si="67"/>
        <v>0</v>
      </c>
      <c r="I666" s="94">
        <f t="shared" si="69"/>
        <v>0</v>
      </c>
      <c r="J666" s="320" t="str">
        <f t="shared" si="68"/>
        <v>2074–2075</v>
      </c>
      <c r="L666" s="356"/>
      <c r="N666" s="95"/>
    </row>
    <row r="667" spans="1:14" x14ac:dyDescent="0.3">
      <c r="A667" s="354">
        <v>64010</v>
      </c>
      <c r="B667" s="92">
        <f t="shared" si="64"/>
        <v>0</v>
      </c>
      <c r="C667" s="93"/>
      <c r="D667" s="94">
        <f t="shared" si="65"/>
        <v>0</v>
      </c>
      <c r="E667" s="355">
        <f t="shared" si="63"/>
        <v>0</v>
      </c>
      <c r="F667" s="94">
        <f t="shared" si="66"/>
        <v>0</v>
      </c>
      <c r="G667" s="94">
        <f>IF(AND(C667&lt;&gt;"",SUM(G$34:G666)&lt;E$25),$E$25/$E$29,0)</f>
        <v>0</v>
      </c>
      <c r="H667" s="94">
        <f t="shared" si="67"/>
        <v>0</v>
      </c>
      <c r="I667" s="94">
        <f t="shared" si="69"/>
        <v>0</v>
      </c>
      <c r="J667" s="320" t="str">
        <f t="shared" si="68"/>
        <v>2074–2075</v>
      </c>
      <c r="L667" s="356"/>
      <c r="N667" s="95"/>
    </row>
    <row r="668" spans="1:14" x14ac:dyDescent="0.3">
      <c r="A668" s="354">
        <v>64040</v>
      </c>
      <c r="B668" s="92">
        <f t="shared" si="64"/>
        <v>0</v>
      </c>
      <c r="C668" s="93"/>
      <c r="D668" s="94">
        <f t="shared" si="65"/>
        <v>0</v>
      </c>
      <c r="E668" s="355">
        <f t="shared" si="63"/>
        <v>0</v>
      </c>
      <c r="F668" s="94">
        <f t="shared" si="66"/>
        <v>0</v>
      </c>
      <c r="G668" s="94">
        <f>IF(AND(C668&lt;&gt;"",SUM(G$34:G667)&lt;E$25),$E$25/$E$29,0)</f>
        <v>0</v>
      </c>
      <c r="H668" s="94">
        <f t="shared" si="67"/>
        <v>0</v>
      </c>
      <c r="I668" s="94">
        <f t="shared" si="69"/>
        <v>0</v>
      </c>
      <c r="J668" s="320" t="str">
        <f t="shared" si="68"/>
        <v>2074–2075</v>
      </c>
      <c r="L668" s="356"/>
      <c r="N668" s="95"/>
    </row>
    <row r="669" spans="1:14" x14ac:dyDescent="0.3">
      <c r="A669" s="354">
        <v>64071</v>
      </c>
      <c r="B669" s="92">
        <f t="shared" si="64"/>
        <v>0</v>
      </c>
      <c r="C669" s="93"/>
      <c r="D669" s="94">
        <f t="shared" si="65"/>
        <v>0</v>
      </c>
      <c r="E669" s="355">
        <f t="shared" si="63"/>
        <v>0</v>
      </c>
      <c r="F669" s="94">
        <f t="shared" si="66"/>
        <v>0</v>
      </c>
      <c r="G669" s="94">
        <f>IF(AND(C669&lt;&gt;"",SUM(G$34:G668)&lt;E$25),$E$25/$E$29,0)</f>
        <v>0</v>
      </c>
      <c r="H669" s="94">
        <f t="shared" si="67"/>
        <v>0</v>
      </c>
      <c r="I669" s="94">
        <f t="shared" si="69"/>
        <v>0</v>
      </c>
      <c r="J669" s="320" t="str">
        <f t="shared" si="68"/>
        <v>2074–2075</v>
      </c>
      <c r="L669" s="356"/>
      <c r="N669" s="95"/>
    </row>
    <row r="670" spans="1:14" x14ac:dyDescent="0.3">
      <c r="A670" s="354">
        <v>64101</v>
      </c>
      <c r="B670" s="92">
        <f t="shared" si="64"/>
        <v>0</v>
      </c>
      <c r="C670" s="93"/>
      <c r="D670" s="94">
        <f t="shared" si="65"/>
        <v>0</v>
      </c>
      <c r="E670" s="355">
        <f t="shared" si="63"/>
        <v>0</v>
      </c>
      <c r="F670" s="94">
        <f t="shared" si="66"/>
        <v>0</v>
      </c>
      <c r="G670" s="94">
        <f>IF(AND(C670&lt;&gt;"",SUM(G$34:G669)&lt;E$25),$E$25/$E$29,0)</f>
        <v>0</v>
      </c>
      <c r="H670" s="94">
        <f t="shared" si="67"/>
        <v>0</v>
      </c>
      <c r="I670" s="94">
        <f t="shared" si="69"/>
        <v>0</v>
      </c>
      <c r="J670" s="320" t="str">
        <f t="shared" si="68"/>
        <v>2075–2076</v>
      </c>
      <c r="L670" s="356"/>
      <c r="N670" s="95"/>
    </row>
    <row r="671" spans="1:14" x14ac:dyDescent="0.3">
      <c r="A671" s="354">
        <v>64132</v>
      </c>
      <c r="B671" s="92">
        <f t="shared" si="64"/>
        <v>0</v>
      </c>
      <c r="C671" s="93"/>
      <c r="D671" s="94">
        <f t="shared" si="65"/>
        <v>0</v>
      </c>
      <c r="E671" s="355">
        <f t="shared" si="63"/>
        <v>0</v>
      </c>
      <c r="F671" s="94">
        <f t="shared" si="66"/>
        <v>0</v>
      </c>
      <c r="G671" s="94">
        <f>IF(AND(C671&lt;&gt;"",SUM(G$34:G670)&lt;E$25),$E$25/$E$29,0)</f>
        <v>0</v>
      </c>
      <c r="H671" s="94">
        <f t="shared" si="67"/>
        <v>0</v>
      </c>
      <c r="I671" s="94">
        <f t="shared" si="69"/>
        <v>0</v>
      </c>
      <c r="J671" s="320" t="str">
        <f t="shared" si="68"/>
        <v>2075–2076</v>
      </c>
      <c r="L671" s="356"/>
      <c r="N671" s="95"/>
    </row>
    <row r="672" spans="1:14" x14ac:dyDescent="0.3">
      <c r="A672" s="354">
        <v>64163</v>
      </c>
      <c r="B672" s="92">
        <f t="shared" si="64"/>
        <v>0</v>
      </c>
      <c r="C672" s="93"/>
      <c r="D672" s="94">
        <f t="shared" si="65"/>
        <v>0</v>
      </c>
      <c r="E672" s="355">
        <f t="shared" si="63"/>
        <v>0</v>
      </c>
      <c r="F672" s="94">
        <f t="shared" si="66"/>
        <v>0</v>
      </c>
      <c r="G672" s="94">
        <f>IF(AND(C672&lt;&gt;"",SUM(G$34:G671)&lt;E$25),$E$25/$E$29,0)</f>
        <v>0</v>
      </c>
      <c r="H672" s="94">
        <f t="shared" si="67"/>
        <v>0</v>
      </c>
      <c r="I672" s="94">
        <f t="shared" si="69"/>
        <v>0</v>
      </c>
      <c r="J672" s="320" t="str">
        <f t="shared" si="68"/>
        <v>2075–2076</v>
      </c>
      <c r="L672" s="356"/>
      <c r="N672" s="95"/>
    </row>
    <row r="673" spans="1:14" x14ac:dyDescent="0.3">
      <c r="A673" s="354">
        <v>64193</v>
      </c>
      <c r="B673" s="92">
        <f t="shared" si="64"/>
        <v>0</v>
      </c>
      <c r="C673" s="93"/>
      <c r="D673" s="94">
        <f t="shared" si="65"/>
        <v>0</v>
      </c>
      <c r="E673" s="355">
        <f t="shared" si="63"/>
        <v>0</v>
      </c>
      <c r="F673" s="94">
        <f t="shared" si="66"/>
        <v>0</v>
      </c>
      <c r="G673" s="94">
        <f>IF(AND(C673&lt;&gt;"",SUM(G$34:G672)&lt;E$25),$E$25/$E$29,0)</f>
        <v>0</v>
      </c>
      <c r="H673" s="94">
        <f t="shared" si="67"/>
        <v>0</v>
      </c>
      <c r="I673" s="94">
        <f t="shared" si="69"/>
        <v>0</v>
      </c>
      <c r="J673" s="320" t="str">
        <f t="shared" si="68"/>
        <v>2075–2076</v>
      </c>
      <c r="L673" s="356"/>
      <c r="N673" s="95"/>
    </row>
    <row r="674" spans="1:14" x14ac:dyDescent="0.3">
      <c r="A674" s="354">
        <v>64224</v>
      </c>
      <c r="B674" s="92">
        <f t="shared" si="64"/>
        <v>0</v>
      </c>
      <c r="C674" s="93"/>
      <c r="D674" s="94">
        <f t="shared" si="65"/>
        <v>0</v>
      </c>
      <c r="E674" s="355">
        <f t="shared" ref="E674:E737" si="70">C674-D674</f>
        <v>0</v>
      </c>
      <c r="F674" s="94">
        <f t="shared" si="66"/>
        <v>0</v>
      </c>
      <c r="G674" s="94">
        <f>IF(AND(C674&lt;&gt;"",SUM(G$34:G673)&lt;E$25),$E$25/$E$29,0)</f>
        <v>0</v>
      </c>
      <c r="H674" s="94">
        <f t="shared" si="67"/>
        <v>0</v>
      </c>
      <c r="I674" s="94">
        <f t="shared" si="69"/>
        <v>0</v>
      </c>
      <c r="J674" s="320" t="str">
        <f t="shared" si="68"/>
        <v>2075–2076</v>
      </c>
      <c r="L674" s="356"/>
      <c r="N674" s="95"/>
    </row>
    <row r="675" spans="1:14" x14ac:dyDescent="0.3">
      <c r="A675" s="354">
        <v>64254</v>
      </c>
      <c r="B675" s="92">
        <f t="shared" ref="B675:B738" si="71">IF(C675&gt;0,C675*-1,C675)</f>
        <v>0</v>
      </c>
      <c r="C675" s="93"/>
      <c r="D675" s="94">
        <f t="shared" ref="D675:D738" si="72">IF(C675="",0,IF($E$20="Beginning",IF(C674&lt;&gt;"",$F674*$E$16/12,0),IF(C674&lt;&gt;"",$F674*$E$16/12,$E$21*$E$16/12)))</f>
        <v>0</v>
      </c>
      <c r="E675" s="355">
        <f t="shared" si="70"/>
        <v>0</v>
      </c>
      <c r="F675" s="94">
        <f t="shared" ref="F675:F738" si="73">IF(C675="",0,IF(C674="",$E$21-E675,IF(C675&lt;&gt;"",F674-E675)))</f>
        <v>0</v>
      </c>
      <c r="G675" s="94">
        <f>IF(AND(C675&lt;&gt;"",SUM(G$34:G674)&lt;E$25),$E$25/$E$29,0)</f>
        <v>0</v>
      </c>
      <c r="H675" s="94">
        <f t="shared" ref="H675:H738" si="74">IF(C675&lt;&gt;"",G675+H674,0)</f>
        <v>0</v>
      </c>
      <c r="I675" s="94">
        <f t="shared" si="69"/>
        <v>0</v>
      </c>
      <c r="J675" s="320" t="str">
        <f t="shared" ref="J675:J738" si="75">IF(OR(MONTH(A675)=1,MONTH(A675)=2,MONTH(A675)=3,MONTH(A675)=4,MONTH(A675)=5,MONTH(A675)=6),YEAR(A675)-1&amp;"–"&amp;YEAR(A675),YEAR(A675)&amp;"–"&amp;YEAR(A675)+1)</f>
        <v>2075–2076</v>
      </c>
      <c r="L675" s="356"/>
      <c r="N675" s="95"/>
    </row>
    <row r="676" spans="1:14" x14ac:dyDescent="0.3">
      <c r="A676" s="354">
        <v>64285</v>
      </c>
      <c r="B676" s="92">
        <f t="shared" si="71"/>
        <v>0</v>
      </c>
      <c r="C676" s="93"/>
      <c r="D676" s="94">
        <f t="shared" si="72"/>
        <v>0</v>
      </c>
      <c r="E676" s="355">
        <f t="shared" si="70"/>
        <v>0</v>
      </c>
      <c r="F676" s="94">
        <f t="shared" si="73"/>
        <v>0</v>
      </c>
      <c r="G676" s="94">
        <f>IF(AND(C676&lt;&gt;"",SUM(G$34:G675)&lt;E$25),$E$25/$E$29,0)</f>
        <v>0</v>
      </c>
      <c r="H676" s="94">
        <f t="shared" si="74"/>
        <v>0</v>
      </c>
      <c r="I676" s="94">
        <f t="shared" ref="I676:I739" si="76">IF(C676&lt;&gt;"",$E$25-H676,0)</f>
        <v>0</v>
      </c>
      <c r="J676" s="320" t="str">
        <f t="shared" si="75"/>
        <v>2075–2076</v>
      </c>
      <c r="L676" s="356"/>
      <c r="N676" s="95"/>
    </row>
    <row r="677" spans="1:14" x14ac:dyDescent="0.3">
      <c r="A677" s="354">
        <v>64316</v>
      </c>
      <c r="B677" s="92">
        <f t="shared" si="71"/>
        <v>0</v>
      </c>
      <c r="C677" s="93"/>
      <c r="D677" s="94">
        <f t="shared" si="72"/>
        <v>0</v>
      </c>
      <c r="E677" s="355">
        <f t="shared" si="70"/>
        <v>0</v>
      </c>
      <c r="F677" s="94">
        <f t="shared" si="73"/>
        <v>0</v>
      </c>
      <c r="G677" s="94">
        <f>IF(AND(C677&lt;&gt;"",SUM(G$34:G676)&lt;E$25),$E$25/$E$29,0)</f>
        <v>0</v>
      </c>
      <c r="H677" s="94">
        <f t="shared" si="74"/>
        <v>0</v>
      </c>
      <c r="I677" s="94">
        <f t="shared" si="76"/>
        <v>0</v>
      </c>
      <c r="J677" s="320" t="str">
        <f t="shared" si="75"/>
        <v>2075–2076</v>
      </c>
      <c r="L677" s="356"/>
      <c r="N677" s="95"/>
    </row>
    <row r="678" spans="1:14" x14ac:dyDescent="0.3">
      <c r="A678" s="354">
        <v>64345</v>
      </c>
      <c r="B678" s="92">
        <f t="shared" si="71"/>
        <v>0</v>
      </c>
      <c r="C678" s="93"/>
      <c r="D678" s="94">
        <f t="shared" si="72"/>
        <v>0</v>
      </c>
      <c r="E678" s="355">
        <f t="shared" si="70"/>
        <v>0</v>
      </c>
      <c r="F678" s="94">
        <f t="shared" si="73"/>
        <v>0</v>
      </c>
      <c r="G678" s="94">
        <f>IF(AND(C678&lt;&gt;"",SUM(G$34:G677)&lt;E$25),$E$25/$E$29,0)</f>
        <v>0</v>
      </c>
      <c r="H678" s="94">
        <f t="shared" si="74"/>
        <v>0</v>
      </c>
      <c r="I678" s="94">
        <f t="shared" si="76"/>
        <v>0</v>
      </c>
      <c r="J678" s="320" t="str">
        <f t="shared" si="75"/>
        <v>2075–2076</v>
      </c>
      <c r="L678" s="356"/>
      <c r="N678" s="95"/>
    </row>
    <row r="679" spans="1:14" x14ac:dyDescent="0.3">
      <c r="A679" s="354">
        <v>64376</v>
      </c>
      <c r="B679" s="92">
        <f t="shared" si="71"/>
        <v>0</v>
      </c>
      <c r="C679" s="93"/>
      <c r="D679" s="94">
        <f t="shared" si="72"/>
        <v>0</v>
      </c>
      <c r="E679" s="355">
        <f t="shared" si="70"/>
        <v>0</v>
      </c>
      <c r="F679" s="94">
        <f t="shared" si="73"/>
        <v>0</v>
      </c>
      <c r="G679" s="94">
        <f>IF(AND(C679&lt;&gt;"",SUM(G$34:G678)&lt;E$25),$E$25/$E$29,0)</f>
        <v>0</v>
      </c>
      <c r="H679" s="94">
        <f t="shared" si="74"/>
        <v>0</v>
      </c>
      <c r="I679" s="94">
        <f t="shared" si="76"/>
        <v>0</v>
      </c>
      <c r="J679" s="320" t="str">
        <f t="shared" si="75"/>
        <v>2075–2076</v>
      </c>
      <c r="L679" s="356"/>
      <c r="N679" s="95"/>
    </row>
    <row r="680" spans="1:14" x14ac:dyDescent="0.3">
      <c r="A680" s="354">
        <v>64406</v>
      </c>
      <c r="B680" s="92">
        <f t="shared" si="71"/>
        <v>0</v>
      </c>
      <c r="C680" s="93"/>
      <c r="D680" s="94">
        <f t="shared" si="72"/>
        <v>0</v>
      </c>
      <c r="E680" s="355">
        <f t="shared" si="70"/>
        <v>0</v>
      </c>
      <c r="F680" s="94">
        <f t="shared" si="73"/>
        <v>0</v>
      </c>
      <c r="G680" s="94">
        <f>IF(AND(C680&lt;&gt;"",SUM(G$34:G679)&lt;E$25),$E$25/$E$29,0)</f>
        <v>0</v>
      </c>
      <c r="H680" s="94">
        <f t="shared" si="74"/>
        <v>0</v>
      </c>
      <c r="I680" s="94">
        <f t="shared" si="76"/>
        <v>0</v>
      </c>
      <c r="J680" s="320" t="str">
        <f t="shared" si="75"/>
        <v>2075–2076</v>
      </c>
      <c r="L680" s="356"/>
      <c r="N680" s="95"/>
    </row>
    <row r="681" spans="1:14" x14ac:dyDescent="0.3">
      <c r="A681" s="354">
        <v>64437</v>
      </c>
      <c r="B681" s="92">
        <f t="shared" si="71"/>
        <v>0</v>
      </c>
      <c r="C681" s="93"/>
      <c r="D681" s="94">
        <f t="shared" si="72"/>
        <v>0</v>
      </c>
      <c r="E681" s="355">
        <f t="shared" si="70"/>
        <v>0</v>
      </c>
      <c r="F681" s="94">
        <f t="shared" si="73"/>
        <v>0</v>
      </c>
      <c r="G681" s="94">
        <f>IF(AND(C681&lt;&gt;"",SUM(G$34:G680)&lt;E$25),$E$25/$E$29,0)</f>
        <v>0</v>
      </c>
      <c r="H681" s="94">
        <f t="shared" si="74"/>
        <v>0</v>
      </c>
      <c r="I681" s="94">
        <f t="shared" si="76"/>
        <v>0</v>
      </c>
      <c r="J681" s="320" t="str">
        <f t="shared" si="75"/>
        <v>2075–2076</v>
      </c>
      <c r="L681" s="356"/>
      <c r="N681" s="95"/>
    </row>
    <row r="682" spans="1:14" x14ac:dyDescent="0.3">
      <c r="A682" s="354">
        <v>64467</v>
      </c>
      <c r="B682" s="92">
        <f t="shared" si="71"/>
        <v>0</v>
      </c>
      <c r="C682" s="93"/>
      <c r="D682" s="94">
        <f t="shared" si="72"/>
        <v>0</v>
      </c>
      <c r="E682" s="355">
        <f t="shared" si="70"/>
        <v>0</v>
      </c>
      <c r="F682" s="94">
        <f t="shared" si="73"/>
        <v>0</v>
      </c>
      <c r="G682" s="94">
        <f>IF(AND(C682&lt;&gt;"",SUM(G$34:G681)&lt;E$25),$E$25/$E$29,0)</f>
        <v>0</v>
      </c>
      <c r="H682" s="94">
        <f t="shared" si="74"/>
        <v>0</v>
      </c>
      <c r="I682" s="94">
        <f t="shared" si="76"/>
        <v>0</v>
      </c>
      <c r="J682" s="320" t="str">
        <f t="shared" si="75"/>
        <v>2076–2077</v>
      </c>
      <c r="L682" s="356"/>
      <c r="N682" s="95"/>
    </row>
    <row r="683" spans="1:14" x14ac:dyDescent="0.3">
      <c r="A683" s="354">
        <v>64498</v>
      </c>
      <c r="B683" s="92">
        <f t="shared" si="71"/>
        <v>0</v>
      </c>
      <c r="C683" s="93"/>
      <c r="D683" s="94">
        <f t="shared" si="72"/>
        <v>0</v>
      </c>
      <c r="E683" s="355">
        <f t="shared" si="70"/>
        <v>0</v>
      </c>
      <c r="F683" s="94">
        <f t="shared" si="73"/>
        <v>0</v>
      </c>
      <c r="G683" s="94">
        <f>IF(AND(C683&lt;&gt;"",SUM(G$34:G682)&lt;E$25),$E$25/$E$29,0)</f>
        <v>0</v>
      </c>
      <c r="H683" s="94">
        <f t="shared" si="74"/>
        <v>0</v>
      </c>
      <c r="I683" s="94">
        <f t="shared" si="76"/>
        <v>0</v>
      </c>
      <c r="J683" s="320" t="str">
        <f t="shared" si="75"/>
        <v>2076–2077</v>
      </c>
      <c r="L683" s="356"/>
      <c r="N683" s="95"/>
    </row>
    <row r="684" spans="1:14" x14ac:dyDescent="0.3">
      <c r="A684" s="354">
        <v>64529</v>
      </c>
      <c r="B684" s="92">
        <f t="shared" si="71"/>
        <v>0</v>
      </c>
      <c r="C684" s="93"/>
      <c r="D684" s="94">
        <f t="shared" si="72"/>
        <v>0</v>
      </c>
      <c r="E684" s="355">
        <f t="shared" si="70"/>
        <v>0</v>
      </c>
      <c r="F684" s="94">
        <f t="shared" si="73"/>
        <v>0</v>
      </c>
      <c r="G684" s="94">
        <f>IF(AND(C684&lt;&gt;"",SUM(G$34:G683)&lt;E$25),$E$25/$E$29,0)</f>
        <v>0</v>
      </c>
      <c r="H684" s="94">
        <f t="shared" si="74"/>
        <v>0</v>
      </c>
      <c r="I684" s="94">
        <f t="shared" si="76"/>
        <v>0</v>
      </c>
      <c r="J684" s="320" t="str">
        <f t="shared" si="75"/>
        <v>2076–2077</v>
      </c>
      <c r="L684" s="356"/>
      <c r="N684" s="95"/>
    </row>
    <row r="685" spans="1:14" x14ac:dyDescent="0.3">
      <c r="A685" s="354">
        <v>64559</v>
      </c>
      <c r="B685" s="92">
        <f t="shared" si="71"/>
        <v>0</v>
      </c>
      <c r="C685" s="93"/>
      <c r="D685" s="94">
        <f t="shared" si="72"/>
        <v>0</v>
      </c>
      <c r="E685" s="355">
        <f t="shared" si="70"/>
        <v>0</v>
      </c>
      <c r="F685" s="94">
        <f t="shared" si="73"/>
        <v>0</v>
      </c>
      <c r="G685" s="94">
        <f>IF(AND(C685&lt;&gt;"",SUM(G$34:G684)&lt;E$25),$E$25/$E$29,0)</f>
        <v>0</v>
      </c>
      <c r="H685" s="94">
        <f t="shared" si="74"/>
        <v>0</v>
      </c>
      <c r="I685" s="94">
        <f t="shared" si="76"/>
        <v>0</v>
      </c>
      <c r="J685" s="320" t="str">
        <f t="shared" si="75"/>
        <v>2076–2077</v>
      </c>
      <c r="L685" s="356"/>
      <c r="N685" s="95"/>
    </row>
    <row r="686" spans="1:14" x14ac:dyDescent="0.3">
      <c r="A686" s="354">
        <v>64590</v>
      </c>
      <c r="B686" s="92">
        <f t="shared" si="71"/>
        <v>0</v>
      </c>
      <c r="C686" s="93"/>
      <c r="D686" s="94">
        <f t="shared" si="72"/>
        <v>0</v>
      </c>
      <c r="E686" s="355">
        <f t="shared" si="70"/>
        <v>0</v>
      </c>
      <c r="F686" s="94">
        <f t="shared" si="73"/>
        <v>0</v>
      </c>
      <c r="G686" s="94">
        <f>IF(AND(C686&lt;&gt;"",SUM(G$34:G685)&lt;E$25),$E$25/$E$29,0)</f>
        <v>0</v>
      </c>
      <c r="H686" s="94">
        <f t="shared" si="74"/>
        <v>0</v>
      </c>
      <c r="I686" s="94">
        <f t="shared" si="76"/>
        <v>0</v>
      </c>
      <c r="J686" s="320" t="str">
        <f t="shared" si="75"/>
        <v>2076–2077</v>
      </c>
      <c r="L686" s="356"/>
      <c r="N686" s="95"/>
    </row>
    <row r="687" spans="1:14" x14ac:dyDescent="0.3">
      <c r="A687" s="354">
        <v>64620</v>
      </c>
      <c r="B687" s="92">
        <f t="shared" si="71"/>
        <v>0</v>
      </c>
      <c r="C687" s="93"/>
      <c r="D687" s="94">
        <f t="shared" si="72"/>
        <v>0</v>
      </c>
      <c r="E687" s="355">
        <f t="shared" si="70"/>
        <v>0</v>
      </c>
      <c r="F687" s="94">
        <f t="shared" si="73"/>
        <v>0</v>
      </c>
      <c r="G687" s="94">
        <f>IF(AND(C687&lt;&gt;"",SUM(G$34:G686)&lt;E$25),$E$25/$E$29,0)</f>
        <v>0</v>
      </c>
      <c r="H687" s="94">
        <f t="shared" si="74"/>
        <v>0</v>
      </c>
      <c r="I687" s="94">
        <f t="shared" si="76"/>
        <v>0</v>
      </c>
      <c r="J687" s="320" t="str">
        <f t="shared" si="75"/>
        <v>2076–2077</v>
      </c>
      <c r="L687" s="356"/>
      <c r="N687" s="95"/>
    </row>
    <row r="688" spans="1:14" x14ac:dyDescent="0.3">
      <c r="A688" s="354">
        <v>64651</v>
      </c>
      <c r="B688" s="92">
        <f t="shared" si="71"/>
        <v>0</v>
      </c>
      <c r="C688" s="93"/>
      <c r="D688" s="94">
        <f t="shared" si="72"/>
        <v>0</v>
      </c>
      <c r="E688" s="355">
        <f t="shared" si="70"/>
        <v>0</v>
      </c>
      <c r="F688" s="94">
        <f t="shared" si="73"/>
        <v>0</v>
      </c>
      <c r="G688" s="94">
        <f>IF(AND(C688&lt;&gt;"",SUM(G$34:G687)&lt;E$25),$E$25/$E$29,0)</f>
        <v>0</v>
      </c>
      <c r="H688" s="94">
        <f t="shared" si="74"/>
        <v>0</v>
      </c>
      <c r="I688" s="94">
        <f t="shared" si="76"/>
        <v>0</v>
      </c>
      <c r="J688" s="320" t="str">
        <f t="shared" si="75"/>
        <v>2076–2077</v>
      </c>
      <c r="L688" s="356"/>
      <c r="N688" s="95"/>
    </row>
    <row r="689" spans="1:14" x14ac:dyDescent="0.3">
      <c r="A689" s="354">
        <v>64682</v>
      </c>
      <c r="B689" s="92">
        <f t="shared" si="71"/>
        <v>0</v>
      </c>
      <c r="C689" s="93"/>
      <c r="D689" s="94">
        <f t="shared" si="72"/>
        <v>0</v>
      </c>
      <c r="E689" s="355">
        <f t="shared" si="70"/>
        <v>0</v>
      </c>
      <c r="F689" s="94">
        <f t="shared" si="73"/>
        <v>0</v>
      </c>
      <c r="G689" s="94">
        <f>IF(AND(C689&lt;&gt;"",SUM(G$34:G688)&lt;E$25),$E$25/$E$29,0)</f>
        <v>0</v>
      </c>
      <c r="H689" s="94">
        <f t="shared" si="74"/>
        <v>0</v>
      </c>
      <c r="I689" s="94">
        <f t="shared" si="76"/>
        <v>0</v>
      </c>
      <c r="J689" s="320" t="str">
        <f t="shared" si="75"/>
        <v>2076–2077</v>
      </c>
      <c r="L689" s="356"/>
      <c r="N689" s="95"/>
    </row>
    <row r="690" spans="1:14" x14ac:dyDescent="0.3">
      <c r="A690" s="354">
        <v>64710</v>
      </c>
      <c r="B690" s="92">
        <f t="shared" si="71"/>
        <v>0</v>
      </c>
      <c r="C690" s="93"/>
      <c r="D690" s="94">
        <f t="shared" si="72"/>
        <v>0</v>
      </c>
      <c r="E690" s="355">
        <f t="shared" si="70"/>
        <v>0</v>
      </c>
      <c r="F690" s="94">
        <f t="shared" si="73"/>
        <v>0</v>
      </c>
      <c r="G690" s="94">
        <f>IF(AND(C690&lt;&gt;"",SUM(G$34:G689)&lt;E$25),$E$25/$E$29,0)</f>
        <v>0</v>
      </c>
      <c r="H690" s="94">
        <f t="shared" si="74"/>
        <v>0</v>
      </c>
      <c r="I690" s="94">
        <f t="shared" si="76"/>
        <v>0</v>
      </c>
      <c r="J690" s="320" t="str">
        <f t="shared" si="75"/>
        <v>2076–2077</v>
      </c>
      <c r="L690" s="356"/>
      <c r="N690" s="95"/>
    </row>
    <row r="691" spans="1:14" x14ac:dyDescent="0.3">
      <c r="A691" s="354">
        <v>64741</v>
      </c>
      <c r="B691" s="92">
        <f t="shared" si="71"/>
        <v>0</v>
      </c>
      <c r="C691" s="93"/>
      <c r="D691" s="94">
        <f t="shared" si="72"/>
        <v>0</v>
      </c>
      <c r="E691" s="355">
        <f t="shared" si="70"/>
        <v>0</v>
      </c>
      <c r="F691" s="94">
        <f t="shared" si="73"/>
        <v>0</v>
      </c>
      <c r="G691" s="94">
        <f>IF(AND(C691&lt;&gt;"",SUM(G$34:G690)&lt;E$25),$E$25/$E$29,0)</f>
        <v>0</v>
      </c>
      <c r="H691" s="94">
        <f t="shared" si="74"/>
        <v>0</v>
      </c>
      <c r="I691" s="94">
        <f t="shared" si="76"/>
        <v>0</v>
      </c>
      <c r="J691" s="320" t="str">
        <f t="shared" si="75"/>
        <v>2076–2077</v>
      </c>
      <c r="L691" s="356"/>
      <c r="N691" s="95"/>
    </row>
    <row r="692" spans="1:14" x14ac:dyDescent="0.3">
      <c r="A692" s="354">
        <v>64771</v>
      </c>
      <c r="B692" s="92">
        <f t="shared" si="71"/>
        <v>0</v>
      </c>
      <c r="C692" s="93"/>
      <c r="D692" s="94">
        <f t="shared" si="72"/>
        <v>0</v>
      </c>
      <c r="E692" s="355">
        <f t="shared" si="70"/>
        <v>0</v>
      </c>
      <c r="F692" s="94">
        <f t="shared" si="73"/>
        <v>0</v>
      </c>
      <c r="G692" s="94">
        <f>IF(AND(C692&lt;&gt;"",SUM(G$34:G691)&lt;E$25),$E$25/$E$29,0)</f>
        <v>0</v>
      </c>
      <c r="H692" s="94">
        <f t="shared" si="74"/>
        <v>0</v>
      </c>
      <c r="I692" s="94">
        <f t="shared" si="76"/>
        <v>0</v>
      </c>
      <c r="J692" s="320" t="str">
        <f t="shared" si="75"/>
        <v>2076–2077</v>
      </c>
      <c r="L692" s="356"/>
      <c r="N692" s="95"/>
    </row>
    <row r="693" spans="1:14" x14ac:dyDescent="0.3">
      <c r="A693" s="354">
        <v>64802</v>
      </c>
      <c r="B693" s="92">
        <f t="shared" si="71"/>
        <v>0</v>
      </c>
      <c r="C693" s="93"/>
      <c r="D693" s="94">
        <f t="shared" si="72"/>
        <v>0</v>
      </c>
      <c r="E693" s="355">
        <f t="shared" si="70"/>
        <v>0</v>
      </c>
      <c r="F693" s="94">
        <f t="shared" si="73"/>
        <v>0</v>
      </c>
      <c r="G693" s="94">
        <f>IF(AND(C693&lt;&gt;"",SUM(G$34:G692)&lt;E$25),$E$25/$E$29,0)</f>
        <v>0</v>
      </c>
      <c r="H693" s="94">
        <f t="shared" si="74"/>
        <v>0</v>
      </c>
      <c r="I693" s="94">
        <f t="shared" si="76"/>
        <v>0</v>
      </c>
      <c r="J693" s="320" t="str">
        <f t="shared" si="75"/>
        <v>2076–2077</v>
      </c>
      <c r="L693" s="356"/>
      <c r="N693" s="95"/>
    </row>
    <row r="694" spans="1:14" x14ac:dyDescent="0.3">
      <c r="A694" s="354">
        <v>64832</v>
      </c>
      <c r="B694" s="92">
        <f t="shared" si="71"/>
        <v>0</v>
      </c>
      <c r="C694" s="93"/>
      <c r="D694" s="94">
        <f t="shared" si="72"/>
        <v>0</v>
      </c>
      <c r="E694" s="355">
        <f t="shared" si="70"/>
        <v>0</v>
      </c>
      <c r="F694" s="94">
        <f t="shared" si="73"/>
        <v>0</v>
      </c>
      <c r="G694" s="94">
        <f>IF(AND(C694&lt;&gt;"",SUM(G$34:G693)&lt;E$25),$E$25/$E$29,0)</f>
        <v>0</v>
      </c>
      <c r="H694" s="94">
        <f t="shared" si="74"/>
        <v>0</v>
      </c>
      <c r="I694" s="94">
        <f t="shared" si="76"/>
        <v>0</v>
      </c>
      <c r="J694" s="320" t="str">
        <f t="shared" si="75"/>
        <v>2077–2078</v>
      </c>
      <c r="L694" s="356"/>
      <c r="N694" s="95"/>
    </row>
    <row r="695" spans="1:14" x14ac:dyDescent="0.3">
      <c r="A695" s="354">
        <v>64863</v>
      </c>
      <c r="B695" s="92">
        <f t="shared" si="71"/>
        <v>0</v>
      </c>
      <c r="C695" s="93"/>
      <c r="D695" s="94">
        <f t="shared" si="72"/>
        <v>0</v>
      </c>
      <c r="E695" s="355">
        <f t="shared" si="70"/>
        <v>0</v>
      </c>
      <c r="F695" s="94">
        <f t="shared" si="73"/>
        <v>0</v>
      </c>
      <c r="G695" s="94">
        <f>IF(AND(C695&lt;&gt;"",SUM(G$34:G694)&lt;E$25),$E$25/$E$29,0)</f>
        <v>0</v>
      </c>
      <c r="H695" s="94">
        <f t="shared" si="74"/>
        <v>0</v>
      </c>
      <c r="I695" s="94">
        <f t="shared" si="76"/>
        <v>0</v>
      </c>
      <c r="J695" s="320" t="str">
        <f t="shared" si="75"/>
        <v>2077–2078</v>
      </c>
      <c r="L695" s="356"/>
      <c r="N695" s="95"/>
    </row>
    <row r="696" spans="1:14" x14ac:dyDescent="0.3">
      <c r="A696" s="354">
        <v>64894</v>
      </c>
      <c r="B696" s="92">
        <f t="shared" si="71"/>
        <v>0</v>
      </c>
      <c r="C696" s="93"/>
      <c r="D696" s="94">
        <f t="shared" si="72"/>
        <v>0</v>
      </c>
      <c r="E696" s="355">
        <f t="shared" si="70"/>
        <v>0</v>
      </c>
      <c r="F696" s="94">
        <f t="shared" si="73"/>
        <v>0</v>
      </c>
      <c r="G696" s="94">
        <f>IF(AND(C696&lt;&gt;"",SUM(G$34:G695)&lt;E$25),$E$25/$E$29,0)</f>
        <v>0</v>
      </c>
      <c r="H696" s="94">
        <f t="shared" si="74"/>
        <v>0</v>
      </c>
      <c r="I696" s="94">
        <f t="shared" si="76"/>
        <v>0</v>
      </c>
      <c r="J696" s="320" t="str">
        <f t="shared" si="75"/>
        <v>2077–2078</v>
      </c>
      <c r="L696" s="356"/>
      <c r="N696" s="95"/>
    </row>
    <row r="697" spans="1:14" x14ac:dyDescent="0.3">
      <c r="A697" s="354">
        <v>64924</v>
      </c>
      <c r="B697" s="92">
        <f t="shared" si="71"/>
        <v>0</v>
      </c>
      <c r="C697" s="93"/>
      <c r="D697" s="94">
        <f t="shared" si="72"/>
        <v>0</v>
      </c>
      <c r="E697" s="355">
        <f t="shared" si="70"/>
        <v>0</v>
      </c>
      <c r="F697" s="94">
        <f t="shared" si="73"/>
        <v>0</v>
      </c>
      <c r="G697" s="94">
        <f>IF(AND(C697&lt;&gt;"",SUM(G$34:G696)&lt;E$25),$E$25/$E$29,0)</f>
        <v>0</v>
      </c>
      <c r="H697" s="94">
        <f t="shared" si="74"/>
        <v>0</v>
      </c>
      <c r="I697" s="94">
        <f t="shared" si="76"/>
        <v>0</v>
      </c>
      <c r="J697" s="320" t="str">
        <f t="shared" si="75"/>
        <v>2077–2078</v>
      </c>
      <c r="L697" s="356"/>
      <c r="N697" s="95"/>
    </row>
    <row r="698" spans="1:14" x14ac:dyDescent="0.3">
      <c r="A698" s="354">
        <v>64955</v>
      </c>
      <c r="B698" s="92">
        <f t="shared" si="71"/>
        <v>0</v>
      </c>
      <c r="C698" s="93"/>
      <c r="D698" s="94">
        <f t="shared" si="72"/>
        <v>0</v>
      </c>
      <c r="E698" s="355">
        <f t="shared" si="70"/>
        <v>0</v>
      </c>
      <c r="F698" s="94">
        <f t="shared" si="73"/>
        <v>0</v>
      </c>
      <c r="G698" s="94">
        <f>IF(AND(C698&lt;&gt;"",SUM(G$34:G697)&lt;E$25),$E$25/$E$29,0)</f>
        <v>0</v>
      </c>
      <c r="H698" s="94">
        <f t="shared" si="74"/>
        <v>0</v>
      </c>
      <c r="I698" s="94">
        <f t="shared" si="76"/>
        <v>0</v>
      </c>
      <c r="J698" s="320" t="str">
        <f t="shared" si="75"/>
        <v>2077–2078</v>
      </c>
      <c r="L698" s="356"/>
      <c r="N698" s="95"/>
    </row>
    <row r="699" spans="1:14" x14ac:dyDescent="0.3">
      <c r="A699" s="354">
        <v>64985</v>
      </c>
      <c r="B699" s="92">
        <f t="shared" si="71"/>
        <v>0</v>
      </c>
      <c r="C699" s="93"/>
      <c r="D699" s="94">
        <f t="shared" si="72"/>
        <v>0</v>
      </c>
      <c r="E699" s="355">
        <f t="shared" si="70"/>
        <v>0</v>
      </c>
      <c r="F699" s="94">
        <f t="shared" si="73"/>
        <v>0</v>
      </c>
      <c r="G699" s="94">
        <f>IF(AND(C699&lt;&gt;"",SUM(G$34:G698)&lt;E$25),$E$25/$E$29,0)</f>
        <v>0</v>
      </c>
      <c r="H699" s="94">
        <f t="shared" si="74"/>
        <v>0</v>
      </c>
      <c r="I699" s="94">
        <f t="shared" si="76"/>
        <v>0</v>
      </c>
      <c r="J699" s="320" t="str">
        <f t="shared" si="75"/>
        <v>2077–2078</v>
      </c>
      <c r="L699" s="356"/>
      <c r="N699" s="95"/>
    </row>
    <row r="700" spans="1:14" x14ac:dyDescent="0.3">
      <c r="A700" s="354">
        <v>65016</v>
      </c>
      <c r="B700" s="92">
        <f t="shared" si="71"/>
        <v>0</v>
      </c>
      <c r="C700" s="93"/>
      <c r="D700" s="94">
        <f t="shared" si="72"/>
        <v>0</v>
      </c>
      <c r="E700" s="355">
        <f t="shared" si="70"/>
        <v>0</v>
      </c>
      <c r="F700" s="94">
        <f t="shared" si="73"/>
        <v>0</v>
      </c>
      <c r="G700" s="94">
        <f>IF(AND(C700&lt;&gt;"",SUM(G$34:G699)&lt;E$25),$E$25/$E$29,0)</f>
        <v>0</v>
      </c>
      <c r="H700" s="94">
        <f t="shared" si="74"/>
        <v>0</v>
      </c>
      <c r="I700" s="94">
        <f t="shared" si="76"/>
        <v>0</v>
      </c>
      <c r="J700" s="320" t="str">
        <f t="shared" si="75"/>
        <v>2077–2078</v>
      </c>
      <c r="L700" s="356"/>
      <c r="N700" s="95"/>
    </row>
    <row r="701" spans="1:14" x14ac:dyDescent="0.3">
      <c r="A701" s="354">
        <v>65047</v>
      </c>
      <c r="B701" s="92">
        <f t="shared" si="71"/>
        <v>0</v>
      </c>
      <c r="C701" s="93"/>
      <c r="D701" s="94">
        <f t="shared" si="72"/>
        <v>0</v>
      </c>
      <c r="E701" s="355">
        <f t="shared" si="70"/>
        <v>0</v>
      </c>
      <c r="F701" s="94">
        <f t="shared" si="73"/>
        <v>0</v>
      </c>
      <c r="G701" s="94">
        <f>IF(AND(C701&lt;&gt;"",SUM(G$34:G700)&lt;E$25),$E$25/$E$29,0)</f>
        <v>0</v>
      </c>
      <c r="H701" s="94">
        <f t="shared" si="74"/>
        <v>0</v>
      </c>
      <c r="I701" s="94">
        <f t="shared" si="76"/>
        <v>0</v>
      </c>
      <c r="J701" s="320" t="str">
        <f t="shared" si="75"/>
        <v>2077–2078</v>
      </c>
      <c r="L701" s="356"/>
      <c r="N701" s="95"/>
    </row>
    <row r="702" spans="1:14" x14ac:dyDescent="0.3">
      <c r="A702" s="354">
        <v>65075</v>
      </c>
      <c r="B702" s="92">
        <f t="shared" si="71"/>
        <v>0</v>
      </c>
      <c r="C702" s="93"/>
      <c r="D702" s="94">
        <f t="shared" si="72"/>
        <v>0</v>
      </c>
      <c r="E702" s="355">
        <f t="shared" si="70"/>
        <v>0</v>
      </c>
      <c r="F702" s="94">
        <f t="shared" si="73"/>
        <v>0</v>
      </c>
      <c r="G702" s="94">
        <f>IF(AND(C702&lt;&gt;"",SUM(G$34:G701)&lt;E$25),$E$25/$E$29,0)</f>
        <v>0</v>
      </c>
      <c r="H702" s="94">
        <f t="shared" si="74"/>
        <v>0</v>
      </c>
      <c r="I702" s="94">
        <f t="shared" si="76"/>
        <v>0</v>
      </c>
      <c r="J702" s="320" t="str">
        <f t="shared" si="75"/>
        <v>2077–2078</v>
      </c>
      <c r="L702" s="356"/>
      <c r="N702" s="95"/>
    </row>
    <row r="703" spans="1:14" x14ac:dyDescent="0.3">
      <c r="A703" s="354">
        <v>65106</v>
      </c>
      <c r="B703" s="92">
        <f t="shared" si="71"/>
        <v>0</v>
      </c>
      <c r="C703" s="93"/>
      <c r="D703" s="94">
        <f t="shared" si="72"/>
        <v>0</v>
      </c>
      <c r="E703" s="355">
        <f t="shared" si="70"/>
        <v>0</v>
      </c>
      <c r="F703" s="94">
        <f t="shared" si="73"/>
        <v>0</v>
      </c>
      <c r="G703" s="94">
        <f>IF(AND(C703&lt;&gt;"",SUM(G$34:G702)&lt;E$25),$E$25/$E$29,0)</f>
        <v>0</v>
      </c>
      <c r="H703" s="94">
        <f t="shared" si="74"/>
        <v>0</v>
      </c>
      <c r="I703" s="94">
        <f t="shared" si="76"/>
        <v>0</v>
      </c>
      <c r="J703" s="320" t="str">
        <f t="shared" si="75"/>
        <v>2077–2078</v>
      </c>
      <c r="L703" s="356"/>
      <c r="N703" s="95"/>
    </row>
    <row r="704" spans="1:14" x14ac:dyDescent="0.3">
      <c r="A704" s="354">
        <v>65136</v>
      </c>
      <c r="B704" s="92">
        <f t="shared" si="71"/>
        <v>0</v>
      </c>
      <c r="C704" s="93"/>
      <c r="D704" s="94">
        <f t="shared" si="72"/>
        <v>0</v>
      </c>
      <c r="E704" s="355">
        <f t="shared" si="70"/>
        <v>0</v>
      </c>
      <c r="F704" s="94">
        <f t="shared" si="73"/>
        <v>0</v>
      </c>
      <c r="G704" s="94">
        <f>IF(AND(C704&lt;&gt;"",SUM(G$34:G703)&lt;E$25),$E$25/$E$29,0)</f>
        <v>0</v>
      </c>
      <c r="H704" s="94">
        <f t="shared" si="74"/>
        <v>0</v>
      </c>
      <c r="I704" s="94">
        <f t="shared" si="76"/>
        <v>0</v>
      </c>
      <c r="J704" s="320" t="str">
        <f t="shared" si="75"/>
        <v>2077–2078</v>
      </c>
      <c r="L704" s="356"/>
      <c r="N704" s="95"/>
    </row>
    <row r="705" spans="1:14" x14ac:dyDescent="0.3">
      <c r="A705" s="354">
        <v>65167</v>
      </c>
      <c r="B705" s="92">
        <f t="shared" si="71"/>
        <v>0</v>
      </c>
      <c r="C705" s="93"/>
      <c r="D705" s="94">
        <f t="shared" si="72"/>
        <v>0</v>
      </c>
      <c r="E705" s="355">
        <f t="shared" si="70"/>
        <v>0</v>
      </c>
      <c r="F705" s="94">
        <f t="shared" si="73"/>
        <v>0</v>
      </c>
      <c r="G705" s="94">
        <f>IF(AND(C705&lt;&gt;"",SUM(G$34:G704)&lt;E$25),$E$25/$E$29,0)</f>
        <v>0</v>
      </c>
      <c r="H705" s="94">
        <f t="shared" si="74"/>
        <v>0</v>
      </c>
      <c r="I705" s="94">
        <f t="shared" si="76"/>
        <v>0</v>
      </c>
      <c r="J705" s="320" t="str">
        <f t="shared" si="75"/>
        <v>2077–2078</v>
      </c>
      <c r="L705" s="356"/>
      <c r="N705" s="95"/>
    </row>
    <row r="706" spans="1:14" x14ac:dyDescent="0.3">
      <c r="A706" s="354">
        <v>65197</v>
      </c>
      <c r="B706" s="92">
        <f t="shared" si="71"/>
        <v>0</v>
      </c>
      <c r="C706" s="93"/>
      <c r="D706" s="94">
        <f t="shared" si="72"/>
        <v>0</v>
      </c>
      <c r="E706" s="355">
        <f t="shared" si="70"/>
        <v>0</v>
      </c>
      <c r="F706" s="94">
        <f t="shared" si="73"/>
        <v>0</v>
      </c>
      <c r="G706" s="94">
        <f>IF(AND(C706&lt;&gt;"",SUM(G$34:G705)&lt;E$25),$E$25/$E$29,0)</f>
        <v>0</v>
      </c>
      <c r="H706" s="94">
        <f t="shared" si="74"/>
        <v>0</v>
      </c>
      <c r="I706" s="94">
        <f t="shared" si="76"/>
        <v>0</v>
      </c>
      <c r="J706" s="320" t="str">
        <f t="shared" si="75"/>
        <v>2078–2079</v>
      </c>
      <c r="L706" s="356"/>
      <c r="N706" s="95"/>
    </row>
    <row r="707" spans="1:14" x14ac:dyDescent="0.3">
      <c r="A707" s="354">
        <v>65228</v>
      </c>
      <c r="B707" s="92">
        <f t="shared" si="71"/>
        <v>0</v>
      </c>
      <c r="C707" s="93"/>
      <c r="D707" s="94">
        <f t="shared" si="72"/>
        <v>0</v>
      </c>
      <c r="E707" s="355">
        <f t="shared" si="70"/>
        <v>0</v>
      </c>
      <c r="F707" s="94">
        <f t="shared" si="73"/>
        <v>0</v>
      </c>
      <c r="G707" s="94">
        <f>IF(AND(C707&lt;&gt;"",SUM(G$34:G706)&lt;E$25),$E$25/$E$29,0)</f>
        <v>0</v>
      </c>
      <c r="H707" s="94">
        <f t="shared" si="74"/>
        <v>0</v>
      </c>
      <c r="I707" s="94">
        <f t="shared" si="76"/>
        <v>0</v>
      </c>
      <c r="J707" s="320" t="str">
        <f t="shared" si="75"/>
        <v>2078–2079</v>
      </c>
      <c r="L707" s="356"/>
      <c r="N707" s="95"/>
    </row>
    <row r="708" spans="1:14" x14ac:dyDescent="0.3">
      <c r="A708" s="354">
        <v>65259</v>
      </c>
      <c r="B708" s="92">
        <f t="shared" si="71"/>
        <v>0</v>
      </c>
      <c r="C708" s="93"/>
      <c r="D708" s="94">
        <f t="shared" si="72"/>
        <v>0</v>
      </c>
      <c r="E708" s="355">
        <f t="shared" si="70"/>
        <v>0</v>
      </c>
      <c r="F708" s="94">
        <f t="shared" si="73"/>
        <v>0</v>
      </c>
      <c r="G708" s="94">
        <f>IF(AND(C708&lt;&gt;"",SUM(G$34:G707)&lt;E$25),$E$25/$E$29,0)</f>
        <v>0</v>
      </c>
      <c r="H708" s="94">
        <f t="shared" si="74"/>
        <v>0</v>
      </c>
      <c r="I708" s="94">
        <f t="shared" si="76"/>
        <v>0</v>
      </c>
      <c r="J708" s="320" t="str">
        <f t="shared" si="75"/>
        <v>2078–2079</v>
      </c>
      <c r="L708" s="356"/>
      <c r="N708" s="95"/>
    </row>
    <row r="709" spans="1:14" x14ac:dyDescent="0.3">
      <c r="A709" s="354">
        <v>65289</v>
      </c>
      <c r="B709" s="92">
        <f t="shared" si="71"/>
        <v>0</v>
      </c>
      <c r="C709" s="93"/>
      <c r="D709" s="94">
        <f t="shared" si="72"/>
        <v>0</v>
      </c>
      <c r="E709" s="355">
        <f t="shared" si="70"/>
        <v>0</v>
      </c>
      <c r="F709" s="94">
        <f t="shared" si="73"/>
        <v>0</v>
      </c>
      <c r="G709" s="94">
        <f>IF(AND(C709&lt;&gt;"",SUM(G$34:G708)&lt;E$25),$E$25/$E$29,0)</f>
        <v>0</v>
      </c>
      <c r="H709" s="94">
        <f t="shared" si="74"/>
        <v>0</v>
      </c>
      <c r="I709" s="94">
        <f t="shared" si="76"/>
        <v>0</v>
      </c>
      <c r="J709" s="320" t="str">
        <f t="shared" si="75"/>
        <v>2078–2079</v>
      </c>
      <c r="L709" s="356"/>
      <c r="N709" s="95"/>
    </row>
    <row r="710" spans="1:14" x14ac:dyDescent="0.3">
      <c r="A710" s="354">
        <v>65320</v>
      </c>
      <c r="B710" s="92">
        <f t="shared" si="71"/>
        <v>0</v>
      </c>
      <c r="C710" s="93"/>
      <c r="D710" s="94">
        <f t="shared" si="72"/>
        <v>0</v>
      </c>
      <c r="E710" s="355">
        <f t="shared" si="70"/>
        <v>0</v>
      </c>
      <c r="F710" s="94">
        <f t="shared" si="73"/>
        <v>0</v>
      </c>
      <c r="G710" s="94">
        <f>IF(AND(C710&lt;&gt;"",SUM(G$34:G709)&lt;E$25),$E$25/$E$29,0)</f>
        <v>0</v>
      </c>
      <c r="H710" s="94">
        <f t="shared" si="74"/>
        <v>0</v>
      </c>
      <c r="I710" s="94">
        <f t="shared" si="76"/>
        <v>0</v>
      </c>
      <c r="J710" s="320" t="str">
        <f t="shared" si="75"/>
        <v>2078–2079</v>
      </c>
      <c r="L710" s="356"/>
      <c r="N710" s="95"/>
    </row>
    <row r="711" spans="1:14" x14ac:dyDescent="0.3">
      <c r="A711" s="354">
        <v>65350</v>
      </c>
      <c r="B711" s="92">
        <f t="shared" si="71"/>
        <v>0</v>
      </c>
      <c r="C711" s="93"/>
      <c r="D711" s="94">
        <f t="shared" si="72"/>
        <v>0</v>
      </c>
      <c r="E711" s="355">
        <f t="shared" si="70"/>
        <v>0</v>
      </c>
      <c r="F711" s="94">
        <f t="shared" si="73"/>
        <v>0</v>
      </c>
      <c r="G711" s="94">
        <f>IF(AND(C711&lt;&gt;"",SUM(G$34:G710)&lt;E$25),$E$25/$E$29,0)</f>
        <v>0</v>
      </c>
      <c r="H711" s="94">
        <f t="shared" si="74"/>
        <v>0</v>
      </c>
      <c r="I711" s="94">
        <f t="shared" si="76"/>
        <v>0</v>
      </c>
      <c r="J711" s="320" t="str">
        <f t="shared" si="75"/>
        <v>2078–2079</v>
      </c>
      <c r="L711" s="356"/>
      <c r="N711" s="95"/>
    </row>
    <row r="712" spans="1:14" x14ac:dyDescent="0.3">
      <c r="A712" s="354">
        <v>65381</v>
      </c>
      <c r="B712" s="92">
        <f t="shared" si="71"/>
        <v>0</v>
      </c>
      <c r="C712" s="93"/>
      <c r="D712" s="94">
        <f t="shared" si="72"/>
        <v>0</v>
      </c>
      <c r="E712" s="355">
        <f t="shared" si="70"/>
        <v>0</v>
      </c>
      <c r="F712" s="94">
        <f t="shared" si="73"/>
        <v>0</v>
      </c>
      <c r="G712" s="94">
        <f>IF(AND(C712&lt;&gt;"",SUM(G$34:G711)&lt;E$25),$E$25/$E$29,0)</f>
        <v>0</v>
      </c>
      <c r="H712" s="94">
        <f t="shared" si="74"/>
        <v>0</v>
      </c>
      <c r="I712" s="94">
        <f t="shared" si="76"/>
        <v>0</v>
      </c>
      <c r="J712" s="320" t="str">
        <f t="shared" si="75"/>
        <v>2078–2079</v>
      </c>
      <c r="L712" s="356"/>
      <c r="N712" s="95"/>
    </row>
    <row r="713" spans="1:14" x14ac:dyDescent="0.3">
      <c r="A713" s="354">
        <v>65412</v>
      </c>
      <c r="B713" s="92">
        <f t="shared" si="71"/>
        <v>0</v>
      </c>
      <c r="C713" s="93"/>
      <c r="D713" s="94">
        <f t="shared" si="72"/>
        <v>0</v>
      </c>
      <c r="E713" s="355">
        <f t="shared" si="70"/>
        <v>0</v>
      </c>
      <c r="F713" s="94">
        <f t="shared" si="73"/>
        <v>0</v>
      </c>
      <c r="G713" s="94">
        <f>IF(AND(C713&lt;&gt;"",SUM(G$34:G712)&lt;E$25),$E$25/$E$29,0)</f>
        <v>0</v>
      </c>
      <c r="H713" s="94">
        <f t="shared" si="74"/>
        <v>0</v>
      </c>
      <c r="I713" s="94">
        <f t="shared" si="76"/>
        <v>0</v>
      </c>
      <c r="J713" s="320" t="str">
        <f t="shared" si="75"/>
        <v>2078–2079</v>
      </c>
      <c r="L713" s="356"/>
      <c r="N713" s="95"/>
    </row>
    <row r="714" spans="1:14" x14ac:dyDescent="0.3">
      <c r="A714" s="354">
        <v>65440</v>
      </c>
      <c r="B714" s="92">
        <f t="shared" si="71"/>
        <v>0</v>
      </c>
      <c r="C714" s="93"/>
      <c r="D714" s="94">
        <f t="shared" si="72"/>
        <v>0</v>
      </c>
      <c r="E714" s="355">
        <f t="shared" si="70"/>
        <v>0</v>
      </c>
      <c r="F714" s="94">
        <f t="shared" si="73"/>
        <v>0</v>
      </c>
      <c r="G714" s="94">
        <f>IF(AND(C714&lt;&gt;"",SUM(G$34:G713)&lt;E$25),$E$25/$E$29,0)</f>
        <v>0</v>
      </c>
      <c r="H714" s="94">
        <f t="shared" si="74"/>
        <v>0</v>
      </c>
      <c r="I714" s="94">
        <f t="shared" si="76"/>
        <v>0</v>
      </c>
      <c r="J714" s="320" t="str">
        <f t="shared" si="75"/>
        <v>2078–2079</v>
      </c>
      <c r="L714" s="356"/>
      <c r="N714" s="95"/>
    </row>
    <row r="715" spans="1:14" x14ac:dyDescent="0.3">
      <c r="A715" s="354">
        <v>65471</v>
      </c>
      <c r="B715" s="92">
        <f t="shared" si="71"/>
        <v>0</v>
      </c>
      <c r="C715" s="93"/>
      <c r="D715" s="94">
        <f t="shared" si="72"/>
        <v>0</v>
      </c>
      <c r="E715" s="355">
        <f t="shared" si="70"/>
        <v>0</v>
      </c>
      <c r="F715" s="94">
        <f t="shared" si="73"/>
        <v>0</v>
      </c>
      <c r="G715" s="94">
        <f>IF(AND(C715&lt;&gt;"",SUM(G$34:G714)&lt;E$25),$E$25/$E$29,0)</f>
        <v>0</v>
      </c>
      <c r="H715" s="94">
        <f t="shared" si="74"/>
        <v>0</v>
      </c>
      <c r="I715" s="94">
        <f t="shared" si="76"/>
        <v>0</v>
      </c>
      <c r="J715" s="320" t="str">
        <f t="shared" si="75"/>
        <v>2078–2079</v>
      </c>
      <c r="L715" s="356"/>
      <c r="N715" s="95"/>
    </row>
    <row r="716" spans="1:14" x14ac:dyDescent="0.3">
      <c r="A716" s="354">
        <v>65501</v>
      </c>
      <c r="B716" s="92">
        <f t="shared" si="71"/>
        <v>0</v>
      </c>
      <c r="C716" s="93"/>
      <c r="D716" s="94">
        <f t="shared" si="72"/>
        <v>0</v>
      </c>
      <c r="E716" s="355">
        <f t="shared" si="70"/>
        <v>0</v>
      </c>
      <c r="F716" s="94">
        <f t="shared" si="73"/>
        <v>0</v>
      </c>
      <c r="G716" s="94">
        <f>IF(AND(C716&lt;&gt;"",SUM(G$34:G715)&lt;E$25),$E$25/$E$29,0)</f>
        <v>0</v>
      </c>
      <c r="H716" s="94">
        <f t="shared" si="74"/>
        <v>0</v>
      </c>
      <c r="I716" s="94">
        <f t="shared" si="76"/>
        <v>0</v>
      </c>
      <c r="J716" s="320" t="str">
        <f t="shared" si="75"/>
        <v>2078–2079</v>
      </c>
      <c r="L716" s="356"/>
      <c r="N716" s="95"/>
    </row>
    <row r="717" spans="1:14" x14ac:dyDescent="0.3">
      <c r="A717" s="354">
        <v>65532</v>
      </c>
      <c r="B717" s="92">
        <f t="shared" si="71"/>
        <v>0</v>
      </c>
      <c r="C717" s="93"/>
      <c r="D717" s="94">
        <f t="shared" si="72"/>
        <v>0</v>
      </c>
      <c r="E717" s="355">
        <f t="shared" si="70"/>
        <v>0</v>
      </c>
      <c r="F717" s="94">
        <f t="shared" si="73"/>
        <v>0</v>
      </c>
      <c r="G717" s="94">
        <f>IF(AND(C717&lt;&gt;"",SUM(G$34:G716)&lt;E$25),$E$25/$E$29,0)</f>
        <v>0</v>
      </c>
      <c r="H717" s="94">
        <f t="shared" si="74"/>
        <v>0</v>
      </c>
      <c r="I717" s="94">
        <f t="shared" si="76"/>
        <v>0</v>
      </c>
      <c r="J717" s="320" t="str">
        <f t="shared" si="75"/>
        <v>2078–2079</v>
      </c>
      <c r="L717" s="356"/>
      <c r="N717" s="95"/>
    </row>
    <row r="718" spans="1:14" x14ac:dyDescent="0.3">
      <c r="A718" s="354">
        <v>65562</v>
      </c>
      <c r="B718" s="92">
        <f t="shared" si="71"/>
        <v>0</v>
      </c>
      <c r="C718" s="93"/>
      <c r="D718" s="94">
        <f t="shared" si="72"/>
        <v>0</v>
      </c>
      <c r="E718" s="355">
        <f t="shared" si="70"/>
        <v>0</v>
      </c>
      <c r="F718" s="94">
        <f t="shared" si="73"/>
        <v>0</v>
      </c>
      <c r="G718" s="94">
        <f>IF(AND(C718&lt;&gt;"",SUM(G$34:G717)&lt;E$25),$E$25/$E$29,0)</f>
        <v>0</v>
      </c>
      <c r="H718" s="94">
        <f t="shared" si="74"/>
        <v>0</v>
      </c>
      <c r="I718" s="94">
        <f t="shared" si="76"/>
        <v>0</v>
      </c>
      <c r="J718" s="320" t="str">
        <f t="shared" si="75"/>
        <v>2079–2080</v>
      </c>
      <c r="L718" s="356"/>
      <c r="N718" s="95"/>
    </row>
    <row r="719" spans="1:14" x14ac:dyDescent="0.3">
      <c r="A719" s="354">
        <v>65593</v>
      </c>
      <c r="B719" s="92">
        <f t="shared" si="71"/>
        <v>0</v>
      </c>
      <c r="C719" s="93"/>
      <c r="D719" s="94">
        <f t="shared" si="72"/>
        <v>0</v>
      </c>
      <c r="E719" s="355">
        <f t="shared" si="70"/>
        <v>0</v>
      </c>
      <c r="F719" s="94">
        <f t="shared" si="73"/>
        <v>0</v>
      </c>
      <c r="G719" s="94">
        <f>IF(AND(C719&lt;&gt;"",SUM(G$34:G718)&lt;E$25),$E$25/$E$29,0)</f>
        <v>0</v>
      </c>
      <c r="H719" s="94">
        <f t="shared" si="74"/>
        <v>0</v>
      </c>
      <c r="I719" s="94">
        <f t="shared" si="76"/>
        <v>0</v>
      </c>
      <c r="J719" s="320" t="str">
        <f t="shared" si="75"/>
        <v>2079–2080</v>
      </c>
      <c r="L719" s="356"/>
      <c r="N719" s="95"/>
    </row>
    <row r="720" spans="1:14" x14ac:dyDescent="0.3">
      <c r="A720" s="354">
        <v>65624</v>
      </c>
      <c r="B720" s="92">
        <f t="shared" si="71"/>
        <v>0</v>
      </c>
      <c r="C720" s="93"/>
      <c r="D720" s="94">
        <f t="shared" si="72"/>
        <v>0</v>
      </c>
      <c r="E720" s="355">
        <f t="shared" si="70"/>
        <v>0</v>
      </c>
      <c r="F720" s="94">
        <f t="shared" si="73"/>
        <v>0</v>
      </c>
      <c r="G720" s="94">
        <f>IF(AND(C720&lt;&gt;"",SUM(G$34:G719)&lt;E$25),$E$25/$E$29,0)</f>
        <v>0</v>
      </c>
      <c r="H720" s="94">
        <f t="shared" si="74"/>
        <v>0</v>
      </c>
      <c r="I720" s="94">
        <f t="shared" si="76"/>
        <v>0</v>
      </c>
      <c r="J720" s="320" t="str">
        <f t="shared" si="75"/>
        <v>2079–2080</v>
      </c>
      <c r="L720" s="356"/>
      <c r="N720" s="95"/>
    </row>
    <row r="721" spans="1:14" x14ac:dyDescent="0.3">
      <c r="A721" s="354">
        <v>65654</v>
      </c>
      <c r="B721" s="92">
        <f t="shared" si="71"/>
        <v>0</v>
      </c>
      <c r="C721" s="93"/>
      <c r="D721" s="94">
        <f t="shared" si="72"/>
        <v>0</v>
      </c>
      <c r="E721" s="355">
        <f t="shared" si="70"/>
        <v>0</v>
      </c>
      <c r="F721" s="94">
        <f t="shared" si="73"/>
        <v>0</v>
      </c>
      <c r="G721" s="94">
        <f>IF(AND(C721&lt;&gt;"",SUM(G$34:G720)&lt;E$25),$E$25/$E$29,0)</f>
        <v>0</v>
      </c>
      <c r="H721" s="94">
        <f t="shared" si="74"/>
        <v>0</v>
      </c>
      <c r="I721" s="94">
        <f t="shared" si="76"/>
        <v>0</v>
      </c>
      <c r="J721" s="320" t="str">
        <f t="shared" si="75"/>
        <v>2079–2080</v>
      </c>
      <c r="L721" s="356"/>
      <c r="N721" s="95"/>
    </row>
    <row r="722" spans="1:14" x14ac:dyDescent="0.3">
      <c r="A722" s="354">
        <v>65685</v>
      </c>
      <c r="B722" s="92">
        <f t="shared" si="71"/>
        <v>0</v>
      </c>
      <c r="C722" s="93"/>
      <c r="D722" s="94">
        <f t="shared" si="72"/>
        <v>0</v>
      </c>
      <c r="E722" s="355">
        <f t="shared" si="70"/>
        <v>0</v>
      </c>
      <c r="F722" s="94">
        <f t="shared" si="73"/>
        <v>0</v>
      </c>
      <c r="G722" s="94">
        <f>IF(AND(C722&lt;&gt;"",SUM(G$34:G721)&lt;E$25),$E$25/$E$29,0)</f>
        <v>0</v>
      </c>
      <c r="H722" s="94">
        <f t="shared" si="74"/>
        <v>0</v>
      </c>
      <c r="I722" s="94">
        <f t="shared" si="76"/>
        <v>0</v>
      </c>
      <c r="J722" s="320" t="str">
        <f t="shared" si="75"/>
        <v>2079–2080</v>
      </c>
      <c r="L722" s="356"/>
      <c r="N722" s="95"/>
    </row>
    <row r="723" spans="1:14" x14ac:dyDescent="0.3">
      <c r="A723" s="354">
        <v>65715</v>
      </c>
      <c r="B723" s="92">
        <f t="shared" si="71"/>
        <v>0</v>
      </c>
      <c r="C723" s="93"/>
      <c r="D723" s="94">
        <f t="shared" si="72"/>
        <v>0</v>
      </c>
      <c r="E723" s="355">
        <f t="shared" si="70"/>
        <v>0</v>
      </c>
      <c r="F723" s="94">
        <f t="shared" si="73"/>
        <v>0</v>
      </c>
      <c r="G723" s="94">
        <f>IF(AND(C723&lt;&gt;"",SUM(G$34:G722)&lt;E$25),$E$25/$E$29,0)</f>
        <v>0</v>
      </c>
      <c r="H723" s="94">
        <f t="shared" si="74"/>
        <v>0</v>
      </c>
      <c r="I723" s="94">
        <f t="shared" si="76"/>
        <v>0</v>
      </c>
      <c r="J723" s="320" t="str">
        <f t="shared" si="75"/>
        <v>2079–2080</v>
      </c>
      <c r="L723" s="356"/>
      <c r="N723" s="95"/>
    </row>
    <row r="724" spans="1:14" x14ac:dyDescent="0.3">
      <c r="A724" s="354">
        <v>65746</v>
      </c>
      <c r="B724" s="92">
        <f t="shared" si="71"/>
        <v>0</v>
      </c>
      <c r="C724" s="93"/>
      <c r="D724" s="94">
        <f t="shared" si="72"/>
        <v>0</v>
      </c>
      <c r="E724" s="355">
        <f t="shared" si="70"/>
        <v>0</v>
      </c>
      <c r="F724" s="94">
        <f t="shared" si="73"/>
        <v>0</v>
      </c>
      <c r="G724" s="94">
        <f>IF(AND(C724&lt;&gt;"",SUM(G$34:G723)&lt;E$25),$E$25/$E$29,0)</f>
        <v>0</v>
      </c>
      <c r="H724" s="94">
        <f t="shared" si="74"/>
        <v>0</v>
      </c>
      <c r="I724" s="94">
        <f t="shared" si="76"/>
        <v>0</v>
      </c>
      <c r="J724" s="320" t="str">
        <f t="shared" si="75"/>
        <v>2079–2080</v>
      </c>
      <c r="L724" s="356"/>
      <c r="N724" s="95"/>
    </row>
    <row r="725" spans="1:14" x14ac:dyDescent="0.3">
      <c r="A725" s="354">
        <v>65777</v>
      </c>
      <c r="B725" s="92">
        <f t="shared" si="71"/>
        <v>0</v>
      </c>
      <c r="C725" s="93"/>
      <c r="D725" s="94">
        <f t="shared" si="72"/>
        <v>0</v>
      </c>
      <c r="E725" s="355">
        <f t="shared" si="70"/>
        <v>0</v>
      </c>
      <c r="F725" s="94">
        <f t="shared" si="73"/>
        <v>0</v>
      </c>
      <c r="G725" s="94">
        <f>IF(AND(C725&lt;&gt;"",SUM(G$34:G724)&lt;E$25),$E$25/$E$29,0)</f>
        <v>0</v>
      </c>
      <c r="H725" s="94">
        <f t="shared" si="74"/>
        <v>0</v>
      </c>
      <c r="I725" s="94">
        <f t="shared" si="76"/>
        <v>0</v>
      </c>
      <c r="J725" s="320" t="str">
        <f t="shared" si="75"/>
        <v>2079–2080</v>
      </c>
      <c r="L725" s="356"/>
      <c r="N725" s="95"/>
    </row>
    <row r="726" spans="1:14" x14ac:dyDescent="0.3">
      <c r="A726" s="354">
        <v>65806</v>
      </c>
      <c r="B726" s="92">
        <f t="shared" si="71"/>
        <v>0</v>
      </c>
      <c r="C726" s="93"/>
      <c r="D726" s="94">
        <f t="shared" si="72"/>
        <v>0</v>
      </c>
      <c r="E726" s="355">
        <f t="shared" si="70"/>
        <v>0</v>
      </c>
      <c r="F726" s="94">
        <f t="shared" si="73"/>
        <v>0</v>
      </c>
      <c r="G726" s="94">
        <f>IF(AND(C726&lt;&gt;"",SUM(G$34:G725)&lt;E$25),$E$25/$E$29,0)</f>
        <v>0</v>
      </c>
      <c r="H726" s="94">
        <f t="shared" si="74"/>
        <v>0</v>
      </c>
      <c r="I726" s="94">
        <f t="shared" si="76"/>
        <v>0</v>
      </c>
      <c r="J726" s="320" t="str">
        <f t="shared" si="75"/>
        <v>2079–2080</v>
      </c>
      <c r="L726" s="356"/>
      <c r="N726" s="95"/>
    </row>
    <row r="727" spans="1:14" x14ac:dyDescent="0.3">
      <c r="A727" s="354">
        <v>65837</v>
      </c>
      <c r="B727" s="92">
        <f t="shared" si="71"/>
        <v>0</v>
      </c>
      <c r="C727" s="93"/>
      <c r="D727" s="94">
        <f t="shared" si="72"/>
        <v>0</v>
      </c>
      <c r="E727" s="355">
        <f t="shared" si="70"/>
        <v>0</v>
      </c>
      <c r="F727" s="94">
        <f t="shared" si="73"/>
        <v>0</v>
      </c>
      <c r="G727" s="94">
        <f>IF(AND(C727&lt;&gt;"",SUM(G$34:G726)&lt;E$25),$E$25/$E$29,0)</f>
        <v>0</v>
      </c>
      <c r="H727" s="94">
        <f t="shared" si="74"/>
        <v>0</v>
      </c>
      <c r="I727" s="94">
        <f t="shared" si="76"/>
        <v>0</v>
      </c>
      <c r="J727" s="320" t="str">
        <f t="shared" si="75"/>
        <v>2079–2080</v>
      </c>
      <c r="L727" s="356"/>
      <c r="N727" s="95"/>
    </row>
    <row r="728" spans="1:14" x14ac:dyDescent="0.3">
      <c r="A728" s="354">
        <v>65867</v>
      </c>
      <c r="B728" s="92">
        <f t="shared" si="71"/>
        <v>0</v>
      </c>
      <c r="C728" s="93"/>
      <c r="D728" s="94">
        <f t="shared" si="72"/>
        <v>0</v>
      </c>
      <c r="E728" s="355">
        <f t="shared" si="70"/>
        <v>0</v>
      </c>
      <c r="F728" s="94">
        <f t="shared" si="73"/>
        <v>0</v>
      </c>
      <c r="G728" s="94">
        <f>IF(AND(C728&lt;&gt;"",SUM(G$34:G727)&lt;E$25),$E$25/$E$29,0)</f>
        <v>0</v>
      </c>
      <c r="H728" s="94">
        <f t="shared" si="74"/>
        <v>0</v>
      </c>
      <c r="I728" s="94">
        <f t="shared" si="76"/>
        <v>0</v>
      </c>
      <c r="J728" s="320" t="str">
        <f t="shared" si="75"/>
        <v>2079–2080</v>
      </c>
      <c r="L728" s="356"/>
      <c r="N728" s="95"/>
    </row>
    <row r="729" spans="1:14" x14ac:dyDescent="0.3">
      <c r="A729" s="354">
        <v>65898</v>
      </c>
      <c r="B729" s="92">
        <f t="shared" si="71"/>
        <v>0</v>
      </c>
      <c r="C729" s="93"/>
      <c r="D729" s="94">
        <f t="shared" si="72"/>
        <v>0</v>
      </c>
      <c r="E729" s="355">
        <f t="shared" si="70"/>
        <v>0</v>
      </c>
      <c r="F729" s="94">
        <f t="shared" si="73"/>
        <v>0</v>
      </c>
      <c r="G729" s="94">
        <f>IF(AND(C729&lt;&gt;"",SUM(G$34:G728)&lt;E$25),$E$25/$E$29,0)</f>
        <v>0</v>
      </c>
      <c r="H729" s="94">
        <f t="shared" si="74"/>
        <v>0</v>
      </c>
      <c r="I729" s="94">
        <f t="shared" si="76"/>
        <v>0</v>
      </c>
      <c r="J729" s="320" t="str">
        <f t="shared" si="75"/>
        <v>2079–2080</v>
      </c>
      <c r="L729" s="356"/>
      <c r="N729" s="95"/>
    </row>
    <row r="730" spans="1:14" x14ac:dyDescent="0.3">
      <c r="A730" s="354">
        <v>65928</v>
      </c>
      <c r="B730" s="92">
        <f t="shared" si="71"/>
        <v>0</v>
      </c>
      <c r="C730" s="93"/>
      <c r="D730" s="94">
        <f t="shared" si="72"/>
        <v>0</v>
      </c>
      <c r="E730" s="355">
        <f t="shared" si="70"/>
        <v>0</v>
      </c>
      <c r="F730" s="94">
        <f t="shared" si="73"/>
        <v>0</v>
      </c>
      <c r="G730" s="94">
        <f>IF(AND(C730&lt;&gt;"",SUM(G$34:G729)&lt;E$25),$E$25/$E$29,0)</f>
        <v>0</v>
      </c>
      <c r="H730" s="94">
        <f t="shared" si="74"/>
        <v>0</v>
      </c>
      <c r="I730" s="94">
        <f t="shared" si="76"/>
        <v>0</v>
      </c>
      <c r="J730" s="320" t="str">
        <f t="shared" si="75"/>
        <v>2080–2081</v>
      </c>
      <c r="L730" s="356"/>
      <c r="N730" s="95"/>
    </row>
    <row r="731" spans="1:14" x14ac:dyDescent="0.3">
      <c r="A731" s="354">
        <v>65959</v>
      </c>
      <c r="B731" s="92">
        <f t="shared" si="71"/>
        <v>0</v>
      </c>
      <c r="C731" s="93"/>
      <c r="D731" s="94">
        <f t="shared" si="72"/>
        <v>0</v>
      </c>
      <c r="E731" s="355">
        <f t="shared" si="70"/>
        <v>0</v>
      </c>
      <c r="F731" s="94">
        <f t="shared" si="73"/>
        <v>0</v>
      </c>
      <c r="G731" s="94">
        <f>IF(AND(C731&lt;&gt;"",SUM(G$34:G730)&lt;E$25),$E$25/$E$29,0)</f>
        <v>0</v>
      </c>
      <c r="H731" s="94">
        <f t="shared" si="74"/>
        <v>0</v>
      </c>
      <c r="I731" s="94">
        <f t="shared" si="76"/>
        <v>0</v>
      </c>
      <c r="J731" s="320" t="str">
        <f t="shared" si="75"/>
        <v>2080–2081</v>
      </c>
      <c r="L731" s="356"/>
      <c r="N731" s="95"/>
    </row>
    <row r="732" spans="1:14" x14ac:dyDescent="0.3">
      <c r="A732" s="354">
        <v>65990</v>
      </c>
      <c r="B732" s="92">
        <f t="shared" si="71"/>
        <v>0</v>
      </c>
      <c r="C732" s="93"/>
      <c r="D732" s="94">
        <f t="shared" si="72"/>
        <v>0</v>
      </c>
      <c r="E732" s="355">
        <f t="shared" si="70"/>
        <v>0</v>
      </c>
      <c r="F732" s="94">
        <f t="shared" si="73"/>
        <v>0</v>
      </c>
      <c r="G732" s="94">
        <f>IF(AND(C732&lt;&gt;"",SUM(G$34:G731)&lt;E$25),$E$25/$E$29,0)</f>
        <v>0</v>
      </c>
      <c r="H732" s="94">
        <f t="shared" si="74"/>
        <v>0</v>
      </c>
      <c r="I732" s="94">
        <f t="shared" si="76"/>
        <v>0</v>
      </c>
      <c r="J732" s="320" t="str">
        <f t="shared" si="75"/>
        <v>2080–2081</v>
      </c>
      <c r="L732" s="356"/>
      <c r="N732" s="95"/>
    </row>
    <row r="733" spans="1:14" x14ac:dyDescent="0.3">
      <c r="A733" s="354">
        <v>66020</v>
      </c>
      <c r="B733" s="92">
        <f t="shared" si="71"/>
        <v>0</v>
      </c>
      <c r="C733" s="93"/>
      <c r="D733" s="94">
        <f t="shared" si="72"/>
        <v>0</v>
      </c>
      <c r="E733" s="355">
        <f t="shared" si="70"/>
        <v>0</v>
      </c>
      <c r="F733" s="94">
        <f t="shared" si="73"/>
        <v>0</v>
      </c>
      <c r="G733" s="94">
        <f>IF(AND(C733&lt;&gt;"",SUM(G$34:G732)&lt;E$25),$E$25/$E$29,0)</f>
        <v>0</v>
      </c>
      <c r="H733" s="94">
        <f t="shared" si="74"/>
        <v>0</v>
      </c>
      <c r="I733" s="94">
        <f t="shared" si="76"/>
        <v>0</v>
      </c>
      <c r="J733" s="320" t="str">
        <f t="shared" si="75"/>
        <v>2080–2081</v>
      </c>
      <c r="L733" s="356"/>
      <c r="N733" s="95"/>
    </row>
    <row r="734" spans="1:14" x14ac:dyDescent="0.3">
      <c r="A734" s="354">
        <v>66051</v>
      </c>
      <c r="B734" s="92">
        <f t="shared" si="71"/>
        <v>0</v>
      </c>
      <c r="C734" s="93"/>
      <c r="D734" s="94">
        <f t="shared" si="72"/>
        <v>0</v>
      </c>
      <c r="E734" s="355">
        <f t="shared" si="70"/>
        <v>0</v>
      </c>
      <c r="F734" s="94">
        <f t="shared" si="73"/>
        <v>0</v>
      </c>
      <c r="G734" s="94">
        <f>IF(AND(C734&lt;&gt;"",SUM(G$34:G733)&lt;E$25),$E$25/$E$29,0)</f>
        <v>0</v>
      </c>
      <c r="H734" s="94">
        <f t="shared" si="74"/>
        <v>0</v>
      </c>
      <c r="I734" s="94">
        <f t="shared" si="76"/>
        <v>0</v>
      </c>
      <c r="J734" s="320" t="str">
        <f t="shared" si="75"/>
        <v>2080–2081</v>
      </c>
      <c r="L734" s="356"/>
      <c r="N734" s="95"/>
    </row>
    <row r="735" spans="1:14" x14ac:dyDescent="0.3">
      <c r="A735" s="354">
        <v>66081</v>
      </c>
      <c r="B735" s="92">
        <f t="shared" si="71"/>
        <v>0</v>
      </c>
      <c r="C735" s="93"/>
      <c r="D735" s="94">
        <f t="shared" si="72"/>
        <v>0</v>
      </c>
      <c r="E735" s="355">
        <f t="shared" si="70"/>
        <v>0</v>
      </c>
      <c r="F735" s="94">
        <f t="shared" si="73"/>
        <v>0</v>
      </c>
      <c r="G735" s="94">
        <f>IF(AND(C735&lt;&gt;"",SUM(G$34:G734)&lt;E$25),$E$25/$E$29,0)</f>
        <v>0</v>
      </c>
      <c r="H735" s="94">
        <f t="shared" si="74"/>
        <v>0</v>
      </c>
      <c r="I735" s="94">
        <f t="shared" si="76"/>
        <v>0</v>
      </c>
      <c r="J735" s="320" t="str">
        <f t="shared" si="75"/>
        <v>2080–2081</v>
      </c>
      <c r="L735" s="356"/>
      <c r="N735" s="95"/>
    </row>
    <row r="736" spans="1:14" x14ac:dyDescent="0.3">
      <c r="A736" s="354">
        <v>66112</v>
      </c>
      <c r="B736" s="92">
        <f t="shared" si="71"/>
        <v>0</v>
      </c>
      <c r="C736" s="93"/>
      <c r="D736" s="94">
        <f t="shared" si="72"/>
        <v>0</v>
      </c>
      <c r="E736" s="355">
        <f t="shared" si="70"/>
        <v>0</v>
      </c>
      <c r="F736" s="94">
        <f t="shared" si="73"/>
        <v>0</v>
      </c>
      <c r="G736" s="94">
        <f>IF(AND(C736&lt;&gt;"",SUM(G$34:G735)&lt;E$25),$E$25/$E$29,0)</f>
        <v>0</v>
      </c>
      <c r="H736" s="94">
        <f t="shared" si="74"/>
        <v>0</v>
      </c>
      <c r="I736" s="94">
        <f t="shared" si="76"/>
        <v>0</v>
      </c>
      <c r="J736" s="320" t="str">
        <f t="shared" si="75"/>
        <v>2080–2081</v>
      </c>
      <c r="L736" s="356"/>
      <c r="N736" s="95"/>
    </row>
    <row r="737" spans="1:14" x14ac:dyDescent="0.3">
      <c r="A737" s="354">
        <v>66143</v>
      </c>
      <c r="B737" s="92">
        <f t="shared" si="71"/>
        <v>0</v>
      </c>
      <c r="C737" s="93"/>
      <c r="D737" s="94">
        <f t="shared" si="72"/>
        <v>0</v>
      </c>
      <c r="E737" s="355">
        <f t="shared" si="70"/>
        <v>0</v>
      </c>
      <c r="F737" s="94">
        <f t="shared" si="73"/>
        <v>0</v>
      </c>
      <c r="G737" s="94">
        <f>IF(AND(C737&lt;&gt;"",SUM(G$34:G736)&lt;E$25),$E$25/$E$29,0)</f>
        <v>0</v>
      </c>
      <c r="H737" s="94">
        <f t="shared" si="74"/>
        <v>0</v>
      </c>
      <c r="I737" s="94">
        <f t="shared" si="76"/>
        <v>0</v>
      </c>
      <c r="J737" s="320" t="str">
        <f t="shared" si="75"/>
        <v>2080–2081</v>
      </c>
      <c r="L737" s="356"/>
      <c r="N737" s="95"/>
    </row>
    <row r="738" spans="1:14" x14ac:dyDescent="0.3">
      <c r="A738" s="354">
        <v>66171</v>
      </c>
      <c r="B738" s="92">
        <f t="shared" si="71"/>
        <v>0</v>
      </c>
      <c r="C738" s="93"/>
      <c r="D738" s="94">
        <f t="shared" si="72"/>
        <v>0</v>
      </c>
      <c r="E738" s="355">
        <f t="shared" ref="E738:E801" si="77">C738-D738</f>
        <v>0</v>
      </c>
      <c r="F738" s="94">
        <f t="shared" si="73"/>
        <v>0</v>
      </c>
      <c r="G738" s="94">
        <f>IF(AND(C738&lt;&gt;"",SUM(G$34:G737)&lt;E$25),$E$25/$E$29,0)</f>
        <v>0</v>
      </c>
      <c r="H738" s="94">
        <f t="shared" si="74"/>
        <v>0</v>
      </c>
      <c r="I738" s="94">
        <f t="shared" si="76"/>
        <v>0</v>
      </c>
      <c r="J738" s="320" t="str">
        <f t="shared" si="75"/>
        <v>2080–2081</v>
      </c>
      <c r="L738" s="356"/>
      <c r="N738" s="95"/>
    </row>
    <row r="739" spans="1:14" x14ac:dyDescent="0.3">
      <c r="A739" s="354">
        <v>66202</v>
      </c>
      <c r="B739" s="92">
        <f t="shared" ref="B739:B802" si="78">IF(C739&gt;0,C739*-1,C739)</f>
        <v>0</v>
      </c>
      <c r="C739" s="93"/>
      <c r="D739" s="94">
        <f t="shared" ref="D739:D802" si="79">IF(C739="",0,IF($E$20="Beginning",IF(C738&lt;&gt;"",$F738*$E$16/12,0),IF(C738&lt;&gt;"",$F738*$E$16/12,$E$21*$E$16/12)))</f>
        <v>0</v>
      </c>
      <c r="E739" s="355">
        <f t="shared" si="77"/>
        <v>0</v>
      </c>
      <c r="F739" s="94">
        <f t="shared" ref="F739:F802" si="80">IF(C739="",0,IF(C738="",$E$21-E739,IF(C739&lt;&gt;"",F738-E739)))</f>
        <v>0</v>
      </c>
      <c r="G739" s="94">
        <f>IF(AND(C739&lt;&gt;"",SUM(G$34:G738)&lt;E$25),$E$25/$E$29,0)</f>
        <v>0</v>
      </c>
      <c r="H739" s="94">
        <f t="shared" ref="H739:H802" si="81">IF(C739&lt;&gt;"",G739+H738,0)</f>
        <v>0</v>
      </c>
      <c r="I739" s="94">
        <f t="shared" si="76"/>
        <v>0</v>
      </c>
      <c r="J739" s="320" t="str">
        <f t="shared" ref="J739:J802" si="82">IF(OR(MONTH(A739)=1,MONTH(A739)=2,MONTH(A739)=3,MONTH(A739)=4,MONTH(A739)=5,MONTH(A739)=6),YEAR(A739)-1&amp;"–"&amp;YEAR(A739),YEAR(A739)&amp;"–"&amp;YEAR(A739)+1)</f>
        <v>2080–2081</v>
      </c>
      <c r="L739" s="356"/>
      <c r="N739" s="95"/>
    </row>
    <row r="740" spans="1:14" x14ac:dyDescent="0.3">
      <c r="A740" s="354">
        <v>66232</v>
      </c>
      <c r="B740" s="92">
        <f t="shared" si="78"/>
        <v>0</v>
      </c>
      <c r="C740" s="93"/>
      <c r="D740" s="94">
        <f t="shared" si="79"/>
        <v>0</v>
      </c>
      <c r="E740" s="355">
        <f t="shared" si="77"/>
        <v>0</v>
      </c>
      <c r="F740" s="94">
        <f t="shared" si="80"/>
        <v>0</v>
      </c>
      <c r="G740" s="94">
        <f>IF(AND(C740&lt;&gt;"",SUM(G$34:G739)&lt;E$25),$E$25/$E$29,0)</f>
        <v>0</v>
      </c>
      <c r="H740" s="94">
        <f t="shared" si="81"/>
        <v>0</v>
      </c>
      <c r="I740" s="94">
        <f t="shared" ref="I740:I803" si="83">IF(C740&lt;&gt;"",$E$25-H740,0)</f>
        <v>0</v>
      </c>
      <c r="J740" s="320" t="str">
        <f t="shared" si="82"/>
        <v>2080–2081</v>
      </c>
      <c r="L740" s="356"/>
      <c r="N740" s="95"/>
    </row>
    <row r="741" spans="1:14" x14ac:dyDescent="0.3">
      <c r="A741" s="354">
        <v>66263</v>
      </c>
      <c r="B741" s="92">
        <f t="shared" si="78"/>
        <v>0</v>
      </c>
      <c r="C741" s="93"/>
      <c r="D741" s="94">
        <f t="shared" si="79"/>
        <v>0</v>
      </c>
      <c r="E741" s="355">
        <f t="shared" si="77"/>
        <v>0</v>
      </c>
      <c r="F741" s="94">
        <f t="shared" si="80"/>
        <v>0</v>
      </c>
      <c r="G741" s="94">
        <f>IF(AND(C741&lt;&gt;"",SUM(G$34:G740)&lt;E$25),$E$25/$E$29,0)</f>
        <v>0</v>
      </c>
      <c r="H741" s="94">
        <f t="shared" si="81"/>
        <v>0</v>
      </c>
      <c r="I741" s="94">
        <f t="shared" si="83"/>
        <v>0</v>
      </c>
      <c r="J741" s="320" t="str">
        <f t="shared" si="82"/>
        <v>2080–2081</v>
      </c>
      <c r="L741" s="356"/>
      <c r="N741" s="95"/>
    </row>
    <row r="742" spans="1:14" x14ac:dyDescent="0.3">
      <c r="A742" s="354">
        <v>66293</v>
      </c>
      <c r="B742" s="92">
        <f t="shared" si="78"/>
        <v>0</v>
      </c>
      <c r="C742" s="93"/>
      <c r="D742" s="94">
        <f t="shared" si="79"/>
        <v>0</v>
      </c>
      <c r="E742" s="355">
        <f t="shared" si="77"/>
        <v>0</v>
      </c>
      <c r="F742" s="94">
        <f t="shared" si="80"/>
        <v>0</v>
      </c>
      <c r="G742" s="94">
        <f>IF(AND(C742&lt;&gt;"",SUM(G$34:G741)&lt;E$25),$E$25/$E$29,0)</f>
        <v>0</v>
      </c>
      <c r="H742" s="94">
        <f t="shared" si="81"/>
        <v>0</v>
      </c>
      <c r="I742" s="94">
        <f t="shared" si="83"/>
        <v>0</v>
      </c>
      <c r="J742" s="320" t="str">
        <f t="shared" si="82"/>
        <v>2081–2082</v>
      </c>
      <c r="L742" s="356"/>
      <c r="N742" s="95"/>
    </row>
    <row r="743" spans="1:14" x14ac:dyDescent="0.3">
      <c r="A743" s="354">
        <v>66324</v>
      </c>
      <c r="B743" s="92">
        <f t="shared" si="78"/>
        <v>0</v>
      </c>
      <c r="C743" s="93"/>
      <c r="D743" s="94">
        <f t="shared" si="79"/>
        <v>0</v>
      </c>
      <c r="E743" s="355">
        <f t="shared" si="77"/>
        <v>0</v>
      </c>
      <c r="F743" s="94">
        <f t="shared" si="80"/>
        <v>0</v>
      </c>
      <c r="G743" s="94">
        <f>IF(AND(C743&lt;&gt;"",SUM(G$34:G742)&lt;E$25),$E$25/$E$29,0)</f>
        <v>0</v>
      </c>
      <c r="H743" s="94">
        <f t="shared" si="81"/>
        <v>0</v>
      </c>
      <c r="I743" s="94">
        <f t="shared" si="83"/>
        <v>0</v>
      </c>
      <c r="J743" s="320" t="str">
        <f t="shared" si="82"/>
        <v>2081–2082</v>
      </c>
      <c r="L743" s="356"/>
      <c r="N743" s="95"/>
    </row>
    <row r="744" spans="1:14" x14ac:dyDescent="0.3">
      <c r="A744" s="354">
        <v>66355</v>
      </c>
      <c r="B744" s="92">
        <f t="shared" si="78"/>
        <v>0</v>
      </c>
      <c r="C744" s="93"/>
      <c r="D744" s="94">
        <f t="shared" si="79"/>
        <v>0</v>
      </c>
      <c r="E744" s="355">
        <f t="shared" si="77"/>
        <v>0</v>
      </c>
      <c r="F744" s="94">
        <f t="shared" si="80"/>
        <v>0</v>
      </c>
      <c r="G744" s="94">
        <f>IF(AND(C744&lt;&gt;"",SUM(G$34:G743)&lt;E$25),$E$25/$E$29,0)</f>
        <v>0</v>
      </c>
      <c r="H744" s="94">
        <f t="shared" si="81"/>
        <v>0</v>
      </c>
      <c r="I744" s="94">
        <f t="shared" si="83"/>
        <v>0</v>
      </c>
      <c r="J744" s="320" t="str">
        <f t="shared" si="82"/>
        <v>2081–2082</v>
      </c>
      <c r="L744" s="356"/>
      <c r="N744" s="95"/>
    </row>
    <row r="745" spans="1:14" x14ac:dyDescent="0.3">
      <c r="A745" s="354">
        <v>66385</v>
      </c>
      <c r="B745" s="92">
        <f t="shared" si="78"/>
        <v>0</v>
      </c>
      <c r="C745" s="93"/>
      <c r="D745" s="94">
        <f t="shared" si="79"/>
        <v>0</v>
      </c>
      <c r="E745" s="355">
        <f t="shared" si="77"/>
        <v>0</v>
      </c>
      <c r="F745" s="94">
        <f t="shared" si="80"/>
        <v>0</v>
      </c>
      <c r="G745" s="94">
        <f>IF(AND(C745&lt;&gt;"",SUM(G$34:G744)&lt;E$25),$E$25/$E$29,0)</f>
        <v>0</v>
      </c>
      <c r="H745" s="94">
        <f t="shared" si="81"/>
        <v>0</v>
      </c>
      <c r="I745" s="94">
        <f t="shared" si="83"/>
        <v>0</v>
      </c>
      <c r="J745" s="320" t="str">
        <f t="shared" si="82"/>
        <v>2081–2082</v>
      </c>
      <c r="L745" s="356"/>
      <c r="N745" s="95"/>
    </row>
    <row r="746" spans="1:14" x14ac:dyDescent="0.3">
      <c r="A746" s="354">
        <v>66416</v>
      </c>
      <c r="B746" s="92">
        <f t="shared" si="78"/>
        <v>0</v>
      </c>
      <c r="C746" s="93"/>
      <c r="D746" s="94">
        <f t="shared" si="79"/>
        <v>0</v>
      </c>
      <c r="E746" s="355">
        <f t="shared" si="77"/>
        <v>0</v>
      </c>
      <c r="F746" s="94">
        <f t="shared" si="80"/>
        <v>0</v>
      </c>
      <c r="G746" s="94">
        <f>IF(AND(C746&lt;&gt;"",SUM(G$34:G745)&lt;E$25),$E$25/$E$29,0)</f>
        <v>0</v>
      </c>
      <c r="H746" s="94">
        <f t="shared" si="81"/>
        <v>0</v>
      </c>
      <c r="I746" s="94">
        <f t="shared" si="83"/>
        <v>0</v>
      </c>
      <c r="J746" s="320" t="str">
        <f t="shared" si="82"/>
        <v>2081–2082</v>
      </c>
      <c r="L746" s="356"/>
      <c r="N746" s="95"/>
    </row>
    <row r="747" spans="1:14" x14ac:dyDescent="0.3">
      <c r="A747" s="354">
        <v>66446</v>
      </c>
      <c r="B747" s="92">
        <f t="shared" si="78"/>
        <v>0</v>
      </c>
      <c r="C747" s="93"/>
      <c r="D747" s="94">
        <f t="shared" si="79"/>
        <v>0</v>
      </c>
      <c r="E747" s="355">
        <f t="shared" si="77"/>
        <v>0</v>
      </c>
      <c r="F747" s="94">
        <f t="shared" si="80"/>
        <v>0</v>
      </c>
      <c r="G747" s="94">
        <f>IF(AND(C747&lt;&gt;"",SUM(G$34:G746)&lt;E$25),$E$25/$E$29,0)</f>
        <v>0</v>
      </c>
      <c r="H747" s="94">
        <f t="shared" si="81"/>
        <v>0</v>
      </c>
      <c r="I747" s="94">
        <f t="shared" si="83"/>
        <v>0</v>
      </c>
      <c r="J747" s="320" t="str">
        <f t="shared" si="82"/>
        <v>2081–2082</v>
      </c>
      <c r="L747" s="356"/>
      <c r="N747" s="95"/>
    </row>
    <row r="748" spans="1:14" x14ac:dyDescent="0.3">
      <c r="A748" s="354">
        <v>66477</v>
      </c>
      <c r="B748" s="92">
        <f t="shared" si="78"/>
        <v>0</v>
      </c>
      <c r="C748" s="93"/>
      <c r="D748" s="94">
        <f t="shared" si="79"/>
        <v>0</v>
      </c>
      <c r="E748" s="355">
        <f t="shared" si="77"/>
        <v>0</v>
      </c>
      <c r="F748" s="94">
        <f t="shared" si="80"/>
        <v>0</v>
      </c>
      <c r="G748" s="94">
        <f>IF(AND(C748&lt;&gt;"",SUM(G$34:G747)&lt;E$25),$E$25/$E$29,0)</f>
        <v>0</v>
      </c>
      <c r="H748" s="94">
        <f t="shared" si="81"/>
        <v>0</v>
      </c>
      <c r="I748" s="94">
        <f t="shared" si="83"/>
        <v>0</v>
      </c>
      <c r="J748" s="320" t="str">
        <f t="shared" si="82"/>
        <v>2081–2082</v>
      </c>
      <c r="L748" s="356"/>
      <c r="N748" s="95"/>
    </row>
    <row r="749" spans="1:14" x14ac:dyDescent="0.3">
      <c r="A749" s="354">
        <v>66508</v>
      </c>
      <c r="B749" s="92">
        <f t="shared" si="78"/>
        <v>0</v>
      </c>
      <c r="C749" s="93"/>
      <c r="D749" s="94">
        <f t="shared" si="79"/>
        <v>0</v>
      </c>
      <c r="E749" s="355">
        <f t="shared" si="77"/>
        <v>0</v>
      </c>
      <c r="F749" s="94">
        <f t="shared" si="80"/>
        <v>0</v>
      </c>
      <c r="G749" s="94">
        <f>IF(AND(C749&lt;&gt;"",SUM(G$34:G748)&lt;E$25),$E$25/$E$29,0)</f>
        <v>0</v>
      </c>
      <c r="H749" s="94">
        <f t="shared" si="81"/>
        <v>0</v>
      </c>
      <c r="I749" s="94">
        <f t="shared" si="83"/>
        <v>0</v>
      </c>
      <c r="J749" s="320" t="str">
        <f t="shared" si="82"/>
        <v>2081–2082</v>
      </c>
      <c r="L749" s="356"/>
      <c r="N749" s="95"/>
    </row>
    <row r="750" spans="1:14" x14ac:dyDescent="0.3">
      <c r="A750" s="354">
        <v>66536</v>
      </c>
      <c r="B750" s="92">
        <f t="shared" si="78"/>
        <v>0</v>
      </c>
      <c r="C750" s="93"/>
      <c r="D750" s="94">
        <f t="shared" si="79"/>
        <v>0</v>
      </c>
      <c r="E750" s="355">
        <f t="shared" si="77"/>
        <v>0</v>
      </c>
      <c r="F750" s="94">
        <f t="shared" si="80"/>
        <v>0</v>
      </c>
      <c r="G750" s="94">
        <f>IF(AND(C750&lt;&gt;"",SUM(G$34:G749)&lt;E$25),$E$25/$E$29,0)</f>
        <v>0</v>
      </c>
      <c r="H750" s="94">
        <f t="shared" si="81"/>
        <v>0</v>
      </c>
      <c r="I750" s="94">
        <f t="shared" si="83"/>
        <v>0</v>
      </c>
      <c r="J750" s="320" t="str">
        <f t="shared" si="82"/>
        <v>2081–2082</v>
      </c>
      <c r="L750" s="356"/>
      <c r="N750" s="95"/>
    </row>
    <row r="751" spans="1:14" x14ac:dyDescent="0.3">
      <c r="A751" s="354">
        <v>66567</v>
      </c>
      <c r="B751" s="92">
        <f t="shared" si="78"/>
        <v>0</v>
      </c>
      <c r="C751" s="93"/>
      <c r="D751" s="94">
        <f t="shared" si="79"/>
        <v>0</v>
      </c>
      <c r="E751" s="355">
        <f t="shared" si="77"/>
        <v>0</v>
      </c>
      <c r="F751" s="94">
        <f t="shared" si="80"/>
        <v>0</v>
      </c>
      <c r="G751" s="94">
        <f>IF(AND(C751&lt;&gt;"",SUM(G$34:G750)&lt;E$25),$E$25/$E$29,0)</f>
        <v>0</v>
      </c>
      <c r="H751" s="94">
        <f t="shared" si="81"/>
        <v>0</v>
      </c>
      <c r="I751" s="94">
        <f t="shared" si="83"/>
        <v>0</v>
      </c>
      <c r="J751" s="320" t="str">
        <f t="shared" si="82"/>
        <v>2081–2082</v>
      </c>
      <c r="L751" s="356"/>
      <c r="N751" s="95"/>
    </row>
    <row r="752" spans="1:14" x14ac:dyDescent="0.3">
      <c r="A752" s="354">
        <v>66597</v>
      </c>
      <c r="B752" s="92">
        <f t="shared" si="78"/>
        <v>0</v>
      </c>
      <c r="C752" s="93"/>
      <c r="D752" s="94">
        <f t="shared" si="79"/>
        <v>0</v>
      </c>
      <c r="E752" s="355">
        <f t="shared" si="77"/>
        <v>0</v>
      </c>
      <c r="F752" s="94">
        <f t="shared" si="80"/>
        <v>0</v>
      </c>
      <c r="G752" s="94">
        <f>IF(AND(C752&lt;&gt;"",SUM(G$34:G751)&lt;E$25),$E$25/$E$29,0)</f>
        <v>0</v>
      </c>
      <c r="H752" s="94">
        <f t="shared" si="81"/>
        <v>0</v>
      </c>
      <c r="I752" s="94">
        <f t="shared" si="83"/>
        <v>0</v>
      </c>
      <c r="J752" s="320" t="str">
        <f t="shared" si="82"/>
        <v>2081–2082</v>
      </c>
      <c r="L752" s="356"/>
      <c r="N752" s="95"/>
    </row>
    <row r="753" spans="1:14" x14ac:dyDescent="0.3">
      <c r="A753" s="354">
        <v>66628</v>
      </c>
      <c r="B753" s="92">
        <f t="shared" si="78"/>
        <v>0</v>
      </c>
      <c r="C753" s="93"/>
      <c r="D753" s="94">
        <f t="shared" si="79"/>
        <v>0</v>
      </c>
      <c r="E753" s="355">
        <f t="shared" si="77"/>
        <v>0</v>
      </c>
      <c r="F753" s="94">
        <f t="shared" si="80"/>
        <v>0</v>
      </c>
      <c r="G753" s="94">
        <f>IF(AND(C753&lt;&gt;"",SUM(G$34:G752)&lt;E$25),$E$25/$E$29,0)</f>
        <v>0</v>
      </c>
      <c r="H753" s="94">
        <f t="shared" si="81"/>
        <v>0</v>
      </c>
      <c r="I753" s="94">
        <f t="shared" si="83"/>
        <v>0</v>
      </c>
      <c r="J753" s="320" t="str">
        <f t="shared" si="82"/>
        <v>2081–2082</v>
      </c>
      <c r="L753" s="356"/>
      <c r="N753" s="95"/>
    </row>
    <row r="754" spans="1:14" x14ac:dyDescent="0.3">
      <c r="A754" s="354">
        <v>66658</v>
      </c>
      <c r="B754" s="92">
        <f t="shared" si="78"/>
        <v>0</v>
      </c>
      <c r="C754" s="93"/>
      <c r="D754" s="94">
        <f t="shared" si="79"/>
        <v>0</v>
      </c>
      <c r="E754" s="355">
        <f t="shared" si="77"/>
        <v>0</v>
      </c>
      <c r="F754" s="94">
        <f t="shared" si="80"/>
        <v>0</v>
      </c>
      <c r="G754" s="94">
        <f>IF(AND(C754&lt;&gt;"",SUM(G$34:G753)&lt;E$25),$E$25/$E$29,0)</f>
        <v>0</v>
      </c>
      <c r="H754" s="94">
        <f t="shared" si="81"/>
        <v>0</v>
      </c>
      <c r="I754" s="94">
        <f t="shared" si="83"/>
        <v>0</v>
      </c>
      <c r="J754" s="320" t="str">
        <f t="shared" si="82"/>
        <v>2082–2083</v>
      </c>
      <c r="L754" s="356"/>
      <c r="N754" s="95"/>
    </row>
    <row r="755" spans="1:14" x14ac:dyDescent="0.3">
      <c r="A755" s="354">
        <v>66689</v>
      </c>
      <c r="B755" s="92">
        <f t="shared" si="78"/>
        <v>0</v>
      </c>
      <c r="C755" s="93"/>
      <c r="D755" s="94">
        <f t="shared" si="79"/>
        <v>0</v>
      </c>
      <c r="E755" s="355">
        <f t="shared" si="77"/>
        <v>0</v>
      </c>
      <c r="F755" s="94">
        <f t="shared" si="80"/>
        <v>0</v>
      </c>
      <c r="G755" s="94">
        <f>IF(AND(C755&lt;&gt;"",SUM(G$34:G754)&lt;E$25),$E$25/$E$29,0)</f>
        <v>0</v>
      </c>
      <c r="H755" s="94">
        <f t="shared" si="81"/>
        <v>0</v>
      </c>
      <c r="I755" s="94">
        <f t="shared" si="83"/>
        <v>0</v>
      </c>
      <c r="J755" s="320" t="str">
        <f t="shared" si="82"/>
        <v>2082–2083</v>
      </c>
      <c r="L755" s="356"/>
      <c r="N755" s="95"/>
    </row>
    <row r="756" spans="1:14" x14ac:dyDescent="0.3">
      <c r="A756" s="354">
        <v>66720</v>
      </c>
      <c r="B756" s="92">
        <f t="shared" si="78"/>
        <v>0</v>
      </c>
      <c r="C756" s="93"/>
      <c r="D756" s="94">
        <f t="shared" si="79"/>
        <v>0</v>
      </c>
      <c r="E756" s="355">
        <f t="shared" si="77"/>
        <v>0</v>
      </c>
      <c r="F756" s="94">
        <f t="shared" si="80"/>
        <v>0</v>
      </c>
      <c r="G756" s="94">
        <f>IF(AND(C756&lt;&gt;"",SUM(G$34:G755)&lt;E$25),$E$25/$E$29,0)</f>
        <v>0</v>
      </c>
      <c r="H756" s="94">
        <f t="shared" si="81"/>
        <v>0</v>
      </c>
      <c r="I756" s="94">
        <f t="shared" si="83"/>
        <v>0</v>
      </c>
      <c r="J756" s="320" t="str">
        <f t="shared" si="82"/>
        <v>2082–2083</v>
      </c>
      <c r="L756" s="356"/>
      <c r="N756" s="95"/>
    </row>
    <row r="757" spans="1:14" x14ac:dyDescent="0.3">
      <c r="A757" s="354">
        <v>66750</v>
      </c>
      <c r="B757" s="92">
        <f t="shared" si="78"/>
        <v>0</v>
      </c>
      <c r="C757" s="93"/>
      <c r="D757" s="94">
        <f t="shared" si="79"/>
        <v>0</v>
      </c>
      <c r="E757" s="355">
        <f t="shared" si="77"/>
        <v>0</v>
      </c>
      <c r="F757" s="94">
        <f t="shared" si="80"/>
        <v>0</v>
      </c>
      <c r="G757" s="94">
        <f>IF(AND(C757&lt;&gt;"",SUM(G$34:G756)&lt;E$25),$E$25/$E$29,0)</f>
        <v>0</v>
      </c>
      <c r="H757" s="94">
        <f t="shared" si="81"/>
        <v>0</v>
      </c>
      <c r="I757" s="94">
        <f t="shared" si="83"/>
        <v>0</v>
      </c>
      <c r="J757" s="320" t="str">
        <f t="shared" si="82"/>
        <v>2082–2083</v>
      </c>
      <c r="L757" s="356"/>
      <c r="N757" s="95"/>
    </row>
    <row r="758" spans="1:14" x14ac:dyDescent="0.3">
      <c r="A758" s="354">
        <v>66781</v>
      </c>
      <c r="B758" s="92">
        <f t="shared" si="78"/>
        <v>0</v>
      </c>
      <c r="C758" s="93"/>
      <c r="D758" s="94">
        <f t="shared" si="79"/>
        <v>0</v>
      </c>
      <c r="E758" s="355">
        <f t="shared" si="77"/>
        <v>0</v>
      </c>
      <c r="F758" s="94">
        <f t="shared" si="80"/>
        <v>0</v>
      </c>
      <c r="G758" s="94">
        <f>IF(AND(C758&lt;&gt;"",SUM(G$34:G757)&lt;E$25),$E$25/$E$29,0)</f>
        <v>0</v>
      </c>
      <c r="H758" s="94">
        <f t="shared" si="81"/>
        <v>0</v>
      </c>
      <c r="I758" s="94">
        <f t="shared" si="83"/>
        <v>0</v>
      </c>
      <c r="J758" s="320" t="str">
        <f t="shared" si="82"/>
        <v>2082–2083</v>
      </c>
      <c r="L758" s="356"/>
      <c r="N758" s="95"/>
    </row>
    <row r="759" spans="1:14" x14ac:dyDescent="0.3">
      <c r="A759" s="354">
        <v>66811</v>
      </c>
      <c r="B759" s="92">
        <f t="shared" si="78"/>
        <v>0</v>
      </c>
      <c r="C759" s="93"/>
      <c r="D759" s="94">
        <f t="shared" si="79"/>
        <v>0</v>
      </c>
      <c r="E759" s="355">
        <f t="shared" si="77"/>
        <v>0</v>
      </c>
      <c r="F759" s="94">
        <f t="shared" si="80"/>
        <v>0</v>
      </c>
      <c r="G759" s="94">
        <f>IF(AND(C759&lt;&gt;"",SUM(G$34:G758)&lt;E$25),$E$25/$E$29,0)</f>
        <v>0</v>
      </c>
      <c r="H759" s="94">
        <f t="shared" si="81"/>
        <v>0</v>
      </c>
      <c r="I759" s="94">
        <f t="shared" si="83"/>
        <v>0</v>
      </c>
      <c r="J759" s="320" t="str">
        <f t="shared" si="82"/>
        <v>2082–2083</v>
      </c>
      <c r="L759" s="356"/>
      <c r="N759" s="95"/>
    </row>
    <row r="760" spans="1:14" x14ac:dyDescent="0.3">
      <c r="A760" s="354">
        <v>66842</v>
      </c>
      <c r="B760" s="92">
        <f t="shared" si="78"/>
        <v>0</v>
      </c>
      <c r="C760" s="93"/>
      <c r="D760" s="94">
        <f t="shared" si="79"/>
        <v>0</v>
      </c>
      <c r="E760" s="355">
        <f t="shared" si="77"/>
        <v>0</v>
      </c>
      <c r="F760" s="94">
        <f t="shared" si="80"/>
        <v>0</v>
      </c>
      <c r="G760" s="94">
        <f>IF(AND(C760&lt;&gt;"",SUM(G$34:G759)&lt;E$25),$E$25/$E$29,0)</f>
        <v>0</v>
      </c>
      <c r="H760" s="94">
        <f t="shared" si="81"/>
        <v>0</v>
      </c>
      <c r="I760" s="94">
        <f t="shared" si="83"/>
        <v>0</v>
      </c>
      <c r="J760" s="320" t="str">
        <f t="shared" si="82"/>
        <v>2082–2083</v>
      </c>
      <c r="L760" s="356"/>
      <c r="N760" s="95"/>
    </row>
    <row r="761" spans="1:14" x14ac:dyDescent="0.3">
      <c r="A761" s="354">
        <v>66873</v>
      </c>
      <c r="B761" s="92">
        <f t="shared" si="78"/>
        <v>0</v>
      </c>
      <c r="C761" s="93"/>
      <c r="D761" s="94">
        <f t="shared" si="79"/>
        <v>0</v>
      </c>
      <c r="E761" s="355">
        <f t="shared" si="77"/>
        <v>0</v>
      </c>
      <c r="F761" s="94">
        <f t="shared" si="80"/>
        <v>0</v>
      </c>
      <c r="G761" s="94">
        <f>IF(AND(C761&lt;&gt;"",SUM(G$34:G760)&lt;E$25),$E$25/$E$29,0)</f>
        <v>0</v>
      </c>
      <c r="H761" s="94">
        <f t="shared" si="81"/>
        <v>0</v>
      </c>
      <c r="I761" s="94">
        <f t="shared" si="83"/>
        <v>0</v>
      </c>
      <c r="J761" s="320" t="str">
        <f t="shared" si="82"/>
        <v>2082–2083</v>
      </c>
      <c r="L761" s="356"/>
      <c r="N761" s="95"/>
    </row>
    <row r="762" spans="1:14" x14ac:dyDescent="0.3">
      <c r="A762" s="354">
        <v>66901</v>
      </c>
      <c r="B762" s="92">
        <f t="shared" si="78"/>
        <v>0</v>
      </c>
      <c r="C762" s="93"/>
      <c r="D762" s="94">
        <f t="shared" si="79"/>
        <v>0</v>
      </c>
      <c r="E762" s="355">
        <f t="shared" si="77"/>
        <v>0</v>
      </c>
      <c r="F762" s="94">
        <f t="shared" si="80"/>
        <v>0</v>
      </c>
      <c r="G762" s="94">
        <f>IF(AND(C762&lt;&gt;"",SUM(G$34:G761)&lt;E$25),$E$25/$E$29,0)</f>
        <v>0</v>
      </c>
      <c r="H762" s="94">
        <f t="shared" si="81"/>
        <v>0</v>
      </c>
      <c r="I762" s="94">
        <f t="shared" si="83"/>
        <v>0</v>
      </c>
      <c r="J762" s="320" t="str">
        <f t="shared" si="82"/>
        <v>2082–2083</v>
      </c>
      <c r="L762" s="356"/>
      <c r="N762" s="95"/>
    </row>
    <row r="763" spans="1:14" x14ac:dyDescent="0.3">
      <c r="A763" s="354">
        <v>66932</v>
      </c>
      <c r="B763" s="92">
        <f t="shared" si="78"/>
        <v>0</v>
      </c>
      <c r="C763" s="93"/>
      <c r="D763" s="94">
        <f t="shared" si="79"/>
        <v>0</v>
      </c>
      <c r="E763" s="355">
        <f t="shared" si="77"/>
        <v>0</v>
      </c>
      <c r="F763" s="94">
        <f t="shared" si="80"/>
        <v>0</v>
      </c>
      <c r="G763" s="94">
        <f>IF(AND(C763&lt;&gt;"",SUM(G$34:G762)&lt;E$25),$E$25/$E$29,0)</f>
        <v>0</v>
      </c>
      <c r="H763" s="94">
        <f t="shared" si="81"/>
        <v>0</v>
      </c>
      <c r="I763" s="94">
        <f t="shared" si="83"/>
        <v>0</v>
      </c>
      <c r="J763" s="320" t="str">
        <f t="shared" si="82"/>
        <v>2082–2083</v>
      </c>
      <c r="L763" s="356"/>
      <c r="N763" s="95"/>
    </row>
    <row r="764" spans="1:14" x14ac:dyDescent="0.3">
      <c r="A764" s="354">
        <v>66962</v>
      </c>
      <c r="B764" s="92">
        <f t="shared" si="78"/>
        <v>0</v>
      </c>
      <c r="C764" s="93"/>
      <c r="D764" s="94">
        <f t="shared" si="79"/>
        <v>0</v>
      </c>
      <c r="E764" s="355">
        <f t="shared" si="77"/>
        <v>0</v>
      </c>
      <c r="F764" s="94">
        <f t="shared" si="80"/>
        <v>0</v>
      </c>
      <c r="G764" s="94">
        <f>IF(AND(C764&lt;&gt;"",SUM(G$34:G763)&lt;E$25),$E$25/$E$29,0)</f>
        <v>0</v>
      </c>
      <c r="H764" s="94">
        <f t="shared" si="81"/>
        <v>0</v>
      </c>
      <c r="I764" s="94">
        <f t="shared" si="83"/>
        <v>0</v>
      </c>
      <c r="J764" s="320" t="str">
        <f t="shared" si="82"/>
        <v>2082–2083</v>
      </c>
      <c r="L764" s="356"/>
      <c r="N764" s="95"/>
    </row>
    <row r="765" spans="1:14" x14ac:dyDescent="0.3">
      <c r="A765" s="354">
        <v>66993</v>
      </c>
      <c r="B765" s="92">
        <f t="shared" si="78"/>
        <v>0</v>
      </c>
      <c r="C765" s="93"/>
      <c r="D765" s="94">
        <f t="shared" si="79"/>
        <v>0</v>
      </c>
      <c r="E765" s="355">
        <f t="shared" si="77"/>
        <v>0</v>
      </c>
      <c r="F765" s="94">
        <f t="shared" si="80"/>
        <v>0</v>
      </c>
      <c r="G765" s="94">
        <f>IF(AND(C765&lt;&gt;"",SUM(G$34:G764)&lt;E$25),$E$25/$E$29,0)</f>
        <v>0</v>
      </c>
      <c r="H765" s="94">
        <f t="shared" si="81"/>
        <v>0</v>
      </c>
      <c r="I765" s="94">
        <f t="shared" si="83"/>
        <v>0</v>
      </c>
      <c r="J765" s="320" t="str">
        <f t="shared" si="82"/>
        <v>2082–2083</v>
      </c>
      <c r="L765" s="356"/>
      <c r="N765" s="95"/>
    </row>
    <row r="766" spans="1:14" x14ac:dyDescent="0.3">
      <c r="A766" s="354">
        <v>67023</v>
      </c>
      <c r="B766" s="92">
        <f t="shared" si="78"/>
        <v>0</v>
      </c>
      <c r="C766" s="93"/>
      <c r="D766" s="94">
        <f t="shared" si="79"/>
        <v>0</v>
      </c>
      <c r="E766" s="355">
        <f t="shared" si="77"/>
        <v>0</v>
      </c>
      <c r="F766" s="94">
        <f t="shared" si="80"/>
        <v>0</v>
      </c>
      <c r="G766" s="94">
        <f>IF(AND(C766&lt;&gt;"",SUM(G$34:G765)&lt;E$25),$E$25/$E$29,0)</f>
        <v>0</v>
      </c>
      <c r="H766" s="94">
        <f t="shared" si="81"/>
        <v>0</v>
      </c>
      <c r="I766" s="94">
        <f t="shared" si="83"/>
        <v>0</v>
      </c>
      <c r="J766" s="320" t="str">
        <f t="shared" si="82"/>
        <v>2083–2084</v>
      </c>
      <c r="L766" s="356"/>
      <c r="N766" s="95"/>
    </row>
    <row r="767" spans="1:14" x14ac:dyDescent="0.3">
      <c r="A767" s="354">
        <v>67054</v>
      </c>
      <c r="B767" s="92">
        <f t="shared" si="78"/>
        <v>0</v>
      </c>
      <c r="C767" s="93"/>
      <c r="D767" s="94">
        <f t="shared" si="79"/>
        <v>0</v>
      </c>
      <c r="E767" s="355">
        <f t="shared" si="77"/>
        <v>0</v>
      </c>
      <c r="F767" s="94">
        <f t="shared" si="80"/>
        <v>0</v>
      </c>
      <c r="G767" s="94">
        <f>IF(AND(C767&lt;&gt;"",SUM(G$34:G766)&lt;E$25),$E$25/$E$29,0)</f>
        <v>0</v>
      </c>
      <c r="H767" s="94">
        <f t="shared" si="81"/>
        <v>0</v>
      </c>
      <c r="I767" s="94">
        <f t="shared" si="83"/>
        <v>0</v>
      </c>
      <c r="J767" s="320" t="str">
        <f t="shared" si="82"/>
        <v>2083–2084</v>
      </c>
      <c r="L767" s="356"/>
      <c r="N767" s="95"/>
    </row>
    <row r="768" spans="1:14" x14ac:dyDescent="0.3">
      <c r="A768" s="354">
        <v>67085</v>
      </c>
      <c r="B768" s="92">
        <f t="shared" si="78"/>
        <v>0</v>
      </c>
      <c r="C768" s="93"/>
      <c r="D768" s="94">
        <f t="shared" si="79"/>
        <v>0</v>
      </c>
      <c r="E768" s="355">
        <f t="shared" si="77"/>
        <v>0</v>
      </c>
      <c r="F768" s="94">
        <f t="shared" si="80"/>
        <v>0</v>
      </c>
      <c r="G768" s="94">
        <f>IF(AND(C768&lt;&gt;"",SUM(G$34:G767)&lt;E$25),$E$25/$E$29,0)</f>
        <v>0</v>
      </c>
      <c r="H768" s="94">
        <f t="shared" si="81"/>
        <v>0</v>
      </c>
      <c r="I768" s="94">
        <f t="shared" si="83"/>
        <v>0</v>
      </c>
      <c r="J768" s="320" t="str">
        <f t="shared" si="82"/>
        <v>2083–2084</v>
      </c>
      <c r="L768" s="356"/>
      <c r="N768" s="95"/>
    </row>
    <row r="769" spans="1:14" x14ac:dyDescent="0.3">
      <c r="A769" s="354">
        <v>67115</v>
      </c>
      <c r="B769" s="92">
        <f t="shared" si="78"/>
        <v>0</v>
      </c>
      <c r="C769" s="93"/>
      <c r="D769" s="94">
        <f t="shared" si="79"/>
        <v>0</v>
      </c>
      <c r="E769" s="355">
        <f t="shared" si="77"/>
        <v>0</v>
      </c>
      <c r="F769" s="94">
        <f t="shared" si="80"/>
        <v>0</v>
      </c>
      <c r="G769" s="94">
        <f>IF(AND(C769&lt;&gt;"",SUM(G$34:G768)&lt;E$25),$E$25/$E$29,0)</f>
        <v>0</v>
      </c>
      <c r="H769" s="94">
        <f t="shared" si="81"/>
        <v>0</v>
      </c>
      <c r="I769" s="94">
        <f t="shared" si="83"/>
        <v>0</v>
      </c>
      <c r="J769" s="320" t="str">
        <f t="shared" si="82"/>
        <v>2083–2084</v>
      </c>
      <c r="L769" s="356"/>
      <c r="N769" s="95"/>
    </row>
    <row r="770" spans="1:14" x14ac:dyDescent="0.3">
      <c r="A770" s="354">
        <v>67146</v>
      </c>
      <c r="B770" s="92">
        <f t="shared" si="78"/>
        <v>0</v>
      </c>
      <c r="C770" s="93"/>
      <c r="D770" s="94">
        <f t="shared" si="79"/>
        <v>0</v>
      </c>
      <c r="E770" s="355">
        <f t="shared" si="77"/>
        <v>0</v>
      </c>
      <c r="F770" s="94">
        <f t="shared" si="80"/>
        <v>0</v>
      </c>
      <c r="G770" s="94">
        <f>IF(AND(C770&lt;&gt;"",SUM(G$34:G769)&lt;E$25),$E$25/$E$29,0)</f>
        <v>0</v>
      </c>
      <c r="H770" s="94">
        <f t="shared" si="81"/>
        <v>0</v>
      </c>
      <c r="I770" s="94">
        <f t="shared" si="83"/>
        <v>0</v>
      </c>
      <c r="J770" s="320" t="str">
        <f t="shared" si="82"/>
        <v>2083–2084</v>
      </c>
      <c r="L770" s="356"/>
      <c r="N770" s="95"/>
    </row>
    <row r="771" spans="1:14" x14ac:dyDescent="0.3">
      <c r="A771" s="354">
        <v>67176</v>
      </c>
      <c r="B771" s="92">
        <f t="shared" si="78"/>
        <v>0</v>
      </c>
      <c r="C771" s="93"/>
      <c r="D771" s="94">
        <f t="shared" si="79"/>
        <v>0</v>
      </c>
      <c r="E771" s="355">
        <f t="shared" si="77"/>
        <v>0</v>
      </c>
      <c r="F771" s="94">
        <f t="shared" si="80"/>
        <v>0</v>
      </c>
      <c r="G771" s="94">
        <f>IF(AND(C771&lt;&gt;"",SUM(G$34:G770)&lt;E$25),$E$25/$E$29,0)</f>
        <v>0</v>
      </c>
      <c r="H771" s="94">
        <f t="shared" si="81"/>
        <v>0</v>
      </c>
      <c r="I771" s="94">
        <f t="shared" si="83"/>
        <v>0</v>
      </c>
      <c r="J771" s="320" t="str">
        <f t="shared" si="82"/>
        <v>2083–2084</v>
      </c>
      <c r="L771" s="356"/>
      <c r="N771" s="95"/>
    </row>
    <row r="772" spans="1:14" x14ac:dyDescent="0.3">
      <c r="A772" s="354">
        <v>67207</v>
      </c>
      <c r="B772" s="92">
        <f t="shared" si="78"/>
        <v>0</v>
      </c>
      <c r="C772" s="93"/>
      <c r="D772" s="94">
        <f t="shared" si="79"/>
        <v>0</v>
      </c>
      <c r="E772" s="355">
        <f t="shared" si="77"/>
        <v>0</v>
      </c>
      <c r="F772" s="94">
        <f t="shared" si="80"/>
        <v>0</v>
      </c>
      <c r="G772" s="94">
        <f>IF(AND(C772&lt;&gt;"",SUM(G$34:G771)&lt;E$25),$E$25/$E$29,0)</f>
        <v>0</v>
      </c>
      <c r="H772" s="94">
        <f t="shared" si="81"/>
        <v>0</v>
      </c>
      <c r="I772" s="94">
        <f t="shared" si="83"/>
        <v>0</v>
      </c>
      <c r="J772" s="320" t="str">
        <f t="shared" si="82"/>
        <v>2083–2084</v>
      </c>
      <c r="L772" s="356"/>
      <c r="N772" s="95"/>
    </row>
    <row r="773" spans="1:14" x14ac:dyDescent="0.3">
      <c r="A773" s="354">
        <v>67238</v>
      </c>
      <c r="B773" s="92">
        <f t="shared" si="78"/>
        <v>0</v>
      </c>
      <c r="C773" s="93"/>
      <c r="D773" s="94">
        <f t="shared" si="79"/>
        <v>0</v>
      </c>
      <c r="E773" s="355">
        <f t="shared" si="77"/>
        <v>0</v>
      </c>
      <c r="F773" s="94">
        <f t="shared" si="80"/>
        <v>0</v>
      </c>
      <c r="G773" s="94">
        <f>IF(AND(C773&lt;&gt;"",SUM(G$34:G772)&lt;E$25),$E$25/$E$29,0)</f>
        <v>0</v>
      </c>
      <c r="H773" s="94">
        <f t="shared" si="81"/>
        <v>0</v>
      </c>
      <c r="I773" s="94">
        <f t="shared" si="83"/>
        <v>0</v>
      </c>
      <c r="J773" s="320" t="str">
        <f t="shared" si="82"/>
        <v>2083–2084</v>
      </c>
      <c r="L773" s="356"/>
      <c r="N773" s="95"/>
    </row>
    <row r="774" spans="1:14" x14ac:dyDescent="0.3">
      <c r="A774" s="354">
        <v>67267</v>
      </c>
      <c r="B774" s="92">
        <f t="shared" si="78"/>
        <v>0</v>
      </c>
      <c r="C774" s="93"/>
      <c r="D774" s="94">
        <f t="shared" si="79"/>
        <v>0</v>
      </c>
      <c r="E774" s="355">
        <f t="shared" si="77"/>
        <v>0</v>
      </c>
      <c r="F774" s="94">
        <f t="shared" si="80"/>
        <v>0</v>
      </c>
      <c r="G774" s="94">
        <f>IF(AND(C774&lt;&gt;"",SUM(G$34:G773)&lt;E$25),$E$25/$E$29,0)</f>
        <v>0</v>
      </c>
      <c r="H774" s="94">
        <f t="shared" si="81"/>
        <v>0</v>
      </c>
      <c r="I774" s="94">
        <f t="shared" si="83"/>
        <v>0</v>
      </c>
      <c r="J774" s="320" t="str">
        <f t="shared" si="82"/>
        <v>2083–2084</v>
      </c>
      <c r="L774" s="356"/>
      <c r="N774" s="95"/>
    </row>
    <row r="775" spans="1:14" x14ac:dyDescent="0.3">
      <c r="A775" s="354">
        <v>67298</v>
      </c>
      <c r="B775" s="92">
        <f t="shared" si="78"/>
        <v>0</v>
      </c>
      <c r="C775" s="93"/>
      <c r="D775" s="94">
        <f t="shared" si="79"/>
        <v>0</v>
      </c>
      <c r="E775" s="355">
        <f t="shared" si="77"/>
        <v>0</v>
      </c>
      <c r="F775" s="94">
        <f t="shared" si="80"/>
        <v>0</v>
      </c>
      <c r="G775" s="94">
        <f>IF(AND(C775&lt;&gt;"",SUM(G$34:G774)&lt;E$25),$E$25/$E$29,0)</f>
        <v>0</v>
      </c>
      <c r="H775" s="94">
        <f t="shared" si="81"/>
        <v>0</v>
      </c>
      <c r="I775" s="94">
        <f t="shared" si="83"/>
        <v>0</v>
      </c>
      <c r="J775" s="320" t="str">
        <f t="shared" si="82"/>
        <v>2083–2084</v>
      </c>
      <c r="L775" s="356"/>
      <c r="N775" s="95"/>
    </row>
    <row r="776" spans="1:14" x14ac:dyDescent="0.3">
      <c r="A776" s="354">
        <v>67328</v>
      </c>
      <c r="B776" s="92">
        <f t="shared" si="78"/>
        <v>0</v>
      </c>
      <c r="C776" s="93"/>
      <c r="D776" s="94">
        <f t="shared" si="79"/>
        <v>0</v>
      </c>
      <c r="E776" s="355">
        <f t="shared" si="77"/>
        <v>0</v>
      </c>
      <c r="F776" s="94">
        <f t="shared" si="80"/>
        <v>0</v>
      </c>
      <c r="G776" s="94">
        <f>IF(AND(C776&lt;&gt;"",SUM(G$34:G775)&lt;E$25),$E$25/$E$29,0)</f>
        <v>0</v>
      </c>
      <c r="H776" s="94">
        <f t="shared" si="81"/>
        <v>0</v>
      </c>
      <c r="I776" s="94">
        <f t="shared" si="83"/>
        <v>0</v>
      </c>
      <c r="J776" s="320" t="str">
        <f t="shared" si="82"/>
        <v>2083–2084</v>
      </c>
      <c r="L776" s="356"/>
      <c r="N776" s="95"/>
    </row>
    <row r="777" spans="1:14" x14ac:dyDescent="0.3">
      <c r="A777" s="354">
        <v>67359</v>
      </c>
      <c r="B777" s="92">
        <f t="shared" si="78"/>
        <v>0</v>
      </c>
      <c r="C777" s="93"/>
      <c r="D777" s="94">
        <f t="shared" si="79"/>
        <v>0</v>
      </c>
      <c r="E777" s="355">
        <f t="shared" si="77"/>
        <v>0</v>
      </c>
      <c r="F777" s="94">
        <f t="shared" si="80"/>
        <v>0</v>
      </c>
      <c r="G777" s="94">
        <f>IF(AND(C777&lt;&gt;"",SUM(G$34:G776)&lt;E$25),$E$25/$E$29,0)</f>
        <v>0</v>
      </c>
      <c r="H777" s="94">
        <f t="shared" si="81"/>
        <v>0</v>
      </c>
      <c r="I777" s="94">
        <f t="shared" si="83"/>
        <v>0</v>
      </c>
      <c r="J777" s="320" t="str">
        <f t="shared" si="82"/>
        <v>2083–2084</v>
      </c>
      <c r="L777" s="356"/>
      <c r="N777" s="95"/>
    </row>
    <row r="778" spans="1:14" x14ac:dyDescent="0.3">
      <c r="A778" s="354">
        <v>67389</v>
      </c>
      <c r="B778" s="92">
        <f t="shared" si="78"/>
        <v>0</v>
      </c>
      <c r="C778" s="93"/>
      <c r="D778" s="94">
        <f t="shared" si="79"/>
        <v>0</v>
      </c>
      <c r="E778" s="355">
        <f t="shared" si="77"/>
        <v>0</v>
      </c>
      <c r="F778" s="94">
        <f t="shared" si="80"/>
        <v>0</v>
      </c>
      <c r="G778" s="94">
        <f>IF(AND(C778&lt;&gt;"",SUM(G$34:G777)&lt;E$25),$E$25/$E$29,0)</f>
        <v>0</v>
      </c>
      <c r="H778" s="94">
        <f t="shared" si="81"/>
        <v>0</v>
      </c>
      <c r="I778" s="94">
        <f t="shared" si="83"/>
        <v>0</v>
      </c>
      <c r="J778" s="320" t="str">
        <f t="shared" si="82"/>
        <v>2084–2085</v>
      </c>
      <c r="L778" s="356"/>
      <c r="N778" s="95"/>
    </row>
    <row r="779" spans="1:14" x14ac:dyDescent="0.3">
      <c r="A779" s="354">
        <v>67420</v>
      </c>
      <c r="B779" s="92">
        <f t="shared" si="78"/>
        <v>0</v>
      </c>
      <c r="C779" s="93"/>
      <c r="D779" s="94">
        <f t="shared" si="79"/>
        <v>0</v>
      </c>
      <c r="E779" s="355">
        <f t="shared" si="77"/>
        <v>0</v>
      </c>
      <c r="F779" s="94">
        <f t="shared" si="80"/>
        <v>0</v>
      </c>
      <c r="G779" s="94">
        <f>IF(AND(C779&lt;&gt;"",SUM(G$34:G778)&lt;E$25),$E$25/$E$29,0)</f>
        <v>0</v>
      </c>
      <c r="H779" s="94">
        <f t="shared" si="81"/>
        <v>0</v>
      </c>
      <c r="I779" s="94">
        <f t="shared" si="83"/>
        <v>0</v>
      </c>
      <c r="J779" s="320" t="str">
        <f t="shared" si="82"/>
        <v>2084–2085</v>
      </c>
      <c r="L779" s="356"/>
      <c r="N779" s="95"/>
    </row>
    <row r="780" spans="1:14" x14ac:dyDescent="0.3">
      <c r="A780" s="354">
        <v>67451</v>
      </c>
      <c r="B780" s="92">
        <f t="shared" si="78"/>
        <v>0</v>
      </c>
      <c r="C780" s="93"/>
      <c r="D780" s="94">
        <f t="shared" si="79"/>
        <v>0</v>
      </c>
      <c r="E780" s="355">
        <f t="shared" si="77"/>
        <v>0</v>
      </c>
      <c r="F780" s="94">
        <f t="shared" si="80"/>
        <v>0</v>
      </c>
      <c r="G780" s="94">
        <f>IF(AND(C780&lt;&gt;"",SUM(G$34:G779)&lt;E$25),$E$25/$E$29,0)</f>
        <v>0</v>
      </c>
      <c r="H780" s="94">
        <f t="shared" si="81"/>
        <v>0</v>
      </c>
      <c r="I780" s="94">
        <f t="shared" si="83"/>
        <v>0</v>
      </c>
      <c r="J780" s="320" t="str">
        <f t="shared" si="82"/>
        <v>2084–2085</v>
      </c>
      <c r="L780" s="356"/>
      <c r="N780" s="95"/>
    </row>
    <row r="781" spans="1:14" x14ac:dyDescent="0.3">
      <c r="A781" s="354">
        <v>67481</v>
      </c>
      <c r="B781" s="92">
        <f t="shared" si="78"/>
        <v>0</v>
      </c>
      <c r="C781" s="93"/>
      <c r="D781" s="94">
        <f t="shared" si="79"/>
        <v>0</v>
      </c>
      <c r="E781" s="355">
        <f t="shared" si="77"/>
        <v>0</v>
      </c>
      <c r="F781" s="94">
        <f t="shared" si="80"/>
        <v>0</v>
      </c>
      <c r="G781" s="94">
        <f>IF(AND(C781&lt;&gt;"",SUM(G$34:G780)&lt;E$25),$E$25/$E$29,0)</f>
        <v>0</v>
      </c>
      <c r="H781" s="94">
        <f t="shared" si="81"/>
        <v>0</v>
      </c>
      <c r="I781" s="94">
        <f t="shared" si="83"/>
        <v>0</v>
      </c>
      <c r="J781" s="320" t="str">
        <f t="shared" si="82"/>
        <v>2084–2085</v>
      </c>
      <c r="L781" s="356"/>
      <c r="N781" s="95"/>
    </row>
    <row r="782" spans="1:14" x14ac:dyDescent="0.3">
      <c r="A782" s="354">
        <v>67512</v>
      </c>
      <c r="B782" s="92">
        <f t="shared" si="78"/>
        <v>0</v>
      </c>
      <c r="C782" s="93"/>
      <c r="D782" s="94">
        <f t="shared" si="79"/>
        <v>0</v>
      </c>
      <c r="E782" s="355">
        <f t="shared" si="77"/>
        <v>0</v>
      </c>
      <c r="F782" s="94">
        <f t="shared" si="80"/>
        <v>0</v>
      </c>
      <c r="G782" s="94">
        <f>IF(AND(C782&lt;&gt;"",SUM(G$34:G781)&lt;E$25),$E$25/$E$29,0)</f>
        <v>0</v>
      </c>
      <c r="H782" s="94">
        <f t="shared" si="81"/>
        <v>0</v>
      </c>
      <c r="I782" s="94">
        <f t="shared" si="83"/>
        <v>0</v>
      </c>
      <c r="J782" s="320" t="str">
        <f t="shared" si="82"/>
        <v>2084–2085</v>
      </c>
      <c r="L782" s="356"/>
      <c r="N782" s="95"/>
    </row>
    <row r="783" spans="1:14" x14ac:dyDescent="0.3">
      <c r="A783" s="354">
        <v>67542</v>
      </c>
      <c r="B783" s="92">
        <f t="shared" si="78"/>
        <v>0</v>
      </c>
      <c r="C783" s="93"/>
      <c r="D783" s="94">
        <f t="shared" si="79"/>
        <v>0</v>
      </c>
      <c r="E783" s="355">
        <f t="shared" si="77"/>
        <v>0</v>
      </c>
      <c r="F783" s="94">
        <f t="shared" si="80"/>
        <v>0</v>
      </c>
      <c r="G783" s="94">
        <f>IF(AND(C783&lt;&gt;"",SUM(G$34:G782)&lt;E$25),$E$25/$E$29,0)</f>
        <v>0</v>
      </c>
      <c r="H783" s="94">
        <f t="shared" si="81"/>
        <v>0</v>
      </c>
      <c r="I783" s="94">
        <f t="shared" si="83"/>
        <v>0</v>
      </c>
      <c r="J783" s="320" t="str">
        <f t="shared" si="82"/>
        <v>2084–2085</v>
      </c>
      <c r="L783" s="356"/>
      <c r="N783" s="95"/>
    </row>
    <row r="784" spans="1:14" x14ac:dyDescent="0.3">
      <c r="A784" s="354">
        <v>67573</v>
      </c>
      <c r="B784" s="92">
        <f t="shared" si="78"/>
        <v>0</v>
      </c>
      <c r="C784" s="93"/>
      <c r="D784" s="94">
        <f t="shared" si="79"/>
        <v>0</v>
      </c>
      <c r="E784" s="355">
        <f t="shared" si="77"/>
        <v>0</v>
      </c>
      <c r="F784" s="94">
        <f t="shared" si="80"/>
        <v>0</v>
      </c>
      <c r="G784" s="94">
        <f>IF(AND(C784&lt;&gt;"",SUM(G$34:G783)&lt;E$25),$E$25/$E$29,0)</f>
        <v>0</v>
      </c>
      <c r="H784" s="94">
        <f t="shared" si="81"/>
        <v>0</v>
      </c>
      <c r="I784" s="94">
        <f t="shared" si="83"/>
        <v>0</v>
      </c>
      <c r="J784" s="320" t="str">
        <f t="shared" si="82"/>
        <v>2084–2085</v>
      </c>
      <c r="L784" s="356"/>
      <c r="N784" s="95"/>
    </row>
    <row r="785" spans="1:14" x14ac:dyDescent="0.3">
      <c r="A785" s="354">
        <v>67604</v>
      </c>
      <c r="B785" s="92">
        <f t="shared" si="78"/>
        <v>0</v>
      </c>
      <c r="C785" s="93"/>
      <c r="D785" s="94">
        <f t="shared" si="79"/>
        <v>0</v>
      </c>
      <c r="E785" s="355">
        <f t="shared" si="77"/>
        <v>0</v>
      </c>
      <c r="F785" s="94">
        <f t="shared" si="80"/>
        <v>0</v>
      </c>
      <c r="G785" s="94">
        <f>IF(AND(C785&lt;&gt;"",SUM(G$34:G784)&lt;E$25),$E$25/$E$29,0)</f>
        <v>0</v>
      </c>
      <c r="H785" s="94">
        <f t="shared" si="81"/>
        <v>0</v>
      </c>
      <c r="I785" s="94">
        <f t="shared" si="83"/>
        <v>0</v>
      </c>
      <c r="J785" s="320" t="str">
        <f t="shared" si="82"/>
        <v>2084–2085</v>
      </c>
      <c r="L785" s="356"/>
      <c r="N785" s="95"/>
    </row>
    <row r="786" spans="1:14" x14ac:dyDescent="0.3">
      <c r="A786" s="354">
        <v>67632</v>
      </c>
      <c r="B786" s="92">
        <f t="shared" si="78"/>
        <v>0</v>
      </c>
      <c r="C786" s="93"/>
      <c r="D786" s="94">
        <f t="shared" si="79"/>
        <v>0</v>
      </c>
      <c r="E786" s="355">
        <f t="shared" si="77"/>
        <v>0</v>
      </c>
      <c r="F786" s="94">
        <f t="shared" si="80"/>
        <v>0</v>
      </c>
      <c r="G786" s="94">
        <f>IF(AND(C786&lt;&gt;"",SUM(G$34:G785)&lt;E$25),$E$25/$E$29,0)</f>
        <v>0</v>
      </c>
      <c r="H786" s="94">
        <f t="shared" si="81"/>
        <v>0</v>
      </c>
      <c r="I786" s="94">
        <f t="shared" si="83"/>
        <v>0</v>
      </c>
      <c r="J786" s="320" t="str">
        <f t="shared" si="82"/>
        <v>2084–2085</v>
      </c>
      <c r="L786" s="356"/>
      <c r="N786" s="95"/>
    </row>
    <row r="787" spans="1:14" x14ac:dyDescent="0.3">
      <c r="A787" s="354">
        <v>67663</v>
      </c>
      <c r="B787" s="92">
        <f t="shared" si="78"/>
        <v>0</v>
      </c>
      <c r="C787" s="93"/>
      <c r="D787" s="94">
        <f t="shared" si="79"/>
        <v>0</v>
      </c>
      <c r="E787" s="355">
        <f t="shared" si="77"/>
        <v>0</v>
      </c>
      <c r="F787" s="94">
        <f t="shared" si="80"/>
        <v>0</v>
      </c>
      <c r="G787" s="94">
        <f>IF(AND(C787&lt;&gt;"",SUM(G$34:G786)&lt;E$25),$E$25/$E$29,0)</f>
        <v>0</v>
      </c>
      <c r="H787" s="94">
        <f t="shared" si="81"/>
        <v>0</v>
      </c>
      <c r="I787" s="94">
        <f t="shared" si="83"/>
        <v>0</v>
      </c>
      <c r="J787" s="320" t="str">
        <f t="shared" si="82"/>
        <v>2084–2085</v>
      </c>
      <c r="L787" s="356"/>
      <c r="N787" s="95"/>
    </row>
    <row r="788" spans="1:14" x14ac:dyDescent="0.3">
      <c r="A788" s="354">
        <v>67693</v>
      </c>
      <c r="B788" s="92">
        <f t="shared" si="78"/>
        <v>0</v>
      </c>
      <c r="C788" s="93"/>
      <c r="D788" s="94">
        <f t="shared" si="79"/>
        <v>0</v>
      </c>
      <c r="E788" s="355">
        <f t="shared" si="77"/>
        <v>0</v>
      </c>
      <c r="F788" s="94">
        <f t="shared" si="80"/>
        <v>0</v>
      </c>
      <c r="G788" s="94">
        <f>IF(AND(C788&lt;&gt;"",SUM(G$34:G787)&lt;E$25),$E$25/$E$29,0)</f>
        <v>0</v>
      </c>
      <c r="H788" s="94">
        <f t="shared" si="81"/>
        <v>0</v>
      </c>
      <c r="I788" s="94">
        <f t="shared" si="83"/>
        <v>0</v>
      </c>
      <c r="J788" s="320" t="str">
        <f t="shared" si="82"/>
        <v>2084–2085</v>
      </c>
      <c r="L788" s="356"/>
      <c r="N788" s="95"/>
    </row>
    <row r="789" spans="1:14" x14ac:dyDescent="0.3">
      <c r="A789" s="354">
        <v>67724</v>
      </c>
      <c r="B789" s="92">
        <f t="shared" si="78"/>
        <v>0</v>
      </c>
      <c r="C789" s="93"/>
      <c r="D789" s="94">
        <f t="shared" si="79"/>
        <v>0</v>
      </c>
      <c r="E789" s="355">
        <f t="shared" si="77"/>
        <v>0</v>
      </c>
      <c r="F789" s="94">
        <f t="shared" si="80"/>
        <v>0</v>
      </c>
      <c r="G789" s="94">
        <f>IF(AND(C789&lt;&gt;"",SUM(G$34:G788)&lt;E$25),$E$25/$E$29,0)</f>
        <v>0</v>
      </c>
      <c r="H789" s="94">
        <f t="shared" si="81"/>
        <v>0</v>
      </c>
      <c r="I789" s="94">
        <f t="shared" si="83"/>
        <v>0</v>
      </c>
      <c r="J789" s="320" t="str">
        <f t="shared" si="82"/>
        <v>2084–2085</v>
      </c>
      <c r="L789" s="356"/>
      <c r="N789" s="95"/>
    </row>
    <row r="790" spans="1:14" x14ac:dyDescent="0.3">
      <c r="A790" s="354">
        <v>67754</v>
      </c>
      <c r="B790" s="92">
        <f t="shared" si="78"/>
        <v>0</v>
      </c>
      <c r="C790" s="93"/>
      <c r="D790" s="94">
        <f t="shared" si="79"/>
        <v>0</v>
      </c>
      <c r="E790" s="355">
        <f t="shared" si="77"/>
        <v>0</v>
      </c>
      <c r="F790" s="94">
        <f t="shared" si="80"/>
        <v>0</v>
      </c>
      <c r="G790" s="94">
        <f>IF(AND(C790&lt;&gt;"",SUM(G$34:G789)&lt;E$25),$E$25/$E$29,0)</f>
        <v>0</v>
      </c>
      <c r="H790" s="94">
        <f t="shared" si="81"/>
        <v>0</v>
      </c>
      <c r="I790" s="94">
        <f t="shared" si="83"/>
        <v>0</v>
      </c>
      <c r="J790" s="320" t="str">
        <f t="shared" si="82"/>
        <v>2085–2086</v>
      </c>
      <c r="L790" s="356"/>
      <c r="N790" s="95"/>
    </row>
    <row r="791" spans="1:14" x14ac:dyDescent="0.3">
      <c r="A791" s="354">
        <v>67785</v>
      </c>
      <c r="B791" s="92">
        <f t="shared" si="78"/>
        <v>0</v>
      </c>
      <c r="C791" s="93"/>
      <c r="D791" s="94">
        <f t="shared" si="79"/>
        <v>0</v>
      </c>
      <c r="E791" s="355">
        <f t="shared" si="77"/>
        <v>0</v>
      </c>
      <c r="F791" s="94">
        <f t="shared" si="80"/>
        <v>0</v>
      </c>
      <c r="G791" s="94">
        <f>IF(AND(C791&lt;&gt;"",SUM(G$34:G790)&lt;E$25),$E$25/$E$29,0)</f>
        <v>0</v>
      </c>
      <c r="H791" s="94">
        <f t="shared" si="81"/>
        <v>0</v>
      </c>
      <c r="I791" s="94">
        <f t="shared" si="83"/>
        <v>0</v>
      </c>
      <c r="J791" s="320" t="str">
        <f t="shared" si="82"/>
        <v>2085–2086</v>
      </c>
      <c r="L791" s="356"/>
      <c r="N791" s="95"/>
    </row>
    <row r="792" spans="1:14" x14ac:dyDescent="0.3">
      <c r="A792" s="354">
        <v>67816</v>
      </c>
      <c r="B792" s="92">
        <f t="shared" si="78"/>
        <v>0</v>
      </c>
      <c r="C792" s="93"/>
      <c r="D792" s="94">
        <f t="shared" si="79"/>
        <v>0</v>
      </c>
      <c r="E792" s="355">
        <f t="shared" si="77"/>
        <v>0</v>
      </c>
      <c r="F792" s="94">
        <f t="shared" si="80"/>
        <v>0</v>
      </c>
      <c r="G792" s="94">
        <f>IF(AND(C792&lt;&gt;"",SUM(G$34:G791)&lt;E$25),$E$25/$E$29,0)</f>
        <v>0</v>
      </c>
      <c r="H792" s="94">
        <f t="shared" si="81"/>
        <v>0</v>
      </c>
      <c r="I792" s="94">
        <f t="shared" si="83"/>
        <v>0</v>
      </c>
      <c r="J792" s="320" t="str">
        <f t="shared" si="82"/>
        <v>2085–2086</v>
      </c>
      <c r="L792" s="356"/>
      <c r="N792" s="95"/>
    </row>
    <row r="793" spans="1:14" x14ac:dyDescent="0.3">
      <c r="A793" s="354">
        <v>67846</v>
      </c>
      <c r="B793" s="92">
        <f t="shared" si="78"/>
        <v>0</v>
      </c>
      <c r="C793" s="93"/>
      <c r="D793" s="94">
        <f t="shared" si="79"/>
        <v>0</v>
      </c>
      <c r="E793" s="355">
        <f t="shared" si="77"/>
        <v>0</v>
      </c>
      <c r="F793" s="94">
        <f t="shared" si="80"/>
        <v>0</v>
      </c>
      <c r="G793" s="94">
        <f>IF(AND(C793&lt;&gt;"",SUM(G$34:G792)&lt;E$25),$E$25/$E$29,0)</f>
        <v>0</v>
      </c>
      <c r="H793" s="94">
        <f t="shared" si="81"/>
        <v>0</v>
      </c>
      <c r="I793" s="94">
        <f t="shared" si="83"/>
        <v>0</v>
      </c>
      <c r="J793" s="320" t="str">
        <f t="shared" si="82"/>
        <v>2085–2086</v>
      </c>
      <c r="L793" s="356"/>
      <c r="N793" s="95"/>
    </row>
    <row r="794" spans="1:14" x14ac:dyDescent="0.3">
      <c r="A794" s="354">
        <v>67877</v>
      </c>
      <c r="B794" s="92">
        <f t="shared" si="78"/>
        <v>0</v>
      </c>
      <c r="C794" s="93"/>
      <c r="D794" s="94">
        <f t="shared" si="79"/>
        <v>0</v>
      </c>
      <c r="E794" s="355">
        <f t="shared" si="77"/>
        <v>0</v>
      </c>
      <c r="F794" s="94">
        <f t="shared" si="80"/>
        <v>0</v>
      </c>
      <c r="G794" s="94">
        <f>IF(AND(C794&lt;&gt;"",SUM(G$34:G793)&lt;E$25),$E$25/$E$29,0)</f>
        <v>0</v>
      </c>
      <c r="H794" s="94">
        <f t="shared" si="81"/>
        <v>0</v>
      </c>
      <c r="I794" s="94">
        <f t="shared" si="83"/>
        <v>0</v>
      </c>
      <c r="J794" s="320" t="str">
        <f t="shared" si="82"/>
        <v>2085–2086</v>
      </c>
      <c r="L794" s="356"/>
      <c r="N794" s="95"/>
    </row>
    <row r="795" spans="1:14" x14ac:dyDescent="0.3">
      <c r="A795" s="354">
        <v>67907</v>
      </c>
      <c r="B795" s="92">
        <f t="shared" si="78"/>
        <v>0</v>
      </c>
      <c r="C795" s="93"/>
      <c r="D795" s="94">
        <f t="shared" si="79"/>
        <v>0</v>
      </c>
      <c r="E795" s="355">
        <f t="shared" si="77"/>
        <v>0</v>
      </c>
      <c r="F795" s="94">
        <f t="shared" si="80"/>
        <v>0</v>
      </c>
      <c r="G795" s="94">
        <f>IF(AND(C795&lt;&gt;"",SUM(G$34:G794)&lt;E$25),$E$25/$E$29,0)</f>
        <v>0</v>
      </c>
      <c r="H795" s="94">
        <f t="shared" si="81"/>
        <v>0</v>
      </c>
      <c r="I795" s="94">
        <f t="shared" si="83"/>
        <v>0</v>
      </c>
      <c r="J795" s="320" t="str">
        <f t="shared" si="82"/>
        <v>2085–2086</v>
      </c>
      <c r="L795" s="356"/>
      <c r="N795" s="95"/>
    </row>
    <row r="796" spans="1:14" x14ac:dyDescent="0.3">
      <c r="A796" s="354">
        <v>67938</v>
      </c>
      <c r="B796" s="92">
        <f t="shared" si="78"/>
        <v>0</v>
      </c>
      <c r="C796" s="93"/>
      <c r="D796" s="94">
        <f t="shared" si="79"/>
        <v>0</v>
      </c>
      <c r="E796" s="355">
        <f t="shared" si="77"/>
        <v>0</v>
      </c>
      <c r="F796" s="94">
        <f t="shared" si="80"/>
        <v>0</v>
      </c>
      <c r="G796" s="94">
        <f>IF(AND(C796&lt;&gt;"",SUM(G$34:G795)&lt;E$25),$E$25/$E$29,0)</f>
        <v>0</v>
      </c>
      <c r="H796" s="94">
        <f t="shared" si="81"/>
        <v>0</v>
      </c>
      <c r="I796" s="94">
        <f t="shared" si="83"/>
        <v>0</v>
      </c>
      <c r="J796" s="320" t="str">
        <f t="shared" si="82"/>
        <v>2085–2086</v>
      </c>
      <c r="L796" s="356"/>
      <c r="N796" s="95"/>
    </row>
    <row r="797" spans="1:14" x14ac:dyDescent="0.3">
      <c r="A797" s="354">
        <v>67969</v>
      </c>
      <c r="B797" s="92">
        <f t="shared" si="78"/>
        <v>0</v>
      </c>
      <c r="C797" s="93"/>
      <c r="D797" s="94">
        <f t="shared" si="79"/>
        <v>0</v>
      </c>
      <c r="E797" s="355">
        <f t="shared" si="77"/>
        <v>0</v>
      </c>
      <c r="F797" s="94">
        <f t="shared" si="80"/>
        <v>0</v>
      </c>
      <c r="G797" s="94">
        <f>IF(AND(C797&lt;&gt;"",SUM(G$34:G796)&lt;E$25),$E$25/$E$29,0)</f>
        <v>0</v>
      </c>
      <c r="H797" s="94">
        <f t="shared" si="81"/>
        <v>0</v>
      </c>
      <c r="I797" s="94">
        <f t="shared" si="83"/>
        <v>0</v>
      </c>
      <c r="J797" s="320" t="str">
        <f t="shared" si="82"/>
        <v>2085–2086</v>
      </c>
      <c r="L797" s="356"/>
      <c r="N797" s="95"/>
    </row>
    <row r="798" spans="1:14" x14ac:dyDescent="0.3">
      <c r="A798" s="354">
        <v>67997</v>
      </c>
      <c r="B798" s="92">
        <f t="shared" si="78"/>
        <v>0</v>
      </c>
      <c r="C798" s="93"/>
      <c r="D798" s="94">
        <f t="shared" si="79"/>
        <v>0</v>
      </c>
      <c r="E798" s="355">
        <f t="shared" si="77"/>
        <v>0</v>
      </c>
      <c r="F798" s="94">
        <f t="shared" si="80"/>
        <v>0</v>
      </c>
      <c r="G798" s="94">
        <f>IF(AND(C798&lt;&gt;"",SUM(G$34:G797)&lt;E$25),$E$25/$E$29,0)</f>
        <v>0</v>
      </c>
      <c r="H798" s="94">
        <f t="shared" si="81"/>
        <v>0</v>
      </c>
      <c r="I798" s="94">
        <f t="shared" si="83"/>
        <v>0</v>
      </c>
      <c r="J798" s="320" t="str">
        <f t="shared" si="82"/>
        <v>2085–2086</v>
      </c>
      <c r="L798" s="356"/>
      <c r="N798" s="95"/>
    </row>
    <row r="799" spans="1:14" x14ac:dyDescent="0.3">
      <c r="A799" s="354">
        <v>68028</v>
      </c>
      <c r="B799" s="92">
        <f t="shared" si="78"/>
        <v>0</v>
      </c>
      <c r="C799" s="93"/>
      <c r="D799" s="94">
        <f t="shared" si="79"/>
        <v>0</v>
      </c>
      <c r="E799" s="355">
        <f t="shared" si="77"/>
        <v>0</v>
      </c>
      <c r="F799" s="94">
        <f t="shared" si="80"/>
        <v>0</v>
      </c>
      <c r="G799" s="94">
        <f>IF(AND(C799&lt;&gt;"",SUM(G$34:G798)&lt;E$25),$E$25/$E$29,0)</f>
        <v>0</v>
      </c>
      <c r="H799" s="94">
        <f t="shared" si="81"/>
        <v>0</v>
      </c>
      <c r="I799" s="94">
        <f t="shared" si="83"/>
        <v>0</v>
      </c>
      <c r="J799" s="320" t="str">
        <f t="shared" si="82"/>
        <v>2085–2086</v>
      </c>
      <c r="L799" s="356"/>
      <c r="N799" s="95"/>
    </row>
    <row r="800" spans="1:14" x14ac:dyDescent="0.3">
      <c r="A800" s="354">
        <v>68058</v>
      </c>
      <c r="B800" s="92">
        <f t="shared" si="78"/>
        <v>0</v>
      </c>
      <c r="C800" s="93"/>
      <c r="D800" s="94">
        <f t="shared" si="79"/>
        <v>0</v>
      </c>
      <c r="E800" s="355">
        <f t="shared" si="77"/>
        <v>0</v>
      </c>
      <c r="F800" s="94">
        <f t="shared" si="80"/>
        <v>0</v>
      </c>
      <c r="G800" s="94">
        <f>IF(AND(C800&lt;&gt;"",SUM(G$34:G799)&lt;E$25),$E$25/$E$29,0)</f>
        <v>0</v>
      </c>
      <c r="H800" s="94">
        <f t="shared" si="81"/>
        <v>0</v>
      </c>
      <c r="I800" s="94">
        <f t="shared" si="83"/>
        <v>0</v>
      </c>
      <c r="J800" s="320" t="str">
        <f t="shared" si="82"/>
        <v>2085–2086</v>
      </c>
      <c r="L800" s="356"/>
      <c r="N800" s="95"/>
    </row>
    <row r="801" spans="1:14" x14ac:dyDescent="0.3">
      <c r="A801" s="354">
        <v>68089</v>
      </c>
      <c r="B801" s="92">
        <f t="shared" si="78"/>
        <v>0</v>
      </c>
      <c r="C801" s="93"/>
      <c r="D801" s="94">
        <f t="shared" si="79"/>
        <v>0</v>
      </c>
      <c r="E801" s="355">
        <f t="shared" si="77"/>
        <v>0</v>
      </c>
      <c r="F801" s="94">
        <f t="shared" si="80"/>
        <v>0</v>
      </c>
      <c r="G801" s="94">
        <f>IF(AND(C801&lt;&gt;"",SUM(G$34:G800)&lt;E$25),$E$25/$E$29,0)</f>
        <v>0</v>
      </c>
      <c r="H801" s="94">
        <f t="shared" si="81"/>
        <v>0</v>
      </c>
      <c r="I801" s="94">
        <f t="shared" si="83"/>
        <v>0</v>
      </c>
      <c r="J801" s="320" t="str">
        <f t="shared" si="82"/>
        <v>2085–2086</v>
      </c>
      <c r="L801" s="356"/>
      <c r="N801" s="95"/>
    </row>
    <row r="802" spans="1:14" x14ac:dyDescent="0.3">
      <c r="A802" s="354">
        <v>68119</v>
      </c>
      <c r="B802" s="92">
        <f t="shared" si="78"/>
        <v>0</v>
      </c>
      <c r="C802" s="93"/>
      <c r="D802" s="94">
        <f t="shared" si="79"/>
        <v>0</v>
      </c>
      <c r="E802" s="355">
        <f t="shared" ref="E802:E865" si="84">C802-D802</f>
        <v>0</v>
      </c>
      <c r="F802" s="94">
        <f t="shared" si="80"/>
        <v>0</v>
      </c>
      <c r="G802" s="94">
        <f>IF(AND(C802&lt;&gt;"",SUM(G$34:G801)&lt;E$25),$E$25/$E$29,0)</f>
        <v>0</v>
      </c>
      <c r="H802" s="94">
        <f t="shared" si="81"/>
        <v>0</v>
      </c>
      <c r="I802" s="94">
        <f t="shared" si="83"/>
        <v>0</v>
      </c>
      <c r="J802" s="320" t="str">
        <f t="shared" si="82"/>
        <v>2086–2087</v>
      </c>
      <c r="L802" s="356"/>
      <c r="N802" s="95"/>
    </row>
    <row r="803" spans="1:14" x14ac:dyDescent="0.3">
      <c r="A803" s="354">
        <v>68150</v>
      </c>
      <c r="B803" s="92">
        <f t="shared" ref="B803:B866" si="85">IF(C803&gt;0,C803*-1,C803)</f>
        <v>0</v>
      </c>
      <c r="C803" s="93"/>
      <c r="D803" s="94">
        <f t="shared" ref="D803:D866" si="86">IF(C803="",0,IF($E$20="Beginning",IF(C802&lt;&gt;"",$F802*$E$16/12,0),IF(C802&lt;&gt;"",$F802*$E$16/12,$E$21*$E$16/12)))</f>
        <v>0</v>
      </c>
      <c r="E803" s="355">
        <f t="shared" si="84"/>
        <v>0</v>
      </c>
      <c r="F803" s="94">
        <f t="shared" ref="F803:F866" si="87">IF(C803="",0,IF(C802="",$E$21-E803,IF(C803&lt;&gt;"",F802-E803)))</f>
        <v>0</v>
      </c>
      <c r="G803" s="94">
        <f>IF(AND(C803&lt;&gt;"",SUM(G$34:G802)&lt;E$25),$E$25/$E$29,0)</f>
        <v>0</v>
      </c>
      <c r="H803" s="94">
        <f t="shared" ref="H803:H866" si="88">IF(C803&lt;&gt;"",G803+H802,0)</f>
        <v>0</v>
      </c>
      <c r="I803" s="94">
        <f t="shared" si="83"/>
        <v>0</v>
      </c>
      <c r="J803" s="320" t="str">
        <f t="shared" ref="J803:J866" si="89">IF(OR(MONTH(A803)=1,MONTH(A803)=2,MONTH(A803)=3,MONTH(A803)=4,MONTH(A803)=5,MONTH(A803)=6),YEAR(A803)-1&amp;"–"&amp;YEAR(A803),YEAR(A803)&amp;"–"&amp;YEAR(A803)+1)</f>
        <v>2086–2087</v>
      </c>
      <c r="L803" s="356"/>
      <c r="N803" s="95"/>
    </row>
    <row r="804" spans="1:14" x14ac:dyDescent="0.3">
      <c r="A804" s="354">
        <v>68181</v>
      </c>
      <c r="B804" s="92">
        <f t="shared" si="85"/>
        <v>0</v>
      </c>
      <c r="C804" s="93"/>
      <c r="D804" s="94">
        <f t="shared" si="86"/>
        <v>0</v>
      </c>
      <c r="E804" s="355">
        <f t="shared" si="84"/>
        <v>0</v>
      </c>
      <c r="F804" s="94">
        <f t="shared" si="87"/>
        <v>0</v>
      </c>
      <c r="G804" s="94">
        <f>IF(AND(C804&lt;&gt;"",SUM(G$34:G803)&lt;E$25),$E$25/$E$29,0)</f>
        <v>0</v>
      </c>
      <c r="H804" s="94">
        <f t="shared" si="88"/>
        <v>0</v>
      </c>
      <c r="I804" s="94">
        <f t="shared" ref="I804:I867" si="90">IF(C804&lt;&gt;"",$E$25-H804,0)</f>
        <v>0</v>
      </c>
      <c r="J804" s="320" t="str">
        <f t="shared" si="89"/>
        <v>2086–2087</v>
      </c>
      <c r="L804" s="356"/>
      <c r="N804" s="95"/>
    </row>
    <row r="805" spans="1:14" x14ac:dyDescent="0.3">
      <c r="A805" s="354">
        <v>68211</v>
      </c>
      <c r="B805" s="92">
        <f t="shared" si="85"/>
        <v>0</v>
      </c>
      <c r="C805" s="93"/>
      <c r="D805" s="94">
        <f t="shared" si="86"/>
        <v>0</v>
      </c>
      <c r="E805" s="355">
        <f t="shared" si="84"/>
        <v>0</v>
      </c>
      <c r="F805" s="94">
        <f t="shared" si="87"/>
        <v>0</v>
      </c>
      <c r="G805" s="94">
        <f>IF(AND(C805&lt;&gt;"",SUM(G$34:G804)&lt;E$25),$E$25/$E$29,0)</f>
        <v>0</v>
      </c>
      <c r="H805" s="94">
        <f t="shared" si="88"/>
        <v>0</v>
      </c>
      <c r="I805" s="94">
        <f t="shared" si="90"/>
        <v>0</v>
      </c>
      <c r="J805" s="320" t="str">
        <f t="shared" si="89"/>
        <v>2086–2087</v>
      </c>
      <c r="L805" s="356"/>
      <c r="N805" s="95"/>
    </row>
    <row r="806" spans="1:14" x14ac:dyDescent="0.3">
      <c r="A806" s="354">
        <v>68242</v>
      </c>
      <c r="B806" s="92">
        <f t="shared" si="85"/>
        <v>0</v>
      </c>
      <c r="C806" s="93"/>
      <c r="D806" s="94">
        <f t="shared" si="86"/>
        <v>0</v>
      </c>
      <c r="E806" s="355">
        <f t="shared" si="84"/>
        <v>0</v>
      </c>
      <c r="F806" s="94">
        <f t="shared" si="87"/>
        <v>0</v>
      </c>
      <c r="G806" s="94">
        <f>IF(AND(C806&lt;&gt;"",SUM(G$34:G805)&lt;E$25),$E$25/$E$29,0)</f>
        <v>0</v>
      </c>
      <c r="H806" s="94">
        <f t="shared" si="88"/>
        <v>0</v>
      </c>
      <c r="I806" s="94">
        <f t="shared" si="90"/>
        <v>0</v>
      </c>
      <c r="J806" s="320" t="str">
        <f t="shared" si="89"/>
        <v>2086–2087</v>
      </c>
      <c r="L806" s="356"/>
      <c r="N806" s="95"/>
    </row>
    <row r="807" spans="1:14" x14ac:dyDescent="0.3">
      <c r="A807" s="354">
        <v>68272</v>
      </c>
      <c r="B807" s="92">
        <f t="shared" si="85"/>
        <v>0</v>
      </c>
      <c r="C807" s="93"/>
      <c r="D807" s="94">
        <f t="shared" si="86"/>
        <v>0</v>
      </c>
      <c r="E807" s="355">
        <f t="shared" si="84"/>
        <v>0</v>
      </c>
      <c r="F807" s="94">
        <f t="shared" si="87"/>
        <v>0</v>
      </c>
      <c r="G807" s="94">
        <f>IF(AND(C807&lt;&gt;"",SUM(G$34:G806)&lt;E$25),$E$25/$E$29,0)</f>
        <v>0</v>
      </c>
      <c r="H807" s="94">
        <f t="shared" si="88"/>
        <v>0</v>
      </c>
      <c r="I807" s="94">
        <f t="shared" si="90"/>
        <v>0</v>
      </c>
      <c r="J807" s="320" t="str">
        <f t="shared" si="89"/>
        <v>2086–2087</v>
      </c>
      <c r="L807" s="356"/>
      <c r="N807" s="95"/>
    </row>
    <row r="808" spans="1:14" x14ac:dyDescent="0.3">
      <c r="A808" s="354">
        <v>68303</v>
      </c>
      <c r="B808" s="92">
        <f t="shared" si="85"/>
        <v>0</v>
      </c>
      <c r="C808" s="93"/>
      <c r="D808" s="94">
        <f t="shared" si="86"/>
        <v>0</v>
      </c>
      <c r="E808" s="355">
        <f t="shared" si="84"/>
        <v>0</v>
      </c>
      <c r="F808" s="94">
        <f t="shared" si="87"/>
        <v>0</v>
      </c>
      <c r="G808" s="94">
        <f>IF(AND(C808&lt;&gt;"",SUM(G$34:G807)&lt;E$25),$E$25/$E$29,0)</f>
        <v>0</v>
      </c>
      <c r="H808" s="94">
        <f t="shared" si="88"/>
        <v>0</v>
      </c>
      <c r="I808" s="94">
        <f t="shared" si="90"/>
        <v>0</v>
      </c>
      <c r="J808" s="320" t="str">
        <f t="shared" si="89"/>
        <v>2086–2087</v>
      </c>
      <c r="L808" s="356"/>
      <c r="N808" s="95"/>
    </row>
    <row r="809" spans="1:14" x14ac:dyDescent="0.3">
      <c r="A809" s="354">
        <v>68334</v>
      </c>
      <c r="B809" s="92">
        <f t="shared" si="85"/>
        <v>0</v>
      </c>
      <c r="C809" s="93"/>
      <c r="D809" s="94">
        <f t="shared" si="86"/>
        <v>0</v>
      </c>
      <c r="E809" s="355">
        <f t="shared" si="84"/>
        <v>0</v>
      </c>
      <c r="F809" s="94">
        <f t="shared" si="87"/>
        <v>0</v>
      </c>
      <c r="G809" s="94">
        <f>IF(AND(C809&lt;&gt;"",SUM(G$34:G808)&lt;E$25),$E$25/$E$29,0)</f>
        <v>0</v>
      </c>
      <c r="H809" s="94">
        <f t="shared" si="88"/>
        <v>0</v>
      </c>
      <c r="I809" s="94">
        <f t="shared" si="90"/>
        <v>0</v>
      </c>
      <c r="J809" s="320" t="str">
        <f t="shared" si="89"/>
        <v>2086–2087</v>
      </c>
      <c r="L809" s="356"/>
      <c r="N809" s="95"/>
    </row>
    <row r="810" spans="1:14" x14ac:dyDescent="0.3">
      <c r="A810" s="354">
        <v>68362</v>
      </c>
      <c r="B810" s="92">
        <f t="shared" si="85"/>
        <v>0</v>
      </c>
      <c r="C810" s="93"/>
      <c r="D810" s="94">
        <f t="shared" si="86"/>
        <v>0</v>
      </c>
      <c r="E810" s="355">
        <f t="shared" si="84"/>
        <v>0</v>
      </c>
      <c r="F810" s="94">
        <f t="shared" si="87"/>
        <v>0</v>
      </c>
      <c r="G810" s="94">
        <f>IF(AND(C810&lt;&gt;"",SUM(G$34:G809)&lt;E$25),$E$25/$E$29,0)</f>
        <v>0</v>
      </c>
      <c r="H810" s="94">
        <f t="shared" si="88"/>
        <v>0</v>
      </c>
      <c r="I810" s="94">
        <f t="shared" si="90"/>
        <v>0</v>
      </c>
      <c r="J810" s="320" t="str">
        <f t="shared" si="89"/>
        <v>2086–2087</v>
      </c>
      <c r="L810" s="356"/>
      <c r="N810" s="95"/>
    </row>
    <row r="811" spans="1:14" x14ac:dyDescent="0.3">
      <c r="A811" s="354">
        <v>68393</v>
      </c>
      <c r="B811" s="92">
        <f t="shared" si="85"/>
        <v>0</v>
      </c>
      <c r="C811" s="93"/>
      <c r="D811" s="94">
        <f t="shared" si="86"/>
        <v>0</v>
      </c>
      <c r="E811" s="355">
        <f t="shared" si="84"/>
        <v>0</v>
      </c>
      <c r="F811" s="94">
        <f t="shared" si="87"/>
        <v>0</v>
      </c>
      <c r="G811" s="94">
        <f>IF(AND(C811&lt;&gt;"",SUM(G$34:G810)&lt;E$25),$E$25/$E$29,0)</f>
        <v>0</v>
      </c>
      <c r="H811" s="94">
        <f t="shared" si="88"/>
        <v>0</v>
      </c>
      <c r="I811" s="94">
        <f t="shared" si="90"/>
        <v>0</v>
      </c>
      <c r="J811" s="320" t="str">
        <f t="shared" si="89"/>
        <v>2086–2087</v>
      </c>
      <c r="L811" s="356"/>
      <c r="N811" s="95"/>
    </row>
    <row r="812" spans="1:14" x14ac:dyDescent="0.3">
      <c r="A812" s="354">
        <v>68423</v>
      </c>
      <c r="B812" s="92">
        <f t="shared" si="85"/>
        <v>0</v>
      </c>
      <c r="C812" s="93"/>
      <c r="D812" s="94">
        <f t="shared" si="86"/>
        <v>0</v>
      </c>
      <c r="E812" s="355">
        <f t="shared" si="84"/>
        <v>0</v>
      </c>
      <c r="F812" s="94">
        <f t="shared" si="87"/>
        <v>0</v>
      </c>
      <c r="G812" s="94">
        <f>IF(AND(C812&lt;&gt;"",SUM(G$34:G811)&lt;E$25),$E$25/$E$29,0)</f>
        <v>0</v>
      </c>
      <c r="H812" s="94">
        <f t="shared" si="88"/>
        <v>0</v>
      </c>
      <c r="I812" s="94">
        <f t="shared" si="90"/>
        <v>0</v>
      </c>
      <c r="J812" s="320" t="str">
        <f t="shared" si="89"/>
        <v>2086–2087</v>
      </c>
      <c r="L812" s="356"/>
      <c r="N812" s="95"/>
    </row>
    <row r="813" spans="1:14" x14ac:dyDescent="0.3">
      <c r="A813" s="354">
        <v>68454</v>
      </c>
      <c r="B813" s="92">
        <f t="shared" si="85"/>
        <v>0</v>
      </c>
      <c r="C813" s="93"/>
      <c r="D813" s="94">
        <f t="shared" si="86"/>
        <v>0</v>
      </c>
      <c r="E813" s="355">
        <f t="shared" si="84"/>
        <v>0</v>
      </c>
      <c r="F813" s="94">
        <f t="shared" si="87"/>
        <v>0</v>
      </c>
      <c r="G813" s="94">
        <f>IF(AND(C813&lt;&gt;"",SUM(G$34:G812)&lt;E$25),$E$25/$E$29,0)</f>
        <v>0</v>
      </c>
      <c r="H813" s="94">
        <f t="shared" si="88"/>
        <v>0</v>
      </c>
      <c r="I813" s="94">
        <f t="shared" si="90"/>
        <v>0</v>
      </c>
      <c r="J813" s="320" t="str">
        <f t="shared" si="89"/>
        <v>2086–2087</v>
      </c>
      <c r="L813" s="356"/>
      <c r="N813" s="95"/>
    </row>
    <row r="814" spans="1:14" x14ac:dyDescent="0.3">
      <c r="A814" s="354">
        <v>68484</v>
      </c>
      <c r="B814" s="92">
        <f t="shared" si="85"/>
        <v>0</v>
      </c>
      <c r="C814" s="93"/>
      <c r="D814" s="94">
        <f t="shared" si="86"/>
        <v>0</v>
      </c>
      <c r="E814" s="355">
        <f t="shared" si="84"/>
        <v>0</v>
      </c>
      <c r="F814" s="94">
        <f t="shared" si="87"/>
        <v>0</v>
      </c>
      <c r="G814" s="94">
        <f>IF(AND(C814&lt;&gt;"",SUM(G$34:G813)&lt;E$25),$E$25/$E$29,0)</f>
        <v>0</v>
      </c>
      <c r="H814" s="94">
        <f t="shared" si="88"/>
        <v>0</v>
      </c>
      <c r="I814" s="94">
        <f t="shared" si="90"/>
        <v>0</v>
      </c>
      <c r="J814" s="320" t="str">
        <f t="shared" si="89"/>
        <v>2087–2088</v>
      </c>
      <c r="L814" s="356"/>
      <c r="N814" s="95"/>
    </row>
    <row r="815" spans="1:14" x14ac:dyDescent="0.3">
      <c r="A815" s="354">
        <v>68515</v>
      </c>
      <c r="B815" s="92">
        <f t="shared" si="85"/>
        <v>0</v>
      </c>
      <c r="C815" s="93"/>
      <c r="D815" s="94">
        <f t="shared" si="86"/>
        <v>0</v>
      </c>
      <c r="E815" s="355">
        <f t="shared" si="84"/>
        <v>0</v>
      </c>
      <c r="F815" s="94">
        <f t="shared" si="87"/>
        <v>0</v>
      </c>
      <c r="G815" s="94">
        <f>IF(AND(C815&lt;&gt;"",SUM(G$34:G814)&lt;E$25),$E$25/$E$29,0)</f>
        <v>0</v>
      </c>
      <c r="H815" s="94">
        <f t="shared" si="88"/>
        <v>0</v>
      </c>
      <c r="I815" s="94">
        <f t="shared" si="90"/>
        <v>0</v>
      </c>
      <c r="J815" s="320" t="str">
        <f t="shared" si="89"/>
        <v>2087–2088</v>
      </c>
      <c r="L815" s="356"/>
      <c r="N815" s="95"/>
    </row>
    <row r="816" spans="1:14" x14ac:dyDescent="0.3">
      <c r="A816" s="354">
        <v>68546</v>
      </c>
      <c r="B816" s="92">
        <f t="shared" si="85"/>
        <v>0</v>
      </c>
      <c r="C816" s="93"/>
      <c r="D816" s="94">
        <f t="shared" si="86"/>
        <v>0</v>
      </c>
      <c r="E816" s="355">
        <f t="shared" si="84"/>
        <v>0</v>
      </c>
      <c r="F816" s="94">
        <f t="shared" si="87"/>
        <v>0</v>
      </c>
      <c r="G816" s="94">
        <f>IF(AND(C816&lt;&gt;"",SUM(G$34:G815)&lt;E$25),$E$25/$E$29,0)</f>
        <v>0</v>
      </c>
      <c r="H816" s="94">
        <f t="shared" si="88"/>
        <v>0</v>
      </c>
      <c r="I816" s="94">
        <f t="shared" si="90"/>
        <v>0</v>
      </c>
      <c r="J816" s="320" t="str">
        <f t="shared" si="89"/>
        <v>2087–2088</v>
      </c>
      <c r="L816" s="356"/>
      <c r="N816" s="95"/>
    </row>
    <row r="817" spans="1:14" x14ac:dyDescent="0.3">
      <c r="A817" s="354">
        <v>68576</v>
      </c>
      <c r="B817" s="92">
        <f t="shared" si="85"/>
        <v>0</v>
      </c>
      <c r="C817" s="93"/>
      <c r="D817" s="94">
        <f t="shared" si="86"/>
        <v>0</v>
      </c>
      <c r="E817" s="355">
        <f t="shared" si="84"/>
        <v>0</v>
      </c>
      <c r="F817" s="94">
        <f t="shared" si="87"/>
        <v>0</v>
      </c>
      <c r="G817" s="94">
        <f>IF(AND(C817&lt;&gt;"",SUM(G$34:G816)&lt;E$25),$E$25/$E$29,0)</f>
        <v>0</v>
      </c>
      <c r="H817" s="94">
        <f t="shared" si="88"/>
        <v>0</v>
      </c>
      <c r="I817" s="94">
        <f t="shared" si="90"/>
        <v>0</v>
      </c>
      <c r="J817" s="320" t="str">
        <f t="shared" si="89"/>
        <v>2087–2088</v>
      </c>
      <c r="L817" s="356"/>
      <c r="N817" s="95"/>
    </row>
    <row r="818" spans="1:14" x14ac:dyDescent="0.3">
      <c r="A818" s="354">
        <v>68607</v>
      </c>
      <c r="B818" s="92">
        <f t="shared" si="85"/>
        <v>0</v>
      </c>
      <c r="C818" s="93"/>
      <c r="D818" s="94">
        <f t="shared" si="86"/>
        <v>0</v>
      </c>
      <c r="E818" s="355">
        <f t="shared" si="84"/>
        <v>0</v>
      </c>
      <c r="F818" s="94">
        <f t="shared" si="87"/>
        <v>0</v>
      </c>
      <c r="G818" s="94">
        <f>IF(AND(C818&lt;&gt;"",SUM(G$34:G817)&lt;E$25),$E$25/$E$29,0)</f>
        <v>0</v>
      </c>
      <c r="H818" s="94">
        <f t="shared" si="88"/>
        <v>0</v>
      </c>
      <c r="I818" s="94">
        <f t="shared" si="90"/>
        <v>0</v>
      </c>
      <c r="J818" s="320" t="str">
        <f t="shared" si="89"/>
        <v>2087–2088</v>
      </c>
      <c r="L818" s="356"/>
      <c r="N818" s="95"/>
    </row>
    <row r="819" spans="1:14" x14ac:dyDescent="0.3">
      <c r="A819" s="354">
        <v>68637</v>
      </c>
      <c r="B819" s="92">
        <f t="shared" si="85"/>
        <v>0</v>
      </c>
      <c r="C819" s="93"/>
      <c r="D819" s="94">
        <f t="shared" si="86"/>
        <v>0</v>
      </c>
      <c r="E819" s="355">
        <f t="shared" si="84"/>
        <v>0</v>
      </c>
      <c r="F819" s="94">
        <f t="shared" si="87"/>
        <v>0</v>
      </c>
      <c r="G819" s="94">
        <f>IF(AND(C819&lt;&gt;"",SUM(G$34:G818)&lt;E$25),$E$25/$E$29,0)</f>
        <v>0</v>
      </c>
      <c r="H819" s="94">
        <f t="shared" si="88"/>
        <v>0</v>
      </c>
      <c r="I819" s="94">
        <f t="shared" si="90"/>
        <v>0</v>
      </c>
      <c r="J819" s="320" t="str">
        <f t="shared" si="89"/>
        <v>2087–2088</v>
      </c>
      <c r="L819" s="356"/>
      <c r="N819" s="95"/>
    </row>
    <row r="820" spans="1:14" x14ac:dyDescent="0.3">
      <c r="A820" s="354">
        <v>68668</v>
      </c>
      <c r="B820" s="92">
        <f t="shared" si="85"/>
        <v>0</v>
      </c>
      <c r="C820" s="93"/>
      <c r="D820" s="94">
        <f t="shared" si="86"/>
        <v>0</v>
      </c>
      <c r="E820" s="355">
        <f t="shared" si="84"/>
        <v>0</v>
      </c>
      <c r="F820" s="94">
        <f t="shared" si="87"/>
        <v>0</v>
      </c>
      <c r="G820" s="94">
        <f>IF(AND(C820&lt;&gt;"",SUM(G$34:G819)&lt;E$25),$E$25/$E$29,0)</f>
        <v>0</v>
      </c>
      <c r="H820" s="94">
        <f t="shared" si="88"/>
        <v>0</v>
      </c>
      <c r="I820" s="94">
        <f t="shared" si="90"/>
        <v>0</v>
      </c>
      <c r="J820" s="320" t="str">
        <f t="shared" si="89"/>
        <v>2087–2088</v>
      </c>
      <c r="L820" s="356"/>
      <c r="N820" s="95"/>
    </row>
    <row r="821" spans="1:14" x14ac:dyDescent="0.3">
      <c r="A821" s="354">
        <v>68699</v>
      </c>
      <c r="B821" s="92">
        <f t="shared" si="85"/>
        <v>0</v>
      </c>
      <c r="C821" s="93"/>
      <c r="D821" s="94">
        <f t="shared" si="86"/>
        <v>0</v>
      </c>
      <c r="E821" s="355">
        <f t="shared" si="84"/>
        <v>0</v>
      </c>
      <c r="F821" s="94">
        <f t="shared" si="87"/>
        <v>0</v>
      </c>
      <c r="G821" s="94">
        <f>IF(AND(C821&lt;&gt;"",SUM(G$34:G820)&lt;E$25),$E$25/$E$29,0)</f>
        <v>0</v>
      </c>
      <c r="H821" s="94">
        <f t="shared" si="88"/>
        <v>0</v>
      </c>
      <c r="I821" s="94">
        <f t="shared" si="90"/>
        <v>0</v>
      </c>
      <c r="J821" s="320" t="str">
        <f t="shared" si="89"/>
        <v>2087–2088</v>
      </c>
      <c r="L821" s="356"/>
      <c r="N821" s="95"/>
    </row>
    <row r="822" spans="1:14" x14ac:dyDescent="0.3">
      <c r="A822" s="354">
        <v>68728</v>
      </c>
      <c r="B822" s="92">
        <f t="shared" si="85"/>
        <v>0</v>
      </c>
      <c r="C822" s="93"/>
      <c r="D822" s="94">
        <f t="shared" si="86"/>
        <v>0</v>
      </c>
      <c r="E822" s="355">
        <f t="shared" si="84"/>
        <v>0</v>
      </c>
      <c r="F822" s="94">
        <f t="shared" si="87"/>
        <v>0</v>
      </c>
      <c r="G822" s="94">
        <f>IF(AND(C822&lt;&gt;"",SUM(G$34:G821)&lt;E$25),$E$25/$E$29,0)</f>
        <v>0</v>
      </c>
      <c r="H822" s="94">
        <f t="shared" si="88"/>
        <v>0</v>
      </c>
      <c r="I822" s="94">
        <f t="shared" si="90"/>
        <v>0</v>
      </c>
      <c r="J822" s="320" t="str">
        <f t="shared" si="89"/>
        <v>2087–2088</v>
      </c>
      <c r="L822" s="356"/>
      <c r="N822" s="95"/>
    </row>
    <row r="823" spans="1:14" x14ac:dyDescent="0.3">
      <c r="A823" s="354">
        <v>68759</v>
      </c>
      <c r="B823" s="92">
        <f t="shared" si="85"/>
        <v>0</v>
      </c>
      <c r="C823" s="93"/>
      <c r="D823" s="94">
        <f t="shared" si="86"/>
        <v>0</v>
      </c>
      <c r="E823" s="355">
        <f t="shared" si="84"/>
        <v>0</v>
      </c>
      <c r="F823" s="94">
        <f t="shared" si="87"/>
        <v>0</v>
      </c>
      <c r="G823" s="94">
        <f>IF(AND(C823&lt;&gt;"",SUM(G$34:G822)&lt;E$25),$E$25/$E$29,0)</f>
        <v>0</v>
      </c>
      <c r="H823" s="94">
        <f t="shared" si="88"/>
        <v>0</v>
      </c>
      <c r="I823" s="94">
        <f t="shared" si="90"/>
        <v>0</v>
      </c>
      <c r="J823" s="320" t="str">
        <f t="shared" si="89"/>
        <v>2087–2088</v>
      </c>
      <c r="L823" s="356"/>
      <c r="N823" s="95"/>
    </row>
    <row r="824" spans="1:14" x14ac:dyDescent="0.3">
      <c r="A824" s="354">
        <v>68789</v>
      </c>
      <c r="B824" s="92">
        <f t="shared" si="85"/>
        <v>0</v>
      </c>
      <c r="C824" s="93"/>
      <c r="D824" s="94">
        <f t="shared" si="86"/>
        <v>0</v>
      </c>
      <c r="E824" s="355">
        <f t="shared" si="84"/>
        <v>0</v>
      </c>
      <c r="F824" s="94">
        <f t="shared" si="87"/>
        <v>0</v>
      </c>
      <c r="G824" s="94">
        <f>IF(AND(C824&lt;&gt;"",SUM(G$34:G823)&lt;E$25),$E$25/$E$29,0)</f>
        <v>0</v>
      </c>
      <c r="H824" s="94">
        <f t="shared" si="88"/>
        <v>0</v>
      </c>
      <c r="I824" s="94">
        <f t="shared" si="90"/>
        <v>0</v>
      </c>
      <c r="J824" s="320" t="str">
        <f t="shared" si="89"/>
        <v>2087–2088</v>
      </c>
      <c r="L824" s="356"/>
      <c r="N824" s="95"/>
    </row>
    <row r="825" spans="1:14" x14ac:dyDescent="0.3">
      <c r="A825" s="354">
        <v>68820</v>
      </c>
      <c r="B825" s="92">
        <f t="shared" si="85"/>
        <v>0</v>
      </c>
      <c r="C825" s="93"/>
      <c r="D825" s="94">
        <f t="shared" si="86"/>
        <v>0</v>
      </c>
      <c r="E825" s="355">
        <f t="shared" si="84"/>
        <v>0</v>
      </c>
      <c r="F825" s="94">
        <f t="shared" si="87"/>
        <v>0</v>
      </c>
      <c r="G825" s="94">
        <f>IF(AND(C825&lt;&gt;"",SUM(G$34:G824)&lt;E$25),$E$25/$E$29,0)</f>
        <v>0</v>
      </c>
      <c r="H825" s="94">
        <f t="shared" si="88"/>
        <v>0</v>
      </c>
      <c r="I825" s="94">
        <f t="shared" si="90"/>
        <v>0</v>
      </c>
      <c r="J825" s="320" t="str">
        <f t="shared" si="89"/>
        <v>2087–2088</v>
      </c>
      <c r="L825" s="356"/>
      <c r="N825" s="95"/>
    </row>
    <row r="826" spans="1:14" x14ac:dyDescent="0.3">
      <c r="A826" s="354">
        <v>68850</v>
      </c>
      <c r="B826" s="92">
        <f t="shared" si="85"/>
        <v>0</v>
      </c>
      <c r="C826" s="93"/>
      <c r="D826" s="94">
        <f t="shared" si="86"/>
        <v>0</v>
      </c>
      <c r="E826" s="355">
        <f t="shared" si="84"/>
        <v>0</v>
      </c>
      <c r="F826" s="94">
        <f t="shared" si="87"/>
        <v>0</v>
      </c>
      <c r="G826" s="94">
        <f>IF(AND(C826&lt;&gt;"",SUM(G$34:G825)&lt;E$25),$E$25/$E$29,0)</f>
        <v>0</v>
      </c>
      <c r="H826" s="94">
        <f t="shared" si="88"/>
        <v>0</v>
      </c>
      <c r="I826" s="94">
        <f t="shared" si="90"/>
        <v>0</v>
      </c>
      <c r="J826" s="320" t="str">
        <f t="shared" si="89"/>
        <v>2088–2089</v>
      </c>
      <c r="L826" s="356"/>
      <c r="N826" s="95"/>
    </row>
    <row r="827" spans="1:14" x14ac:dyDescent="0.3">
      <c r="A827" s="354">
        <v>68881</v>
      </c>
      <c r="B827" s="92">
        <f t="shared" si="85"/>
        <v>0</v>
      </c>
      <c r="C827" s="93"/>
      <c r="D827" s="94">
        <f t="shared" si="86"/>
        <v>0</v>
      </c>
      <c r="E827" s="355">
        <f t="shared" si="84"/>
        <v>0</v>
      </c>
      <c r="F827" s="94">
        <f t="shared" si="87"/>
        <v>0</v>
      </c>
      <c r="G827" s="94">
        <f>IF(AND(C827&lt;&gt;"",SUM(G$34:G826)&lt;E$25),$E$25/$E$29,0)</f>
        <v>0</v>
      </c>
      <c r="H827" s="94">
        <f t="shared" si="88"/>
        <v>0</v>
      </c>
      <c r="I827" s="94">
        <f t="shared" si="90"/>
        <v>0</v>
      </c>
      <c r="J827" s="320" t="str">
        <f t="shared" si="89"/>
        <v>2088–2089</v>
      </c>
      <c r="L827" s="356"/>
      <c r="N827" s="95"/>
    </row>
    <row r="828" spans="1:14" x14ac:dyDescent="0.3">
      <c r="A828" s="354">
        <v>68912</v>
      </c>
      <c r="B828" s="92">
        <f t="shared" si="85"/>
        <v>0</v>
      </c>
      <c r="C828" s="93"/>
      <c r="D828" s="94">
        <f t="shared" si="86"/>
        <v>0</v>
      </c>
      <c r="E828" s="355">
        <f t="shared" si="84"/>
        <v>0</v>
      </c>
      <c r="F828" s="94">
        <f t="shared" si="87"/>
        <v>0</v>
      </c>
      <c r="G828" s="94">
        <f>IF(AND(C828&lt;&gt;"",SUM(G$34:G827)&lt;E$25),$E$25/$E$29,0)</f>
        <v>0</v>
      </c>
      <c r="H828" s="94">
        <f t="shared" si="88"/>
        <v>0</v>
      </c>
      <c r="I828" s="94">
        <f t="shared" si="90"/>
        <v>0</v>
      </c>
      <c r="J828" s="320" t="str">
        <f t="shared" si="89"/>
        <v>2088–2089</v>
      </c>
      <c r="L828" s="356"/>
      <c r="N828" s="95"/>
    </row>
    <row r="829" spans="1:14" x14ac:dyDescent="0.3">
      <c r="A829" s="354">
        <v>68942</v>
      </c>
      <c r="B829" s="92">
        <f t="shared" si="85"/>
        <v>0</v>
      </c>
      <c r="C829" s="93"/>
      <c r="D829" s="94">
        <f t="shared" si="86"/>
        <v>0</v>
      </c>
      <c r="E829" s="355">
        <f t="shared" si="84"/>
        <v>0</v>
      </c>
      <c r="F829" s="94">
        <f t="shared" si="87"/>
        <v>0</v>
      </c>
      <c r="G829" s="94">
        <f>IF(AND(C829&lt;&gt;"",SUM(G$34:G828)&lt;E$25),$E$25/$E$29,0)</f>
        <v>0</v>
      </c>
      <c r="H829" s="94">
        <f t="shared" si="88"/>
        <v>0</v>
      </c>
      <c r="I829" s="94">
        <f t="shared" si="90"/>
        <v>0</v>
      </c>
      <c r="J829" s="320" t="str">
        <f t="shared" si="89"/>
        <v>2088–2089</v>
      </c>
      <c r="L829" s="356"/>
      <c r="N829" s="95"/>
    </row>
    <row r="830" spans="1:14" x14ac:dyDescent="0.3">
      <c r="A830" s="354">
        <v>68973</v>
      </c>
      <c r="B830" s="92">
        <f t="shared" si="85"/>
        <v>0</v>
      </c>
      <c r="C830" s="93"/>
      <c r="D830" s="94">
        <f t="shared" si="86"/>
        <v>0</v>
      </c>
      <c r="E830" s="355">
        <f t="shared" si="84"/>
        <v>0</v>
      </c>
      <c r="F830" s="94">
        <f t="shared" si="87"/>
        <v>0</v>
      </c>
      <c r="G830" s="94">
        <f>IF(AND(C830&lt;&gt;"",SUM(G$34:G829)&lt;E$25),$E$25/$E$29,0)</f>
        <v>0</v>
      </c>
      <c r="H830" s="94">
        <f t="shared" si="88"/>
        <v>0</v>
      </c>
      <c r="I830" s="94">
        <f t="shared" si="90"/>
        <v>0</v>
      </c>
      <c r="J830" s="320" t="str">
        <f t="shared" si="89"/>
        <v>2088–2089</v>
      </c>
      <c r="L830" s="356"/>
      <c r="N830" s="95"/>
    </row>
    <row r="831" spans="1:14" x14ac:dyDescent="0.3">
      <c r="A831" s="354">
        <v>69003</v>
      </c>
      <c r="B831" s="92">
        <f t="shared" si="85"/>
        <v>0</v>
      </c>
      <c r="C831" s="93"/>
      <c r="D831" s="94">
        <f t="shared" si="86"/>
        <v>0</v>
      </c>
      <c r="E831" s="355">
        <f t="shared" si="84"/>
        <v>0</v>
      </c>
      <c r="F831" s="94">
        <f t="shared" si="87"/>
        <v>0</v>
      </c>
      <c r="G831" s="94">
        <f>IF(AND(C831&lt;&gt;"",SUM(G$34:G830)&lt;E$25),$E$25/$E$29,0)</f>
        <v>0</v>
      </c>
      <c r="H831" s="94">
        <f t="shared" si="88"/>
        <v>0</v>
      </c>
      <c r="I831" s="94">
        <f t="shared" si="90"/>
        <v>0</v>
      </c>
      <c r="J831" s="320" t="str">
        <f t="shared" si="89"/>
        <v>2088–2089</v>
      </c>
      <c r="L831" s="356"/>
      <c r="N831" s="95"/>
    </row>
    <row r="832" spans="1:14" x14ac:dyDescent="0.3">
      <c r="A832" s="354">
        <v>69034</v>
      </c>
      <c r="B832" s="92">
        <f t="shared" si="85"/>
        <v>0</v>
      </c>
      <c r="C832" s="93"/>
      <c r="D832" s="94">
        <f t="shared" si="86"/>
        <v>0</v>
      </c>
      <c r="E832" s="355">
        <f t="shared" si="84"/>
        <v>0</v>
      </c>
      <c r="F832" s="94">
        <f t="shared" si="87"/>
        <v>0</v>
      </c>
      <c r="G832" s="94">
        <f>IF(AND(C832&lt;&gt;"",SUM(G$34:G831)&lt;E$25),$E$25/$E$29,0)</f>
        <v>0</v>
      </c>
      <c r="H832" s="94">
        <f t="shared" si="88"/>
        <v>0</v>
      </c>
      <c r="I832" s="94">
        <f t="shared" si="90"/>
        <v>0</v>
      </c>
      <c r="J832" s="320" t="str">
        <f t="shared" si="89"/>
        <v>2088–2089</v>
      </c>
      <c r="L832" s="356"/>
      <c r="N832" s="95"/>
    </row>
    <row r="833" spans="1:14" x14ac:dyDescent="0.3">
      <c r="A833" s="354">
        <v>69065</v>
      </c>
      <c r="B833" s="92">
        <f t="shared" si="85"/>
        <v>0</v>
      </c>
      <c r="C833" s="93"/>
      <c r="D833" s="94">
        <f t="shared" si="86"/>
        <v>0</v>
      </c>
      <c r="E833" s="355">
        <f t="shared" si="84"/>
        <v>0</v>
      </c>
      <c r="F833" s="94">
        <f t="shared" si="87"/>
        <v>0</v>
      </c>
      <c r="G833" s="94">
        <f>IF(AND(C833&lt;&gt;"",SUM(G$34:G832)&lt;E$25),$E$25/$E$29,0)</f>
        <v>0</v>
      </c>
      <c r="H833" s="94">
        <f t="shared" si="88"/>
        <v>0</v>
      </c>
      <c r="I833" s="94">
        <f t="shared" si="90"/>
        <v>0</v>
      </c>
      <c r="J833" s="320" t="str">
        <f t="shared" si="89"/>
        <v>2088–2089</v>
      </c>
      <c r="L833" s="356"/>
      <c r="N833" s="95"/>
    </row>
    <row r="834" spans="1:14" x14ac:dyDescent="0.3">
      <c r="A834" s="354">
        <v>69093</v>
      </c>
      <c r="B834" s="92">
        <f t="shared" si="85"/>
        <v>0</v>
      </c>
      <c r="C834" s="93"/>
      <c r="D834" s="94">
        <f t="shared" si="86"/>
        <v>0</v>
      </c>
      <c r="E834" s="355">
        <f t="shared" si="84"/>
        <v>0</v>
      </c>
      <c r="F834" s="94">
        <f t="shared" si="87"/>
        <v>0</v>
      </c>
      <c r="G834" s="94">
        <f>IF(AND(C834&lt;&gt;"",SUM(G$34:G833)&lt;E$25),$E$25/$E$29,0)</f>
        <v>0</v>
      </c>
      <c r="H834" s="94">
        <f t="shared" si="88"/>
        <v>0</v>
      </c>
      <c r="I834" s="94">
        <f t="shared" si="90"/>
        <v>0</v>
      </c>
      <c r="J834" s="320" t="str">
        <f t="shared" si="89"/>
        <v>2088–2089</v>
      </c>
      <c r="L834" s="356"/>
      <c r="N834" s="95"/>
    </row>
    <row r="835" spans="1:14" x14ac:dyDescent="0.3">
      <c r="A835" s="354">
        <v>69124</v>
      </c>
      <c r="B835" s="92">
        <f t="shared" si="85"/>
        <v>0</v>
      </c>
      <c r="C835" s="93"/>
      <c r="D835" s="94">
        <f t="shared" si="86"/>
        <v>0</v>
      </c>
      <c r="E835" s="355">
        <f t="shared" si="84"/>
        <v>0</v>
      </c>
      <c r="F835" s="94">
        <f t="shared" si="87"/>
        <v>0</v>
      </c>
      <c r="G835" s="94">
        <f>IF(AND(C835&lt;&gt;"",SUM(G$34:G834)&lt;E$25),$E$25/$E$29,0)</f>
        <v>0</v>
      </c>
      <c r="H835" s="94">
        <f t="shared" si="88"/>
        <v>0</v>
      </c>
      <c r="I835" s="94">
        <f t="shared" si="90"/>
        <v>0</v>
      </c>
      <c r="J835" s="320" t="str">
        <f t="shared" si="89"/>
        <v>2088–2089</v>
      </c>
      <c r="L835" s="356"/>
      <c r="N835" s="95"/>
    </row>
    <row r="836" spans="1:14" x14ac:dyDescent="0.3">
      <c r="A836" s="354">
        <v>69154</v>
      </c>
      <c r="B836" s="92">
        <f t="shared" si="85"/>
        <v>0</v>
      </c>
      <c r="C836" s="93"/>
      <c r="D836" s="94">
        <f t="shared" si="86"/>
        <v>0</v>
      </c>
      <c r="E836" s="355">
        <f t="shared" si="84"/>
        <v>0</v>
      </c>
      <c r="F836" s="94">
        <f t="shared" si="87"/>
        <v>0</v>
      </c>
      <c r="G836" s="94">
        <f>IF(AND(C836&lt;&gt;"",SUM(G$34:G835)&lt;E$25),$E$25/$E$29,0)</f>
        <v>0</v>
      </c>
      <c r="H836" s="94">
        <f t="shared" si="88"/>
        <v>0</v>
      </c>
      <c r="I836" s="94">
        <f t="shared" si="90"/>
        <v>0</v>
      </c>
      <c r="J836" s="320" t="str">
        <f t="shared" si="89"/>
        <v>2088–2089</v>
      </c>
      <c r="L836" s="356"/>
      <c r="N836" s="95"/>
    </row>
    <row r="837" spans="1:14" x14ac:dyDescent="0.3">
      <c r="A837" s="354">
        <v>69185</v>
      </c>
      <c r="B837" s="92">
        <f t="shared" si="85"/>
        <v>0</v>
      </c>
      <c r="C837" s="93"/>
      <c r="D837" s="94">
        <f t="shared" si="86"/>
        <v>0</v>
      </c>
      <c r="E837" s="355">
        <f t="shared" si="84"/>
        <v>0</v>
      </c>
      <c r="F837" s="94">
        <f t="shared" si="87"/>
        <v>0</v>
      </c>
      <c r="G837" s="94">
        <f>IF(AND(C837&lt;&gt;"",SUM(G$34:G836)&lt;E$25),$E$25/$E$29,0)</f>
        <v>0</v>
      </c>
      <c r="H837" s="94">
        <f t="shared" si="88"/>
        <v>0</v>
      </c>
      <c r="I837" s="94">
        <f t="shared" si="90"/>
        <v>0</v>
      </c>
      <c r="J837" s="320" t="str">
        <f t="shared" si="89"/>
        <v>2088–2089</v>
      </c>
      <c r="L837" s="356"/>
      <c r="N837" s="95"/>
    </row>
    <row r="838" spans="1:14" x14ac:dyDescent="0.3">
      <c r="A838" s="354">
        <v>69215</v>
      </c>
      <c r="B838" s="92">
        <f t="shared" si="85"/>
        <v>0</v>
      </c>
      <c r="C838" s="93"/>
      <c r="D838" s="94">
        <f t="shared" si="86"/>
        <v>0</v>
      </c>
      <c r="E838" s="355">
        <f t="shared" si="84"/>
        <v>0</v>
      </c>
      <c r="F838" s="94">
        <f t="shared" si="87"/>
        <v>0</v>
      </c>
      <c r="G838" s="94">
        <f>IF(AND(C838&lt;&gt;"",SUM(G$34:G837)&lt;E$25),$E$25/$E$29,0)</f>
        <v>0</v>
      </c>
      <c r="H838" s="94">
        <f t="shared" si="88"/>
        <v>0</v>
      </c>
      <c r="I838" s="94">
        <f t="shared" si="90"/>
        <v>0</v>
      </c>
      <c r="J838" s="320" t="str">
        <f t="shared" si="89"/>
        <v>2089–2090</v>
      </c>
      <c r="L838" s="356"/>
      <c r="N838" s="95"/>
    </row>
    <row r="839" spans="1:14" x14ac:dyDescent="0.3">
      <c r="A839" s="354">
        <v>69246</v>
      </c>
      <c r="B839" s="92">
        <f t="shared" si="85"/>
        <v>0</v>
      </c>
      <c r="C839" s="93"/>
      <c r="D839" s="94">
        <f t="shared" si="86"/>
        <v>0</v>
      </c>
      <c r="E839" s="355">
        <f t="shared" si="84"/>
        <v>0</v>
      </c>
      <c r="F839" s="94">
        <f t="shared" si="87"/>
        <v>0</v>
      </c>
      <c r="G839" s="94">
        <f>IF(AND(C839&lt;&gt;"",SUM(G$34:G838)&lt;E$25),$E$25/$E$29,0)</f>
        <v>0</v>
      </c>
      <c r="H839" s="94">
        <f t="shared" si="88"/>
        <v>0</v>
      </c>
      <c r="I839" s="94">
        <f t="shared" si="90"/>
        <v>0</v>
      </c>
      <c r="J839" s="320" t="str">
        <f t="shared" si="89"/>
        <v>2089–2090</v>
      </c>
      <c r="L839" s="356"/>
      <c r="N839" s="95"/>
    </row>
    <row r="840" spans="1:14" x14ac:dyDescent="0.3">
      <c r="A840" s="354">
        <v>69277</v>
      </c>
      <c r="B840" s="92">
        <f t="shared" si="85"/>
        <v>0</v>
      </c>
      <c r="C840" s="93"/>
      <c r="D840" s="94">
        <f t="shared" si="86"/>
        <v>0</v>
      </c>
      <c r="E840" s="355">
        <f t="shared" si="84"/>
        <v>0</v>
      </c>
      <c r="F840" s="94">
        <f t="shared" si="87"/>
        <v>0</v>
      </c>
      <c r="G840" s="94">
        <f>IF(AND(C840&lt;&gt;"",SUM(G$34:G839)&lt;E$25),$E$25/$E$29,0)</f>
        <v>0</v>
      </c>
      <c r="H840" s="94">
        <f t="shared" si="88"/>
        <v>0</v>
      </c>
      <c r="I840" s="94">
        <f t="shared" si="90"/>
        <v>0</v>
      </c>
      <c r="J840" s="320" t="str">
        <f t="shared" si="89"/>
        <v>2089–2090</v>
      </c>
      <c r="L840" s="356"/>
      <c r="N840" s="95"/>
    </row>
    <row r="841" spans="1:14" x14ac:dyDescent="0.3">
      <c r="A841" s="354">
        <v>69307</v>
      </c>
      <c r="B841" s="92">
        <f t="shared" si="85"/>
        <v>0</v>
      </c>
      <c r="C841" s="93"/>
      <c r="D841" s="94">
        <f t="shared" si="86"/>
        <v>0</v>
      </c>
      <c r="E841" s="355">
        <f t="shared" si="84"/>
        <v>0</v>
      </c>
      <c r="F841" s="94">
        <f t="shared" si="87"/>
        <v>0</v>
      </c>
      <c r="G841" s="94">
        <f>IF(AND(C841&lt;&gt;"",SUM(G$34:G840)&lt;E$25),$E$25/$E$29,0)</f>
        <v>0</v>
      </c>
      <c r="H841" s="94">
        <f t="shared" si="88"/>
        <v>0</v>
      </c>
      <c r="I841" s="94">
        <f t="shared" si="90"/>
        <v>0</v>
      </c>
      <c r="J841" s="320" t="str">
        <f t="shared" si="89"/>
        <v>2089–2090</v>
      </c>
      <c r="L841" s="356"/>
      <c r="N841" s="95"/>
    </row>
    <row r="842" spans="1:14" x14ac:dyDescent="0.3">
      <c r="A842" s="354">
        <v>69338</v>
      </c>
      <c r="B842" s="92">
        <f t="shared" si="85"/>
        <v>0</v>
      </c>
      <c r="C842" s="93"/>
      <c r="D842" s="94">
        <f t="shared" si="86"/>
        <v>0</v>
      </c>
      <c r="E842" s="355">
        <f t="shared" si="84"/>
        <v>0</v>
      </c>
      <c r="F842" s="94">
        <f t="shared" si="87"/>
        <v>0</v>
      </c>
      <c r="G842" s="94">
        <f>IF(AND(C842&lt;&gt;"",SUM(G$34:G841)&lt;E$25),$E$25/$E$29,0)</f>
        <v>0</v>
      </c>
      <c r="H842" s="94">
        <f t="shared" si="88"/>
        <v>0</v>
      </c>
      <c r="I842" s="94">
        <f t="shared" si="90"/>
        <v>0</v>
      </c>
      <c r="J842" s="320" t="str">
        <f t="shared" si="89"/>
        <v>2089–2090</v>
      </c>
      <c r="L842" s="356"/>
      <c r="N842" s="95"/>
    </row>
    <row r="843" spans="1:14" x14ac:dyDescent="0.3">
      <c r="A843" s="354">
        <v>69368</v>
      </c>
      <c r="B843" s="92">
        <f t="shared" si="85"/>
        <v>0</v>
      </c>
      <c r="C843" s="93"/>
      <c r="D843" s="94">
        <f t="shared" si="86"/>
        <v>0</v>
      </c>
      <c r="E843" s="355">
        <f t="shared" si="84"/>
        <v>0</v>
      </c>
      <c r="F843" s="94">
        <f t="shared" si="87"/>
        <v>0</v>
      </c>
      <c r="G843" s="94">
        <f>IF(AND(C843&lt;&gt;"",SUM(G$34:G842)&lt;E$25),$E$25/$E$29,0)</f>
        <v>0</v>
      </c>
      <c r="H843" s="94">
        <f t="shared" si="88"/>
        <v>0</v>
      </c>
      <c r="I843" s="94">
        <f t="shared" si="90"/>
        <v>0</v>
      </c>
      <c r="J843" s="320" t="str">
        <f t="shared" si="89"/>
        <v>2089–2090</v>
      </c>
      <c r="L843" s="356"/>
      <c r="N843" s="95"/>
    </row>
    <row r="844" spans="1:14" x14ac:dyDescent="0.3">
      <c r="A844" s="354">
        <v>69399</v>
      </c>
      <c r="B844" s="92">
        <f t="shared" si="85"/>
        <v>0</v>
      </c>
      <c r="C844" s="93"/>
      <c r="D844" s="94">
        <f t="shared" si="86"/>
        <v>0</v>
      </c>
      <c r="E844" s="355">
        <f t="shared" si="84"/>
        <v>0</v>
      </c>
      <c r="F844" s="94">
        <f t="shared" si="87"/>
        <v>0</v>
      </c>
      <c r="G844" s="94">
        <f>IF(AND(C844&lt;&gt;"",SUM(G$34:G843)&lt;E$25),$E$25/$E$29,0)</f>
        <v>0</v>
      </c>
      <c r="H844" s="94">
        <f t="shared" si="88"/>
        <v>0</v>
      </c>
      <c r="I844" s="94">
        <f t="shared" si="90"/>
        <v>0</v>
      </c>
      <c r="J844" s="320" t="str">
        <f t="shared" si="89"/>
        <v>2089–2090</v>
      </c>
      <c r="L844" s="356"/>
      <c r="N844" s="95"/>
    </row>
    <row r="845" spans="1:14" x14ac:dyDescent="0.3">
      <c r="A845" s="354">
        <v>69430</v>
      </c>
      <c r="B845" s="92">
        <f t="shared" si="85"/>
        <v>0</v>
      </c>
      <c r="C845" s="93"/>
      <c r="D845" s="94">
        <f t="shared" si="86"/>
        <v>0</v>
      </c>
      <c r="E845" s="355">
        <f t="shared" si="84"/>
        <v>0</v>
      </c>
      <c r="F845" s="94">
        <f t="shared" si="87"/>
        <v>0</v>
      </c>
      <c r="G845" s="94">
        <f>IF(AND(C845&lt;&gt;"",SUM(G$34:G844)&lt;E$25),$E$25/$E$29,0)</f>
        <v>0</v>
      </c>
      <c r="H845" s="94">
        <f t="shared" si="88"/>
        <v>0</v>
      </c>
      <c r="I845" s="94">
        <f t="shared" si="90"/>
        <v>0</v>
      </c>
      <c r="J845" s="320" t="str">
        <f t="shared" si="89"/>
        <v>2089–2090</v>
      </c>
      <c r="L845" s="356"/>
      <c r="N845" s="95"/>
    </row>
    <row r="846" spans="1:14" x14ac:dyDescent="0.3">
      <c r="A846" s="354">
        <v>69458</v>
      </c>
      <c r="B846" s="92">
        <f t="shared" si="85"/>
        <v>0</v>
      </c>
      <c r="C846" s="93"/>
      <c r="D846" s="94">
        <f t="shared" si="86"/>
        <v>0</v>
      </c>
      <c r="E846" s="355">
        <f t="shared" si="84"/>
        <v>0</v>
      </c>
      <c r="F846" s="94">
        <f t="shared" si="87"/>
        <v>0</v>
      </c>
      <c r="G846" s="94">
        <f>IF(AND(C846&lt;&gt;"",SUM(G$34:G845)&lt;E$25),$E$25/$E$29,0)</f>
        <v>0</v>
      </c>
      <c r="H846" s="94">
        <f t="shared" si="88"/>
        <v>0</v>
      </c>
      <c r="I846" s="94">
        <f t="shared" si="90"/>
        <v>0</v>
      </c>
      <c r="J846" s="320" t="str">
        <f t="shared" si="89"/>
        <v>2089–2090</v>
      </c>
      <c r="L846" s="356"/>
      <c r="N846" s="95"/>
    </row>
    <row r="847" spans="1:14" x14ac:dyDescent="0.3">
      <c r="A847" s="354">
        <v>69489</v>
      </c>
      <c r="B847" s="92">
        <f t="shared" si="85"/>
        <v>0</v>
      </c>
      <c r="C847" s="93"/>
      <c r="D847" s="94">
        <f t="shared" si="86"/>
        <v>0</v>
      </c>
      <c r="E847" s="355">
        <f t="shared" si="84"/>
        <v>0</v>
      </c>
      <c r="F847" s="94">
        <f t="shared" si="87"/>
        <v>0</v>
      </c>
      <c r="G847" s="94">
        <f>IF(AND(C847&lt;&gt;"",SUM(G$34:G846)&lt;E$25),$E$25/$E$29,0)</f>
        <v>0</v>
      </c>
      <c r="H847" s="94">
        <f t="shared" si="88"/>
        <v>0</v>
      </c>
      <c r="I847" s="94">
        <f t="shared" si="90"/>
        <v>0</v>
      </c>
      <c r="J847" s="320" t="str">
        <f t="shared" si="89"/>
        <v>2089–2090</v>
      </c>
      <c r="L847" s="356"/>
      <c r="N847" s="95"/>
    </row>
    <row r="848" spans="1:14" x14ac:dyDescent="0.3">
      <c r="A848" s="354">
        <v>69519</v>
      </c>
      <c r="B848" s="92">
        <f t="shared" si="85"/>
        <v>0</v>
      </c>
      <c r="C848" s="93"/>
      <c r="D848" s="94">
        <f t="shared" si="86"/>
        <v>0</v>
      </c>
      <c r="E848" s="355">
        <f t="shared" si="84"/>
        <v>0</v>
      </c>
      <c r="F848" s="94">
        <f t="shared" si="87"/>
        <v>0</v>
      </c>
      <c r="G848" s="94">
        <f>IF(AND(C848&lt;&gt;"",SUM(G$34:G847)&lt;E$25),$E$25/$E$29,0)</f>
        <v>0</v>
      </c>
      <c r="H848" s="94">
        <f t="shared" si="88"/>
        <v>0</v>
      </c>
      <c r="I848" s="94">
        <f t="shared" si="90"/>
        <v>0</v>
      </c>
      <c r="J848" s="320" t="str">
        <f t="shared" si="89"/>
        <v>2089–2090</v>
      </c>
      <c r="L848" s="356"/>
      <c r="N848" s="95"/>
    </row>
    <row r="849" spans="1:14" x14ac:dyDescent="0.3">
      <c r="A849" s="354">
        <v>69550</v>
      </c>
      <c r="B849" s="92">
        <f t="shared" si="85"/>
        <v>0</v>
      </c>
      <c r="C849" s="93"/>
      <c r="D849" s="94">
        <f t="shared" si="86"/>
        <v>0</v>
      </c>
      <c r="E849" s="355">
        <f t="shared" si="84"/>
        <v>0</v>
      </c>
      <c r="F849" s="94">
        <f t="shared" si="87"/>
        <v>0</v>
      </c>
      <c r="G849" s="94">
        <f>IF(AND(C849&lt;&gt;"",SUM(G$34:G848)&lt;E$25),$E$25/$E$29,0)</f>
        <v>0</v>
      </c>
      <c r="H849" s="94">
        <f t="shared" si="88"/>
        <v>0</v>
      </c>
      <c r="I849" s="94">
        <f t="shared" si="90"/>
        <v>0</v>
      </c>
      <c r="J849" s="320" t="str">
        <f t="shared" si="89"/>
        <v>2089–2090</v>
      </c>
      <c r="L849" s="356"/>
      <c r="N849" s="95"/>
    </row>
    <row r="850" spans="1:14" x14ac:dyDescent="0.3">
      <c r="A850" s="354">
        <v>69580</v>
      </c>
      <c r="B850" s="92">
        <f t="shared" si="85"/>
        <v>0</v>
      </c>
      <c r="C850" s="93"/>
      <c r="D850" s="94">
        <f t="shared" si="86"/>
        <v>0</v>
      </c>
      <c r="E850" s="355">
        <f t="shared" si="84"/>
        <v>0</v>
      </c>
      <c r="F850" s="94">
        <f t="shared" si="87"/>
        <v>0</v>
      </c>
      <c r="G850" s="94">
        <f>IF(AND(C850&lt;&gt;"",SUM(G$34:G849)&lt;E$25),$E$25/$E$29,0)</f>
        <v>0</v>
      </c>
      <c r="H850" s="94">
        <f t="shared" si="88"/>
        <v>0</v>
      </c>
      <c r="I850" s="94">
        <f t="shared" si="90"/>
        <v>0</v>
      </c>
      <c r="J850" s="320" t="str">
        <f t="shared" si="89"/>
        <v>2090–2091</v>
      </c>
      <c r="L850" s="356"/>
      <c r="N850" s="95"/>
    </row>
    <row r="851" spans="1:14" x14ac:dyDescent="0.3">
      <c r="A851" s="354">
        <v>69611</v>
      </c>
      <c r="B851" s="92">
        <f t="shared" si="85"/>
        <v>0</v>
      </c>
      <c r="C851" s="93"/>
      <c r="D851" s="94">
        <f t="shared" si="86"/>
        <v>0</v>
      </c>
      <c r="E851" s="355">
        <f t="shared" si="84"/>
        <v>0</v>
      </c>
      <c r="F851" s="94">
        <f t="shared" si="87"/>
        <v>0</v>
      </c>
      <c r="G851" s="94">
        <f>IF(AND(C851&lt;&gt;"",SUM(G$34:G850)&lt;E$25),$E$25/$E$29,0)</f>
        <v>0</v>
      </c>
      <c r="H851" s="94">
        <f t="shared" si="88"/>
        <v>0</v>
      </c>
      <c r="I851" s="94">
        <f t="shared" si="90"/>
        <v>0</v>
      </c>
      <c r="J851" s="320" t="str">
        <f t="shared" si="89"/>
        <v>2090–2091</v>
      </c>
      <c r="L851" s="356"/>
      <c r="N851" s="95"/>
    </row>
    <row r="852" spans="1:14" x14ac:dyDescent="0.3">
      <c r="A852" s="354">
        <v>69642</v>
      </c>
      <c r="B852" s="92">
        <f t="shared" si="85"/>
        <v>0</v>
      </c>
      <c r="C852" s="93"/>
      <c r="D852" s="94">
        <f t="shared" si="86"/>
        <v>0</v>
      </c>
      <c r="E852" s="355">
        <f t="shared" si="84"/>
        <v>0</v>
      </c>
      <c r="F852" s="94">
        <f t="shared" si="87"/>
        <v>0</v>
      </c>
      <c r="G852" s="94">
        <f>IF(AND(C852&lt;&gt;"",SUM(G$34:G851)&lt;E$25),$E$25/$E$29,0)</f>
        <v>0</v>
      </c>
      <c r="H852" s="94">
        <f t="shared" si="88"/>
        <v>0</v>
      </c>
      <c r="I852" s="94">
        <f t="shared" si="90"/>
        <v>0</v>
      </c>
      <c r="J852" s="320" t="str">
        <f t="shared" si="89"/>
        <v>2090–2091</v>
      </c>
      <c r="L852" s="356"/>
      <c r="N852" s="95"/>
    </row>
    <row r="853" spans="1:14" x14ac:dyDescent="0.3">
      <c r="A853" s="354">
        <v>69672</v>
      </c>
      <c r="B853" s="92">
        <f t="shared" si="85"/>
        <v>0</v>
      </c>
      <c r="C853" s="93"/>
      <c r="D853" s="94">
        <f t="shared" si="86"/>
        <v>0</v>
      </c>
      <c r="E853" s="355">
        <f t="shared" si="84"/>
        <v>0</v>
      </c>
      <c r="F853" s="94">
        <f t="shared" si="87"/>
        <v>0</v>
      </c>
      <c r="G853" s="94">
        <f>IF(AND(C853&lt;&gt;"",SUM(G$34:G852)&lt;E$25),$E$25/$E$29,0)</f>
        <v>0</v>
      </c>
      <c r="H853" s="94">
        <f t="shared" si="88"/>
        <v>0</v>
      </c>
      <c r="I853" s="94">
        <f t="shared" si="90"/>
        <v>0</v>
      </c>
      <c r="J853" s="320" t="str">
        <f t="shared" si="89"/>
        <v>2090–2091</v>
      </c>
      <c r="L853" s="356"/>
      <c r="N853" s="95"/>
    </row>
    <row r="854" spans="1:14" x14ac:dyDescent="0.3">
      <c r="A854" s="354">
        <v>69703</v>
      </c>
      <c r="B854" s="92">
        <f t="shared" si="85"/>
        <v>0</v>
      </c>
      <c r="C854" s="93"/>
      <c r="D854" s="94">
        <f t="shared" si="86"/>
        <v>0</v>
      </c>
      <c r="E854" s="355">
        <f t="shared" si="84"/>
        <v>0</v>
      </c>
      <c r="F854" s="94">
        <f t="shared" si="87"/>
        <v>0</v>
      </c>
      <c r="G854" s="94">
        <f>IF(AND(C854&lt;&gt;"",SUM(G$34:G853)&lt;E$25),$E$25/$E$29,0)</f>
        <v>0</v>
      </c>
      <c r="H854" s="94">
        <f t="shared" si="88"/>
        <v>0</v>
      </c>
      <c r="I854" s="94">
        <f t="shared" si="90"/>
        <v>0</v>
      </c>
      <c r="J854" s="320" t="str">
        <f t="shared" si="89"/>
        <v>2090–2091</v>
      </c>
      <c r="L854" s="356"/>
      <c r="N854" s="95"/>
    </row>
    <row r="855" spans="1:14" x14ac:dyDescent="0.3">
      <c r="A855" s="354">
        <v>69733</v>
      </c>
      <c r="B855" s="92">
        <f t="shared" si="85"/>
        <v>0</v>
      </c>
      <c r="C855" s="93"/>
      <c r="D855" s="94">
        <f t="shared" si="86"/>
        <v>0</v>
      </c>
      <c r="E855" s="355">
        <f t="shared" si="84"/>
        <v>0</v>
      </c>
      <c r="F855" s="94">
        <f t="shared" si="87"/>
        <v>0</v>
      </c>
      <c r="G855" s="94">
        <f>IF(AND(C855&lt;&gt;"",SUM(G$34:G854)&lt;E$25),$E$25/$E$29,0)</f>
        <v>0</v>
      </c>
      <c r="H855" s="94">
        <f t="shared" si="88"/>
        <v>0</v>
      </c>
      <c r="I855" s="94">
        <f t="shared" si="90"/>
        <v>0</v>
      </c>
      <c r="J855" s="320" t="str">
        <f t="shared" si="89"/>
        <v>2090–2091</v>
      </c>
      <c r="L855" s="356"/>
      <c r="N855" s="95"/>
    </row>
    <row r="856" spans="1:14" x14ac:dyDescent="0.3">
      <c r="A856" s="354">
        <v>69764</v>
      </c>
      <c r="B856" s="92">
        <f t="shared" si="85"/>
        <v>0</v>
      </c>
      <c r="C856" s="93"/>
      <c r="D856" s="94">
        <f t="shared" si="86"/>
        <v>0</v>
      </c>
      <c r="E856" s="355">
        <f t="shared" si="84"/>
        <v>0</v>
      </c>
      <c r="F856" s="94">
        <f t="shared" si="87"/>
        <v>0</v>
      </c>
      <c r="G856" s="94">
        <f>IF(AND(C856&lt;&gt;"",SUM(G$34:G855)&lt;E$25),$E$25/$E$29,0)</f>
        <v>0</v>
      </c>
      <c r="H856" s="94">
        <f t="shared" si="88"/>
        <v>0</v>
      </c>
      <c r="I856" s="94">
        <f t="shared" si="90"/>
        <v>0</v>
      </c>
      <c r="J856" s="320" t="str">
        <f t="shared" si="89"/>
        <v>2090–2091</v>
      </c>
      <c r="L856" s="356"/>
      <c r="N856" s="95"/>
    </row>
    <row r="857" spans="1:14" x14ac:dyDescent="0.3">
      <c r="A857" s="354">
        <v>69795</v>
      </c>
      <c r="B857" s="92">
        <f t="shared" si="85"/>
        <v>0</v>
      </c>
      <c r="C857" s="93"/>
      <c r="D857" s="94">
        <f t="shared" si="86"/>
        <v>0</v>
      </c>
      <c r="E857" s="355">
        <f t="shared" si="84"/>
        <v>0</v>
      </c>
      <c r="F857" s="94">
        <f t="shared" si="87"/>
        <v>0</v>
      </c>
      <c r="G857" s="94">
        <f>IF(AND(C857&lt;&gt;"",SUM(G$34:G856)&lt;E$25),$E$25/$E$29,0)</f>
        <v>0</v>
      </c>
      <c r="H857" s="94">
        <f t="shared" si="88"/>
        <v>0</v>
      </c>
      <c r="I857" s="94">
        <f t="shared" si="90"/>
        <v>0</v>
      </c>
      <c r="J857" s="320" t="str">
        <f t="shared" si="89"/>
        <v>2090–2091</v>
      </c>
      <c r="L857" s="356"/>
      <c r="N857" s="95"/>
    </row>
    <row r="858" spans="1:14" x14ac:dyDescent="0.3">
      <c r="A858" s="354">
        <v>69823</v>
      </c>
      <c r="B858" s="92">
        <f t="shared" si="85"/>
        <v>0</v>
      </c>
      <c r="C858" s="93"/>
      <c r="D858" s="94">
        <f t="shared" si="86"/>
        <v>0</v>
      </c>
      <c r="E858" s="355">
        <f t="shared" si="84"/>
        <v>0</v>
      </c>
      <c r="F858" s="94">
        <f t="shared" si="87"/>
        <v>0</v>
      </c>
      <c r="G858" s="94">
        <f>IF(AND(C858&lt;&gt;"",SUM(G$34:G857)&lt;E$25),$E$25/$E$29,0)</f>
        <v>0</v>
      </c>
      <c r="H858" s="94">
        <f t="shared" si="88"/>
        <v>0</v>
      </c>
      <c r="I858" s="94">
        <f t="shared" si="90"/>
        <v>0</v>
      </c>
      <c r="J858" s="320" t="str">
        <f t="shared" si="89"/>
        <v>2090–2091</v>
      </c>
      <c r="L858" s="356"/>
      <c r="N858" s="95"/>
    </row>
    <row r="859" spans="1:14" x14ac:dyDescent="0.3">
      <c r="A859" s="354">
        <v>69854</v>
      </c>
      <c r="B859" s="92">
        <f t="shared" si="85"/>
        <v>0</v>
      </c>
      <c r="C859" s="93"/>
      <c r="D859" s="94">
        <f t="shared" si="86"/>
        <v>0</v>
      </c>
      <c r="E859" s="355">
        <f t="shared" si="84"/>
        <v>0</v>
      </c>
      <c r="F859" s="94">
        <f t="shared" si="87"/>
        <v>0</v>
      </c>
      <c r="G859" s="94">
        <f>IF(AND(C859&lt;&gt;"",SUM(G$34:G858)&lt;E$25),$E$25/$E$29,0)</f>
        <v>0</v>
      </c>
      <c r="H859" s="94">
        <f t="shared" si="88"/>
        <v>0</v>
      </c>
      <c r="I859" s="94">
        <f t="shared" si="90"/>
        <v>0</v>
      </c>
      <c r="J859" s="320" t="str">
        <f t="shared" si="89"/>
        <v>2090–2091</v>
      </c>
      <c r="L859" s="356"/>
      <c r="N859" s="95"/>
    </row>
    <row r="860" spans="1:14" x14ac:dyDescent="0.3">
      <c r="A860" s="354">
        <v>69884</v>
      </c>
      <c r="B860" s="92">
        <f t="shared" si="85"/>
        <v>0</v>
      </c>
      <c r="C860" s="93"/>
      <c r="D860" s="94">
        <f t="shared" si="86"/>
        <v>0</v>
      </c>
      <c r="E860" s="355">
        <f t="shared" si="84"/>
        <v>0</v>
      </c>
      <c r="F860" s="94">
        <f t="shared" si="87"/>
        <v>0</v>
      </c>
      <c r="G860" s="94">
        <f>IF(AND(C860&lt;&gt;"",SUM(G$34:G859)&lt;E$25),$E$25/$E$29,0)</f>
        <v>0</v>
      </c>
      <c r="H860" s="94">
        <f t="shared" si="88"/>
        <v>0</v>
      </c>
      <c r="I860" s="94">
        <f t="shared" si="90"/>
        <v>0</v>
      </c>
      <c r="J860" s="320" t="str">
        <f t="shared" si="89"/>
        <v>2090–2091</v>
      </c>
      <c r="L860" s="356"/>
      <c r="N860" s="95"/>
    </row>
    <row r="861" spans="1:14" x14ac:dyDescent="0.3">
      <c r="A861" s="354">
        <v>69915</v>
      </c>
      <c r="B861" s="92">
        <f t="shared" si="85"/>
        <v>0</v>
      </c>
      <c r="C861" s="93"/>
      <c r="D861" s="94">
        <f t="shared" si="86"/>
        <v>0</v>
      </c>
      <c r="E861" s="355">
        <f t="shared" si="84"/>
        <v>0</v>
      </c>
      <c r="F861" s="94">
        <f t="shared" si="87"/>
        <v>0</v>
      </c>
      <c r="G861" s="94">
        <f>IF(AND(C861&lt;&gt;"",SUM(G$34:G860)&lt;E$25),$E$25/$E$29,0)</f>
        <v>0</v>
      </c>
      <c r="H861" s="94">
        <f t="shared" si="88"/>
        <v>0</v>
      </c>
      <c r="I861" s="94">
        <f t="shared" si="90"/>
        <v>0</v>
      </c>
      <c r="J861" s="320" t="str">
        <f t="shared" si="89"/>
        <v>2090–2091</v>
      </c>
      <c r="L861" s="356"/>
      <c r="N861" s="95"/>
    </row>
    <row r="862" spans="1:14" x14ac:dyDescent="0.3">
      <c r="A862" s="354">
        <v>69945</v>
      </c>
      <c r="B862" s="92">
        <f t="shared" si="85"/>
        <v>0</v>
      </c>
      <c r="C862" s="93"/>
      <c r="D862" s="94">
        <f t="shared" si="86"/>
        <v>0</v>
      </c>
      <c r="E862" s="355">
        <f t="shared" si="84"/>
        <v>0</v>
      </c>
      <c r="F862" s="94">
        <f t="shared" si="87"/>
        <v>0</v>
      </c>
      <c r="G862" s="94">
        <f>IF(AND(C862&lt;&gt;"",SUM(G$34:G861)&lt;E$25),$E$25/$E$29,0)</f>
        <v>0</v>
      </c>
      <c r="H862" s="94">
        <f t="shared" si="88"/>
        <v>0</v>
      </c>
      <c r="I862" s="94">
        <f t="shared" si="90"/>
        <v>0</v>
      </c>
      <c r="J862" s="320" t="str">
        <f t="shared" si="89"/>
        <v>2091–2092</v>
      </c>
      <c r="L862" s="356"/>
      <c r="N862" s="95"/>
    </row>
    <row r="863" spans="1:14" x14ac:dyDescent="0.3">
      <c r="A863" s="354">
        <v>69976</v>
      </c>
      <c r="B863" s="92">
        <f t="shared" si="85"/>
        <v>0</v>
      </c>
      <c r="C863" s="93"/>
      <c r="D863" s="94">
        <f t="shared" si="86"/>
        <v>0</v>
      </c>
      <c r="E863" s="355">
        <f t="shared" si="84"/>
        <v>0</v>
      </c>
      <c r="F863" s="94">
        <f t="shared" si="87"/>
        <v>0</v>
      </c>
      <c r="G863" s="94">
        <f>IF(AND(C863&lt;&gt;"",SUM(G$34:G862)&lt;E$25),$E$25/$E$29,0)</f>
        <v>0</v>
      </c>
      <c r="H863" s="94">
        <f t="shared" si="88"/>
        <v>0</v>
      </c>
      <c r="I863" s="94">
        <f t="shared" si="90"/>
        <v>0</v>
      </c>
      <c r="J863" s="320" t="str">
        <f t="shared" si="89"/>
        <v>2091–2092</v>
      </c>
      <c r="L863" s="356"/>
      <c r="N863" s="95"/>
    </row>
    <row r="864" spans="1:14" x14ac:dyDescent="0.3">
      <c r="A864" s="354">
        <v>70007</v>
      </c>
      <c r="B864" s="92">
        <f t="shared" si="85"/>
        <v>0</v>
      </c>
      <c r="C864" s="93"/>
      <c r="D864" s="94">
        <f t="shared" si="86"/>
        <v>0</v>
      </c>
      <c r="E864" s="355">
        <f t="shared" si="84"/>
        <v>0</v>
      </c>
      <c r="F864" s="94">
        <f t="shared" si="87"/>
        <v>0</v>
      </c>
      <c r="G864" s="94">
        <f>IF(AND(C864&lt;&gt;"",SUM(G$34:G863)&lt;E$25),$E$25/$E$29,0)</f>
        <v>0</v>
      </c>
      <c r="H864" s="94">
        <f t="shared" si="88"/>
        <v>0</v>
      </c>
      <c r="I864" s="94">
        <f t="shared" si="90"/>
        <v>0</v>
      </c>
      <c r="J864" s="320" t="str">
        <f t="shared" si="89"/>
        <v>2091–2092</v>
      </c>
      <c r="L864" s="356"/>
      <c r="N864" s="95"/>
    </row>
    <row r="865" spans="1:14" x14ac:dyDescent="0.3">
      <c r="A865" s="354">
        <v>70037</v>
      </c>
      <c r="B865" s="92">
        <f t="shared" si="85"/>
        <v>0</v>
      </c>
      <c r="C865" s="93"/>
      <c r="D865" s="94">
        <f t="shared" si="86"/>
        <v>0</v>
      </c>
      <c r="E865" s="355">
        <f t="shared" si="84"/>
        <v>0</v>
      </c>
      <c r="F865" s="94">
        <f t="shared" si="87"/>
        <v>0</v>
      </c>
      <c r="G865" s="94">
        <f>IF(AND(C865&lt;&gt;"",SUM(G$34:G864)&lt;E$25),$E$25/$E$29,0)</f>
        <v>0</v>
      </c>
      <c r="H865" s="94">
        <f t="shared" si="88"/>
        <v>0</v>
      </c>
      <c r="I865" s="94">
        <f t="shared" si="90"/>
        <v>0</v>
      </c>
      <c r="J865" s="320" t="str">
        <f t="shared" si="89"/>
        <v>2091–2092</v>
      </c>
      <c r="L865" s="356"/>
      <c r="N865" s="95"/>
    </row>
    <row r="866" spans="1:14" x14ac:dyDescent="0.3">
      <c r="A866" s="354">
        <v>70068</v>
      </c>
      <c r="B866" s="92">
        <f t="shared" si="85"/>
        <v>0</v>
      </c>
      <c r="C866" s="93"/>
      <c r="D866" s="94">
        <f t="shared" si="86"/>
        <v>0</v>
      </c>
      <c r="E866" s="355">
        <f t="shared" ref="E866:E929" si="91">C866-D866</f>
        <v>0</v>
      </c>
      <c r="F866" s="94">
        <f t="shared" si="87"/>
        <v>0</v>
      </c>
      <c r="G866" s="94">
        <f>IF(AND(C866&lt;&gt;"",SUM(G$34:G865)&lt;E$25),$E$25/$E$29,0)</f>
        <v>0</v>
      </c>
      <c r="H866" s="94">
        <f t="shared" si="88"/>
        <v>0</v>
      </c>
      <c r="I866" s="94">
        <f t="shared" si="90"/>
        <v>0</v>
      </c>
      <c r="J866" s="320" t="str">
        <f t="shared" si="89"/>
        <v>2091–2092</v>
      </c>
      <c r="L866" s="356"/>
      <c r="N866" s="95"/>
    </row>
    <row r="867" spans="1:14" x14ac:dyDescent="0.3">
      <c r="A867" s="354">
        <v>70098</v>
      </c>
      <c r="B867" s="92">
        <f t="shared" ref="B867:B930" si="92">IF(C867&gt;0,C867*-1,C867)</f>
        <v>0</v>
      </c>
      <c r="C867" s="93"/>
      <c r="D867" s="94">
        <f t="shared" ref="D867:D930" si="93">IF(C867="",0,IF($E$20="Beginning",IF(C866&lt;&gt;"",$F866*$E$16/12,0),IF(C866&lt;&gt;"",$F866*$E$16/12,$E$21*$E$16/12)))</f>
        <v>0</v>
      </c>
      <c r="E867" s="355">
        <f t="shared" si="91"/>
        <v>0</v>
      </c>
      <c r="F867" s="94">
        <f t="shared" ref="F867:F930" si="94">IF(C867="",0,IF(C866="",$E$21-E867,IF(C867&lt;&gt;"",F866-E867)))</f>
        <v>0</v>
      </c>
      <c r="G867" s="94">
        <f>IF(AND(C867&lt;&gt;"",SUM(G$34:G866)&lt;E$25),$E$25/$E$29,0)</f>
        <v>0</v>
      </c>
      <c r="H867" s="94">
        <f t="shared" ref="H867:H930" si="95">IF(C867&lt;&gt;"",G867+H866,0)</f>
        <v>0</v>
      </c>
      <c r="I867" s="94">
        <f t="shared" si="90"/>
        <v>0</v>
      </c>
      <c r="J867" s="320" t="str">
        <f t="shared" ref="J867:J930" si="96">IF(OR(MONTH(A867)=1,MONTH(A867)=2,MONTH(A867)=3,MONTH(A867)=4,MONTH(A867)=5,MONTH(A867)=6),YEAR(A867)-1&amp;"–"&amp;YEAR(A867),YEAR(A867)&amp;"–"&amp;YEAR(A867)+1)</f>
        <v>2091–2092</v>
      </c>
      <c r="L867" s="356"/>
      <c r="N867" s="95"/>
    </row>
    <row r="868" spans="1:14" x14ac:dyDescent="0.3">
      <c r="A868" s="354">
        <v>70129</v>
      </c>
      <c r="B868" s="92">
        <f t="shared" si="92"/>
        <v>0</v>
      </c>
      <c r="C868" s="93"/>
      <c r="D868" s="94">
        <f t="shared" si="93"/>
        <v>0</v>
      </c>
      <c r="E868" s="355">
        <f t="shared" si="91"/>
        <v>0</v>
      </c>
      <c r="F868" s="94">
        <f t="shared" si="94"/>
        <v>0</v>
      </c>
      <c r="G868" s="94">
        <f>IF(AND(C868&lt;&gt;"",SUM(G$34:G867)&lt;E$25),$E$25/$E$29,0)</f>
        <v>0</v>
      </c>
      <c r="H868" s="94">
        <f t="shared" si="95"/>
        <v>0</v>
      </c>
      <c r="I868" s="94">
        <f t="shared" ref="I868:I931" si="97">IF(C868&lt;&gt;"",$E$25-H868,0)</f>
        <v>0</v>
      </c>
      <c r="J868" s="320" t="str">
        <f t="shared" si="96"/>
        <v>2091–2092</v>
      </c>
      <c r="L868" s="356"/>
      <c r="N868" s="95"/>
    </row>
    <row r="869" spans="1:14" x14ac:dyDescent="0.3">
      <c r="A869" s="354">
        <v>70160</v>
      </c>
      <c r="B869" s="92">
        <f t="shared" si="92"/>
        <v>0</v>
      </c>
      <c r="C869" s="93"/>
      <c r="D869" s="94">
        <f t="shared" si="93"/>
        <v>0</v>
      </c>
      <c r="E869" s="355">
        <f t="shared" si="91"/>
        <v>0</v>
      </c>
      <c r="F869" s="94">
        <f t="shared" si="94"/>
        <v>0</v>
      </c>
      <c r="G869" s="94">
        <f>IF(AND(C869&lt;&gt;"",SUM(G$34:G868)&lt;E$25),$E$25/$E$29,0)</f>
        <v>0</v>
      </c>
      <c r="H869" s="94">
        <f t="shared" si="95"/>
        <v>0</v>
      </c>
      <c r="I869" s="94">
        <f t="shared" si="97"/>
        <v>0</v>
      </c>
      <c r="J869" s="320" t="str">
        <f t="shared" si="96"/>
        <v>2091–2092</v>
      </c>
      <c r="L869" s="356"/>
      <c r="N869" s="95"/>
    </row>
    <row r="870" spans="1:14" x14ac:dyDescent="0.3">
      <c r="A870" s="354">
        <v>70189</v>
      </c>
      <c r="B870" s="92">
        <f t="shared" si="92"/>
        <v>0</v>
      </c>
      <c r="C870" s="93"/>
      <c r="D870" s="94">
        <f t="shared" si="93"/>
        <v>0</v>
      </c>
      <c r="E870" s="355">
        <f t="shared" si="91"/>
        <v>0</v>
      </c>
      <c r="F870" s="94">
        <f t="shared" si="94"/>
        <v>0</v>
      </c>
      <c r="G870" s="94">
        <f>IF(AND(C870&lt;&gt;"",SUM(G$34:G869)&lt;E$25),$E$25/$E$29,0)</f>
        <v>0</v>
      </c>
      <c r="H870" s="94">
        <f t="shared" si="95"/>
        <v>0</v>
      </c>
      <c r="I870" s="94">
        <f t="shared" si="97"/>
        <v>0</v>
      </c>
      <c r="J870" s="320" t="str">
        <f t="shared" si="96"/>
        <v>2091–2092</v>
      </c>
      <c r="L870" s="356"/>
      <c r="N870" s="95"/>
    </row>
    <row r="871" spans="1:14" x14ac:dyDescent="0.3">
      <c r="A871" s="354">
        <v>70220</v>
      </c>
      <c r="B871" s="92">
        <f t="shared" si="92"/>
        <v>0</v>
      </c>
      <c r="C871" s="93"/>
      <c r="D871" s="94">
        <f t="shared" si="93"/>
        <v>0</v>
      </c>
      <c r="E871" s="355">
        <f t="shared" si="91"/>
        <v>0</v>
      </c>
      <c r="F871" s="94">
        <f t="shared" si="94"/>
        <v>0</v>
      </c>
      <c r="G871" s="94">
        <f>IF(AND(C871&lt;&gt;"",SUM(G$34:G870)&lt;E$25),$E$25/$E$29,0)</f>
        <v>0</v>
      </c>
      <c r="H871" s="94">
        <f t="shared" si="95"/>
        <v>0</v>
      </c>
      <c r="I871" s="94">
        <f t="shared" si="97"/>
        <v>0</v>
      </c>
      <c r="J871" s="320" t="str">
        <f t="shared" si="96"/>
        <v>2091–2092</v>
      </c>
      <c r="L871" s="356"/>
      <c r="N871" s="95"/>
    </row>
    <row r="872" spans="1:14" x14ac:dyDescent="0.3">
      <c r="A872" s="354">
        <v>70250</v>
      </c>
      <c r="B872" s="92">
        <f t="shared" si="92"/>
        <v>0</v>
      </c>
      <c r="C872" s="93"/>
      <c r="D872" s="94">
        <f t="shared" si="93"/>
        <v>0</v>
      </c>
      <c r="E872" s="355">
        <f t="shared" si="91"/>
        <v>0</v>
      </c>
      <c r="F872" s="94">
        <f t="shared" si="94"/>
        <v>0</v>
      </c>
      <c r="G872" s="94">
        <f>IF(AND(C872&lt;&gt;"",SUM(G$34:G871)&lt;E$25),$E$25/$E$29,0)</f>
        <v>0</v>
      </c>
      <c r="H872" s="94">
        <f t="shared" si="95"/>
        <v>0</v>
      </c>
      <c r="I872" s="94">
        <f t="shared" si="97"/>
        <v>0</v>
      </c>
      <c r="J872" s="320" t="str">
        <f t="shared" si="96"/>
        <v>2091–2092</v>
      </c>
      <c r="L872" s="356"/>
      <c r="N872" s="95"/>
    </row>
    <row r="873" spans="1:14" x14ac:dyDescent="0.3">
      <c r="A873" s="354">
        <v>70281</v>
      </c>
      <c r="B873" s="92">
        <f t="shared" si="92"/>
        <v>0</v>
      </c>
      <c r="C873" s="93"/>
      <c r="D873" s="94">
        <f t="shared" si="93"/>
        <v>0</v>
      </c>
      <c r="E873" s="355">
        <f t="shared" si="91"/>
        <v>0</v>
      </c>
      <c r="F873" s="94">
        <f t="shared" si="94"/>
        <v>0</v>
      </c>
      <c r="G873" s="94">
        <f>IF(AND(C873&lt;&gt;"",SUM(G$34:G872)&lt;E$25),$E$25/$E$29,0)</f>
        <v>0</v>
      </c>
      <c r="H873" s="94">
        <f t="shared" si="95"/>
        <v>0</v>
      </c>
      <c r="I873" s="94">
        <f t="shared" si="97"/>
        <v>0</v>
      </c>
      <c r="J873" s="320" t="str">
        <f t="shared" si="96"/>
        <v>2091–2092</v>
      </c>
      <c r="L873" s="356"/>
      <c r="N873" s="95"/>
    </row>
    <row r="874" spans="1:14" x14ac:dyDescent="0.3">
      <c r="A874" s="354">
        <v>70311</v>
      </c>
      <c r="B874" s="92">
        <f t="shared" si="92"/>
        <v>0</v>
      </c>
      <c r="C874" s="93"/>
      <c r="D874" s="94">
        <f t="shared" si="93"/>
        <v>0</v>
      </c>
      <c r="E874" s="355">
        <f t="shared" si="91"/>
        <v>0</v>
      </c>
      <c r="F874" s="94">
        <f t="shared" si="94"/>
        <v>0</v>
      </c>
      <c r="G874" s="94">
        <f>IF(AND(C874&lt;&gt;"",SUM(G$34:G873)&lt;E$25),$E$25/$E$29,0)</f>
        <v>0</v>
      </c>
      <c r="H874" s="94">
        <f t="shared" si="95"/>
        <v>0</v>
      </c>
      <c r="I874" s="94">
        <f t="shared" si="97"/>
        <v>0</v>
      </c>
      <c r="J874" s="320" t="str">
        <f t="shared" si="96"/>
        <v>2092–2093</v>
      </c>
      <c r="L874" s="356"/>
      <c r="N874" s="95"/>
    </row>
    <row r="875" spans="1:14" x14ac:dyDescent="0.3">
      <c r="A875" s="354">
        <v>70342</v>
      </c>
      <c r="B875" s="92">
        <f t="shared" si="92"/>
        <v>0</v>
      </c>
      <c r="C875" s="93"/>
      <c r="D875" s="94">
        <f t="shared" si="93"/>
        <v>0</v>
      </c>
      <c r="E875" s="355">
        <f t="shared" si="91"/>
        <v>0</v>
      </c>
      <c r="F875" s="94">
        <f t="shared" si="94"/>
        <v>0</v>
      </c>
      <c r="G875" s="94">
        <f>IF(AND(C875&lt;&gt;"",SUM(G$34:G874)&lt;E$25),$E$25/$E$29,0)</f>
        <v>0</v>
      </c>
      <c r="H875" s="94">
        <f t="shared" si="95"/>
        <v>0</v>
      </c>
      <c r="I875" s="94">
        <f t="shared" si="97"/>
        <v>0</v>
      </c>
      <c r="J875" s="320" t="str">
        <f t="shared" si="96"/>
        <v>2092–2093</v>
      </c>
      <c r="L875" s="356"/>
      <c r="N875" s="95"/>
    </row>
    <row r="876" spans="1:14" x14ac:dyDescent="0.3">
      <c r="A876" s="354">
        <v>70373</v>
      </c>
      <c r="B876" s="92">
        <f t="shared" si="92"/>
        <v>0</v>
      </c>
      <c r="C876" s="93"/>
      <c r="D876" s="94">
        <f t="shared" si="93"/>
        <v>0</v>
      </c>
      <c r="E876" s="355">
        <f t="shared" si="91"/>
        <v>0</v>
      </c>
      <c r="F876" s="94">
        <f t="shared" si="94"/>
        <v>0</v>
      </c>
      <c r="G876" s="94">
        <f>IF(AND(C876&lt;&gt;"",SUM(G$34:G875)&lt;E$25),$E$25/$E$29,0)</f>
        <v>0</v>
      </c>
      <c r="H876" s="94">
        <f t="shared" si="95"/>
        <v>0</v>
      </c>
      <c r="I876" s="94">
        <f t="shared" si="97"/>
        <v>0</v>
      </c>
      <c r="J876" s="320" t="str">
        <f t="shared" si="96"/>
        <v>2092–2093</v>
      </c>
      <c r="L876" s="356"/>
      <c r="N876" s="95"/>
    </row>
    <row r="877" spans="1:14" x14ac:dyDescent="0.3">
      <c r="A877" s="354">
        <v>70403</v>
      </c>
      <c r="B877" s="92">
        <f t="shared" si="92"/>
        <v>0</v>
      </c>
      <c r="C877" s="93"/>
      <c r="D877" s="94">
        <f t="shared" si="93"/>
        <v>0</v>
      </c>
      <c r="E877" s="355">
        <f t="shared" si="91"/>
        <v>0</v>
      </c>
      <c r="F877" s="94">
        <f t="shared" si="94"/>
        <v>0</v>
      </c>
      <c r="G877" s="94">
        <f>IF(AND(C877&lt;&gt;"",SUM(G$34:G876)&lt;E$25),$E$25/$E$29,0)</f>
        <v>0</v>
      </c>
      <c r="H877" s="94">
        <f t="shared" si="95"/>
        <v>0</v>
      </c>
      <c r="I877" s="94">
        <f t="shared" si="97"/>
        <v>0</v>
      </c>
      <c r="J877" s="320" t="str">
        <f t="shared" si="96"/>
        <v>2092–2093</v>
      </c>
      <c r="L877" s="356"/>
      <c r="N877" s="95"/>
    </row>
    <row r="878" spans="1:14" x14ac:dyDescent="0.3">
      <c r="A878" s="354">
        <v>70434</v>
      </c>
      <c r="B878" s="92">
        <f t="shared" si="92"/>
        <v>0</v>
      </c>
      <c r="C878" s="93"/>
      <c r="D878" s="94">
        <f t="shared" si="93"/>
        <v>0</v>
      </c>
      <c r="E878" s="355">
        <f t="shared" si="91"/>
        <v>0</v>
      </c>
      <c r="F878" s="94">
        <f t="shared" si="94"/>
        <v>0</v>
      </c>
      <c r="G878" s="94">
        <f>IF(AND(C878&lt;&gt;"",SUM(G$34:G877)&lt;E$25),$E$25/$E$29,0)</f>
        <v>0</v>
      </c>
      <c r="H878" s="94">
        <f t="shared" si="95"/>
        <v>0</v>
      </c>
      <c r="I878" s="94">
        <f t="shared" si="97"/>
        <v>0</v>
      </c>
      <c r="J878" s="320" t="str">
        <f t="shared" si="96"/>
        <v>2092–2093</v>
      </c>
      <c r="L878" s="356"/>
      <c r="N878" s="95"/>
    </row>
    <row r="879" spans="1:14" x14ac:dyDescent="0.3">
      <c r="A879" s="354">
        <v>70464</v>
      </c>
      <c r="B879" s="92">
        <f t="shared" si="92"/>
        <v>0</v>
      </c>
      <c r="C879" s="93"/>
      <c r="D879" s="94">
        <f t="shared" si="93"/>
        <v>0</v>
      </c>
      <c r="E879" s="355">
        <f t="shared" si="91"/>
        <v>0</v>
      </c>
      <c r="F879" s="94">
        <f t="shared" si="94"/>
        <v>0</v>
      </c>
      <c r="G879" s="94">
        <f>IF(AND(C879&lt;&gt;"",SUM(G$34:G878)&lt;E$25),$E$25/$E$29,0)</f>
        <v>0</v>
      </c>
      <c r="H879" s="94">
        <f t="shared" si="95"/>
        <v>0</v>
      </c>
      <c r="I879" s="94">
        <f t="shared" si="97"/>
        <v>0</v>
      </c>
      <c r="J879" s="320" t="str">
        <f t="shared" si="96"/>
        <v>2092–2093</v>
      </c>
      <c r="L879" s="356"/>
      <c r="N879" s="95"/>
    </row>
    <row r="880" spans="1:14" x14ac:dyDescent="0.3">
      <c r="A880" s="354">
        <v>70495</v>
      </c>
      <c r="B880" s="92">
        <f t="shared" si="92"/>
        <v>0</v>
      </c>
      <c r="C880" s="93"/>
      <c r="D880" s="94">
        <f t="shared" si="93"/>
        <v>0</v>
      </c>
      <c r="E880" s="355">
        <f t="shared" si="91"/>
        <v>0</v>
      </c>
      <c r="F880" s="94">
        <f t="shared" si="94"/>
        <v>0</v>
      </c>
      <c r="G880" s="94">
        <f>IF(AND(C880&lt;&gt;"",SUM(G$34:G879)&lt;E$25),$E$25/$E$29,0)</f>
        <v>0</v>
      </c>
      <c r="H880" s="94">
        <f t="shared" si="95"/>
        <v>0</v>
      </c>
      <c r="I880" s="94">
        <f t="shared" si="97"/>
        <v>0</v>
      </c>
      <c r="J880" s="320" t="str">
        <f t="shared" si="96"/>
        <v>2092–2093</v>
      </c>
      <c r="L880" s="356"/>
      <c r="N880" s="95"/>
    </row>
    <row r="881" spans="1:14" x14ac:dyDescent="0.3">
      <c r="A881" s="354">
        <v>70526</v>
      </c>
      <c r="B881" s="92">
        <f t="shared" si="92"/>
        <v>0</v>
      </c>
      <c r="C881" s="93"/>
      <c r="D881" s="94">
        <f t="shared" si="93"/>
        <v>0</v>
      </c>
      <c r="E881" s="355">
        <f t="shared" si="91"/>
        <v>0</v>
      </c>
      <c r="F881" s="94">
        <f t="shared" si="94"/>
        <v>0</v>
      </c>
      <c r="G881" s="94">
        <f>IF(AND(C881&lt;&gt;"",SUM(G$34:G880)&lt;E$25),$E$25/$E$29,0)</f>
        <v>0</v>
      </c>
      <c r="H881" s="94">
        <f t="shared" si="95"/>
        <v>0</v>
      </c>
      <c r="I881" s="94">
        <f t="shared" si="97"/>
        <v>0</v>
      </c>
      <c r="J881" s="320" t="str">
        <f t="shared" si="96"/>
        <v>2092–2093</v>
      </c>
      <c r="L881" s="356"/>
      <c r="N881" s="95"/>
    </row>
    <row r="882" spans="1:14" x14ac:dyDescent="0.3">
      <c r="A882" s="354">
        <v>70554</v>
      </c>
      <c r="B882" s="92">
        <f t="shared" si="92"/>
        <v>0</v>
      </c>
      <c r="C882" s="93"/>
      <c r="D882" s="94">
        <f t="shared" si="93"/>
        <v>0</v>
      </c>
      <c r="E882" s="355">
        <f t="shared" si="91"/>
        <v>0</v>
      </c>
      <c r="F882" s="94">
        <f t="shared" si="94"/>
        <v>0</v>
      </c>
      <c r="G882" s="94">
        <f>IF(AND(C882&lt;&gt;"",SUM(G$34:G881)&lt;E$25),$E$25/$E$29,0)</f>
        <v>0</v>
      </c>
      <c r="H882" s="94">
        <f t="shared" si="95"/>
        <v>0</v>
      </c>
      <c r="I882" s="94">
        <f t="shared" si="97"/>
        <v>0</v>
      </c>
      <c r="J882" s="320" t="str">
        <f t="shared" si="96"/>
        <v>2092–2093</v>
      </c>
      <c r="L882" s="356"/>
      <c r="N882" s="95"/>
    </row>
    <row r="883" spans="1:14" x14ac:dyDescent="0.3">
      <c r="A883" s="354">
        <v>70585</v>
      </c>
      <c r="B883" s="92">
        <f t="shared" si="92"/>
        <v>0</v>
      </c>
      <c r="C883" s="93"/>
      <c r="D883" s="94">
        <f t="shared" si="93"/>
        <v>0</v>
      </c>
      <c r="E883" s="355">
        <f t="shared" si="91"/>
        <v>0</v>
      </c>
      <c r="F883" s="94">
        <f t="shared" si="94"/>
        <v>0</v>
      </c>
      <c r="G883" s="94">
        <f>IF(AND(C883&lt;&gt;"",SUM(G$34:G882)&lt;E$25),$E$25/$E$29,0)</f>
        <v>0</v>
      </c>
      <c r="H883" s="94">
        <f t="shared" si="95"/>
        <v>0</v>
      </c>
      <c r="I883" s="94">
        <f t="shared" si="97"/>
        <v>0</v>
      </c>
      <c r="J883" s="320" t="str">
        <f t="shared" si="96"/>
        <v>2092–2093</v>
      </c>
      <c r="L883" s="356"/>
      <c r="N883" s="95"/>
    </row>
    <row r="884" spans="1:14" x14ac:dyDescent="0.3">
      <c r="A884" s="354">
        <v>70615</v>
      </c>
      <c r="B884" s="92">
        <f t="shared" si="92"/>
        <v>0</v>
      </c>
      <c r="C884" s="93"/>
      <c r="D884" s="94">
        <f t="shared" si="93"/>
        <v>0</v>
      </c>
      <c r="E884" s="355">
        <f t="shared" si="91"/>
        <v>0</v>
      </c>
      <c r="F884" s="94">
        <f t="shared" si="94"/>
        <v>0</v>
      </c>
      <c r="G884" s="94">
        <f>IF(AND(C884&lt;&gt;"",SUM(G$34:G883)&lt;E$25),$E$25/$E$29,0)</f>
        <v>0</v>
      </c>
      <c r="H884" s="94">
        <f t="shared" si="95"/>
        <v>0</v>
      </c>
      <c r="I884" s="94">
        <f t="shared" si="97"/>
        <v>0</v>
      </c>
      <c r="J884" s="320" t="str">
        <f t="shared" si="96"/>
        <v>2092–2093</v>
      </c>
      <c r="L884" s="356"/>
      <c r="N884" s="95"/>
    </row>
    <row r="885" spans="1:14" x14ac:dyDescent="0.3">
      <c r="A885" s="354">
        <v>70646</v>
      </c>
      <c r="B885" s="92">
        <f t="shared" si="92"/>
        <v>0</v>
      </c>
      <c r="C885" s="93"/>
      <c r="D885" s="94">
        <f t="shared" si="93"/>
        <v>0</v>
      </c>
      <c r="E885" s="355">
        <f t="shared" si="91"/>
        <v>0</v>
      </c>
      <c r="F885" s="94">
        <f t="shared" si="94"/>
        <v>0</v>
      </c>
      <c r="G885" s="94">
        <f>IF(AND(C885&lt;&gt;"",SUM(G$34:G884)&lt;E$25),$E$25/$E$29,0)</f>
        <v>0</v>
      </c>
      <c r="H885" s="94">
        <f t="shared" si="95"/>
        <v>0</v>
      </c>
      <c r="I885" s="94">
        <f t="shared" si="97"/>
        <v>0</v>
      </c>
      <c r="J885" s="320" t="str">
        <f t="shared" si="96"/>
        <v>2092–2093</v>
      </c>
      <c r="L885" s="356"/>
      <c r="N885" s="95"/>
    </row>
    <row r="886" spans="1:14" x14ac:dyDescent="0.3">
      <c r="A886" s="354">
        <v>70676</v>
      </c>
      <c r="B886" s="92">
        <f t="shared" si="92"/>
        <v>0</v>
      </c>
      <c r="C886" s="93"/>
      <c r="D886" s="94">
        <f t="shared" si="93"/>
        <v>0</v>
      </c>
      <c r="E886" s="355">
        <f t="shared" si="91"/>
        <v>0</v>
      </c>
      <c r="F886" s="94">
        <f t="shared" si="94"/>
        <v>0</v>
      </c>
      <c r="G886" s="94">
        <f>IF(AND(C886&lt;&gt;"",SUM(G$34:G885)&lt;E$25),$E$25/$E$29,0)</f>
        <v>0</v>
      </c>
      <c r="H886" s="94">
        <f t="shared" si="95"/>
        <v>0</v>
      </c>
      <c r="I886" s="94">
        <f t="shared" si="97"/>
        <v>0</v>
      </c>
      <c r="J886" s="320" t="str">
        <f t="shared" si="96"/>
        <v>2093–2094</v>
      </c>
      <c r="L886" s="356"/>
      <c r="N886" s="95"/>
    </row>
    <row r="887" spans="1:14" x14ac:dyDescent="0.3">
      <c r="A887" s="354">
        <v>70707</v>
      </c>
      <c r="B887" s="92">
        <f t="shared" si="92"/>
        <v>0</v>
      </c>
      <c r="C887" s="93"/>
      <c r="D887" s="94">
        <f t="shared" si="93"/>
        <v>0</v>
      </c>
      <c r="E887" s="355">
        <f t="shared" si="91"/>
        <v>0</v>
      </c>
      <c r="F887" s="94">
        <f t="shared" si="94"/>
        <v>0</v>
      </c>
      <c r="G887" s="94">
        <f>IF(AND(C887&lt;&gt;"",SUM(G$34:G886)&lt;E$25),$E$25/$E$29,0)</f>
        <v>0</v>
      </c>
      <c r="H887" s="94">
        <f t="shared" si="95"/>
        <v>0</v>
      </c>
      <c r="I887" s="94">
        <f t="shared" si="97"/>
        <v>0</v>
      </c>
      <c r="J887" s="320" t="str">
        <f t="shared" si="96"/>
        <v>2093–2094</v>
      </c>
      <c r="L887" s="356"/>
      <c r="N887" s="95"/>
    </row>
    <row r="888" spans="1:14" x14ac:dyDescent="0.3">
      <c r="A888" s="354">
        <v>70738</v>
      </c>
      <c r="B888" s="92">
        <f t="shared" si="92"/>
        <v>0</v>
      </c>
      <c r="C888" s="93"/>
      <c r="D888" s="94">
        <f t="shared" si="93"/>
        <v>0</v>
      </c>
      <c r="E888" s="355">
        <f t="shared" si="91"/>
        <v>0</v>
      </c>
      <c r="F888" s="94">
        <f t="shared" si="94"/>
        <v>0</v>
      </c>
      <c r="G888" s="94">
        <f>IF(AND(C888&lt;&gt;"",SUM(G$34:G887)&lt;E$25),$E$25/$E$29,0)</f>
        <v>0</v>
      </c>
      <c r="H888" s="94">
        <f t="shared" si="95"/>
        <v>0</v>
      </c>
      <c r="I888" s="94">
        <f t="shared" si="97"/>
        <v>0</v>
      </c>
      <c r="J888" s="320" t="str">
        <f t="shared" si="96"/>
        <v>2093–2094</v>
      </c>
      <c r="L888" s="356"/>
      <c r="N888" s="95"/>
    </row>
    <row r="889" spans="1:14" x14ac:dyDescent="0.3">
      <c r="A889" s="354">
        <v>70768</v>
      </c>
      <c r="B889" s="92">
        <f t="shared" si="92"/>
        <v>0</v>
      </c>
      <c r="C889" s="93"/>
      <c r="D889" s="94">
        <f t="shared" si="93"/>
        <v>0</v>
      </c>
      <c r="E889" s="355">
        <f t="shared" si="91"/>
        <v>0</v>
      </c>
      <c r="F889" s="94">
        <f t="shared" si="94"/>
        <v>0</v>
      </c>
      <c r="G889" s="94">
        <f>IF(AND(C889&lt;&gt;"",SUM(G$34:G888)&lt;E$25),$E$25/$E$29,0)</f>
        <v>0</v>
      </c>
      <c r="H889" s="94">
        <f t="shared" si="95"/>
        <v>0</v>
      </c>
      <c r="I889" s="94">
        <f t="shared" si="97"/>
        <v>0</v>
      </c>
      <c r="J889" s="320" t="str">
        <f t="shared" si="96"/>
        <v>2093–2094</v>
      </c>
      <c r="L889" s="356"/>
      <c r="N889" s="95"/>
    </row>
    <row r="890" spans="1:14" x14ac:dyDescent="0.3">
      <c r="A890" s="354">
        <v>70799</v>
      </c>
      <c r="B890" s="92">
        <f t="shared" si="92"/>
        <v>0</v>
      </c>
      <c r="C890" s="93"/>
      <c r="D890" s="94">
        <f t="shared" si="93"/>
        <v>0</v>
      </c>
      <c r="E890" s="355">
        <f t="shared" si="91"/>
        <v>0</v>
      </c>
      <c r="F890" s="94">
        <f t="shared" si="94"/>
        <v>0</v>
      </c>
      <c r="G890" s="94">
        <f>IF(AND(C890&lt;&gt;"",SUM(G$34:G889)&lt;E$25),$E$25/$E$29,0)</f>
        <v>0</v>
      </c>
      <c r="H890" s="94">
        <f t="shared" si="95"/>
        <v>0</v>
      </c>
      <c r="I890" s="94">
        <f t="shared" si="97"/>
        <v>0</v>
      </c>
      <c r="J890" s="320" t="str">
        <f t="shared" si="96"/>
        <v>2093–2094</v>
      </c>
      <c r="L890" s="356"/>
      <c r="N890" s="95"/>
    </row>
    <row r="891" spans="1:14" x14ac:dyDescent="0.3">
      <c r="A891" s="354">
        <v>70829</v>
      </c>
      <c r="B891" s="92">
        <f t="shared" si="92"/>
        <v>0</v>
      </c>
      <c r="C891" s="93"/>
      <c r="D891" s="94">
        <f t="shared" si="93"/>
        <v>0</v>
      </c>
      <c r="E891" s="355">
        <f t="shared" si="91"/>
        <v>0</v>
      </c>
      <c r="F891" s="94">
        <f t="shared" si="94"/>
        <v>0</v>
      </c>
      <c r="G891" s="94">
        <f>IF(AND(C891&lt;&gt;"",SUM(G$34:G890)&lt;E$25),$E$25/$E$29,0)</f>
        <v>0</v>
      </c>
      <c r="H891" s="94">
        <f t="shared" si="95"/>
        <v>0</v>
      </c>
      <c r="I891" s="94">
        <f t="shared" si="97"/>
        <v>0</v>
      </c>
      <c r="J891" s="320" t="str">
        <f t="shared" si="96"/>
        <v>2093–2094</v>
      </c>
      <c r="L891" s="356"/>
      <c r="N891" s="95"/>
    </row>
    <row r="892" spans="1:14" x14ac:dyDescent="0.3">
      <c r="A892" s="354">
        <v>70860</v>
      </c>
      <c r="B892" s="92">
        <f t="shared" si="92"/>
        <v>0</v>
      </c>
      <c r="C892" s="93"/>
      <c r="D892" s="94">
        <f t="shared" si="93"/>
        <v>0</v>
      </c>
      <c r="E892" s="355">
        <f t="shared" si="91"/>
        <v>0</v>
      </c>
      <c r="F892" s="94">
        <f t="shared" si="94"/>
        <v>0</v>
      </c>
      <c r="G892" s="94">
        <f>IF(AND(C892&lt;&gt;"",SUM(G$34:G891)&lt;E$25),$E$25/$E$29,0)</f>
        <v>0</v>
      </c>
      <c r="H892" s="94">
        <f t="shared" si="95"/>
        <v>0</v>
      </c>
      <c r="I892" s="94">
        <f t="shared" si="97"/>
        <v>0</v>
      </c>
      <c r="J892" s="320" t="str">
        <f t="shared" si="96"/>
        <v>2093–2094</v>
      </c>
      <c r="L892" s="356"/>
      <c r="N892" s="95"/>
    </row>
    <row r="893" spans="1:14" x14ac:dyDescent="0.3">
      <c r="A893" s="354">
        <v>70891</v>
      </c>
      <c r="B893" s="92">
        <f t="shared" si="92"/>
        <v>0</v>
      </c>
      <c r="C893" s="93"/>
      <c r="D893" s="94">
        <f t="shared" si="93"/>
        <v>0</v>
      </c>
      <c r="E893" s="355">
        <f t="shared" si="91"/>
        <v>0</v>
      </c>
      <c r="F893" s="94">
        <f t="shared" si="94"/>
        <v>0</v>
      </c>
      <c r="G893" s="94">
        <f>IF(AND(C893&lt;&gt;"",SUM(G$34:G892)&lt;E$25),$E$25/$E$29,0)</f>
        <v>0</v>
      </c>
      <c r="H893" s="94">
        <f t="shared" si="95"/>
        <v>0</v>
      </c>
      <c r="I893" s="94">
        <f t="shared" si="97"/>
        <v>0</v>
      </c>
      <c r="J893" s="320" t="str">
        <f t="shared" si="96"/>
        <v>2093–2094</v>
      </c>
      <c r="L893" s="356"/>
      <c r="N893" s="95"/>
    </row>
    <row r="894" spans="1:14" x14ac:dyDescent="0.3">
      <c r="A894" s="354">
        <v>70919</v>
      </c>
      <c r="B894" s="92">
        <f t="shared" si="92"/>
        <v>0</v>
      </c>
      <c r="C894" s="93"/>
      <c r="D894" s="94">
        <f t="shared" si="93"/>
        <v>0</v>
      </c>
      <c r="E894" s="355">
        <f t="shared" si="91"/>
        <v>0</v>
      </c>
      <c r="F894" s="94">
        <f t="shared" si="94"/>
        <v>0</v>
      </c>
      <c r="G894" s="94">
        <f>IF(AND(C894&lt;&gt;"",SUM(G$34:G893)&lt;E$25),$E$25/$E$29,0)</f>
        <v>0</v>
      </c>
      <c r="H894" s="94">
        <f t="shared" si="95"/>
        <v>0</v>
      </c>
      <c r="I894" s="94">
        <f t="shared" si="97"/>
        <v>0</v>
      </c>
      <c r="J894" s="320" t="str">
        <f t="shared" si="96"/>
        <v>2093–2094</v>
      </c>
      <c r="L894" s="356"/>
      <c r="N894" s="95"/>
    </row>
    <row r="895" spans="1:14" x14ac:dyDescent="0.3">
      <c r="A895" s="354">
        <v>70950</v>
      </c>
      <c r="B895" s="92">
        <f t="shared" si="92"/>
        <v>0</v>
      </c>
      <c r="C895" s="93"/>
      <c r="D895" s="94">
        <f t="shared" si="93"/>
        <v>0</v>
      </c>
      <c r="E895" s="355">
        <f t="shared" si="91"/>
        <v>0</v>
      </c>
      <c r="F895" s="94">
        <f t="shared" si="94"/>
        <v>0</v>
      </c>
      <c r="G895" s="94">
        <f>IF(AND(C895&lt;&gt;"",SUM(G$34:G894)&lt;E$25),$E$25/$E$29,0)</f>
        <v>0</v>
      </c>
      <c r="H895" s="94">
        <f t="shared" si="95"/>
        <v>0</v>
      </c>
      <c r="I895" s="94">
        <f t="shared" si="97"/>
        <v>0</v>
      </c>
      <c r="J895" s="320" t="str">
        <f t="shared" si="96"/>
        <v>2093–2094</v>
      </c>
      <c r="L895" s="356"/>
      <c r="N895" s="95"/>
    </row>
    <row r="896" spans="1:14" x14ac:dyDescent="0.3">
      <c r="A896" s="354">
        <v>70980</v>
      </c>
      <c r="B896" s="92">
        <f t="shared" si="92"/>
        <v>0</v>
      </c>
      <c r="C896" s="93"/>
      <c r="D896" s="94">
        <f t="shared" si="93"/>
        <v>0</v>
      </c>
      <c r="E896" s="355">
        <f t="shared" si="91"/>
        <v>0</v>
      </c>
      <c r="F896" s="94">
        <f t="shared" si="94"/>
        <v>0</v>
      </c>
      <c r="G896" s="94">
        <f>IF(AND(C896&lt;&gt;"",SUM(G$34:G895)&lt;E$25),$E$25/$E$29,0)</f>
        <v>0</v>
      </c>
      <c r="H896" s="94">
        <f t="shared" si="95"/>
        <v>0</v>
      </c>
      <c r="I896" s="94">
        <f t="shared" si="97"/>
        <v>0</v>
      </c>
      <c r="J896" s="320" t="str">
        <f t="shared" si="96"/>
        <v>2093–2094</v>
      </c>
      <c r="L896" s="356"/>
      <c r="N896" s="95"/>
    </row>
    <row r="897" spans="1:14" x14ac:dyDescent="0.3">
      <c r="A897" s="354">
        <v>71011</v>
      </c>
      <c r="B897" s="92">
        <f t="shared" si="92"/>
        <v>0</v>
      </c>
      <c r="C897" s="93"/>
      <c r="D897" s="94">
        <f t="shared" si="93"/>
        <v>0</v>
      </c>
      <c r="E897" s="355">
        <f t="shared" si="91"/>
        <v>0</v>
      </c>
      <c r="F897" s="94">
        <f t="shared" si="94"/>
        <v>0</v>
      </c>
      <c r="G897" s="94">
        <f>IF(AND(C897&lt;&gt;"",SUM(G$34:G896)&lt;E$25),$E$25/$E$29,0)</f>
        <v>0</v>
      </c>
      <c r="H897" s="94">
        <f t="shared" si="95"/>
        <v>0</v>
      </c>
      <c r="I897" s="94">
        <f t="shared" si="97"/>
        <v>0</v>
      </c>
      <c r="J897" s="320" t="str">
        <f t="shared" si="96"/>
        <v>2093–2094</v>
      </c>
      <c r="L897" s="356"/>
      <c r="N897" s="95"/>
    </row>
    <row r="898" spans="1:14" x14ac:dyDescent="0.3">
      <c r="A898" s="354">
        <v>71041</v>
      </c>
      <c r="B898" s="92">
        <f t="shared" si="92"/>
        <v>0</v>
      </c>
      <c r="C898" s="93"/>
      <c r="D898" s="94">
        <f t="shared" si="93"/>
        <v>0</v>
      </c>
      <c r="E898" s="355">
        <f t="shared" si="91"/>
        <v>0</v>
      </c>
      <c r="F898" s="94">
        <f t="shared" si="94"/>
        <v>0</v>
      </c>
      <c r="G898" s="94">
        <f>IF(AND(C898&lt;&gt;"",SUM(G$34:G897)&lt;E$25),$E$25/$E$29,0)</f>
        <v>0</v>
      </c>
      <c r="H898" s="94">
        <f t="shared" si="95"/>
        <v>0</v>
      </c>
      <c r="I898" s="94">
        <f t="shared" si="97"/>
        <v>0</v>
      </c>
      <c r="J898" s="320" t="str">
        <f t="shared" si="96"/>
        <v>2094–2095</v>
      </c>
      <c r="L898" s="356"/>
      <c r="N898" s="95"/>
    </row>
    <row r="899" spans="1:14" x14ac:dyDescent="0.3">
      <c r="A899" s="354">
        <v>71072</v>
      </c>
      <c r="B899" s="92">
        <f t="shared" si="92"/>
        <v>0</v>
      </c>
      <c r="C899" s="93"/>
      <c r="D899" s="94">
        <f t="shared" si="93"/>
        <v>0</v>
      </c>
      <c r="E899" s="355">
        <f t="shared" si="91"/>
        <v>0</v>
      </c>
      <c r="F899" s="94">
        <f t="shared" si="94"/>
        <v>0</v>
      </c>
      <c r="G899" s="94">
        <f>IF(AND(C899&lt;&gt;"",SUM(G$34:G898)&lt;E$25),$E$25/$E$29,0)</f>
        <v>0</v>
      </c>
      <c r="H899" s="94">
        <f t="shared" si="95"/>
        <v>0</v>
      </c>
      <c r="I899" s="94">
        <f t="shared" si="97"/>
        <v>0</v>
      </c>
      <c r="J899" s="320" t="str">
        <f t="shared" si="96"/>
        <v>2094–2095</v>
      </c>
      <c r="L899" s="356"/>
      <c r="N899" s="95"/>
    </row>
    <row r="900" spans="1:14" x14ac:dyDescent="0.3">
      <c r="A900" s="354">
        <v>71103</v>
      </c>
      <c r="B900" s="92">
        <f t="shared" si="92"/>
        <v>0</v>
      </c>
      <c r="C900" s="93"/>
      <c r="D900" s="94">
        <f t="shared" si="93"/>
        <v>0</v>
      </c>
      <c r="E900" s="355">
        <f t="shared" si="91"/>
        <v>0</v>
      </c>
      <c r="F900" s="94">
        <f t="shared" si="94"/>
        <v>0</v>
      </c>
      <c r="G900" s="94">
        <f>IF(AND(C900&lt;&gt;"",SUM(G$34:G899)&lt;E$25),$E$25/$E$29,0)</f>
        <v>0</v>
      </c>
      <c r="H900" s="94">
        <f t="shared" si="95"/>
        <v>0</v>
      </c>
      <c r="I900" s="94">
        <f t="shared" si="97"/>
        <v>0</v>
      </c>
      <c r="J900" s="320" t="str">
        <f t="shared" si="96"/>
        <v>2094–2095</v>
      </c>
      <c r="L900" s="356"/>
      <c r="N900" s="95"/>
    </row>
    <row r="901" spans="1:14" x14ac:dyDescent="0.3">
      <c r="A901" s="354">
        <v>71133</v>
      </c>
      <c r="B901" s="92">
        <f t="shared" si="92"/>
        <v>0</v>
      </c>
      <c r="C901" s="93"/>
      <c r="D901" s="94">
        <f t="shared" si="93"/>
        <v>0</v>
      </c>
      <c r="E901" s="355">
        <f t="shared" si="91"/>
        <v>0</v>
      </c>
      <c r="F901" s="94">
        <f t="shared" si="94"/>
        <v>0</v>
      </c>
      <c r="G901" s="94">
        <f>IF(AND(C901&lt;&gt;"",SUM(G$34:G900)&lt;E$25),$E$25/$E$29,0)</f>
        <v>0</v>
      </c>
      <c r="H901" s="94">
        <f t="shared" si="95"/>
        <v>0</v>
      </c>
      <c r="I901" s="94">
        <f t="shared" si="97"/>
        <v>0</v>
      </c>
      <c r="J901" s="320" t="str">
        <f t="shared" si="96"/>
        <v>2094–2095</v>
      </c>
      <c r="L901" s="356"/>
      <c r="N901" s="95"/>
    </row>
    <row r="902" spans="1:14" x14ac:dyDescent="0.3">
      <c r="A902" s="354">
        <v>71164</v>
      </c>
      <c r="B902" s="92">
        <f t="shared" si="92"/>
        <v>0</v>
      </c>
      <c r="C902" s="93"/>
      <c r="D902" s="94">
        <f t="shared" si="93"/>
        <v>0</v>
      </c>
      <c r="E902" s="355">
        <f t="shared" si="91"/>
        <v>0</v>
      </c>
      <c r="F902" s="94">
        <f t="shared" si="94"/>
        <v>0</v>
      </c>
      <c r="G902" s="94">
        <f>IF(AND(C902&lt;&gt;"",SUM(G$34:G901)&lt;E$25),$E$25/$E$29,0)</f>
        <v>0</v>
      </c>
      <c r="H902" s="94">
        <f t="shared" si="95"/>
        <v>0</v>
      </c>
      <c r="I902" s="94">
        <f t="shared" si="97"/>
        <v>0</v>
      </c>
      <c r="J902" s="320" t="str">
        <f t="shared" si="96"/>
        <v>2094–2095</v>
      </c>
      <c r="L902" s="356"/>
      <c r="N902" s="95"/>
    </row>
    <row r="903" spans="1:14" x14ac:dyDescent="0.3">
      <c r="A903" s="354">
        <v>71194</v>
      </c>
      <c r="B903" s="92">
        <f t="shared" si="92"/>
        <v>0</v>
      </c>
      <c r="C903" s="93"/>
      <c r="D903" s="94">
        <f t="shared" si="93"/>
        <v>0</v>
      </c>
      <c r="E903" s="355">
        <f t="shared" si="91"/>
        <v>0</v>
      </c>
      <c r="F903" s="94">
        <f t="shared" si="94"/>
        <v>0</v>
      </c>
      <c r="G903" s="94">
        <f>IF(AND(C903&lt;&gt;"",SUM(G$34:G902)&lt;E$25),$E$25/$E$29,0)</f>
        <v>0</v>
      </c>
      <c r="H903" s="94">
        <f t="shared" si="95"/>
        <v>0</v>
      </c>
      <c r="I903" s="94">
        <f t="shared" si="97"/>
        <v>0</v>
      </c>
      <c r="J903" s="320" t="str">
        <f t="shared" si="96"/>
        <v>2094–2095</v>
      </c>
      <c r="L903" s="356"/>
      <c r="N903" s="95"/>
    </row>
    <row r="904" spans="1:14" x14ac:dyDescent="0.3">
      <c r="A904" s="354">
        <v>71225</v>
      </c>
      <c r="B904" s="92">
        <f t="shared" si="92"/>
        <v>0</v>
      </c>
      <c r="C904" s="93"/>
      <c r="D904" s="94">
        <f t="shared" si="93"/>
        <v>0</v>
      </c>
      <c r="E904" s="355">
        <f t="shared" si="91"/>
        <v>0</v>
      </c>
      <c r="F904" s="94">
        <f t="shared" si="94"/>
        <v>0</v>
      </c>
      <c r="G904" s="94">
        <f>IF(AND(C904&lt;&gt;"",SUM(G$34:G903)&lt;E$25),$E$25/$E$29,0)</f>
        <v>0</v>
      </c>
      <c r="H904" s="94">
        <f t="shared" si="95"/>
        <v>0</v>
      </c>
      <c r="I904" s="94">
        <f t="shared" si="97"/>
        <v>0</v>
      </c>
      <c r="J904" s="320" t="str">
        <f t="shared" si="96"/>
        <v>2094–2095</v>
      </c>
      <c r="L904" s="356"/>
      <c r="N904" s="95"/>
    </row>
    <row r="905" spans="1:14" x14ac:dyDescent="0.3">
      <c r="A905" s="354">
        <v>71256</v>
      </c>
      <c r="B905" s="92">
        <f t="shared" si="92"/>
        <v>0</v>
      </c>
      <c r="C905" s="93"/>
      <c r="D905" s="94">
        <f t="shared" si="93"/>
        <v>0</v>
      </c>
      <c r="E905" s="355">
        <f t="shared" si="91"/>
        <v>0</v>
      </c>
      <c r="F905" s="94">
        <f t="shared" si="94"/>
        <v>0</v>
      </c>
      <c r="G905" s="94">
        <f>IF(AND(C905&lt;&gt;"",SUM(G$34:G904)&lt;E$25),$E$25/$E$29,0)</f>
        <v>0</v>
      </c>
      <c r="H905" s="94">
        <f t="shared" si="95"/>
        <v>0</v>
      </c>
      <c r="I905" s="94">
        <f t="shared" si="97"/>
        <v>0</v>
      </c>
      <c r="J905" s="320" t="str">
        <f t="shared" si="96"/>
        <v>2094–2095</v>
      </c>
      <c r="L905" s="356"/>
      <c r="N905" s="95"/>
    </row>
    <row r="906" spans="1:14" x14ac:dyDescent="0.3">
      <c r="A906" s="354">
        <v>71284</v>
      </c>
      <c r="B906" s="92">
        <f t="shared" si="92"/>
        <v>0</v>
      </c>
      <c r="C906" s="93"/>
      <c r="D906" s="94">
        <f t="shared" si="93"/>
        <v>0</v>
      </c>
      <c r="E906" s="355">
        <f t="shared" si="91"/>
        <v>0</v>
      </c>
      <c r="F906" s="94">
        <f t="shared" si="94"/>
        <v>0</v>
      </c>
      <c r="G906" s="94">
        <f>IF(AND(C906&lt;&gt;"",SUM(G$34:G905)&lt;E$25),$E$25/$E$29,0)</f>
        <v>0</v>
      </c>
      <c r="H906" s="94">
        <f t="shared" si="95"/>
        <v>0</v>
      </c>
      <c r="I906" s="94">
        <f t="shared" si="97"/>
        <v>0</v>
      </c>
      <c r="J906" s="320" t="str">
        <f t="shared" si="96"/>
        <v>2094–2095</v>
      </c>
      <c r="L906" s="356"/>
      <c r="N906" s="95"/>
    </row>
    <row r="907" spans="1:14" x14ac:dyDescent="0.3">
      <c r="A907" s="354">
        <v>71315</v>
      </c>
      <c r="B907" s="92">
        <f t="shared" si="92"/>
        <v>0</v>
      </c>
      <c r="C907" s="93"/>
      <c r="D907" s="94">
        <f t="shared" si="93"/>
        <v>0</v>
      </c>
      <c r="E907" s="355">
        <f t="shared" si="91"/>
        <v>0</v>
      </c>
      <c r="F907" s="94">
        <f t="shared" si="94"/>
        <v>0</v>
      </c>
      <c r="G907" s="94">
        <f>IF(AND(C907&lt;&gt;"",SUM(G$34:G906)&lt;E$25),$E$25/$E$29,0)</f>
        <v>0</v>
      </c>
      <c r="H907" s="94">
        <f t="shared" si="95"/>
        <v>0</v>
      </c>
      <c r="I907" s="94">
        <f t="shared" si="97"/>
        <v>0</v>
      </c>
      <c r="J907" s="320" t="str">
        <f t="shared" si="96"/>
        <v>2094–2095</v>
      </c>
      <c r="L907" s="356"/>
      <c r="N907" s="95"/>
    </row>
    <row r="908" spans="1:14" x14ac:dyDescent="0.3">
      <c r="A908" s="354">
        <v>71345</v>
      </c>
      <c r="B908" s="92">
        <f t="shared" si="92"/>
        <v>0</v>
      </c>
      <c r="C908" s="93"/>
      <c r="D908" s="94">
        <f t="shared" si="93"/>
        <v>0</v>
      </c>
      <c r="E908" s="355">
        <f t="shared" si="91"/>
        <v>0</v>
      </c>
      <c r="F908" s="94">
        <f t="shared" si="94"/>
        <v>0</v>
      </c>
      <c r="G908" s="94">
        <f>IF(AND(C908&lt;&gt;"",SUM(G$34:G907)&lt;E$25),$E$25/$E$29,0)</f>
        <v>0</v>
      </c>
      <c r="H908" s="94">
        <f t="shared" si="95"/>
        <v>0</v>
      </c>
      <c r="I908" s="94">
        <f t="shared" si="97"/>
        <v>0</v>
      </c>
      <c r="J908" s="320" t="str">
        <f t="shared" si="96"/>
        <v>2094–2095</v>
      </c>
      <c r="L908" s="356"/>
      <c r="N908" s="95"/>
    </row>
    <row r="909" spans="1:14" x14ac:dyDescent="0.3">
      <c r="A909" s="354">
        <v>71376</v>
      </c>
      <c r="B909" s="92">
        <f t="shared" si="92"/>
        <v>0</v>
      </c>
      <c r="C909" s="93"/>
      <c r="D909" s="94">
        <f t="shared" si="93"/>
        <v>0</v>
      </c>
      <c r="E909" s="355">
        <f t="shared" si="91"/>
        <v>0</v>
      </c>
      <c r="F909" s="94">
        <f t="shared" si="94"/>
        <v>0</v>
      </c>
      <c r="G909" s="94">
        <f>IF(AND(C909&lt;&gt;"",SUM(G$34:G908)&lt;E$25),$E$25/$E$29,0)</f>
        <v>0</v>
      </c>
      <c r="H909" s="94">
        <f t="shared" si="95"/>
        <v>0</v>
      </c>
      <c r="I909" s="94">
        <f t="shared" si="97"/>
        <v>0</v>
      </c>
      <c r="J909" s="320" t="str">
        <f t="shared" si="96"/>
        <v>2094–2095</v>
      </c>
      <c r="L909" s="356"/>
      <c r="N909" s="95"/>
    </row>
    <row r="910" spans="1:14" x14ac:dyDescent="0.3">
      <c r="A910" s="354">
        <v>71406</v>
      </c>
      <c r="B910" s="92">
        <f t="shared" si="92"/>
        <v>0</v>
      </c>
      <c r="C910" s="93"/>
      <c r="D910" s="94">
        <f t="shared" si="93"/>
        <v>0</v>
      </c>
      <c r="E910" s="355">
        <f t="shared" si="91"/>
        <v>0</v>
      </c>
      <c r="F910" s="94">
        <f t="shared" si="94"/>
        <v>0</v>
      </c>
      <c r="G910" s="94">
        <f>IF(AND(C910&lt;&gt;"",SUM(G$34:G909)&lt;E$25),$E$25/$E$29,0)</f>
        <v>0</v>
      </c>
      <c r="H910" s="94">
        <f t="shared" si="95"/>
        <v>0</v>
      </c>
      <c r="I910" s="94">
        <f t="shared" si="97"/>
        <v>0</v>
      </c>
      <c r="J910" s="320" t="str">
        <f t="shared" si="96"/>
        <v>2095–2096</v>
      </c>
      <c r="L910" s="356"/>
      <c r="N910" s="95"/>
    </row>
    <row r="911" spans="1:14" x14ac:dyDescent="0.3">
      <c r="A911" s="354">
        <v>71437</v>
      </c>
      <c r="B911" s="92">
        <f t="shared" si="92"/>
        <v>0</v>
      </c>
      <c r="C911" s="93"/>
      <c r="D911" s="94">
        <f t="shared" si="93"/>
        <v>0</v>
      </c>
      <c r="E911" s="355">
        <f t="shared" si="91"/>
        <v>0</v>
      </c>
      <c r="F911" s="94">
        <f t="shared" si="94"/>
        <v>0</v>
      </c>
      <c r="G911" s="94">
        <f>IF(AND(C911&lt;&gt;"",SUM(G$34:G910)&lt;E$25),$E$25/$E$29,0)</f>
        <v>0</v>
      </c>
      <c r="H911" s="94">
        <f t="shared" si="95"/>
        <v>0</v>
      </c>
      <c r="I911" s="94">
        <f t="shared" si="97"/>
        <v>0</v>
      </c>
      <c r="J911" s="320" t="str">
        <f t="shared" si="96"/>
        <v>2095–2096</v>
      </c>
      <c r="L911" s="356"/>
      <c r="N911" s="95"/>
    </row>
    <row r="912" spans="1:14" x14ac:dyDescent="0.3">
      <c r="A912" s="354">
        <v>71468</v>
      </c>
      <c r="B912" s="92">
        <f t="shared" si="92"/>
        <v>0</v>
      </c>
      <c r="C912" s="93"/>
      <c r="D912" s="94">
        <f t="shared" si="93"/>
        <v>0</v>
      </c>
      <c r="E912" s="355">
        <f t="shared" si="91"/>
        <v>0</v>
      </c>
      <c r="F912" s="94">
        <f t="shared" si="94"/>
        <v>0</v>
      </c>
      <c r="G912" s="94">
        <f>IF(AND(C912&lt;&gt;"",SUM(G$34:G911)&lt;E$25),$E$25/$E$29,0)</f>
        <v>0</v>
      </c>
      <c r="H912" s="94">
        <f t="shared" si="95"/>
        <v>0</v>
      </c>
      <c r="I912" s="94">
        <f t="shared" si="97"/>
        <v>0</v>
      </c>
      <c r="J912" s="320" t="str">
        <f t="shared" si="96"/>
        <v>2095–2096</v>
      </c>
      <c r="L912" s="356"/>
      <c r="N912" s="95"/>
    </row>
    <row r="913" spans="1:14" x14ac:dyDescent="0.3">
      <c r="A913" s="354">
        <v>71498</v>
      </c>
      <c r="B913" s="92">
        <f t="shared" si="92"/>
        <v>0</v>
      </c>
      <c r="C913" s="93"/>
      <c r="D913" s="94">
        <f t="shared" si="93"/>
        <v>0</v>
      </c>
      <c r="E913" s="355">
        <f t="shared" si="91"/>
        <v>0</v>
      </c>
      <c r="F913" s="94">
        <f t="shared" si="94"/>
        <v>0</v>
      </c>
      <c r="G913" s="94">
        <f>IF(AND(C913&lt;&gt;"",SUM(G$34:G912)&lt;E$25),$E$25/$E$29,0)</f>
        <v>0</v>
      </c>
      <c r="H913" s="94">
        <f t="shared" si="95"/>
        <v>0</v>
      </c>
      <c r="I913" s="94">
        <f t="shared" si="97"/>
        <v>0</v>
      </c>
      <c r="J913" s="320" t="str">
        <f t="shared" si="96"/>
        <v>2095–2096</v>
      </c>
      <c r="L913" s="356"/>
      <c r="N913" s="95"/>
    </row>
    <row r="914" spans="1:14" x14ac:dyDescent="0.3">
      <c r="A914" s="354">
        <v>71529</v>
      </c>
      <c r="B914" s="92">
        <f t="shared" si="92"/>
        <v>0</v>
      </c>
      <c r="C914" s="93"/>
      <c r="D914" s="94">
        <f t="shared" si="93"/>
        <v>0</v>
      </c>
      <c r="E914" s="355">
        <f t="shared" si="91"/>
        <v>0</v>
      </c>
      <c r="F914" s="94">
        <f t="shared" si="94"/>
        <v>0</v>
      </c>
      <c r="G914" s="94">
        <f>IF(AND(C914&lt;&gt;"",SUM(G$34:G913)&lt;E$25),$E$25/$E$29,0)</f>
        <v>0</v>
      </c>
      <c r="H914" s="94">
        <f t="shared" si="95"/>
        <v>0</v>
      </c>
      <c r="I914" s="94">
        <f t="shared" si="97"/>
        <v>0</v>
      </c>
      <c r="J914" s="320" t="str">
        <f t="shared" si="96"/>
        <v>2095–2096</v>
      </c>
      <c r="L914" s="356"/>
      <c r="N914" s="95"/>
    </row>
    <row r="915" spans="1:14" x14ac:dyDescent="0.3">
      <c r="A915" s="354">
        <v>71559</v>
      </c>
      <c r="B915" s="92">
        <f t="shared" si="92"/>
        <v>0</v>
      </c>
      <c r="C915" s="93"/>
      <c r="D915" s="94">
        <f t="shared" si="93"/>
        <v>0</v>
      </c>
      <c r="E915" s="355">
        <f t="shared" si="91"/>
        <v>0</v>
      </c>
      <c r="F915" s="94">
        <f t="shared" si="94"/>
        <v>0</v>
      </c>
      <c r="G915" s="94">
        <f>IF(AND(C915&lt;&gt;"",SUM(G$34:G914)&lt;E$25),$E$25/$E$29,0)</f>
        <v>0</v>
      </c>
      <c r="H915" s="94">
        <f t="shared" si="95"/>
        <v>0</v>
      </c>
      <c r="I915" s="94">
        <f t="shared" si="97"/>
        <v>0</v>
      </c>
      <c r="J915" s="320" t="str">
        <f t="shared" si="96"/>
        <v>2095–2096</v>
      </c>
      <c r="L915" s="356"/>
      <c r="N915" s="95"/>
    </row>
    <row r="916" spans="1:14" x14ac:dyDescent="0.3">
      <c r="A916" s="354">
        <v>71590</v>
      </c>
      <c r="B916" s="92">
        <f t="shared" si="92"/>
        <v>0</v>
      </c>
      <c r="C916" s="93"/>
      <c r="D916" s="94">
        <f t="shared" si="93"/>
        <v>0</v>
      </c>
      <c r="E916" s="355">
        <f t="shared" si="91"/>
        <v>0</v>
      </c>
      <c r="F916" s="94">
        <f t="shared" si="94"/>
        <v>0</v>
      </c>
      <c r="G916" s="94">
        <f>IF(AND(C916&lt;&gt;"",SUM(G$34:G915)&lt;E$25),$E$25/$E$29,0)</f>
        <v>0</v>
      </c>
      <c r="H916" s="94">
        <f t="shared" si="95"/>
        <v>0</v>
      </c>
      <c r="I916" s="94">
        <f t="shared" si="97"/>
        <v>0</v>
      </c>
      <c r="J916" s="320" t="str">
        <f t="shared" si="96"/>
        <v>2095–2096</v>
      </c>
      <c r="L916" s="356"/>
      <c r="N916" s="95"/>
    </row>
    <row r="917" spans="1:14" x14ac:dyDescent="0.3">
      <c r="A917" s="354">
        <v>71621</v>
      </c>
      <c r="B917" s="92">
        <f t="shared" si="92"/>
        <v>0</v>
      </c>
      <c r="C917" s="93"/>
      <c r="D917" s="94">
        <f t="shared" si="93"/>
        <v>0</v>
      </c>
      <c r="E917" s="355">
        <f t="shared" si="91"/>
        <v>0</v>
      </c>
      <c r="F917" s="94">
        <f t="shared" si="94"/>
        <v>0</v>
      </c>
      <c r="G917" s="94">
        <f>IF(AND(C917&lt;&gt;"",SUM(G$34:G916)&lt;E$25),$E$25/$E$29,0)</f>
        <v>0</v>
      </c>
      <c r="H917" s="94">
        <f t="shared" si="95"/>
        <v>0</v>
      </c>
      <c r="I917" s="94">
        <f t="shared" si="97"/>
        <v>0</v>
      </c>
      <c r="J917" s="320" t="str">
        <f t="shared" si="96"/>
        <v>2095–2096</v>
      </c>
      <c r="L917" s="356"/>
      <c r="N917" s="95"/>
    </row>
    <row r="918" spans="1:14" x14ac:dyDescent="0.3">
      <c r="A918" s="354">
        <v>71650</v>
      </c>
      <c r="B918" s="92">
        <f t="shared" si="92"/>
        <v>0</v>
      </c>
      <c r="C918" s="93"/>
      <c r="D918" s="94">
        <f t="shared" si="93"/>
        <v>0</v>
      </c>
      <c r="E918" s="355">
        <f t="shared" si="91"/>
        <v>0</v>
      </c>
      <c r="F918" s="94">
        <f t="shared" si="94"/>
        <v>0</v>
      </c>
      <c r="G918" s="94">
        <f>IF(AND(C918&lt;&gt;"",SUM(G$34:G917)&lt;E$25),$E$25/$E$29,0)</f>
        <v>0</v>
      </c>
      <c r="H918" s="94">
        <f t="shared" si="95"/>
        <v>0</v>
      </c>
      <c r="I918" s="94">
        <f t="shared" si="97"/>
        <v>0</v>
      </c>
      <c r="J918" s="320" t="str">
        <f t="shared" si="96"/>
        <v>2095–2096</v>
      </c>
      <c r="L918" s="356"/>
      <c r="N918" s="95"/>
    </row>
    <row r="919" spans="1:14" x14ac:dyDescent="0.3">
      <c r="A919" s="354">
        <v>71681</v>
      </c>
      <c r="B919" s="92">
        <f t="shared" si="92"/>
        <v>0</v>
      </c>
      <c r="C919" s="93"/>
      <c r="D919" s="94">
        <f t="shared" si="93"/>
        <v>0</v>
      </c>
      <c r="E919" s="355">
        <f t="shared" si="91"/>
        <v>0</v>
      </c>
      <c r="F919" s="94">
        <f t="shared" si="94"/>
        <v>0</v>
      </c>
      <c r="G919" s="94">
        <f>IF(AND(C919&lt;&gt;"",SUM(G$34:G918)&lt;E$25),$E$25/$E$29,0)</f>
        <v>0</v>
      </c>
      <c r="H919" s="94">
        <f t="shared" si="95"/>
        <v>0</v>
      </c>
      <c r="I919" s="94">
        <f t="shared" si="97"/>
        <v>0</v>
      </c>
      <c r="J919" s="320" t="str">
        <f t="shared" si="96"/>
        <v>2095–2096</v>
      </c>
      <c r="L919" s="356"/>
      <c r="N919" s="95"/>
    </row>
    <row r="920" spans="1:14" x14ac:dyDescent="0.3">
      <c r="A920" s="354">
        <v>71711</v>
      </c>
      <c r="B920" s="92">
        <f t="shared" si="92"/>
        <v>0</v>
      </c>
      <c r="C920" s="93"/>
      <c r="D920" s="94">
        <f t="shared" si="93"/>
        <v>0</v>
      </c>
      <c r="E920" s="355">
        <f t="shared" si="91"/>
        <v>0</v>
      </c>
      <c r="F920" s="94">
        <f t="shared" si="94"/>
        <v>0</v>
      </c>
      <c r="G920" s="94">
        <f>IF(AND(C920&lt;&gt;"",SUM(G$34:G919)&lt;E$25),$E$25/$E$29,0)</f>
        <v>0</v>
      </c>
      <c r="H920" s="94">
        <f t="shared" si="95"/>
        <v>0</v>
      </c>
      <c r="I920" s="94">
        <f t="shared" si="97"/>
        <v>0</v>
      </c>
      <c r="J920" s="320" t="str">
        <f t="shared" si="96"/>
        <v>2095–2096</v>
      </c>
      <c r="L920" s="356"/>
      <c r="N920" s="95"/>
    </row>
    <row r="921" spans="1:14" x14ac:dyDescent="0.3">
      <c r="A921" s="354">
        <v>71742</v>
      </c>
      <c r="B921" s="92">
        <f t="shared" si="92"/>
        <v>0</v>
      </c>
      <c r="C921" s="93"/>
      <c r="D921" s="94">
        <f t="shared" si="93"/>
        <v>0</v>
      </c>
      <c r="E921" s="355">
        <f t="shared" si="91"/>
        <v>0</v>
      </c>
      <c r="F921" s="94">
        <f t="shared" si="94"/>
        <v>0</v>
      </c>
      <c r="G921" s="94">
        <f>IF(AND(C921&lt;&gt;"",SUM(G$34:G920)&lt;E$25),$E$25/$E$29,0)</f>
        <v>0</v>
      </c>
      <c r="H921" s="94">
        <f t="shared" si="95"/>
        <v>0</v>
      </c>
      <c r="I921" s="94">
        <f t="shared" si="97"/>
        <v>0</v>
      </c>
      <c r="J921" s="320" t="str">
        <f t="shared" si="96"/>
        <v>2095–2096</v>
      </c>
      <c r="L921" s="356"/>
      <c r="N921" s="95"/>
    </row>
    <row r="922" spans="1:14" x14ac:dyDescent="0.3">
      <c r="A922" s="354">
        <v>71772</v>
      </c>
      <c r="B922" s="92">
        <f t="shared" si="92"/>
        <v>0</v>
      </c>
      <c r="C922" s="93"/>
      <c r="D922" s="94">
        <f t="shared" si="93"/>
        <v>0</v>
      </c>
      <c r="E922" s="355">
        <f t="shared" si="91"/>
        <v>0</v>
      </c>
      <c r="F922" s="94">
        <f t="shared" si="94"/>
        <v>0</v>
      </c>
      <c r="G922" s="94">
        <f>IF(AND(C922&lt;&gt;"",SUM(G$34:G921)&lt;E$25),$E$25/$E$29,0)</f>
        <v>0</v>
      </c>
      <c r="H922" s="94">
        <f t="shared" si="95"/>
        <v>0</v>
      </c>
      <c r="I922" s="94">
        <f t="shared" si="97"/>
        <v>0</v>
      </c>
      <c r="J922" s="320" t="str">
        <f t="shared" si="96"/>
        <v>2096–2097</v>
      </c>
      <c r="L922" s="356"/>
      <c r="N922" s="95"/>
    </row>
    <row r="923" spans="1:14" x14ac:dyDescent="0.3">
      <c r="A923" s="354">
        <v>71803</v>
      </c>
      <c r="B923" s="92">
        <f t="shared" si="92"/>
        <v>0</v>
      </c>
      <c r="C923" s="93"/>
      <c r="D923" s="94">
        <f t="shared" si="93"/>
        <v>0</v>
      </c>
      <c r="E923" s="355">
        <f t="shared" si="91"/>
        <v>0</v>
      </c>
      <c r="F923" s="94">
        <f t="shared" si="94"/>
        <v>0</v>
      </c>
      <c r="G923" s="94">
        <f>IF(AND(C923&lt;&gt;"",SUM(G$34:G922)&lt;E$25),$E$25/$E$29,0)</f>
        <v>0</v>
      </c>
      <c r="H923" s="94">
        <f t="shared" si="95"/>
        <v>0</v>
      </c>
      <c r="I923" s="94">
        <f t="shared" si="97"/>
        <v>0</v>
      </c>
      <c r="J923" s="320" t="str">
        <f t="shared" si="96"/>
        <v>2096–2097</v>
      </c>
      <c r="L923" s="356"/>
      <c r="N923" s="95"/>
    </row>
    <row r="924" spans="1:14" x14ac:dyDescent="0.3">
      <c r="A924" s="354">
        <v>71834</v>
      </c>
      <c r="B924" s="92">
        <f t="shared" si="92"/>
        <v>0</v>
      </c>
      <c r="C924" s="93"/>
      <c r="D924" s="94">
        <f t="shared" si="93"/>
        <v>0</v>
      </c>
      <c r="E924" s="355">
        <f t="shared" si="91"/>
        <v>0</v>
      </c>
      <c r="F924" s="94">
        <f t="shared" si="94"/>
        <v>0</v>
      </c>
      <c r="G924" s="94">
        <f>IF(AND(C924&lt;&gt;"",SUM(G$34:G923)&lt;E$25),$E$25/$E$29,0)</f>
        <v>0</v>
      </c>
      <c r="H924" s="94">
        <f t="shared" si="95"/>
        <v>0</v>
      </c>
      <c r="I924" s="94">
        <f t="shared" si="97"/>
        <v>0</v>
      </c>
      <c r="J924" s="320" t="str">
        <f t="shared" si="96"/>
        <v>2096–2097</v>
      </c>
      <c r="L924" s="356"/>
      <c r="N924" s="95"/>
    </row>
    <row r="925" spans="1:14" x14ac:dyDescent="0.3">
      <c r="A925" s="354">
        <v>71864</v>
      </c>
      <c r="B925" s="92">
        <f t="shared" si="92"/>
        <v>0</v>
      </c>
      <c r="C925" s="93"/>
      <c r="D925" s="94">
        <f t="shared" si="93"/>
        <v>0</v>
      </c>
      <c r="E925" s="355">
        <f t="shared" si="91"/>
        <v>0</v>
      </c>
      <c r="F925" s="94">
        <f t="shared" si="94"/>
        <v>0</v>
      </c>
      <c r="G925" s="94">
        <f>IF(AND(C925&lt;&gt;"",SUM(G$34:G924)&lt;E$25),$E$25/$E$29,0)</f>
        <v>0</v>
      </c>
      <c r="H925" s="94">
        <f t="shared" si="95"/>
        <v>0</v>
      </c>
      <c r="I925" s="94">
        <f t="shared" si="97"/>
        <v>0</v>
      </c>
      <c r="J925" s="320" t="str">
        <f t="shared" si="96"/>
        <v>2096–2097</v>
      </c>
      <c r="L925" s="356"/>
      <c r="N925" s="95"/>
    </row>
    <row r="926" spans="1:14" x14ac:dyDescent="0.3">
      <c r="A926" s="354">
        <v>71895</v>
      </c>
      <c r="B926" s="92">
        <f t="shared" si="92"/>
        <v>0</v>
      </c>
      <c r="C926" s="93"/>
      <c r="D926" s="94">
        <f t="shared" si="93"/>
        <v>0</v>
      </c>
      <c r="E926" s="355">
        <f t="shared" si="91"/>
        <v>0</v>
      </c>
      <c r="F926" s="94">
        <f t="shared" si="94"/>
        <v>0</v>
      </c>
      <c r="G926" s="94">
        <f>IF(AND(C926&lt;&gt;"",SUM(G$34:G925)&lt;E$25),$E$25/$E$29,0)</f>
        <v>0</v>
      </c>
      <c r="H926" s="94">
        <f t="shared" si="95"/>
        <v>0</v>
      </c>
      <c r="I926" s="94">
        <f t="shared" si="97"/>
        <v>0</v>
      </c>
      <c r="J926" s="320" t="str">
        <f t="shared" si="96"/>
        <v>2096–2097</v>
      </c>
      <c r="L926" s="356"/>
      <c r="N926" s="95"/>
    </row>
    <row r="927" spans="1:14" x14ac:dyDescent="0.3">
      <c r="A927" s="354">
        <v>71925</v>
      </c>
      <c r="B927" s="92">
        <f t="shared" si="92"/>
        <v>0</v>
      </c>
      <c r="C927" s="93"/>
      <c r="D927" s="94">
        <f t="shared" si="93"/>
        <v>0</v>
      </c>
      <c r="E927" s="355">
        <f t="shared" si="91"/>
        <v>0</v>
      </c>
      <c r="F927" s="94">
        <f t="shared" si="94"/>
        <v>0</v>
      </c>
      <c r="G927" s="94">
        <f>IF(AND(C927&lt;&gt;"",SUM(G$34:G926)&lt;E$25),$E$25/$E$29,0)</f>
        <v>0</v>
      </c>
      <c r="H927" s="94">
        <f t="shared" si="95"/>
        <v>0</v>
      </c>
      <c r="I927" s="94">
        <f t="shared" si="97"/>
        <v>0</v>
      </c>
      <c r="J927" s="320" t="str">
        <f t="shared" si="96"/>
        <v>2096–2097</v>
      </c>
      <c r="L927" s="356"/>
      <c r="N927" s="95"/>
    </row>
    <row r="928" spans="1:14" x14ac:dyDescent="0.3">
      <c r="A928" s="354">
        <v>71956</v>
      </c>
      <c r="B928" s="92">
        <f t="shared" si="92"/>
        <v>0</v>
      </c>
      <c r="C928" s="93"/>
      <c r="D928" s="94">
        <f t="shared" si="93"/>
        <v>0</v>
      </c>
      <c r="E928" s="355">
        <f t="shared" si="91"/>
        <v>0</v>
      </c>
      <c r="F928" s="94">
        <f t="shared" si="94"/>
        <v>0</v>
      </c>
      <c r="G928" s="94">
        <f>IF(AND(C928&lt;&gt;"",SUM(G$34:G927)&lt;E$25),$E$25/$E$29,0)</f>
        <v>0</v>
      </c>
      <c r="H928" s="94">
        <f t="shared" si="95"/>
        <v>0</v>
      </c>
      <c r="I928" s="94">
        <f t="shared" si="97"/>
        <v>0</v>
      </c>
      <c r="J928" s="320" t="str">
        <f t="shared" si="96"/>
        <v>2096–2097</v>
      </c>
      <c r="L928" s="356"/>
      <c r="N928" s="95"/>
    </row>
    <row r="929" spans="1:14" x14ac:dyDescent="0.3">
      <c r="A929" s="354">
        <v>71987</v>
      </c>
      <c r="B929" s="92">
        <f t="shared" si="92"/>
        <v>0</v>
      </c>
      <c r="C929" s="93"/>
      <c r="D929" s="94">
        <f t="shared" si="93"/>
        <v>0</v>
      </c>
      <c r="E929" s="355">
        <f t="shared" si="91"/>
        <v>0</v>
      </c>
      <c r="F929" s="94">
        <f t="shared" si="94"/>
        <v>0</v>
      </c>
      <c r="G929" s="94">
        <f>IF(AND(C929&lt;&gt;"",SUM(G$34:G928)&lt;E$25),$E$25/$E$29,0)</f>
        <v>0</v>
      </c>
      <c r="H929" s="94">
        <f t="shared" si="95"/>
        <v>0</v>
      </c>
      <c r="I929" s="94">
        <f t="shared" si="97"/>
        <v>0</v>
      </c>
      <c r="J929" s="320" t="str">
        <f t="shared" si="96"/>
        <v>2096–2097</v>
      </c>
      <c r="L929" s="356"/>
      <c r="N929" s="95"/>
    </row>
    <row r="930" spans="1:14" x14ac:dyDescent="0.3">
      <c r="A930" s="354">
        <v>72015</v>
      </c>
      <c r="B930" s="92">
        <f t="shared" si="92"/>
        <v>0</v>
      </c>
      <c r="C930" s="93"/>
      <c r="D930" s="94">
        <f t="shared" si="93"/>
        <v>0</v>
      </c>
      <c r="E930" s="355">
        <f t="shared" ref="E930:E993" si="98">C930-D930</f>
        <v>0</v>
      </c>
      <c r="F930" s="94">
        <f t="shared" si="94"/>
        <v>0</v>
      </c>
      <c r="G930" s="94">
        <f>IF(AND(C930&lt;&gt;"",SUM(G$34:G929)&lt;E$25),$E$25/$E$29,0)</f>
        <v>0</v>
      </c>
      <c r="H930" s="94">
        <f t="shared" si="95"/>
        <v>0</v>
      </c>
      <c r="I930" s="94">
        <f t="shared" si="97"/>
        <v>0</v>
      </c>
      <c r="J930" s="320" t="str">
        <f t="shared" si="96"/>
        <v>2096–2097</v>
      </c>
      <c r="L930" s="356"/>
      <c r="N930" s="95"/>
    </row>
    <row r="931" spans="1:14" x14ac:dyDescent="0.3">
      <c r="A931" s="354">
        <v>72046</v>
      </c>
      <c r="B931" s="92">
        <f t="shared" ref="B931:B994" si="99">IF(C931&gt;0,C931*-1,C931)</f>
        <v>0</v>
      </c>
      <c r="C931" s="93"/>
      <c r="D931" s="94">
        <f t="shared" ref="D931:D994" si="100">IF(C931="",0,IF($E$20="Beginning",IF(C930&lt;&gt;"",$F930*$E$16/12,0),IF(C930&lt;&gt;"",$F930*$E$16/12,$E$21*$E$16/12)))</f>
        <v>0</v>
      </c>
      <c r="E931" s="355">
        <f t="shared" si="98"/>
        <v>0</v>
      </c>
      <c r="F931" s="94">
        <f t="shared" ref="F931:F994" si="101">IF(C931="",0,IF(C930="",$E$21-E931,IF(C931&lt;&gt;"",F930-E931)))</f>
        <v>0</v>
      </c>
      <c r="G931" s="94">
        <f>IF(AND(C931&lt;&gt;"",SUM(G$34:G930)&lt;E$25),$E$25/$E$29,0)</f>
        <v>0</v>
      </c>
      <c r="H931" s="94">
        <f t="shared" ref="H931:H994" si="102">IF(C931&lt;&gt;"",G931+H930,0)</f>
        <v>0</v>
      </c>
      <c r="I931" s="94">
        <f t="shared" si="97"/>
        <v>0</v>
      </c>
      <c r="J931" s="320" t="str">
        <f t="shared" ref="J931:J994" si="103">IF(OR(MONTH(A931)=1,MONTH(A931)=2,MONTH(A931)=3,MONTH(A931)=4,MONTH(A931)=5,MONTH(A931)=6),YEAR(A931)-1&amp;"–"&amp;YEAR(A931),YEAR(A931)&amp;"–"&amp;YEAR(A931)+1)</f>
        <v>2096–2097</v>
      </c>
      <c r="L931" s="356"/>
      <c r="N931" s="95"/>
    </row>
    <row r="932" spans="1:14" x14ac:dyDescent="0.3">
      <c r="A932" s="354">
        <v>72076</v>
      </c>
      <c r="B932" s="92">
        <f t="shared" si="99"/>
        <v>0</v>
      </c>
      <c r="C932" s="93"/>
      <c r="D932" s="94">
        <f t="shared" si="100"/>
        <v>0</v>
      </c>
      <c r="E932" s="355">
        <f t="shared" si="98"/>
        <v>0</v>
      </c>
      <c r="F932" s="94">
        <f t="shared" si="101"/>
        <v>0</v>
      </c>
      <c r="G932" s="94">
        <f>IF(AND(C932&lt;&gt;"",SUM(G$34:G931)&lt;E$25),$E$25/$E$29,0)</f>
        <v>0</v>
      </c>
      <c r="H932" s="94">
        <f t="shared" si="102"/>
        <v>0</v>
      </c>
      <c r="I932" s="94">
        <f t="shared" ref="I932:I995" si="104">IF(C932&lt;&gt;"",$E$25-H932,0)</f>
        <v>0</v>
      </c>
      <c r="J932" s="320" t="str">
        <f t="shared" si="103"/>
        <v>2096–2097</v>
      </c>
      <c r="L932" s="356"/>
      <c r="N932" s="95"/>
    </row>
    <row r="933" spans="1:14" x14ac:dyDescent="0.3">
      <c r="A933" s="354">
        <v>72107</v>
      </c>
      <c r="B933" s="92">
        <f t="shared" si="99"/>
        <v>0</v>
      </c>
      <c r="C933" s="93"/>
      <c r="D933" s="94">
        <f t="shared" si="100"/>
        <v>0</v>
      </c>
      <c r="E933" s="355">
        <f t="shared" si="98"/>
        <v>0</v>
      </c>
      <c r="F933" s="94">
        <f t="shared" si="101"/>
        <v>0</v>
      </c>
      <c r="G933" s="94">
        <f>IF(AND(C933&lt;&gt;"",SUM(G$34:G932)&lt;E$25),$E$25/$E$29,0)</f>
        <v>0</v>
      </c>
      <c r="H933" s="94">
        <f t="shared" si="102"/>
        <v>0</v>
      </c>
      <c r="I933" s="94">
        <f t="shared" si="104"/>
        <v>0</v>
      </c>
      <c r="J933" s="320" t="str">
        <f t="shared" si="103"/>
        <v>2096–2097</v>
      </c>
      <c r="L933" s="356"/>
      <c r="N933" s="95"/>
    </row>
    <row r="934" spans="1:14" x14ac:dyDescent="0.3">
      <c r="A934" s="354">
        <v>72137</v>
      </c>
      <c r="B934" s="92">
        <f t="shared" si="99"/>
        <v>0</v>
      </c>
      <c r="C934" s="93"/>
      <c r="D934" s="94">
        <f t="shared" si="100"/>
        <v>0</v>
      </c>
      <c r="E934" s="355">
        <f t="shared" si="98"/>
        <v>0</v>
      </c>
      <c r="F934" s="94">
        <f t="shared" si="101"/>
        <v>0</v>
      </c>
      <c r="G934" s="94">
        <f>IF(AND(C934&lt;&gt;"",SUM(G$34:G933)&lt;E$25),$E$25/$E$29,0)</f>
        <v>0</v>
      </c>
      <c r="H934" s="94">
        <f t="shared" si="102"/>
        <v>0</v>
      </c>
      <c r="I934" s="94">
        <f t="shared" si="104"/>
        <v>0</v>
      </c>
      <c r="J934" s="320" t="str">
        <f t="shared" si="103"/>
        <v>2097–2098</v>
      </c>
      <c r="L934" s="356"/>
      <c r="N934" s="95"/>
    </row>
    <row r="935" spans="1:14" x14ac:dyDescent="0.3">
      <c r="A935" s="354">
        <v>72168</v>
      </c>
      <c r="B935" s="92">
        <f t="shared" si="99"/>
        <v>0</v>
      </c>
      <c r="C935" s="93"/>
      <c r="D935" s="94">
        <f t="shared" si="100"/>
        <v>0</v>
      </c>
      <c r="E935" s="355">
        <f t="shared" si="98"/>
        <v>0</v>
      </c>
      <c r="F935" s="94">
        <f t="shared" si="101"/>
        <v>0</v>
      </c>
      <c r="G935" s="94">
        <f>IF(AND(C935&lt;&gt;"",SUM(G$34:G934)&lt;E$25),$E$25/$E$29,0)</f>
        <v>0</v>
      </c>
      <c r="H935" s="94">
        <f t="shared" si="102"/>
        <v>0</v>
      </c>
      <c r="I935" s="94">
        <f t="shared" si="104"/>
        <v>0</v>
      </c>
      <c r="J935" s="320" t="str">
        <f t="shared" si="103"/>
        <v>2097–2098</v>
      </c>
      <c r="L935" s="356"/>
      <c r="N935" s="95"/>
    </row>
    <row r="936" spans="1:14" x14ac:dyDescent="0.3">
      <c r="A936" s="354">
        <v>72199</v>
      </c>
      <c r="B936" s="92">
        <f t="shared" si="99"/>
        <v>0</v>
      </c>
      <c r="C936" s="93"/>
      <c r="D936" s="94">
        <f t="shared" si="100"/>
        <v>0</v>
      </c>
      <c r="E936" s="355">
        <f t="shared" si="98"/>
        <v>0</v>
      </c>
      <c r="F936" s="94">
        <f t="shared" si="101"/>
        <v>0</v>
      </c>
      <c r="G936" s="94">
        <f>IF(AND(C936&lt;&gt;"",SUM(G$34:G935)&lt;E$25),$E$25/$E$29,0)</f>
        <v>0</v>
      </c>
      <c r="H936" s="94">
        <f t="shared" si="102"/>
        <v>0</v>
      </c>
      <c r="I936" s="94">
        <f t="shared" si="104"/>
        <v>0</v>
      </c>
      <c r="J936" s="320" t="str">
        <f t="shared" si="103"/>
        <v>2097–2098</v>
      </c>
      <c r="L936" s="356"/>
      <c r="N936" s="95"/>
    </row>
    <row r="937" spans="1:14" x14ac:dyDescent="0.3">
      <c r="A937" s="354">
        <v>72229</v>
      </c>
      <c r="B937" s="92">
        <f t="shared" si="99"/>
        <v>0</v>
      </c>
      <c r="C937" s="93"/>
      <c r="D937" s="94">
        <f t="shared" si="100"/>
        <v>0</v>
      </c>
      <c r="E937" s="355">
        <f t="shared" si="98"/>
        <v>0</v>
      </c>
      <c r="F937" s="94">
        <f t="shared" si="101"/>
        <v>0</v>
      </c>
      <c r="G937" s="94">
        <f>IF(AND(C937&lt;&gt;"",SUM(G$34:G936)&lt;E$25),$E$25/$E$29,0)</f>
        <v>0</v>
      </c>
      <c r="H937" s="94">
        <f t="shared" si="102"/>
        <v>0</v>
      </c>
      <c r="I937" s="94">
        <f t="shared" si="104"/>
        <v>0</v>
      </c>
      <c r="J937" s="320" t="str">
        <f t="shared" si="103"/>
        <v>2097–2098</v>
      </c>
      <c r="L937" s="356"/>
      <c r="N937" s="95"/>
    </row>
    <row r="938" spans="1:14" x14ac:dyDescent="0.3">
      <c r="A938" s="354">
        <v>72260</v>
      </c>
      <c r="B938" s="92">
        <f t="shared" si="99"/>
        <v>0</v>
      </c>
      <c r="C938" s="93"/>
      <c r="D938" s="94">
        <f t="shared" si="100"/>
        <v>0</v>
      </c>
      <c r="E938" s="355">
        <f t="shared" si="98"/>
        <v>0</v>
      </c>
      <c r="F938" s="94">
        <f t="shared" si="101"/>
        <v>0</v>
      </c>
      <c r="G938" s="94">
        <f>IF(AND(C938&lt;&gt;"",SUM(G$34:G937)&lt;E$25),$E$25/$E$29,0)</f>
        <v>0</v>
      </c>
      <c r="H938" s="94">
        <f t="shared" si="102"/>
        <v>0</v>
      </c>
      <c r="I938" s="94">
        <f t="shared" si="104"/>
        <v>0</v>
      </c>
      <c r="J938" s="320" t="str">
        <f t="shared" si="103"/>
        <v>2097–2098</v>
      </c>
      <c r="L938" s="356"/>
      <c r="N938" s="95"/>
    </row>
    <row r="939" spans="1:14" x14ac:dyDescent="0.3">
      <c r="A939" s="354">
        <v>72290</v>
      </c>
      <c r="B939" s="92">
        <f t="shared" si="99"/>
        <v>0</v>
      </c>
      <c r="C939" s="93"/>
      <c r="D939" s="94">
        <f t="shared" si="100"/>
        <v>0</v>
      </c>
      <c r="E939" s="355">
        <f t="shared" si="98"/>
        <v>0</v>
      </c>
      <c r="F939" s="94">
        <f t="shared" si="101"/>
        <v>0</v>
      </c>
      <c r="G939" s="94">
        <f>IF(AND(C939&lt;&gt;"",SUM(G$34:G938)&lt;E$25),$E$25/$E$29,0)</f>
        <v>0</v>
      </c>
      <c r="H939" s="94">
        <f t="shared" si="102"/>
        <v>0</v>
      </c>
      <c r="I939" s="94">
        <f t="shared" si="104"/>
        <v>0</v>
      </c>
      <c r="J939" s="320" t="str">
        <f t="shared" si="103"/>
        <v>2097–2098</v>
      </c>
      <c r="L939" s="356"/>
      <c r="N939" s="95"/>
    </row>
    <row r="940" spans="1:14" x14ac:dyDescent="0.3">
      <c r="A940" s="354">
        <v>72321</v>
      </c>
      <c r="B940" s="92">
        <f t="shared" si="99"/>
        <v>0</v>
      </c>
      <c r="C940" s="93"/>
      <c r="D940" s="94">
        <f t="shared" si="100"/>
        <v>0</v>
      </c>
      <c r="E940" s="355">
        <f t="shared" si="98"/>
        <v>0</v>
      </c>
      <c r="F940" s="94">
        <f t="shared" si="101"/>
        <v>0</v>
      </c>
      <c r="G940" s="94">
        <f>IF(AND(C940&lt;&gt;"",SUM(G$34:G939)&lt;E$25),$E$25/$E$29,0)</f>
        <v>0</v>
      </c>
      <c r="H940" s="94">
        <f t="shared" si="102"/>
        <v>0</v>
      </c>
      <c r="I940" s="94">
        <f t="shared" si="104"/>
        <v>0</v>
      </c>
      <c r="J940" s="320" t="str">
        <f t="shared" si="103"/>
        <v>2097–2098</v>
      </c>
      <c r="L940" s="356"/>
      <c r="N940" s="95"/>
    </row>
    <row r="941" spans="1:14" x14ac:dyDescent="0.3">
      <c r="A941" s="354">
        <v>72352</v>
      </c>
      <c r="B941" s="92">
        <f t="shared" si="99"/>
        <v>0</v>
      </c>
      <c r="C941" s="93"/>
      <c r="D941" s="94">
        <f t="shared" si="100"/>
        <v>0</v>
      </c>
      <c r="E941" s="355">
        <f t="shared" si="98"/>
        <v>0</v>
      </c>
      <c r="F941" s="94">
        <f t="shared" si="101"/>
        <v>0</v>
      </c>
      <c r="G941" s="94">
        <f>IF(AND(C941&lt;&gt;"",SUM(G$34:G940)&lt;E$25),$E$25/$E$29,0)</f>
        <v>0</v>
      </c>
      <c r="H941" s="94">
        <f t="shared" si="102"/>
        <v>0</v>
      </c>
      <c r="I941" s="94">
        <f t="shared" si="104"/>
        <v>0</v>
      </c>
      <c r="J941" s="320" t="str">
        <f t="shared" si="103"/>
        <v>2097–2098</v>
      </c>
      <c r="L941" s="356"/>
      <c r="N941" s="95"/>
    </row>
    <row r="942" spans="1:14" x14ac:dyDescent="0.3">
      <c r="A942" s="354">
        <v>72380</v>
      </c>
      <c r="B942" s="92">
        <f t="shared" si="99"/>
        <v>0</v>
      </c>
      <c r="C942" s="93"/>
      <c r="D942" s="94">
        <f t="shared" si="100"/>
        <v>0</v>
      </c>
      <c r="E942" s="355">
        <f t="shared" si="98"/>
        <v>0</v>
      </c>
      <c r="F942" s="94">
        <f t="shared" si="101"/>
        <v>0</v>
      </c>
      <c r="G942" s="94">
        <f>IF(AND(C942&lt;&gt;"",SUM(G$34:G941)&lt;E$25),$E$25/$E$29,0)</f>
        <v>0</v>
      </c>
      <c r="H942" s="94">
        <f t="shared" si="102"/>
        <v>0</v>
      </c>
      <c r="I942" s="94">
        <f t="shared" si="104"/>
        <v>0</v>
      </c>
      <c r="J942" s="320" t="str">
        <f t="shared" si="103"/>
        <v>2097–2098</v>
      </c>
      <c r="L942" s="356"/>
      <c r="N942" s="95"/>
    </row>
    <row r="943" spans="1:14" x14ac:dyDescent="0.3">
      <c r="A943" s="354">
        <v>72411</v>
      </c>
      <c r="B943" s="92">
        <f t="shared" si="99"/>
        <v>0</v>
      </c>
      <c r="C943" s="93"/>
      <c r="D943" s="94">
        <f t="shared" si="100"/>
        <v>0</v>
      </c>
      <c r="E943" s="355">
        <f t="shared" si="98"/>
        <v>0</v>
      </c>
      <c r="F943" s="94">
        <f t="shared" si="101"/>
        <v>0</v>
      </c>
      <c r="G943" s="94">
        <f>IF(AND(C943&lt;&gt;"",SUM(G$34:G942)&lt;E$25),$E$25/$E$29,0)</f>
        <v>0</v>
      </c>
      <c r="H943" s="94">
        <f t="shared" si="102"/>
        <v>0</v>
      </c>
      <c r="I943" s="94">
        <f t="shared" si="104"/>
        <v>0</v>
      </c>
      <c r="J943" s="320" t="str">
        <f t="shared" si="103"/>
        <v>2097–2098</v>
      </c>
      <c r="L943" s="356"/>
      <c r="N943" s="95"/>
    </row>
    <row r="944" spans="1:14" x14ac:dyDescent="0.3">
      <c r="A944" s="354">
        <v>72441</v>
      </c>
      <c r="B944" s="92">
        <f t="shared" si="99"/>
        <v>0</v>
      </c>
      <c r="C944" s="93"/>
      <c r="D944" s="94">
        <f t="shared" si="100"/>
        <v>0</v>
      </c>
      <c r="E944" s="355">
        <f t="shared" si="98"/>
        <v>0</v>
      </c>
      <c r="F944" s="94">
        <f t="shared" si="101"/>
        <v>0</v>
      </c>
      <c r="G944" s="94">
        <f>IF(AND(C944&lt;&gt;"",SUM(G$34:G943)&lt;E$25),$E$25/$E$29,0)</f>
        <v>0</v>
      </c>
      <c r="H944" s="94">
        <f t="shared" si="102"/>
        <v>0</v>
      </c>
      <c r="I944" s="94">
        <f t="shared" si="104"/>
        <v>0</v>
      </c>
      <c r="J944" s="320" t="str">
        <f t="shared" si="103"/>
        <v>2097–2098</v>
      </c>
      <c r="L944" s="356"/>
      <c r="N944" s="95"/>
    </row>
    <row r="945" spans="1:14" x14ac:dyDescent="0.3">
      <c r="A945" s="354">
        <v>72472</v>
      </c>
      <c r="B945" s="92">
        <f t="shared" si="99"/>
        <v>0</v>
      </c>
      <c r="C945" s="93"/>
      <c r="D945" s="94">
        <f t="shared" si="100"/>
        <v>0</v>
      </c>
      <c r="E945" s="355">
        <f t="shared" si="98"/>
        <v>0</v>
      </c>
      <c r="F945" s="94">
        <f t="shared" si="101"/>
        <v>0</v>
      </c>
      <c r="G945" s="94">
        <f>IF(AND(C945&lt;&gt;"",SUM(G$34:G944)&lt;E$25),$E$25/$E$29,0)</f>
        <v>0</v>
      </c>
      <c r="H945" s="94">
        <f t="shared" si="102"/>
        <v>0</v>
      </c>
      <c r="I945" s="94">
        <f t="shared" si="104"/>
        <v>0</v>
      </c>
      <c r="J945" s="320" t="str">
        <f t="shared" si="103"/>
        <v>2097–2098</v>
      </c>
      <c r="L945" s="356"/>
      <c r="N945" s="95"/>
    </row>
    <row r="946" spans="1:14" x14ac:dyDescent="0.3">
      <c r="A946" s="354">
        <v>72502</v>
      </c>
      <c r="B946" s="92">
        <f t="shared" si="99"/>
        <v>0</v>
      </c>
      <c r="C946" s="93"/>
      <c r="D946" s="94">
        <f t="shared" si="100"/>
        <v>0</v>
      </c>
      <c r="E946" s="355">
        <f t="shared" si="98"/>
        <v>0</v>
      </c>
      <c r="F946" s="94">
        <f t="shared" si="101"/>
        <v>0</v>
      </c>
      <c r="G946" s="94">
        <f>IF(AND(C946&lt;&gt;"",SUM(G$34:G945)&lt;E$25),$E$25/$E$29,0)</f>
        <v>0</v>
      </c>
      <c r="H946" s="94">
        <f t="shared" si="102"/>
        <v>0</v>
      </c>
      <c r="I946" s="94">
        <f t="shared" si="104"/>
        <v>0</v>
      </c>
      <c r="J946" s="320" t="str">
        <f t="shared" si="103"/>
        <v>2098–2099</v>
      </c>
      <c r="L946" s="356"/>
      <c r="N946" s="95"/>
    </row>
    <row r="947" spans="1:14" x14ac:dyDescent="0.3">
      <c r="A947" s="354">
        <v>72533</v>
      </c>
      <c r="B947" s="92">
        <f t="shared" si="99"/>
        <v>0</v>
      </c>
      <c r="C947" s="93"/>
      <c r="D947" s="94">
        <f t="shared" si="100"/>
        <v>0</v>
      </c>
      <c r="E947" s="355">
        <f t="shared" si="98"/>
        <v>0</v>
      </c>
      <c r="F947" s="94">
        <f t="shared" si="101"/>
        <v>0</v>
      </c>
      <c r="G947" s="94">
        <f>IF(AND(C947&lt;&gt;"",SUM(G$34:G946)&lt;E$25),$E$25/$E$29,0)</f>
        <v>0</v>
      </c>
      <c r="H947" s="94">
        <f t="shared" si="102"/>
        <v>0</v>
      </c>
      <c r="I947" s="94">
        <f t="shared" si="104"/>
        <v>0</v>
      </c>
      <c r="J947" s="320" t="str">
        <f t="shared" si="103"/>
        <v>2098–2099</v>
      </c>
      <c r="L947" s="356"/>
      <c r="N947" s="95"/>
    </row>
    <row r="948" spans="1:14" x14ac:dyDescent="0.3">
      <c r="A948" s="354">
        <v>72564</v>
      </c>
      <c r="B948" s="92">
        <f t="shared" si="99"/>
        <v>0</v>
      </c>
      <c r="C948" s="93"/>
      <c r="D948" s="94">
        <f t="shared" si="100"/>
        <v>0</v>
      </c>
      <c r="E948" s="355">
        <f t="shared" si="98"/>
        <v>0</v>
      </c>
      <c r="F948" s="94">
        <f t="shared" si="101"/>
        <v>0</v>
      </c>
      <c r="G948" s="94">
        <f>IF(AND(C948&lt;&gt;"",SUM(G$34:G947)&lt;E$25),$E$25/$E$29,0)</f>
        <v>0</v>
      </c>
      <c r="H948" s="94">
        <f t="shared" si="102"/>
        <v>0</v>
      </c>
      <c r="I948" s="94">
        <f t="shared" si="104"/>
        <v>0</v>
      </c>
      <c r="J948" s="320" t="str">
        <f t="shared" si="103"/>
        <v>2098–2099</v>
      </c>
      <c r="L948" s="356"/>
      <c r="N948" s="95"/>
    </row>
    <row r="949" spans="1:14" x14ac:dyDescent="0.3">
      <c r="A949" s="354">
        <v>72594</v>
      </c>
      <c r="B949" s="92">
        <f t="shared" si="99"/>
        <v>0</v>
      </c>
      <c r="C949" s="93"/>
      <c r="D949" s="94">
        <f t="shared" si="100"/>
        <v>0</v>
      </c>
      <c r="E949" s="355">
        <f t="shared" si="98"/>
        <v>0</v>
      </c>
      <c r="F949" s="94">
        <f t="shared" si="101"/>
        <v>0</v>
      </c>
      <c r="G949" s="94">
        <f>IF(AND(C949&lt;&gt;"",SUM(G$34:G948)&lt;E$25),$E$25/$E$29,0)</f>
        <v>0</v>
      </c>
      <c r="H949" s="94">
        <f t="shared" si="102"/>
        <v>0</v>
      </c>
      <c r="I949" s="94">
        <f t="shared" si="104"/>
        <v>0</v>
      </c>
      <c r="J949" s="320" t="str">
        <f t="shared" si="103"/>
        <v>2098–2099</v>
      </c>
      <c r="L949" s="356"/>
      <c r="N949" s="95"/>
    </row>
    <row r="950" spans="1:14" x14ac:dyDescent="0.3">
      <c r="A950" s="354">
        <v>72625</v>
      </c>
      <c r="B950" s="92">
        <f t="shared" si="99"/>
        <v>0</v>
      </c>
      <c r="C950" s="93"/>
      <c r="D950" s="94">
        <f t="shared" si="100"/>
        <v>0</v>
      </c>
      <c r="E950" s="355">
        <f t="shared" si="98"/>
        <v>0</v>
      </c>
      <c r="F950" s="94">
        <f t="shared" si="101"/>
        <v>0</v>
      </c>
      <c r="G950" s="94">
        <f>IF(AND(C950&lt;&gt;"",SUM(G$34:G949)&lt;E$25),$E$25/$E$29,0)</f>
        <v>0</v>
      </c>
      <c r="H950" s="94">
        <f t="shared" si="102"/>
        <v>0</v>
      </c>
      <c r="I950" s="94">
        <f t="shared" si="104"/>
        <v>0</v>
      </c>
      <c r="J950" s="320" t="str">
        <f t="shared" si="103"/>
        <v>2098–2099</v>
      </c>
      <c r="L950" s="356"/>
      <c r="N950" s="95"/>
    </row>
    <row r="951" spans="1:14" x14ac:dyDescent="0.3">
      <c r="A951" s="354">
        <v>72655</v>
      </c>
      <c r="B951" s="92">
        <f t="shared" si="99"/>
        <v>0</v>
      </c>
      <c r="C951" s="93"/>
      <c r="D951" s="94">
        <f t="shared" si="100"/>
        <v>0</v>
      </c>
      <c r="E951" s="355">
        <f t="shared" si="98"/>
        <v>0</v>
      </c>
      <c r="F951" s="94">
        <f t="shared" si="101"/>
        <v>0</v>
      </c>
      <c r="G951" s="94">
        <f>IF(AND(C951&lt;&gt;"",SUM(G$34:G950)&lt;E$25),$E$25/$E$29,0)</f>
        <v>0</v>
      </c>
      <c r="H951" s="94">
        <f t="shared" si="102"/>
        <v>0</v>
      </c>
      <c r="I951" s="94">
        <f t="shared" si="104"/>
        <v>0</v>
      </c>
      <c r="J951" s="320" t="str">
        <f t="shared" si="103"/>
        <v>2098–2099</v>
      </c>
      <c r="L951" s="356"/>
      <c r="N951" s="95"/>
    </row>
    <row r="952" spans="1:14" x14ac:dyDescent="0.3">
      <c r="A952" s="354">
        <v>72686</v>
      </c>
      <c r="B952" s="92">
        <f t="shared" si="99"/>
        <v>0</v>
      </c>
      <c r="C952" s="93"/>
      <c r="D952" s="94">
        <f t="shared" si="100"/>
        <v>0</v>
      </c>
      <c r="E952" s="355">
        <f t="shared" si="98"/>
        <v>0</v>
      </c>
      <c r="F952" s="94">
        <f t="shared" si="101"/>
        <v>0</v>
      </c>
      <c r="G952" s="94">
        <f>IF(AND(C952&lt;&gt;"",SUM(G$34:G951)&lt;E$25),$E$25/$E$29,0)</f>
        <v>0</v>
      </c>
      <c r="H952" s="94">
        <f t="shared" si="102"/>
        <v>0</v>
      </c>
      <c r="I952" s="94">
        <f t="shared" si="104"/>
        <v>0</v>
      </c>
      <c r="J952" s="320" t="str">
        <f t="shared" si="103"/>
        <v>2098–2099</v>
      </c>
      <c r="L952" s="356"/>
      <c r="N952" s="95"/>
    </row>
    <row r="953" spans="1:14" x14ac:dyDescent="0.3">
      <c r="A953" s="354">
        <v>72717</v>
      </c>
      <c r="B953" s="92">
        <f t="shared" si="99"/>
        <v>0</v>
      </c>
      <c r="C953" s="93"/>
      <c r="D953" s="94">
        <f t="shared" si="100"/>
        <v>0</v>
      </c>
      <c r="E953" s="355">
        <f t="shared" si="98"/>
        <v>0</v>
      </c>
      <c r="F953" s="94">
        <f t="shared" si="101"/>
        <v>0</v>
      </c>
      <c r="G953" s="94">
        <f>IF(AND(C953&lt;&gt;"",SUM(G$34:G952)&lt;E$25),$E$25/$E$29,0)</f>
        <v>0</v>
      </c>
      <c r="H953" s="94">
        <f t="shared" si="102"/>
        <v>0</v>
      </c>
      <c r="I953" s="94">
        <f t="shared" si="104"/>
        <v>0</v>
      </c>
      <c r="J953" s="320" t="str">
        <f t="shared" si="103"/>
        <v>2098–2099</v>
      </c>
      <c r="L953" s="356"/>
      <c r="N953" s="95"/>
    </row>
    <row r="954" spans="1:14" x14ac:dyDescent="0.3">
      <c r="A954" s="354">
        <v>72745</v>
      </c>
      <c r="B954" s="92">
        <f t="shared" si="99"/>
        <v>0</v>
      </c>
      <c r="C954" s="93"/>
      <c r="D954" s="94">
        <f t="shared" si="100"/>
        <v>0</v>
      </c>
      <c r="E954" s="355">
        <f t="shared" si="98"/>
        <v>0</v>
      </c>
      <c r="F954" s="94">
        <f t="shared" si="101"/>
        <v>0</v>
      </c>
      <c r="G954" s="94">
        <f>IF(AND(C954&lt;&gt;"",SUM(G$34:G953)&lt;E$25),$E$25/$E$29,0)</f>
        <v>0</v>
      </c>
      <c r="H954" s="94">
        <f t="shared" si="102"/>
        <v>0</v>
      </c>
      <c r="I954" s="94">
        <f t="shared" si="104"/>
        <v>0</v>
      </c>
      <c r="J954" s="320" t="str">
        <f t="shared" si="103"/>
        <v>2098–2099</v>
      </c>
      <c r="L954" s="356"/>
      <c r="N954" s="95"/>
    </row>
    <row r="955" spans="1:14" x14ac:dyDescent="0.3">
      <c r="A955" s="354">
        <v>72776</v>
      </c>
      <c r="B955" s="92">
        <f t="shared" si="99"/>
        <v>0</v>
      </c>
      <c r="C955" s="93"/>
      <c r="D955" s="94">
        <f t="shared" si="100"/>
        <v>0</v>
      </c>
      <c r="E955" s="355">
        <f t="shared" si="98"/>
        <v>0</v>
      </c>
      <c r="F955" s="94">
        <f t="shared" si="101"/>
        <v>0</v>
      </c>
      <c r="G955" s="94">
        <f>IF(AND(C955&lt;&gt;"",SUM(G$34:G954)&lt;E$25),$E$25/$E$29,0)</f>
        <v>0</v>
      </c>
      <c r="H955" s="94">
        <f t="shared" si="102"/>
        <v>0</v>
      </c>
      <c r="I955" s="94">
        <f t="shared" si="104"/>
        <v>0</v>
      </c>
      <c r="J955" s="320" t="str">
        <f t="shared" si="103"/>
        <v>2098–2099</v>
      </c>
      <c r="L955" s="356"/>
      <c r="N955" s="95"/>
    </row>
    <row r="956" spans="1:14" x14ac:dyDescent="0.3">
      <c r="A956" s="354">
        <v>72806</v>
      </c>
      <c r="B956" s="92">
        <f t="shared" si="99"/>
        <v>0</v>
      </c>
      <c r="C956" s="93"/>
      <c r="D956" s="94">
        <f t="shared" si="100"/>
        <v>0</v>
      </c>
      <c r="E956" s="355">
        <f t="shared" si="98"/>
        <v>0</v>
      </c>
      <c r="F956" s="94">
        <f t="shared" si="101"/>
        <v>0</v>
      </c>
      <c r="G956" s="94">
        <f>IF(AND(C956&lt;&gt;"",SUM(G$34:G955)&lt;E$25),$E$25/$E$29,0)</f>
        <v>0</v>
      </c>
      <c r="H956" s="94">
        <f t="shared" si="102"/>
        <v>0</v>
      </c>
      <c r="I956" s="94">
        <f t="shared" si="104"/>
        <v>0</v>
      </c>
      <c r="J956" s="320" t="str">
        <f t="shared" si="103"/>
        <v>2098–2099</v>
      </c>
      <c r="L956" s="356"/>
      <c r="N956" s="95"/>
    </row>
    <row r="957" spans="1:14" x14ac:dyDescent="0.3">
      <c r="A957" s="354">
        <v>72837</v>
      </c>
      <c r="B957" s="92">
        <f t="shared" si="99"/>
        <v>0</v>
      </c>
      <c r="C957" s="93"/>
      <c r="D957" s="94">
        <f t="shared" si="100"/>
        <v>0</v>
      </c>
      <c r="E957" s="355">
        <f t="shared" si="98"/>
        <v>0</v>
      </c>
      <c r="F957" s="94">
        <f t="shared" si="101"/>
        <v>0</v>
      </c>
      <c r="G957" s="94">
        <f>IF(AND(C957&lt;&gt;"",SUM(G$34:G956)&lt;E$25),$E$25/$E$29,0)</f>
        <v>0</v>
      </c>
      <c r="H957" s="94">
        <f t="shared" si="102"/>
        <v>0</v>
      </c>
      <c r="I957" s="94">
        <f t="shared" si="104"/>
        <v>0</v>
      </c>
      <c r="J957" s="320" t="str">
        <f t="shared" si="103"/>
        <v>2098–2099</v>
      </c>
      <c r="L957" s="356"/>
      <c r="N957" s="95"/>
    </row>
    <row r="958" spans="1:14" x14ac:dyDescent="0.3">
      <c r="A958" s="354">
        <v>72867</v>
      </c>
      <c r="B958" s="92">
        <f t="shared" si="99"/>
        <v>0</v>
      </c>
      <c r="C958" s="93"/>
      <c r="D958" s="94">
        <f t="shared" si="100"/>
        <v>0</v>
      </c>
      <c r="E958" s="355">
        <f t="shared" si="98"/>
        <v>0</v>
      </c>
      <c r="F958" s="94">
        <f t="shared" si="101"/>
        <v>0</v>
      </c>
      <c r="G958" s="94">
        <f>IF(AND(C958&lt;&gt;"",SUM(G$34:G957)&lt;E$25),$E$25/$E$29,0)</f>
        <v>0</v>
      </c>
      <c r="H958" s="94">
        <f t="shared" si="102"/>
        <v>0</v>
      </c>
      <c r="I958" s="94">
        <f t="shared" si="104"/>
        <v>0</v>
      </c>
      <c r="J958" s="320" t="str">
        <f t="shared" si="103"/>
        <v>2099–2100</v>
      </c>
      <c r="L958" s="356"/>
      <c r="N958" s="95"/>
    </row>
    <row r="959" spans="1:14" x14ac:dyDescent="0.3">
      <c r="A959" s="354">
        <v>72898</v>
      </c>
      <c r="B959" s="92">
        <f t="shared" si="99"/>
        <v>0</v>
      </c>
      <c r="C959" s="93"/>
      <c r="D959" s="94">
        <f t="shared" si="100"/>
        <v>0</v>
      </c>
      <c r="E959" s="355">
        <f t="shared" si="98"/>
        <v>0</v>
      </c>
      <c r="F959" s="94">
        <f t="shared" si="101"/>
        <v>0</v>
      </c>
      <c r="G959" s="94">
        <f>IF(AND(C959&lt;&gt;"",SUM(G$34:G958)&lt;E$25),$E$25/$E$29,0)</f>
        <v>0</v>
      </c>
      <c r="H959" s="94">
        <f t="shared" si="102"/>
        <v>0</v>
      </c>
      <c r="I959" s="94">
        <f t="shared" si="104"/>
        <v>0</v>
      </c>
      <c r="J959" s="320" t="str">
        <f t="shared" si="103"/>
        <v>2099–2100</v>
      </c>
      <c r="L959" s="356"/>
      <c r="N959" s="95"/>
    </row>
    <row r="960" spans="1:14" x14ac:dyDescent="0.3">
      <c r="A960" s="354">
        <v>72929</v>
      </c>
      <c r="B960" s="92">
        <f t="shared" si="99"/>
        <v>0</v>
      </c>
      <c r="C960" s="93"/>
      <c r="D960" s="94">
        <f t="shared" si="100"/>
        <v>0</v>
      </c>
      <c r="E960" s="355">
        <f t="shared" si="98"/>
        <v>0</v>
      </c>
      <c r="F960" s="94">
        <f t="shared" si="101"/>
        <v>0</v>
      </c>
      <c r="G960" s="94">
        <f>IF(AND(C960&lt;&gt;"",SUM(G$34:G959)&lt;E$25),$E$25/$E$29,0)</f>
        <v>0</v>
      </c>
      <c r="H960" s="94">
        <f t="shared" si="102"/>
        <v>0</v>
      </c>
      <c r="I960" s="94">
        <f t="shared" si="104"/>
        <v>0</v>
      </c>
      <c r="J960" s="320" t="str">
        <f t="shared" si="103"/>
        <v>2099–2100</v>
      </c>
      <c r="L960" s="356"/>
      <c r="N960" s="95"/>
    </row>
    <row r="961" spans="1:14" x14ac:dyDescent="0.3">
      <c r="A961" s="354">
        <v>72959</v>
      </c>
      <c r="B961" s="92">
        <f t="shared" si="99"/>
        <v>0</v>
      </c>
      <c r="C961" s="93"/>
      <c r="D961" s="94">
        <f t="shared" si="100"/>
        <v>0</v>
      </c>
      <c r="E961" s="355">
        <f t="shared" si="98"/>
        <v>0</v>
      </c>
      <c r="F961" s="94">
        <f t="shared" si="101"/>
        <v>0</v>
      </c>
      <c r="G961" s="94">
        <f>IF(AND(C961&lt;&gt;"",SUM(G$34:G960)&lt;E$25),$E$25/$E$29,0)</f>
        <v>0</v>
      </c>
      <c r="H961" s="94">
        <f t="shared" si="102"/>
        <v>0</v>
      </c>
      <c r="I961" s="94">
        <f t="shared" si="104"/>
        <v>0</v>
      </c>
      <c r="J961" s="320" t="str">
        <f t="shared" si="103"/>
        <v>2099–2100</v>
      </c>
      <c r="L961" s="356"/>
      <c r="N961" s="95"/>
    </row>
    <row r="962" spans="1:14" x14ac:dyDescent="0.3">
      <c r="A962" s="354">
        <v>72990</v>
      </c>
      <c r="B962" s="92">
        <f t="shared" si="99"/>
        <v>0</v>
      </c>
      <c r="C962" s="93"/>
      <c r="D962" s="94">
        <f t="shared" si="100"/>
        <v>0</v>
      </c>
      <c r="E962" s="355">
        <f t="shared" si="98"/>
        <v>0</v>
      </c>
      <c r="F962" s="94">
        <f t="shared" si="101"/>
        <v>0</v>
      </c>
      <c r="G962" s="94">
        <f>IF(AND(C962&lt;&gt;"",SUM(G$34:G961)&lt;E$25),$E$25/$E$29,0)</f>
        <v>0</v>
      </c>
      <c r="H962" s="94">
        <f t="shared" si="102"/>
        <v>0</v>
      </c>
      <c r="I962" s="94">
        <f t="shared" si="104"/>
        <v>0</v>
      </c>
      <c r="J962" s="320" t="str">
        <f t="shared" si="103"/>
        <v>2099–2100</v>
      </c>
      <c r="L962" s="356"/>
      <c r="N962" s="95"/>
    </row>
    <row r="963" spans="1:14" x14ac:dyDescent="0.3">
      <c r="A963" s="354">
        <v>73020</v>
      </c>
      <c r="B963" s="92">
        <f t="shared" si="99"/>
        <v>0</v>
      </c>
      <c r="C963" s="93"/>
      <c r="D963" s="94">
        <f t="shared" si="100"/>
        <v>0</v>
      </c>
      <c r="E963" s="355">
        <f t="shared" si="98"/>
        <v>0</v>
      </c>
      <c r="F963" s="94">
        <f t="shared" si="101"/>
        <v>0</v>
      </c>
      <c r="G963" s="94">
        <f>IF(AND(C963&lt;&gt;"",SUM(G$34:G962)&lt;E$25),$E$25/$E$29,0)</f>
        <v>0</v>
      </c>
      <c r="H963" s="94">
        <f t="shared" si="102"/>
        <v>0</v>
      </c>
      <c r="I963" s="94">
        <f t="shared" si="104"/>
        <v>0</v>
      </c>
      <c r="J963" s="320" t="str">
        <f t="shared" si="103"/>
        <v>2099–2100</v>
      </c>
      <c r="L963" s="356"/>
      <c r="N963" s="95"/>
    </row>
    <row r="964" spans="1:14" x14ac:dyDescent="0.3">
      <c r="A964" s="354">
        <v>73051</v>
      </c>
      <c r="B964" s="92">
        <f t="shared" si="99"/>
        <v>0</v>
      </c>
      <c r="C964" s="93"/>
      <c r="D964" s="94">
        <f t="shared" si="100"/>
        <v>0</v>
      </c>
      <c r="E964" s="355">
        <f t="shared" si="98"/>
        <v>0</v>
      </c>
      <c r="F964" s="94">
        <f t="shared" si="101"/>
        <v>0</v>
      </c>
      <c r="G964" s="94">
        <f>IF(AND(C964&lt;&gt;"",SUM(G$34:G963)&lt;E$25),$E$25/$E$29,0)</f>
        <v>0</v>
      </c>
      <c r="H964" s="94">
        <f t="shared" si="102"/>
        <v>0</v>
      </c>
      <c r="I964" s="94">
        <f t="shared" si="104"/>
        <v>0</v>
      </c>
      <c r="J964" s="320" t="str">
        <f t="shared" si="103"/>
        <v>2099–2100</v>
      </c>
      <c r="L964" s="356"/>
      <c r="N964" s="95"/>
    </row>
    <row r="965" spans="1:14" x14ac:dyDescent="0.3">
      <c r="A965" s="354">
        <v>73082</v>
      </c>
      <c r="B965" s="92">
        <f t="shared" si="99"/>
        <v>0</v>
      </c>
      <c r="C965" s="93"/>
      <c r="D965" s="94">
        <f t="shared" si="100"/>
        <v>0</v>
      </c>
      <c r="E965" s="355">
        <f t="shared" si="98"/>
        <v>0</v>
      </c>
      <c r="F965" s="94">
        <f t="shared" si="101"/>
        <v>0</v>
      </c>
      <c r="G965" s="94">
        <f>IF(AND(C965&lt;&gt;"",SUM(G$34:G964)&lt;E$25),$E$25/$E$29,0)</f>
        <v>0</v>
      </c>
      <c r="H965" s="94">
        <f t="shared" si="102"/>
        <v>0</v>
      </c>
      <c r="I965" s="94">
        <f t="shared" si="104"/>
        <v>0</v>
      </c>
      <c r="J965" s="320" t="str">
        <f t="shared" si="103"/>
        <v>2099–2100</v>
      </c>
      <c r="L965" s="356"/>
      <c r="N965" s="95"/>
    </row>
    <row r="966" spans="1:14" x14ac:dyDescent="0.3">
      <c r="A966" s="354">
        <v>73110</v>
      </c>
      <c r="B966" s="92">
        <f t="shared" si="99"/>
        <v>0</v>
      </c>
      <c r="C966" s="93"/>
      <c r="D966" s="94">
        <f t="shared" si="100"/>
        <v>0</v>
      </c>
      <c r="E966" s="355">
        <f t="shared" si="98"/>
        <v>0</v>
      </c>
      <c r="F966" s="94">
        <f t="shared" si="101"/>
        <v>0</v>
      </c>
      <c r="G966" s="94">
        <f>IF(AND(C966&lt;&gt;"",SUM(G$34:G965)&lt;E$25),$E$25/$E$29,0)</f>
        <v>0</v>
      </c>
      <c r="H966" s="94">
        <f t="shared" si="102"/>
        <v>0</v>
      </c>
      <c r="I966" s="94">
        <f t="shared" si="104"/>
        <v>0</v>
      </c>
      <c r="J966" s="320" t="str">
        <f t="shared" si="103"/>
        <v>2099–2100</v>
      </c>
      <c r="L966" s="356"/>
      <c r="N966" s="95"/>
    </row>
    <row r="967" spans="1:14" x14ac:dyDescent="0.3">
      <c r="A967" s="354">
        <v>73141</v>
      </c>
      <c r="B967" s="92">
        <f t="shared" si="99"/>
        <v>0</v>
      </c>
      <c r="C967" s="93"/>
      <c r="D967" s="94">
        <f t="shared" si="100"/>
        <v>0</v>
      </c>
      <c r="E967" s="355">
        <f t="shared" si="98"/>
        <v>0</v>
      </c>
      <c r="F967" s="94">
        <f t="shared" si="101"/>
        <v>0</v>
      </c>
      <c r="G967" s="94">
        <f>IF(AND(C967&lt;&gt;"",SUM(G$34:G966)&lt;E$25),$E$25/$E$29,0)</f>
        <v>0</v>
      </c>
      <c r="H967" s="94">
        <f t="shared" si="102"/>
        <v>0</v>
      </c>
      <c r="I967" s="94">
        <f t="shared" si="104"/>
        <v>0</v>
      </c>
      <c r="J967" s="320" t="str">
        <f t="shared" si="103"/>
        <v>2099–2100</v>
      </c>
      <c r="L967" s="356"/>
      <c r="N967" s="95"/>
    </row>
    <row r="968" spans="1:14" x14ac:dyDescent="0.3">
      <c r="A968" s="354">
        <v>73171</v>
      </c>
      <c r="B968" s="92">
        <f t="shared" si="99"/>
        <v>0</v>
      </c>
      <c r="C968" s="93"/>
      <c r="D968" s="94">
        <f t="shared" si="100"/>
        <v>0</v>
      </c>
      <c r="E968" s="355">
        <f t="shared" si="98"/>
        <v>0</v>
      </c>
      <c r="F968" s="94">
        <f t="shared" si="101"/>
        <v>0</v>
      </c>
      <c r="G968" s="94">
        <f>IF(AND(C968&lt;&gt;"",SUM(G$34:G967)&lt;E$25),$E$25/$E$29,0)</f>
        <v>0</v>
      </c>
      <c r="H968" s="94">
        <f t="shared" si="102"/>
        <v>0</v>
      </c>
      <c r="I968" s="94">
        <f t="shared" si="104"/>
        <v>0</v>
      </c>
      <c r="J968" s="320" t="str">
        <f t="shared" si="103"/>
        <v>2099–2100</v>
      </c>
      <c r="L968" s="356"/>
      <c r="N968" s="95"/>
    </row>
    <row r="969" spans="1:14" x14ac:dyDescent="0.3">
      <c r="A969" s="354">
        <v>73202</v>
      </c>
      <c r="B969" s="92">
        <f t="shared" si="99"/>
        <v>0</v>
      </c>
      <c r="C969" s="93"/>
      <c r="D969" s="94">
        <f t="shared" si="100"/>
        <v>0</v>
      </c>
      <c r="E969" s="355">
        <f t="shared" si="98"/>
        <v>0</v>
      </c>
      <c r="F969" s="94">
        <f t="shared" si="101"/>
        <v>0</v>
      </c>
      <c r="G969" s="94">
        <f>IF(AND(C969&lt;&gt;"",SUM(G$34:G968)&lt;E$25),$E$25/$E$29,0)</f>
        <v>0</v>
      </c>
      <c r="H969" s="94">
        <f t="shared" si="102"/>
        <v>0</v>
      </c>
      <c r="I969" s="94">
        <f t="shared" si="104"/>
        <v>0</v>
      </c>
      <c r="J969" s="320" t="str">
        <f t="shared" si="103"/>
        <v>2099–2100</v>
      </c>
      <c r="L969" s="356"/>
      <c r="N969" s="95"/>
    </row>
    <row r="970" spans="1:14" x14ac:dyDescent="0.3">
      <c r="A970" s="354">
        <v>73232</v>
      </c>
      <c r="B970" s="92">
        <f t="shared" si="99"/>
        <v>0</v>
      </c>
      <c r="C970" s="93"/>
      <c r="D970" s="94">
        <f t="shared" si="100"/>
        <v>0</v>
      </c>
      <c r="E970" s="355">
        <f t="shared" si="98"/>
        <v>0</v>
      </c>
      <c r="F970" s="94">
        <f t="shared" si="101"/>
        <v>0</v>
      </c>
      <c r="G970" s="94">
        <f>IF(AND(C970&lt;&gt;"",SUM(G$34:G969)&lt;E$25),$E$25/$E$29,0)</f>
        <v>0</v>
      </c>
      <c r="H970" s="94">
        <f t="shared" si="102"/>
        <v>0</v>
      </c>
      <c r="I970" s="94">
        <f t="shared" si="104"/>
        <v>0</v>
      </c>
      <c r="J970" s="320" t="str">
        <f t="shared" si="103"/>
        <v>2100–2101</v>
      </c>
      <c r="L970" s="356"/>
      <c r="N970" s="95"/>
    </row>
    <row r="971" spans="1:14" x14ac:dyDescent="0.3">
      <c r="A971" s="354">
        <v>73263</v>
      </c>
      <c r="B971" s="92">
        <f t="shared" si="99"/>
        <v>0</v>
      </c>
      <c r="C971" s="93"/>
      <c r="D971" s="94">
        <f t="shared" si="100"/>
        <v>0</v>
      </c>
      <c r="E971" s="355">
        <f t="shared" si="98"/>
        <v>0</v>
      </c>
      <c r="F971" s="94">
        <f t="shared" si="101"/>
        <v>0</v>
      </c>
      <c r="G971" s="94">
        <f>IF(AND(C971&lt;&gt;"",SUM(G$34:G970)&lt;E$25),$E$25/$E$29,0)</f>
        <v>0</v>
      </c>
      <c r="H971" s="94">
        <f t="shared" si="102"/>
        <v>0</v>
      </c>
      <c r="I971" s="94">
        <f t="shared" si="104"/>
        <v>0</v>
      </c>
      <c r="J971" s="320" t="str">
        <f t="shared" si="103"/>
        <v>2100–2101</v>
      </c>
      <c r="L971" s="356"/>
      <c r="N971" s="95"/>
    </row>
    <row r="972" spans="1:14" x14ac:dyDescent="0.3">
      <c r="A972" s="354">
        <v>73294</v>
      </c>
      <c r="B972" s="92">
        <f t="shared" si="99"/>
        <v>0</v>
      </c>
      <c r="C972" s="93"/>
      <c r="D972" s="94">
        <f t="shared" si="100"/>
        <v>0</v>
      </c>
      <c r="E972" s="355">
        <f t="shared" si="98"/>
        <v>0</v>
      </c>
      <c r="F972" s="94">
        <f t="shared" si="101"/>
        <v>0</v>
      </c>
      <c r="G972" s="94">
        <f>IF(AND(C972&lt;&gt;"",SUM(G$34:G971)&lt;E$25),$E$25/$E$29,0)</f>
        <v>0</v>
      </c>
      <c r="H972" s="94">
        <f t="shared" si="102"/>
        <v>0</v>
      </c>
      <c r="I972" s="94">
        <f t="shared" si="104"/>
        <v>0</v>
      </c>
      <c r="J972" s="320" t="str">
        <f t="shared" si="103"/>
        <v>2100–2101</v>
      </c>
      <c r="L972" s="356"/>
      <c r="N972" s="95"/>
    </row>
    <row r="973" spans="1:14" x14ac:dyDescent="0.3">
      <c r="A973" s="354">
        <v>73324</v>
      </c>
      <c r="B973" s="92">
        <f t="shared" si="99"/>
        <v>0</v>
      </c>
      <c r="C973" s="93"/>
      <c r="D973" s="94">
        <f t="shared" si="100"/>
        <v>0</v>
      </c>
      <c r="E973" s="355">
        <f t="shared" si="98"/>
        <v>0</v>
      </c>
      <c r="F973" s="94">
        <f t="shared" si="101"/>
        <v>0</v>
      </c>
      <c r="G973" s="94">
        <f>IF(AND(C973&lt;&gt;"",SUM(G$34:G972)&lt;E$25),$E$25/$E$29,0)</f>
        <v>0</v>
      </c>
      <c r="H973" s="94">
        <f t="shared" si="102"/>
        <v>0</v>
      </c>
      <c r="I973" s="94">
        <f t="shared" si="104"/>
        <v>0</v>
      </c>
      <c r="J973" s="320" t="str">
        <f t="shared" si="103"/>
        <v>2100–2101</v>
      </c>
      <c r="L973" s="356"/>
      <c r="N973" s="95"/>
    </row>
    <row r="974" spans="1:14" x14ac:dyDescent="0.3">
      <c r="A974" s="354">
        <v>73355</v>
      </c>
      <c r="B974" s="92">
        <f t="shared" si="99"/>
        <v>0</v>
      </c>
      <c r="C974" s="93"/>
      <c r="D974" s="94">
        <f t="shared" si="100"/>
        <v>0</v>
      </c>
      <c r="E974" s="355">
        <f t="shared" si="98"/>
        <v>0</v>
      </c>
      <c r="F974" s="94">
        <f t="shared" si="101"/>
        <v>0</v>
      </c>
      <c r="G974" s="94">
        <f>IF(AND(C974&lt;&gt;"",SUM(G$34:G973)&lt;E$25),$E$25/$E$29,0)</f>
        <v>0</v>
      </c>
      <c r="H974" s="94">
        <f t="shared" si="102"/>
        <v>0</v>
      </c>
      <c r="I974" s="94">
        <f t="shared" si="104"/>
        <v>0</v>
      </c>
      <c r="J974" s="320" t="str">
        <f t="shared" si="103"/>
        <v>2100–2101</v>
      </c>
      <c r="L974" s="356"/>
      <c r="N974" s="95"/>
    </row>
    <row r="975" spans="1:14" x14ac:dyDescent="0.3">
      <c r="A975" s="354">
        <v>73385</v>
      </c>
      <c r="B975" s="92">
        <f t="shared" si="99"/>
        <v>0</v>
      </c>
      <c r="C975" s="93"/>
      <c r="D975" s="94">
        <f t="shared" si="100"/>
        <v>0</v>
      </c>
      <c r="E975" s="355">
        <f t="shared" si="98"/>
        <v>0</v>
      </c>
      <c r="F975" s="94">
        <f t="shared" si="101"/>
        <v>0</v>
      </c>
      <c r="G975" s="94">
        <f>IF(AND(C975&lt;&gt;"",SUM(G$34:G974)&lt;E$25),$E$25/$E$29,0)</f>
        <v>0</v>
      </c>
      <c r="H975" s="94">
        <f t="shared" si="102"/>
        <v>0</v>
      </c>
      <c r="I975" s="94">
        <f t="shared" si="104"/>
        <v>0</v>
      </c>
      <c r="J975" s="320" t="str">
        <f t="shared" si="103"/>
        <v>2100–2101</v>
      </c>
      <c r="L975" s="356"/>
      <c r="N975" s="95"/>
    </row>
    <row r="976" spans="1:14" x14ac:dyDescent="0.3">
      <c r="A976" s="354">
        <v>73416</v>
      </c>
      <c r="B976" s="92">
        <f t="shared" si="99"/>
        <v>0</v>
      </c>
      <c r="C976" s="93"/>
      <c r="D976" s="94">
        <f t="shared" si="100"/>
        <v>0</v>
      </c>
      <c r="E976" s="355">
        <f t="shared" si="98"/>
        <v>0</v>
      </c>
      <c r="F976" s="94">
        <f t="shared" si="101"/>
        <v>0</v>
      </c>
      <c r="G976" s="94">
        <f>IF(AND(C976&lt;&gt;"",SUM(G$34:G975)&lt;E$25),$E$25/$E$29,0)</f>
        <v>0</v>
      </c>
      <c r="H976" s="94">
        <f t="shared" si="102"/>
        <v>0</v>
      </c>
      <c r="I976" s="94">
        <f t="shared" si="104"/>
        <v>0</v>
      </c>
      <c r="J976" s="320" t="str">
        <f t="shared" si="103"/>
        <v>2100–2101</v>
      </c>
      <c r="L976" s="356"/>
      <c r="N976" s="95"/>
    </row>
    <row r="977" spans="1:14" x14ac:dyDescent="0.3">
      <c r="A977" s="354">
        <v>73447</v>
      </c>
      <c r="B977" s="92">
        <f t="shared" si="99"/>
        <v>0</v>
      </c>
      <c r="C977" s="93"/>
      <c r="D977" s="94">
        <f t="shared" si="100"/>
        <v>0</v>
      </c>
      <c r="E977" s="355">
        <f t="shared" si="98"/>
        <v>0</v>
      </c>
      <c r="F977" s="94">
        <f t="shared" si="101"/>
        <v>0</v>
      </c>
      <c r="G977" s="94">
        <f>IF(AND(C977&lt;&gt;"",SUM(G$34:G976)&lt;E$25),$E$25/$E$29,0)</f>
        <v>0</v>
      </c>
      <c r="H977" s="94">
        <f t="shared" si="102"/>
        <v>0</v>
      </c>
      <c r="I977" s="94">
        <f t="shared" si="104"/>
        <v>0</v>
      </c>
      <c r="J977" s="320" t="str">
        <f t="shared" si="103"/>
        <v>2100–2101</v>
      </c>
      <c r="L977" s="356"/>
      <c r="N977" s="95"/>
    </row>
    <row r="978" spans="1:14" x14ac:dyDescent="0.3">
      <c r="A978" s="354">
        <v>73475</v>
      </c>
      <c r="B978" s="92">
        <f t="shared" si="99"/>
        <v>0</v>
      </c>
      <c r="C978" s="93"/>
      <c r="D978" s="94">
        <f t="shared" si="100"/>
        <v>0</v>
      </c>
      <c r="E978" s="355">
        <f t="shared" si="98"/>
        <v>0</v>
      </c>
      <c r="F978" s="94">
        <f t="shared" si="101"/>
        <v>0</v>
      </c>
      <c r="G978" s="94">
        <f>IF(AND(C978&lt;&gt;"",SUM(G$34:G977)&lt;E$25),$E$25/$E$29,0)</f>
        <v>0</v>
      </c>
      <c r="H978" s="94">
        <f t="shared" si="102"/>
        <v>0</v>
      </c>
      <c r="I978" s="94">
        <f t="shared" si="104"/>
        <v>0</v>
      </c>
      <c r="J978" s="320" t="str">
        <f t="shared" si="103"/>
        <v>2100–2101</v>
      </c>
      <c r="L978" s="356"/>
      <c r="N978" s="95"/>
    </row>
    <row r="979" spans="1:14" x14ac:dyDescent="0.3">
      <c r="A979" s="354">
        <v>73506</v>
      </c>
      <c r="B979" s="92">
        <f t="shared" si="99"/>
        <v>0</v>
      </c>
      <c r="C979" s="93"/>
      <c r="D979" s="94">
        <f t="shared" si="100"/>
        <v>0</v>
      </c>
      <c r="E979" s="355">
        <f t="shared" si="98"/>
        <v>0</v>
      </c>
      <c r="F979" s="94">
        <f t="shared" si="101"/>
        <v>0</v>
      </c>
      <c r="G979" s="94">
        <f>IF(AND(C979&lt;&gt;"",SUM(G$34:G978)&lt;E$25),$E$25/$E$29,0)</f>
        <v>0</v>
      </c>
      <c r="H979" s="94">
        <f t="shared" si="102"/>
        <v>0</v>
      </c>
      <c r="I979" s="94">
        <f t="shared" si="104"/>
        <v>0</v>
      </c>
      <c r="J979" s="320" t="str">
        <f t="shared" si="103"/>
        <v>2100–2101</v>
      </c>
      <c r="L979" s="356"/>
      <c r="N979" s="95"/>
    </row>
    <row r="980" spans="1:14" x14ac:dyDescent="0.3">
      <c r="A980" s="354">
        <v>73536</v>
      </c>
      <c r="B980" s="92">
        <f t="shared" si="99"/>
        <v>0</v>
      </c>
      <c r="C980" s="93"/>
      <c r="D980" s="94">
        <f t="shared" si="100"/>
        <v>0</v>
      </c>
      <c r="E980" s="355">
        <f t="shared" si="98"/>
        <v>0</v>
      </c>
      <c r="F980" s="94">
        <f t="shared" si="101"/>
        <v>0</v>
      </c>
      <c r="G980" s="94">
        <f>IF(AND(C980&lt;&gt;"",SUM(G$34:G979)&lt;E$25),$E$25/$E$29,0)</f>
        <v>0</v>
      </c>
      <c r="H980" s="94">
        <f t="shared" si="102"/>
        <v>0</v>
      </c>
      <c r="I980" s="94">
        <f t="shared" si="104"/>
        <v>0</v>
      </c>
      <c r="J980" s="320" t="str">
        <f t="shared" si="103"/>
        <v>2100–2101</v>
      </c>
      <c r="L980" s="356"/>
      <c r="N980" s="95"/>
    </row>
    <row r="981" spans="1:14" x14ac:dyDescent="0.3">
      <c r="A981" s="354">
        <v>73567</v>
      </c>
      <c r="B981" s="92">
        <f t="shared" si="99"/>
        <v>0</v>
      </c>
      <c r="C981" s="93"/>
      <c r="D981" s="94">
        <f t="shared" si="100"/>
        <v>0</v>
      </c>
      <c r="E981" s="355">
        <f t="shared" si="98"/>
        <v>0</v>
      </c>
      <c r="F981" s="94">
        <f t="shared" si="101"/>
        <v>0</v>
      </c>
      <c r="G981" s="94">
        <f>IF(AND(C981&lt;&gt;"",SUM(G$34:G980)&lt;E$25),$E$25/$E$29,0)</f>
        <v>0</v>
      </c>
      <c r="H981" s="94">
        <f t="shared" si="102"/>
        <v>0</v>
      </c>
      <c r="I981" s="94">
        <f t="shared" si="104"/>
        <v>0</v>
      </c>
      <c r="J981" s="320" t="str">
        <f t="shared" si="103"/>
        <v>2100–2101</v>
      </c>
      <c r="L981" s="356"/>
      <c r="N981" s="95"/>
    </row>
    <row r="982" spans="1:14" x14ac:dyDescent="0.3">
      <c r="A982" s="354">
        <v>73597</v>
      </c>
      <c r="B982" s="92">
        <f t="shared" si="99"/>
        <v>0</v>
      </c>
      <c r="C982" s="93"/>
      <c r="D982" s="94">
        <f t="shared" si="100"/>
        <v>0</v>
      </c>
      <c r="E982" s="355">
        <f t="shared" si="98"/>
        <v>0</v>
      </c>
      <c r="F982" s="94">
        <f t="shared" si="101"/>
        <v>0</v>
      </c>
      <c r="G982" s="94">
        <f>IF(AND(C982&lt;&gt;"",SUM(G$34:G981)&lt;E$25),$E$25/$E$29,0)</f>
        <v>0</v>
      </c>
      <c r="H982" s="94">
        <f t="shared" si="102"/>
        <v>0</v>
      </c>
      <c r="I982" s="94">
        <f t="shared" si="104"/>
        <v>0</v>
      </c>
      <c r="J982" s="320" t="str">
        <f t="shared" si="103"/>
        <v>2101–2102</v>
      </c>
      <c r="L982" s="356"/>
      <c r="N982" s="95"/>
    </row>
    <row r="983" spans="1:14" x14ac:dyDescent="0.3">
      <c r="A983" s="354">
        <v>73628</v>
      </c>
      <c r="B983" s="92">
        <f t="shared" si="99"/>
        <v>0</v>
      </c>
      <c r="C983" s="93"/>
      <c r="D983" s="94">
        <f t="shared" si="100"/>
        <v>0</v>
      </c>
      <c r="E983" s="355">
        <f t="shared" si="98"/>
        <v>0</v>
      </c>
      <c r="F983" s="94">
        <f t="shared" si="101"/>
        <v>0</v>
      </c>
      <c r="G983" s="94">
        <f>IF(AND(C983&lt;&gt;"",SUM(G$34:G982)&lt;E$25),$E$25/$E$29,0)</f>
        <v>0</v>
      </c>
      <c r="H983" s="94">
        <f t="shared" si="102"/>
        <v>0</v>
      </c>
      <c r="I983" s="94">
        <f t="shared" si="104"/>
        <v>0</v>
      </c>
      <c r="J983" s="320" t="str">
        <f t="shared" si="103"/>
        <v>2101–2102</v>
      </c>
      <c r="L983" s="356"/>
      <c r="N983" s="95"/>
    </row>
    <row r="984" spans="1:14" x14ac:dyDescent="0.3">
      <c r="A984" s="354">
        <v>73659</v>
      </c>
      <c r="B984" s="92">
        <f t="shared" si="99"/>
        <v>0</v>
      </c>
      <c r="C984" s="93"/>
      <c r="D984" s="94">
        <f t="shared" si="100"/>
        <v>0</v>
      </c>
      <c r="E984" s="355">
        <f t="shared" si="98"/>
        <v>0</v>
      </c>
      <c r="F984" s="94">
        <f t="shared" si="101"/>
        <v>0</v>
      </c>
      <c r="G984" s="94">
        <f>IF(AND(C984&lt;&gt;"",SUM(G$34:G983)&lt;E$25),$E$25/$E$29,0)</f>
        <v>0</v>
      </c>
      <c r="H984" s="94">
        <f t="shared" si="102"/>
        <v>0</v>
      </c>
      <c r="I984" s="94">
        <f t="shared" si="104"/>
        <v>0</v>
      </c>
      <c r="J984" s="320" t="str">
        <f t="shared" si="103"/>
        <v>2101–2102</v>
      </c>
      <c r="L984" s="356"/>
      <c r="N984" s="95"/>
    </row>
    <row r="985" spans="1:14" x14ac:dyDescent="0.3">
      <c r="A985" s="354">
        <v>73689</v>
      </c>
      <c r="B985" s="92">
        <f t="shared" si="99"/>
        <v>0</v>
      </c>
      <c r="C985" s="93"/>
      <c r="D985" s="94">
        <f t="shared" si="100"/>
        <v>0</v>
      </c>
      <c r="E985" s="355">
        <f t="shared" si="98"/>
        <v>0</v>
      </c>
      <c r="F985" s="94">
        <f t="shared" si="101"/>
        <v>0</v>
      </c>
      <c r="G985" s="94">
        <f>IF(AND(C985&lt;&gt;"",SUM(G$34:G984)&lt;E$25),$E$25/$E$29,0)</f>
        <v>0</v>
      </c>
      <c r="H985" s="94">
        <f t="shared" si="102"/>
        <v>0</v>
      </c>
      <c r="I985" s="94">
        <f t="shared" si="104"/>
        <v>0</v>
      </c>
      <c r="J985" s="320" t="str">
        <f t="shared" si="103"/>
        <v>2101–2102</v>
      </c>
      <c r="L985" s="356"/>
      <c r="N985" s="95"/>
    </row>
    <row r="986" spans="1:14" x14ac:dyDescent="0.3">
      <c r="A986" s="354">
        <v>73720</v>
      </c>
      <c r="B986" s="92">
        <f t="shared" si="99"/>
        <v>0</v>
      </c>
      <c r="C986" s="93"/>
      <c r="D986" s="94">
        <f t="shared" si="100"/>
        <v>0</v>
      </c>
      <c r="E986" s="355">
        <f t="shared" si="98"/>
        <v>0</v>
      </c>
      <c r="F986" s="94">
        <f t="shared" si="101"/>
        <v>0</v>
      </c>
      <c r="G986" s="94">
        <f>IF(AND(C986&lt;&gt;"",SUM(G$34:G985)&lt;E$25),$E$25/$E$29,0)</f>
        <v>0</v>
      </c>
      <c r="H986" s="94">
        <f t="shared" si="102"/>
        <v>0</v>
      </c>
      <c r="I986" s="94">
        <f t="shared" si="104"/>
        <v>0</v>
      </c>
      <c r="J986" s="320" t="str">
        <f t="shared" si="103"/>
        <v>2101–2102</v>
      </c>
      <c r="L986" s="356"/>
      <c r="N986" s="95"/>
    </row>
    <row r="987" spans="1:14" x14ac:dyDescent="0.3">
      <c r="A987" s="354">
        <v>73750</v>
      </c>
      <c r="B987" s="92">
        <f t="shared" si="99"/>
        <v>0</v>
      </c>
      <c r="C987" s="93"/>
      <c r="D987" s="94">
        <f t="shared" si="100"/>
        <v>0</v>
      </c>
      <c r="E987" s="355">
        <f t="shared" si="98"/>
        <v>0</v>
      </c>
      <c r="F987" s="94">
        <f t="shared" si="101"/>
        <v>0</v>
      </c>
      <c r="G987" s="94">
        <f>IF(AND(C987&lt;&gt;"",SUM(G$34:G986)&lt;E$25),$E$25/$E$29,0)</f>
        <v>0</v>
      </c>
      <c r="H987" s="94">
        <f t="shared" si="102"/>
        <v>0</v>
      </c>
      <c r="I987" s="94">
        <f t="shared" si="104"/>
        <v>0</v>
      </c>
      <c r="J987" s="320" t="str">
        <f t="shared" si="103"/>
        <v>2101–2102</v>
      </c>
      <c r="L987" s="356"/>
      <c r="N987" s="95"/>
    </row>
    <row r="988" spans="1:14" x14ac:dyDescent="0.3">
      <c r="A988" s="354">
        <v>73781</v>
      </c>
      <c r="B988" s="92">
        <f t="shared" si="99"/>
        <v>0</v>
      </c>
      <c r="C988" s="93"/>
      <c r="D988" s="94">
        <f t="shared" si="100"/>
        <v>0</v>
      </c>
      <c r="E988" s="355">
        <f t="shared" si="98"/>
        <v>0</v>
      </c>
      <c r="F988" s="94">
        <f t="shared" si="101"/>
        <v>0</v>
      </c>
      <c r="G988" s="94">
        <f>IF(AND(C988&lt;&gt;"",SUM(G$34:G987)&lt;E$25),$E$25/$E$29,0)</f>
        <v>0</v>
      </c>
      <c r="H988" s="94">
        <f t="shared" si="102"/>
        <v>0</v>
      </c>
      <c r="I988" s="94">
        <f t="shared" si="104"/>
        <v>0</v>
      </c>
      <c r="J988" s="320" t="str">
        <f t="shared" si="103"/>
        <v>2101–2102</v>
      </c>
      <c r="L988" s="356"/>
      <c r="N988" s="95"/>
    </row>
    <row r="989" spans="1:14" x14ac:dyDescent="0.3">
      <c r="A989" s="354">
        <v>73812</v>
      </c>
      <c r="B989" s="92">
        <f t="shared" si="99"/>
        <v>0</v>
      </c>
      <c r="C989" s="93"/>
      <c r="D989" s="94">
        <f t="shared" si="100"/>
        <v>0</v>
      </c>
      <c r="E989" s="355">
        <f t="shared" si="98"/>
        <v>0</v>
      </c>
      <c r="F989" s="94">
        <f t="shared" si="101"/>
        <v>0</v>
      </c>
      <c r="G989" s="94">
        <f>IF(AND(C989&lt;&gt;"",SUM(G$34:G988)&lt;E$25),$E$25/$E$29,0)</f>
        <v>0</v>
      </c>
      <c r="H989" s="94">
        <f t="shared" si="102"/>
        <v>0</v>
      </c>
      <c r="I989" s="94">
        <f t="shared" si="104"/>
        <v>0</v>
      </c>
      <c r="J989" s="320" t="str">
        <f t="shared" si="103"/>
        <v>2101–2102</v>
      </c>
      <c r="L989" s="356"/>
      <c r="N989" s="95"/>
    </row>
    <row r="990" spans="1:14" x14ac:dyDescent="0.3">
      <c r="A990" s="354">
        <v>73840</v>
      </c>
      <c r="B990" s="92">
        <f t="shared" si="99"/>
        <v>0</v>
      </c>
      <c r="C990" s="93"/>
      <c r="D990" s="94">
        <f t="shared" si="100"/>
        <v>0</v>
      </c>
      <c r="E990" s="355">
        <f t="shared" si="98"/>
        <v>0</v>
      </c>
      <c r="F990" s="94">
        <f t="shared" si="101"/>
        <v>0</v>
      </c>
      <c r="G990" s="94">
        <f>IF(AND(C990&lt;&gt;"",SUM(G$34:G989)&lt;E$25),$E$25/$E$29,0)</f>
        <v>0</v>
      </c>
      <c r="H990" s="94">
        <f t="shared" si="102"/>
        <v>0</v>
      </c>
      <c r="I990" s="94">
        <f t="shared" si="104"/>
        <v>0</v>
      </c>
      <c r="J990" s="320" t="str">
        <f t="shared" si="103"/>
        <v>2101–2102</v>
      </c>
      <c r="L990" s="356"/>
      <c r="N990" s="95"/>
    </row>
    <row r="991" spans="1:14" x14ac:dyDescent="0.3">
      <c r="A991" s="354">
        <v>73871</v>
      </c>
      <c r="B991" s="92">
        <f t="shared" si="99"/>
        <v>0</v>
      </c>
      <c r="C991" s="93"/>
      <c r="D991" s="94">
        <f t="shared" si="100"/>
        <v>0</v>
      </c>
      <c r="E991" s="355">
        <f t="shared" si="98"/>
        <v>0</v>
      </c>
      <c r="F991" s="94">
        <f t="shared" si="101"/>
        <v>0</v>
      </c>
      <c r="G991" s="94">
        <f>IF(AND(C991&lt;&gt;"",SUM(G$34:G990)&lt;E$25),$E$25/$E$29,0)</f>
        <v>0</v>
      </c>
      <c r="H991" s="94">
        <f t="shared" si="102"/>
        <v>0</v>
      </c>
      <c r="I991" s="94">
        <f t="shared" si="104"/>
        <v>0</v>
      </c>
      <c r="J991" s="320" t="str">
        <f t="shared" si="103"/>
        <v>2101–2102</v>
      </c>
      <c r="L991" s="356"/>
      <c r="N991" s="95"/>
    </row>
    <row r="992" spans="1:14" x14ac:dyDescent="0.3">
      <c r="A992" s="354">
        <v>73901</v>
      </c>
      <c r="B992" s="92">
        <f t="shared" si="99"/>
        <v>0</v>
      </c>
      <c r="C992" s="93"/>
      <c r="D992" s="94">
        <f t="shared" si="100"/>
        <v>0</v>
      </c>
      <c r="E992" s="355">
        <f t="shared" si="98"/>
        <v>0</v>
      </c>
      <c r="F992" s="94">
        <f t="shared" si="101"/>
        <v>0</v>
      </c>
      <c r="G992" s="94">
        <f>IF(AND(C992&lt;&gt;"",SUM(G$34:G991)&lt;E$25),$E$25/$E$29,0)</f>
        <v>0</v>
      </c>
      <c r="H992" s="94">
        <f t="shared" si="102"/>
        <v>0</v>
      </c>
      <c r="I992" s="94">
        <f t="shared" si="104"/>
        <v>0</v>
      </c>
      <c r="J992" s="320" t="str">
        <f t="shared" si="103"/>
        <v>2101–2102</v>
      </c>
      <c r="L992" s="356"/>
      <c r="N992" s="95"/>
    </row>
    <row r="993" spans="1:14" x14ac:dyDescent="0.3">
      <c r="A993" s="354">
        <v>73932</v>
      </c>
      <c r="B993" s="92">
        <f t="shared" si="99"/>
        <v>0</v>
      </c>
      <c r="C993" s="93"/>
      <c r="D993" s="94">
        <f t="shared" si="100"/>
        <v>0</v>
      </c>
      <c r="E993" s="355">
        <f t="shared" si="98"/>
        <v>0</v>
      </c>
      <c r="F993" s="94">
        <f t="shared" si="101"/>
        <v>0</v>
      </c>
      <c r="G993" s="94">
        <f>IF(AND(C993&lt;&gt;"",SUM(G$34:G992)&lt;E$25),$E$25/$E$29,0)</f>
        <v>0</v>
      </c>
      <c r="H993" s="94">
        <f t="shared" si="102"/>
        <v>0</v>
      </c>
      <c r="I993" s="94">
        <f t="shared" si="104"/>
        <v>0</v>
      </c>
      <c r="J993" s="320" t="str">
        <f t="shared" si="103"/>
        <v>2101–2102</v>
      </c>
      <c r="L993" s="356"/>
      <c r="N993" s="95"/>
    </row>
    <row r="994" spans="1:14" x14ac:dyDescent="0.3">
      <c r="A994" s="354">
        <v>73962</v>
      </c>
      <c r="B994" s="92">
        <f t="shared" si="99"/>
        <v>0</v>
      </c>
      <c r="C994" s="93"/>
      <c r="D994" s="94">
        <f t="shared" si="100"/>
        <v>0</v>
      </c>
      <c r="E994" s="355">
        <f t="shared" ref="E994:E1057" si="105">C994-D994</f>
        <v>0</v>
      </c>
      <c r="F994" s="94">
        <f t="shared" si="101"/>
        <v>0</v>
      </c>
      <c r="G994" s="94">
        <f>IF(AND(C994&lt;&gt;"",SUM(G$34:G993)&lt;E$25),$E$25/$E$29,0)</f>
        <v>0</v>
      </c>
      <c r="H994" s="94">
        <f t="shared" si="102"/>
        <v>0</v>
      </c>
      <c r="I994" s="94">
        <f t="shared" si="104"/>
        <v>0</v>
      </c>
      <c r="J994" s="320" t="str">
        <f t="shared" si="103"/>
        <v>2102–2103</v>
      </c>
      <c r="L994" s="356"/>
      <c r="N994" s="95"/>
    </row>
    <row r="995" spans="1:14" x14ac:dyDescent="0.3">
      <c r="A995" s="354">
        <v>73993</v>
      </c>
      <c r="B995" s="92">
        <f t="shared" ref="B995:B1058" si="106">IF(C995&gt;0,C995*-1,C995)</f>
        <v>0</v>
      </c>
      <c r="C995" s="93"/>
      <c r="D995" s="94">
        <f t="shared" ref="D995:D1058" si="107">IF(C995="",0,IF($E$20="Beginning",IF(C994&lt;&gt;"",$F994*$E$16/12,0),IF(C994&lt;&gt;"",$F994*$E$16/12,$E$21*$E$16/12)))</f>
        <v>0</v>
      </c>
      <c r="E995" s="355">
        <f t="shared" si="105"/>
        <v>0</v>
      </c>
      <c r="F995" s="94">
        <f t="shared" ref="F995:F1058" si="108">IF(C995="",0,IF(C994="",$E$21-E995,IF(C995&lt;&gt;"",F994-E995)))</f>
        <v>0</v>
      </c>
      <c r="G995" s="94">
        <f>IF(AND(C995&lt;&gt;"",SUM(G$34:G994)&lt;E$25),$E$25/$E$29,0)</f>
        <v>0</v>
      </c>
      <c r="H995" s="94">
        <f t="shared" ref="H995:H1058" si="109">IF(C995&lt;&gt;"",G995+H994,0)</f>
        <v>0</v>
      </c>
      <c r="I995" s="94">
        <f t="shared" si="104"/>
        <v>0</v>
      </c>
      <c r="J995" s="320" t="str">
        <f t="shared" ref="J995:J1058" si="110">IF(OR(MONTH(A995)=1,MONTH(A995)=2,MONTH(A995)=3,MONTH(A995)=4,MONTH(A995)=5,MONTH(A995)=6),YEAR(A995)-1&amp;"–"&amp;YEAR(A995),YEAR(A995)&amp;"–"&amp;YEAR(A995)+1)</f>
        <v>2102–2103</v>
      </c>
      <c r="L995" s="356"/>
      <c r="N995" s="95"/>
    </row>
    <row r="996" spans="1:14" x14ac:dyDescent="0.3">
      <c r="A996" s="354">
        <v>74024</v>
      </c>
      <c r="B996" s="92">
        <f t="shared" si="106"/>
        <v>0</v>
      </c>
      <c r="C996" s="93"/>
      <c r="D996" s="94">
        <f t="shared" si="107"/>
        <v>0</v>
      </c>
      <c r="E996" s="355">
        <f t="shared" si="105"/>
        <v>0</v>
      </c>
      <c r="F996" s="94">
        <f t="shared" si="108"/>
        <v>0</v>
      </c>
      <c r="G996" s="94">
        <f>IF(AND(C996&lt;&gt;"",SUM(G$34:G995)&lt;E$25),$E$25/$E$29,0)</f>
        <v>0</v>
      </c>
      <c r="H996" s="94">
        <f t="shared" si="109"/>
        <v>0</v>
      </c>
      <c r="I996" s="94">
        <f t="shared" ref="I996:I1059" si="111">IF(C996&lt;&gt;"",$E$25-H996,0)</f>
        <v>0</v>
      </c>
      <c r="J996" s="320" t="str">
        <f t="shared" si="110"/>
        <v>2102–2103</v>
      </c>
      <c r="L996" s="356"/>
      <c r="N996" s="95"/>
    </row>
    <row r="997" spans="1:14" x14ac:dyDescent="0.3">
      <c r="A997" s="354">
        <v>74054</v>
      </c>
      <c r="B997" s="92">
        <f t="shared" si="106"/>
        <v>0</v>
      </c>
      <c r="C997" s="93"/>
      <c r="D997" s="94">
        <f t="shared" si="107"/>
        <v>0</v>
      </c>
      <c r="E997" s="355">
        <f t="shared" si="105"/>
        <v>0</v>
      </c>
      <c r="F997" s="94">
        <f t="shared" si="108"/>
        <v>0</v>
      </c>
      <c r="G997" s="94">
        <f>IF(AND(C997&lt;&gt;"",SUM(G$34:G996)&lt;E$25),$E$25/$E$29,0)</f>
        <v>0</v>
      </c>
      <c r="H997" s="94">
        <f t="shared" si="109"/>
        <v>0</v>
      </c>
      <c r="I997" s="94">
        <f t="shared" si="111"/>
        <v>0</v>
      </c>
      <c r="J997" s="320" t="str">
        <f t="shared" si="110"/>
        <v>2102–2103</v>
      </c>
      <c r="L997" s="356"/>
      <c r="N997" s="95"/>
    </row>
    <row r="998" spans="1:14" x14ac:dyDescent="0.3">
      <c r="A998" s="354">
        <v>74085</v>
      </c>
      <c r="B998" s="92">
        <f t="shared" si="106"/>
        <v>0</v>
      </c>
      <c r="C998" s="93"/>
      <c r="D998" s="94">
        <f t="shared" si="107"/>
        <v>0</v>
      </c>
      <c r="E998" s="355">
        <f t="shared" si="105"/>
        <v>0</v>
      </c>
      <c r="F998" s="94">
        <f t="shared" si="108"/>
        <v>0</v>
      </c>
      <c r="G998" s="94">
        <f>IF(AND(C998&lt;&gt;"",SUM(G$34:G997)&lt;E$25),$E$25/$E$29,0)</f>
        <v>0</v>
      </c>
      <c r="H998" s="94">
        <f t="shared" si="109"/>
        <v>0</v>
      </c>
      <c r="I998" s="94">
        <f t="shared" si="111"/>
        <v>0</v>
      </c>
      <c r="J998" s="320" t="str">
        <f t="shared" si="110"/>
        <v>2102–2103</v>
      </c>
      <c r="L998" s="356"/>
      <c r="N998" s="95"/>
    </row>
    <row r="999" spans="1:14" x14ac:dyDescent="0.3">
      <c r="A999" s="354">
        <v>74115</v>
      </c>
      <c r="B999" s="92">
        <f t="shared" si="106"/>
        <v>0</v>
      </c>
      <c r="C999" s="93"/>
      <c r="D999" s="94">
        <f t="shared" si="107"/>
        <v>0</v>
      </c>
      <c r="E999" s="355">
        <f t="shared" si="105"/>
        <v>0</v>
      </c>
      <c r="F999" s="94">
        <f t="shared" si="108"/>
        <v>0</v>
      </c>
      <c r="G999" s="94">
        <f>IF(AND(C999&lt;&gt;"",SUM(G$34:G998)&lt;E$25),$E$25/$E$29,0)</f>
        <v>0</v>
      </c>
      <c r="H999" s="94">
        <f t="shared" si="109"/>
        <v>0</v>
      </c>
      <c r="I999" s="94">
        <f t="shared" si="111"/>
        <v>0</v>
      </c>
      <c r="J999" s="320" t="str">
        <f t="shared" si="110"/>
        <v>2102–2103</v>
      </c>
      <c r="L999" s="356"/>
      <c r="N999" s="95"/>
    </row>
    <row r="1000" spans="1:14" x14ac:dyDescent="0.3">
      <c r="A1000" s="354">
        <v>74146</v>
      </c>
      <c r="B1000" s="92">
        <f t="shared" si="106"/>
        <v>0</v>
      </c>
      <c r="C1000" s="93"/>
      <c r="D1000" s="94">
        <f t="shared" si="107"/>
        <v>0</v>
      </c>
      <c r="E1000" s="355">
        <f t="shared" si="105"/>
        <v>0</v>
      </c>
      <c r="F1000" s="94">
        <f t="shared" si="108"/>
        <v>0</v>
      </c>
      <c r="G1000" s="94">
        <f>IF(AND(C1000&lt;&gt;"",SUM(G$34:G999)&lt;E$25),$E$25/$E$29,0)</f>
        <v>0</v>
      </c>
      <c r="H1000" s="94">
        <f t="shared" si="109"/>
        <v>0</v>
      </c>
      <c r="I1000" s="94">
        <f t="shared" si="111"/>
        <v>0</v>
      </c>
      <c r="J1000" s="320" t="str">
        <f t="shared" si="110"/>
        <v>2102–2103</v>
      </c>
      <c r="L1000" s="356"/>
      <c r="N1000" s="95"/>
    </row>
    <row r="1001" spans="1:14" x14ac:dyDescent="0.3">
      <c r="A1001" s="354">
        <v>74177</v>
      </c>
      <c r="B1001" s="92">
        <f t="shared" si="106"/>
        <v>0</v>
      </c>
      <c r="C1001" s="93"/>
      <c r="D1001" s="94">
        <f t="shared" si="107"/>
        <v>0</v>
      </c>
      <c r="E1001" s="355">
        <f t="shared" si="105"/>
        <v>0</v>
      </c>
      <c r="F1001" s="94">
        <f t="shared" si="108"/>
        <v>0</v>
      </c>
      <c r="G1001" s="94">
        <f>IF(AND(C1001&lt;&gt;"",SUM(G$34:G1000)&lt;E$25),$E$25/$E$29,0)</f>
        <v>0</v>
      </c>
      <c r="H1001" s="94">
        <f t="shared" si="109"/>
        <v>0</v>
      </c>
      <c r="I1001" s="94">
        <f t="shared" si="111"/>
        <v>0</v>
      </c>
      <c r="J1001" s="320" t="str">
        <f t="shared" si="110"/>
        <v>2102–2103</v>
      </c>
      <c r="L1001" s="356"/>
      <c r="N1001" s="95"/>
    </row>
    <row r="1002" spans="1:14" x14ac:dyDescent="0.3">
      <c r="A1002" s="354">
        <v>74205</v>
      </c>
      <c r="B1002" s="92">
        <f t="shared" si="106"/>
        <v>0</v>
      </c>
      <c r="C1002" s="93"/>
      <c r="D1002" s="94">
        <f t="shared" si="107"/>
        <v>0</v>
      </c>
      <c r="E1002" s="355">
        <f t="shared" si="105"/>
        <v>0</v>
      </c>
      <c r="F1002" s="94">
        <f t="shared" si="108"/>
        <v>0</v>
      </c>
      <c r="G1002" s="94">
        <f>IF(AND(C1002&lt;&gt;"",SUM(G$34:G1001)&lt;E$25),$E$25/$E$29,0)</f>
        <v>0</v>
      </c>
      <c r="H1002" s="94">
        <f t="shared" si="109"/>
        <v>0</v>
      </c>
      <c r="I1002" s="94">
        <f t="shared" si="111"/>
        <v>0</v>
      </c>
      <c r="J1002" s="320" t="str">
        <f t="shared" si="110"/>
        <v>2102–2103</v>
      </c>
      <c r="L1002" s="356"/>
      <c r="N1002" s="95"/>
    </row>
    <row r="1003" spans="1:14" x14ac:dyDescent="0.3">
      <c r="A1003" s="354">
        <v>74236</v>
      </c>
      <c r="B1003" s="92">
        <f t="shared" si="106"/>
        <v>0</v>
      </c>
      <c r="C1003" s="93"/>
      <c r="D1003" s="94">
        <f t="shared" si="107"/>
        <v>0</v>
      </c>
      <c r="E1003" s="355">
        <f t="shared" si="105"/>
        <v>0</v>
      </c>
      <c r="F1003" s="94">
        <f t="shared" si="108"/>
        <v>0</v>
      </c>
      <c r="G1003" s="94">
        <f>IF(AND(C1003&lt;&gt;"",SUM(G$34:G1002)&lt;E$25),$E$25/$E$29,0)</f>
        <v>0</v>
      </c>
      <c r="H1003" s="94">
        <f t="shared" si="109"/>
        <v>0</v>
      </c>
      <c r="I1003" s="94">
        <f t="shared" si="111"/>
        <v>0</v>
      </c>
      <c r="J1003" s="320" t="str">
        <f t="shared" si="110"/>
        <v>2102–2103</v>
      </c>
      <c r="L1003" s="356"/>
      <c r="N1003" s="95"/>
    </row>
    <row r="1004" spans="1:14" x14ac:dyDescent="0.3">
      <c r="A1004" s="354">
        <v>74266</v>
      </c>
      <c r="B1004" s="92">
        <f t="shared" si="106"/>
        <v>0</v>
      </c>
      <c r="C1004" s="93"/>
      <c r="D1004" s="94">
        <f t="shared" si="107"/>
        <v>0</v>
      </c>
      <c r="E1004" s="355">
        <f t="shared" si="105"/>
        <v>0</v>
      </c>
      <c r="F1004" s="94">
        <f t="shared" si="108"/>
        <v>0</v>
      </c>
      <c r="G1004" s="94">
        <f>IF(AND(C1004&lt;&gt;"",SUM(G$34:G1003)&lt;E$25),$E$25/$E$29,0)</f>
        <v>0</v>
      </c>
      <c r="H1004" s="94">
        <f t="shared" si="109"/>
        <v>0</v>
      </c>
      <c r="I1004" s="94">
        <f t="shared" si="111"/>
        <v>0</v>
      </c>
      <c r="J1004" s="320" t="str">
        <f t="shared" si="110"/>
        <v>2102–2103</v>
      </c>
      <c r="L1004" s="356"/>
      <c r="N1004" s="95"/>
    </row>
    <row r="1005" spans="1:14" x14ac:dyDescent="0.3">
      <c r="A1005" s="354">
        <v>74297</v>
      </c>
      <c r="B1005" s="92">
        <f t="shared" si="106"/>
        <v>0</v>
      </c>
      <c r="C1005" s="93"/>
      <c r="D1005" s="94">
        <f t="shared" si="107"/>
        <v>0</v>
      </c>
      <c r="E1005" s="355">
        <f t="shared" si="105"/>
        <v>0</v>
      </c>
      <c r="F1005" s="94">
        <f t="shared" si="108"/>
        <v>0</v>
      </c>
      <c r="G1005" s="94">
        <f>IF(AND(C1005&lt;&gt;"",SUM(G$34:G1004)&lt;E$25),$E$25/$E$29,0)</f>
        <v>0</v>
      </c>
      <c r="H1005" s="94">
        <f t="shared" si="109"/>
        <v>0</v>
      </c>
      <c r="I1005" s="94">
        <f t="shared" si="111"/>
        <v>0</v>
      </c>
      <c r="J1005" s="320" t="str">
        <f t="shared" si="110"/>
        <v>2102–2103</v>
      </c>
      <c r="L1005" s="356"/>
      <c r="N1005" s="95"/>
    </row>
    <row r="1006" spans="1:14" x14ac:dyDescent="0.3">
      <c r="A1006" s="354">
        <v>74327</v>
      </c>
      <c r="B1006" s="92">
        <f t="shared" si="106"/>
        <v>0</v>
      </c>
      <c r="C1006" s="93"/>
      <c r="D1006" s="94">
        <f t="shared" si="107"/>
        <v>0</v>
      </c>
      <c r="E1006" s="355">
        <f t="shared" si="105"/>
        <v>0</v>
      </c>
      <c r="F1006" s="94">
        <f t="shared" si="108"/>
        <v>0</v>
      </c>
      <c r="G1006" s="94">
        <f>IF(AND(C1006&lt;&gt;"",SUM(G$34:G1005)&lt;E$25),$E$25/$E$29,0)</f>
        <v>0</v>
      </c>
      <c r="H1006" s="94">
        <f t="shared" si="109"/>
        <v>0</v>
      </c>
      <c r="I1006" s="94">
        <f t="shared" si="111"/>
        <v>0</v>
      </c>
      <c r="J1006" s="320" t="str">
        <f t="shared" si="110"/>
        <v>2103–2104</v>
      </c>
      <c r="L1006" s="356"/>
      <c r="N1006" s="95"/>
    </row>
    <row r="1007" spans="1:14" x14ac:dyDescent="0.3">
      <c r="A1007" s="354">
        <v>74358</v>
      </c>
      <c r="B1007" s="92">
        <f t="shared" si="106"/>
        <v>0</v>
      </c>
      <c r="C1007" s="93"/>
      <c r="D1007" s="94">
        <f t="shared" si="107"/>
        <v>0</v>
      </c>
      <c r="E1007" s="355">
        <f t="shared" si="105"/>
        <v>0</v>
      </c>
      <c r="F1007" s="94">
        <f t="shared" si="108"/>
        <v>0</v>
      </c>
      <c r="G1007" s="94">
        <f>IF(AND(C1007&lt;&gt;"",SUM(G$34:G1006)&lt;E$25),$E$25/$E$29,0)</f>
        <v>0</v>
      </c>
      <c r="H1007" s="94">
        <f t="shared" si="109"/>
        <v>0</v>
      </c>
      <c r="I1007" s="94">
        <f t="shared" si="111"/>
        <v>0</v>
      </c>
      <c r="J1007" s="320" t="str">
        <f t="shared" si="110"/>
        <v>2103–2104</v>
      </c>
      <c r="L1007" s="356"/>
      <c r="N1007" s="95"/>
    </row>
    <row r="1008" spans="1:14" x14ac:dyDescent="0.3">
      <c r="A1008" s="354">
        <v>74389</v>
      </c>
      <c r="B1008" s="92">
        <f t="shared" si="106"/>
        <v>0</v>
      </c>
      <c r="C1008" s="93"/>
      <c r="D1008" s="94">
        <f t="shared" si="107"/>
        <v>0</v>
      </c>
      <c r="E1008" s="355">
        <f t="shared" si="105"/>
        <v>0</v>
      </c>
      <c r="F1008" s="94">
        <f t="shared" si="108"/>
        <v>0</v>
      </c>
      <c r="G1008" s="94">
        <f>IF(AND(C1008&lt;&gt;"",SUM(G$34:G1007)&lt;E$25),$E$25/$E$29,0)</f>
        <v>0</v>
      </c>
      <c r="H1008" s="94">
        <f t="shared" si="109"/>
        <v>0</v>
      </c>
      <c r="I1008" s="94">
        <f t="shared" si="111"/>
        <v>0</v>
      </c>
      <c r="J1008" s="320" t="str">
        <f t="shared" si="110"/>
        <v>2103–2104</v>
      </c>
      <c r="L1008" s="356"/>
      <c r="N1008" s="95"/>
    </row>
    <row r="1009" spans="1:14" x14ac:dyDescent="0.3">
      <c r="A1009" s="354">
        <v>74419</v>
      </c>
      <c r="B1009" s="92">
        <f t="shared" si="106"/>
        <v>0</v>
      </c>
      <c r="C1009" s="93"/>
      <c r="D1009" s="94">
        <f t="shared" si="107"/>
        <v>0</v>
      </c>
      <c r="E1009" s="355">
        <f t="shared" si="105"/>
        <v>0</v>
      </c>
      <c r="F1009" s="94">
        <f t="shared" si="108"/>
        <v>0</v>
      </c>
      <c r="G1009" s="94">
        <f>IF(AND(C1009&lt;&gt;"",SUM(G$34:G1008)&lt;E$25),$E$25/$E$29,0)</f>
        <v>0</v>
      </c>
      <c r="H1009" s="94">
        <f t="shared" si="109"/>
        <v>0</v>
      </c>
      <c r="I1009" s="94">
        <f t="shared" si="111"/>
        <v>0</v>
      </c>
      <c r="J1009" s="320" t="str">
        <f t="shared" si="110"/>
        <v>2103–2104</v>
      </c>
      <c r="L1009" s="356"/>
      <c r="N1009" s="95"/>
    </row>
    <row r="1010" spans="1:14" x14ac:dyDescent="0.3">
      <c r="A1010" s="354">
        <v>74450</v>
      </c>
      <c r="B1010" s="92">
        <f t="shared" si="106"/>
        <v>0</v>
      </c>
      <c r="C1010" s="93"/>
      <c r="D1010" s="94">
        <f t="shared" si="107"/>
        <v>0</v>
      </c>
      <c r="E1010" s="355">
        <f t="shared" si="105"/>
        <v>0</v>
      </c>
      <c r="F1010" s="94">
        <f t="shared" si="108"/>
        <v>0</v>
      </c>
      <c r="G1010" s="94">
        <f>IF(AND(C1010&lt;&gt;"",SUM(G$34:G1009)&lt;E$25),$E$25/$E$29,0)</f>
        <v>0</v>
      </c>
      <c r="H1010" s="94">
        <f t="shared" si="109"/>
        <v>0</v>
      </c>
      <c r="I1010" s="94">
        <f t="shared" si="111"/>
        <v>0</v>
      </c>
      <c r="J1010" s="320" t="str">
        <f t="shared" si="110"/>
        <v>2103–2104</v>
      </c>
      <c r="L1010" s="356"/>
      <c r="N1010" s="95"/>
    </row>
    <row r="1011" spans="1:14" x14ac:dyDescent="0.3">
      <c r="A1011" s="354">
        <v>74480</v>
      </c>
      <c r="B1011" s="92">
        <f t="shared" si="106"/>
        <v>0</v>
      </c>
      <c r="C1011" s="93"/>
      <c r="D1011" s="94">
        <f t="shared" si="107"/>
        <v>0</v>
      </c>
      <c r="E1011" s="355">
        <f t="shared" si="105"/>
        <v>0</v>
      </c>
      <c r="F1011" s="94">
        <f t="shared" si="108"/>
        <v>0</v>
      </c>
      <c r="G1011" s="94">
        <f>IF(AND(C1011&lt;&gt;"",SUM(G$34:G1010)&lt;E$25),$E$25/$E$29,0)</f>
        <v>0</v>
      </c>
      <c r="H1011" s="94">
        <f t="shared" si="109"/>
        <v>0</v>
      </c>
      <c r="I1011" s="94">
        <f t="shared" si="111"/>
        <v>0</v>
      </c>
      <c r="J1011" s="320" t="str">
        <f t="shared" si="110"/>
        <v>2103–2104</v>
      </c>
      <c r="L1011" s="356"/>
      <c r="N1011" s="95"/>
    </row>
    <row r="1012" spans="1:14" x14ac:dyDescent="0.3">
      <c r="A1012" s="354">
        <v>74511</v>
      </c>
      <c r="B1012" s="92">
        <f t="shared" si="106"/>
        <v>0</v>
      </c>
      <c r="C1012" s="93"/>
      <c r="D1012" s="94">
        <f t="shared" si="107"/>
        <v>0</v>
      </c>
      <c r="E1012" s="355">
        <f t="shared" si="105"/>
        <v>0</v>
      </c>
      <c r="F1012" s="94">
        <f t="shared" si="108"/>
        <v>0</v>
      </c>
      <c r="G1012" s="94">
        <f>IF(AND(C1012&lt;&gt;"",SUM(G$34:G1011)&lt;E$25),$E$25/$E$29,0)</f>
        <v>0</v>
      </c>
      <c r="H1012" s="94">
        <f t="shared" si="109"/>
        <v>0</v>
      </c>
      <c r="I1012" s="94">
        <f t="shared" si="111"/>
        <v>0</v>
      </c>
      <c r="J1012" s="320" t="str">
        <f t="shared" si="110"/>
        <v>2103–2104</v>
      </c>
      <c r="L1012" s="356"/>
      <c r="N1012" s="95"/>
    </row>
    <row r="1013" spans="1:14" x14ac:dyDescent="0.3">
      <c r="A1013" s="354">
        <v>74542</v>
      </c>
      <c r="B1013" s="92">
        <f t="shared" si="106"/>
        <v>0</v>
      </c>
      <c r="C1013" s="93"/>
      <c r="D1013" s="94">
        <f t="shared" si="107"/>
        <v>0</v>
      </c>
      <c r="E1013" s="355">
        <f t="shared" si="105"/>
        <v>0</v>
      </c>
      <c r="F1013" s="94">
        <f t="shared" si="108"/>
        <v>0</v>
      </c>
      <c r="G1013" s="94">
        <f>IF(AND(C1013&lt;&gt;"",SUM(G$34:G1012)&lt;E$25),$E$25/$E$29,0)</f>
        <v>0</v>
      </c>
      <c r="H1013" s="94">
        <f t="shared" si="109"/>
        <v>0</v>
      </c>
      <c r="I1013" s="94">
        <f t="shared" si="111"/>
        <v>0</v>
      </c>
      <c r="J1013" s="320" t="str">
        <f t="shared" si="110"/>
        <v>2103–2104</v>
      </c>
      <c r="L1013" s="356"/>
      <c r="N1013" s="95"/>
    </row>
    <row r="1014" spans="1:14" x14ac:dyDescent="0.3">
      <c r="A1014" s="354">
        <v>74571</v>
      </c>
      <c r="B1014" s="92">
        <f t="shared" si="106"/>
        <v>0</v>
      </c>
      <c r="C1014" s="93"/>
      <c r="D1014" s="94">
        <f t="shared" si="107"/>
        <v>0</v>
      </c>
      <c r="E1014" s="355">
        <f t="shared" si="105"/>
        <v>0</v>
      </c>
      <c r="F1014" s="94">
        <f t="shared" si="108"/>
        <v>0</v>
      </c>
      <c r="G1014" s="94">
        <f>IF(AND(C1014&lt;&gt;"",SUM(G$34:G1013)&lt;E$25),$E$25/$E$29,0)</f>
        <v>0</v>
      </c>
      <c r="H1014" s="94">
        <f t="shared" si="109"/>
        <v>0</v>
      </c>
      <c r="I1014" s="94">
        <f t="shared" si="111"/>
        <v>0</v>
      </c>
      <c r="J1014" s="320" t="str">
        <f t="shared" si="110"/>
        <v>2103–2104</v>
      </c>
      <c r="L1014" s="356"/>
      <c r="N1014" s="95"/>
    </row>
    <row r="1015" spans="1:14" x14ac:dyDescent="0.3">
      <c r="A1015" s="354">
        <v>74602</v>
      </c>
      <c r="B1015" s="92">
        <f t="shared" si="106"/>
        <v>0</v>
      </c>
      <c r="C1015" s="93"/>
      <c r="D1015" s="94">
        <f t="shared" si="107"/>
        <v>0</v>
      </c>
      <c r="E1015" s="355">
        <f t="shared" si="105"/>
        <v>0</v>
      </c>
      <c r="F1015" s="94">
        <f t="shared" si="108"/>
        <v>0</v>
      </c>
      <c r="G1015" s="94">
        <f>IF(AND(C1015&lt;&gt;"",SUM(G$34:G1014)&lt;E$25),$E$25/$E$29,0)</f>
        <v>0</v>
      </c>
      <c r="H1015" s="94">
        <f t="shared" si="109"/>
        <v>0</v>
      </c>
      <c r="I1015" s="94">
        <f t="shared" si="111"/>
        <v>0</v>
      </c>
      <c r="J1015" s="320" t="str">
        <f t="shared" si="110"/>
        <v>2103–2104</v>
      </c>
      <c r="L1015" s="356"/>
      <c r="N1015" s="95"/>
    </row>
    <row r="1016" spans="1:14" x14ac:dyDescent="0.3">
      <c r="A1016" s="354">
        <v>74632</v>
      </c>
      <c r="B1016" s="92">
        <f t="shared" si="106"/>
        <v>0</v>
      </c>
      <c r="C1016" s="93"/>
      <c r="D1016" s="94">
        <f t="shared" si="107"/>
        <v>0</v>
      </c>
      <c r="E1016" s="355">
        <f t="shared" si="105"/>
        <v>0</v>
      </c>
      <c r="F1016" s="94">
        <f t="shared" si="108"/>
        <v>0</v>
      </c>
      <c r="G1016" s="94">
        <f>IF(AND(C1016&lt;&gt;"",SUM(G$34:G1015)&lt;E$25),$E$25/$E$29,0)</f>
        <v>0</v>
      </c>
      <c r="H1016" s="94">
        <f t="shared" si="109"/>
        <v>0</v>
      </c>
      <c r="I1016" s="94">
        <f t="shared" si="111"/>
        <v>0</v>
      </c>
      <c r="J1016" s="320" t="str">
        <f t="shared" si="110"/>
        <v>2103–2104</v>
      </c>
      <c r="L1016" s="356"/>
      <c r="N1016" s="95"/>
    </row>
    <row r="1017" spans="1:14" x14ac:dyDescent="0.3">
      <c r="A1017" s="354">
        <v>74663</v>
      </c>
      <c r="B1017" s="92">
        <f t="shared" si="106"/>
        <v>0</v>
      </c>
      <c r="C1017" s="93"/>
      <c r="D1017" s="94">
        <f t="shared" si="107"/>
        <v>0</v>
      </c>
      <c r="E1017" s="355">
        <f t="shared" si="105"/>
        <v>0</v>
      </c>
      <c r="F1017" s="94">
        <f t="shared" si="108"/>
        <v>0</v>
      </c>
      <c r="G1017" s="94">
        <f>IF(AND(C1017&lt;&gt;"",SUM(G$34:G1016)&lt;E$25),$E$25/$E$29,0)</f>
        <v>0</v>
      </c>
      <c r="H1017" s="94">
        <f t="shared" si="109"/>
        <v>0</v>
      </c>
      <c r="I1017" s="94">
        <f t="shared" si="111"/>
        <v>0</v>
      </c>
      <c r="J1017" s="320" t="str">
        <f t="shared" si="110"/>
        <v>2103–2104</v>
      </c>
      <c r="L1017" s="356"/>
      <c r="N1017" s="95"/>
    </row>
    <row r="1018" spans="1:14" x14ac:dyDescent="0.3">
      <c r="A1018" s="354">
        <v>74693</v>
      </c>
      <c r="B1018" s="92">
        <f t="shared" si="106"/>
        <v>0</v>
      </c>
      <c r="C1018" s="93"/>
      <c r="D1018" s="94">
        <f t="shared" si="107"/>
        <v>0</v>
      </c>
      <c r="E1018" s="355">
        <f t="shared" si="105"/>
        <v>0</v>
      </c>
      <c r="F1018" s="94">
        <f t="shared" si="108"/>
        <v>0</v>
      </c>
      <c r="G1018" s="94">
        <f>IF(AND(C1018&lt;&gt;"",SUM(G$34:G1017)&lt;E$25),$E$25/$E$29,0)</f>
        <v>0</v>
      </c>
      <c r="H1018" s="94">
        <f t="shared" si="109"/>
        <v>0</v>
      </c>
      <c r="I1018" s="94">
        <f t="shared" si="111"/>
        <v>0</v>
      </c>
      <c r="J1018" s="320" t="str">
        <f t="shared" si="110"/>
        <v>2104–2105</v>
      </c>
      <c r="L1018" s="356"/>
      <c r="N1018" s="95"/>
    </row>
    <row r="1019" spans="1:14" x14ac:dyDescent="0.3">
      <c r="A1019" s="354">
        <v>74724</v>
      </c>
      <c r="B1019" s="92">
        <f t="shared" si="106"/>
        <v>0</v>
      </c>
      <c r="C1019" s="93"/>
      <c r="D1019" s="94">
        <f t="shared" si="107"/>
        <v>0</v>
      </c>
      <c r="E1019" s="355">
        <f t="shared" si="105"/>
        <v>0</v>
      </c>
      <c r="F1019" s="94">
        <f t="shared" si="108"/>
        <v>0</v>
      </c>
      <c r="G1019" s="94">
        <f>IF(AND(C1019&lt;&gt;"",SUM(G$34:G1018)&lt;E$25),$E$25/$E$29,0)</f>
        <v>0</v>
      </c>
      <c r="H1019" s="94">
        <f t="shared" si="109"/>
        <v>0</v>
      </c>
      <c r="I1019" s="94">
        <f t="shared" si="111"/>
        <v>0</v>
      </c>
      <c r="J1019" s="320" t="str">
        <f t="shared" si="110"/>
        <v>2104–2105</v>
      </c>
      <c r="L1019" s="356"/>
      <c r="N1019" s="95"/>
    </row>
    <row r="1020" spans="1:14" x14ac:dyDescent="0.3">
      <c r="A1020" s="354">
        <v>74755</v>
      </c>
      <c r="B1020" s="92">
        <f t="shared" si="106"/>
        <v>0</v>
      </c>
      <c r="C1020" s="93"/>
      <c r="D1020" s="94">
        <f t="shared" si="107"/>
        <v>0</v>
      </c>
      <c r="E1020" s="355">
        <f t="shared" si="105"/>
        <v>0</v>
      </c>
      <c r="F1020" s="94">
        <f t="shared" si="108"/>
        <v>0</v>
      </c>
      <c r="G1020" s="94">
        <f>IF(AND(C1020&lt;&gt;"",SUM(G$34:G1019)&lt;E$25),$E$25/$E$29,0)</f>
        <v>0</v>
      </c>
      <c r="H1020" s="94">
        <f t="shared" si="109"/>
        <v>0</v>
      </c>
      <c r="I1020" s="94">
        <f t="shared" si="111"/>
        <v>0</v>
      </c>
      <c r="J1020" s="320" t="str">
        <f t="shared" si="110"/>
        <v>2104–2105</v>
      </c>
      <c r="L1020" s="356"/>
      <c r="N1020" s="95"/>
    </row>
    <row r="1021" spans="1:14" x14ac:dyDescent="0.3">
      <c r="A1021" s="354">
        <v>74785</v>
      </c>
      <c r="B1021" s="92">
        <f t="shared" si="106"/>
        <v>0</v>
      </c>
      <c r="C1021" s="93"/>
      <c r="D1021" s="94">
        <f t="shared" si="107"/>
        <v>0</v>
      </c>
      <c r="E1021" s="355">
        <f t="shared" si="105"/>
        <v>0</v>
      </c>
      <c r="F1021" s="94">
        <f t="shared" si="108"/>
        <v>0</v>
      </c>
      <c r="G1021" s="94">
        <f>IF(AND(C1021&lt;&gt;"",SUM(G$34:G1020)&lt;E$25),$E$25/$E$29,0)</f>
        <v>0</v>
      </c>
      <c r="H1021" s="94">
        <f t="shared" si="109"/>
        <v>0</v>
      </c>
      <c r="I1021" s="94">
        <f t="shared" si="111"/>
        <v>0</v>
      </c>
      <c r="J1021" s="320" t="str">
        <f t="shared" si="110"/>
        <v>2104–2105</v>
      </c>
      <c r="L1021" s="356"/>
      <c r="N1021" s="95"/>
    </row>
    <row r="1022" spans="1:14" x14ac:dyDescent="0.3">
      <c r="A1022" s="354">
        <v>74816</v>
      </c>
      <c r="B1022" s="92">
        <f t="shared" si="106"/>
        <v>0</v>
      </c>
      <c r="C1022" s="93"/>
      <c r="D1022" s="94">
        <f t="shared" si="107"/>
        <v>0</v>
      </c>
      <c r="E1022" s="355">
        <f t="shared" si="105"/>
        <v>0</v>
      </c>
      <c r="F1022" s="94">
        <f t="shared" si="108"/>
        <v>0</v>
      </c>
      <c r="G1022" s="94">
        <f>IF(AND(C1022&lt;&gt;"",SUM(G$34:G1021)&lt;E$25),$E$25/$E$29,0)</f>
        <v>0</v>
      </c>
      <c r="H1022" s="94">
        <f t="shared" si="109"/>
        <v>0</v>
      </c>
      <c r="I1022" s="94">
        <f t="shared" si="111"/>
        <v>0</v>
      </c>
      <c r="J1022" s="320" t="str">
        <f t="shared" si="110"/>
        <v>2104–2105</v>
      </c>
      <c r="L1022" s="356"/>
      <c r="N1022" s="95"/>
    </row>
    <row r="1023" spans="1:14" x14ac:dyDescent="0.3">
      <c r="A1023" s="354">
        <v>74846</v>
      </c>
      <c r="B1023" s="92">
        <f t="shared" si="106"/>
        <v>0</v>
      </c>
      <c r="C1023" s="93"/>
      <c r="D1023" s="94">
        <f t="shared" si="107"/>
        <v>0</v>
      </c>
      <c r="E1023" s="355">
        <f t="shared" si="105"/>
        <v>0</v>
      </c>
      <c r="F1023" s="94">
        <f t="shared" si="108"/>
        <v>0</v>
      </c>
      <c r="G1023" s="94">
        <f>IF(AND(C1023&lt;&gt;"",SUM(G$34:G1022)&lt;E$25),$E$25/$E$29,0)</f>
        <v>0</v>
      </c>
      <c r="H1023" s="94">
        <f t="shared" si="109"/>
        <v>0</v>
      </c>
      <c r="I1023" s="94">
        <f t="shared" si="111"/>
        <v>0</v>
      </c>
      <c r="J1023" s="320" t="str">
        <f t="shared" si="110"/>
        <v>2104–2105</v>
      </c>
      <c r="L1023" s="356"/>
      <c r="N1023" s="95"/>
    </row>
    <row r="1024" spans="1:14" x14ac:dyDescent="0.3">
      <c r="A1024" s="354">
        <v>74877</v>
      </c>
      <c r="B1024" s="92">
        <f t="shared" si="106"/>
        <v>0</v>
      </c>
      <c r="C1024" s="93"/>
      <c r="D1024" s="94">
        <f t="shared" si="107"/>
        <v>0</v>
      </c>
      <c r="E1024" s="355">
        <f t="shared" si="105"/>
        <v>0</v>
      </c>
      <c r="F1024" s="94">
        <f t="shared" si="108"/>
        <v>0</v>
      </c>
      <c r="G1024" s="94">
        <f>IF(AND(C1024&lt;&gt;"",SUM(G$34:G1023)&lt;E$25),$E$25/$E$29,0)</f>
        <v>0</v>
      </c>
      <c r="H1024" s="94">
        <f t="shared" si="109"/>
        <v>0</v>
      </c>
      <c r="I1024" s="94">
        <f t="shared" si="111"/>
        <v>0</v>
      </c>
      <c r="J1024" s="320" t="str">
        <f t="shared" si="110"/>
        <v>2104–2105</v>
      </c>
      <c r="L1024" s="356"/>
      <c r="N1024" s="95"/>
    </row>
    <row r="1025" spans="1:14" x14ac:dyDescent="0.3">
      <c r="A1025" s="354">
        <v>74908</v>
      </c>
      <c r="B1025" s="92">
        <f t="shared" si="106"/>
        <v>0</v>
      </c>
      <c r="C1025" s="93"/>
      <c r="D1025" s="94">
        <f t="shared" si="107"/>
        <v>0</v>
      </c>
      <c r="E1025" s="355">
        <f t="shared" si="105"/>
        <v>0</v>
      </c>
      <c r="F1025" s="94">
        <f t="shared" si="108"/>
        <v>0</v>
      </c>
      <c r="G1025" s="94">
        <f>IF(AND(C1025&lt;&gt;"",SUM(G$34:G1024)&lt;E$25),$E$25/$E$29,0)</f>
        <v>0</v>
      </c>
      <c r="H1025" s="94">
        <f t="shared" si="109"/>
        <v>0</v>
      </c>
      <c r="I1025" s="94">
        <f t="shared" si="111"/>
        <v>0</v>
      </c>
      <c r="J1025" s="320" t="str">
        <f t="shared" si="110"/>
        <v>2104–2105</v>
      </c>
      <c r="L1025" s="356"/>
      <c r="N1025" s="95"/>
    </row>
    <row r="1026" spans="1:14" x14ac:dyDescent="0.3">
      <c r="A1026" s="354">
        <v>74936</v>
      </c>
      <c r="B1026" s="92">
        <f t="shared" si="106"/>
        <v>0</v>
      </c>
      <c r="C1026" s="93"/>
      <c r="D1026" s="94">
        <f t="shared" si="107"/>
        <v>0</v>
      </c>
      <c r="E1026" s="355">
        <f t="shared" si="105"/>
        <v>0</v>
      </c>
      <c r="F1026" s="94">
        <f t="shared" si="108"/>
        <v>0</v>
      </c>
      <c r="G1026" s="94">
        <f>IF(AND(C1026&lt;&gt;"",SUM(G$34:G1025)&lt;E$25),$E$25/$E$29,0)</f>
        <v>0</v>
      </c>
      <c r="H1026" s="94">
        <f t="shared" si="109"/>
        <v>0</v>
      </c>
      <c r="I1026" s="94">
        <f t="shared" si="111"/>
        <v>0</v>
      </c>
      <c r="J1026" s="320" t="str">
        <f t="shared" si="110"/>
        <v>2104–2105</v>
      </c>
      <c r="L1026" s="356"/>
      <c r="N1026" s="95"/>
    </row>
    <row r="1027" spans="1:14" x14ac:dyDescent="0.3">
      <c r="A1027" s="354">
        <v>74967</v>
      </c>
      <c r="B1027" s="92">
        <f t="shared" si="106"/>
        <v>0</v>
      </c>
      <c r="C1027" s="93"/>
      <c r="D1027" s="94">
        <f t="shared" si="107"/>
        <v>0</v>
      </c>
      <c r="E1027" s="355">
        <f t="shared" si="105"/>
        <v>0</v>
      </c>
      <c r="F1027" s="94">
        <f t="shared" si="108"/>
        <v>0</v>
      </c>
      <c r="G1027" s="94">
        <f>IF(AND(C1027&lt;&gt;"",SUM(G$34:G1026)&lt;E$25),$E$25/$E$29,0)</f>
        <v>0</v>
      </c>
      <c r="H1027" s="94">
        <f t="shared" si="109"/>
        <v>0</v>
      </c>
      <c r="I1027" s="94">
        <f t="shared" si="111"/>
        <v>0</v>
      </c>
      <c r="J1027" s="320" t="str">
        <f t="shared" si="110"/>
        <v>2104–2105</v>
      </c>
      <c r="L1027" s="356"/>
      <c r="N1027" s="95"/>
    </row>
    <row r="1028" spans="1:14" x14ac:dyDescent="0.3">
      <c r="A1028" s="354">
        <v>74997</v>
      </c>
      <c r="B1028" s="92">
        <f t="shared" si="106"/>
        <v>0</v>
      </c>
      <c r="C1028" s="93"/>
      <c r="D1028" s="94">
        <f t="shared" si="107"/>
        <v>0</v>
      </c>
      <c r="E1028" s="355">
        <f t="shared" si="105"/>
        <v>0</v>
      </c>
      <c r="F1028" s="94">
        <f t="shared" si="108"/>
        <v>0</v>
      </c>
      <c r="G1028" s="94">
        <f>IF(AND(C1028&lt;&gt;"",SUM(G$34:G1027)&lt;E$25),$E$25/$E$29,0)</f>
        <v>0</v>
      </c>
      <c r="H1028" s="94">
        <f t="shared" si="109"/>
        <v>0</v>
      </c>
      <c r="I1028" s="94">
        <f t="shared" si="111"/>
        <v>0</v>
      </c>
      <c r="J1028" s="320" t="str">
        <f t="shared" si="110"/>
        <v>2104–2105</v>
      </c>
      <c r="L1028" s="356"/>
      <c r="N1028" s="95"/>
    </row>
    <row r="1029" spans="1:14" x14ac:dyDescent="0.3">
      <c r="A1029" s="354">
        <v>75028</v>
      </c>
      <c r="B1029" s="92">
        <f t="shared" si="106"/>
        <v>0</v>
      </c>
      <c r="C1029" s="93"/>
      <c r="D1029" s="94">
        <f t="shared" si="107"/>
        <v>0</v>
      </c>
      <c r="E1029" s="355">
        <f t="shared" si="105"/>
        <v>0</v>
      </c>
      <c r="F1029" s="94">
        <f t="shared" si="108"/>
        <v>0</v>
      </c>
      <c r="G1029" s="94">
        <f>IF(AND(C1029&lt;&gt;"",SUM(G$34:G1028)&lt;E$25),$E$25/$E$29,0)</f>
        <v>0</v>
      </c>
      <c r="H1029" s="94">
        <f t="shared" si="109"/>
        <v>0</v>
      </c>
      <c r="I1029" s="94">
        <f t="shared" si="111"/>
        <v>0</v>
      </c>
      <c r="J1029" s="320" t="str">
        <f t="shared" si="110"/>
        <v>2104–2105</v>
      </c>
      <c r="L1029" s="356"/>
      <c r="N1029" s="95"/>
    </row>
    <row r="1030" spans="1:14" x14ac:dyDescent="0.3">
      <c r="A1030" s="354">
        <v>75058</v>
      </c>
      <c r="B1030" s="92">
        <f t="shared" si="106"/>
        <v>0</v>
      </c>
      <c r="C1030" s="93"/>
      <c r="D1030" s="94">
        <f t="shared" si="107"/>
        <v>0</v>
      </c>
      <c r="E1030" s="355">
        <f t="shared" si="105"/>
        <v>0</v>
      </c>
      <c r="F1030" s="94">
        <f t="shared" si="108"/>
        <v>0</v>
      </c>
      <c r="G1030" s="94">
        <f>IF(AND(C1030&lt;&gt;"",SUM(G$34:G1029)&lt;E$25),$E$25/$E$29,0)</f>
        <v>0</v>
      </c>
      <c r="H1030" s="94">
        <f t="shared" si="109"/>
        <v>0</v>
      </c>
      <c r="I1030" s="94">
        <f t="shared" si="111"/>
        <v>0</v>
      </c>
      <c r="J1030" s="320" t="str">
        <f t="shared" si="110"/>
        <v>2105–2106</v>
      </c>
      <c r="L1030" s="356"/>
      <c r="N1030" s="95"/>
    </row>
    <row r="1031" spans="1:14" x14ac:dyDescent="0.3">
      <c r="A1031" s="354">
        <v>75089</v>
      </c>
      <c r="B1031" s="92">
        <f t="shared" si="106"/>
        <v>0</v>
      </c>
      <c r="C1031" s="93"/>
      <c r="D1031" s="94">
        <f t="shared" si="107"/>
        <v>0</v>
      </c>
      <c r="E1031" s="355">
        <f t="shared" si="105"/>
        <v>0</v>
      </c>
      <c r="F1031" s="94">
        <f t="shared" si="108"/>
        <v>0</v>
      </c>
      <c r="G1031" s="94">
        <f>IF(AND(C1031&lt;&gt;"",SUM(G$34:G1030)&lt;E$25),$E$25/$E$29,0)</f>
        <v>0</v>
      </c>
      <c r="H1031" s="94">
        <f t="shared" si="109"/>
        <v>0</v>
      </c>
      <c r="I1031" s="94">
        <f t="shared" si="111"/>
        <v>0</v>
      </c>
      <c r="J1031" s="320" t="str">
        <f t="shared" si="110"/>
        <v>2105–2106</v>
      </c>
      <c r="L1031" s="356"/>
      <c r="N1031" s="95"/>
    </row>
    <row r="1032" spans="1:14" x14ac:dyDescent="0.3">
      <c r="A1032" s="354">
        <v>75120</v>
      </c>
      <c r="B1032" s="92">
        <f t="shared" si="106"/>
        <v>0</v>
      </c>
      <c r="C1032" s="93"/>
      <c r="D1032" s="94">
        <f t="shared" si="107"/>
        <v>0</v>
      </c>
      <c r="E1032" s="355">
        <f t="shared" si="105"/>
        <v>0</v>
      </c>
      <c r="F1032" s="94">
        <f t="shared" si="108"/>
        <v>0</v>
      </c>
      <c r="G1032" s="94">
        <f>IF(AND(C1032&lt;&gt;"",SUM(G$34:G1031)&lt;E$25),$E$25/$E$29,0)</f>
        <v>0</v>
      </c>
      <c r="H1032" s="94">
        <f t="shared" si="109"/>
        <v>0</v>
      </c>
      <c r="I1032" s="94">
        <f t="shared" si="111"/>
        <v>0</v>
      </c>
      <c r="J1032" s="320" t="str">
        <f t="shared" si="110"/>
        <v>2105–2106</v>
      </c>
      <c r="L1032" s="356"/>
      <c r="N1032" s="95"/>
    </row>
    <row r="1033" spans="1:14" x14ac:dyDescent="0.3">
      <c r="A1033" s="354">
        <v>75150</v>
      </c>
      <c r="B1033" s="92">
        <f t="shared" si="106"/>
        <v>0</v>
      </c>
      <c r="C1033" s="93"/>
      <c r="D1033" s="94">
        <f t="shared" si="107"/>
        <v>0</v>
      </c>
      <c r="E1033" s="355">
        <f t="shared" si="105"/>
        <v>0</v>
      </c>
      <c r="F1033" s="94">
        <f t="shared" si="108"/>
        <v>0</v>
      </c>
      <c r="G1033" s="94">
        <f>IF(AND(C1033&lt;&gt;"",SUM(G$34:G1032)&lt;E$25),$E$25/$E$29,0)</f>
        <v>0</v>
      </c>
      <c r="H1033" s="94">
        <f t="shared" si="109"/>
        <v>0</v>
      </c>
      <c r="I1033" s="94">
        <f t="shared" si="111"/>
        <v>0</v>
      </c>
      <c r="J1033" s="320" t="str">
        <f t="shared" si="110"/>
        <v>2105–2106</v>
      </c>
      <c r="L1033" s="356"/>
      <c r="N1033" s="95"/>
    </row>
    <row r="1034" spans="1:14" x14ac:dyDescent="0.3">
      <c r="A1034" s="354">
        <v>75181</v>
      </c>
      <c r="B1034" s="92">
        <f t="shared" si="106"/>
        <v>0</v>
      </c>
      <c r="C1034" s="93"/>
      <c r="D1034" s="94">
        <f t="shared" si="107"/>
        <v>0</v>
      </c>
      <c r="E1034" s="355">
        <f t="shared" si="105"/>
        <v>0</v>
      </c>
      <c r="F1034" s="94">
        <f t="shared" si="108"/>
        <v>0</v>
      </c>
      <c r="G1034" s="94">
        <f>IF(AND(C1034&lt;&gt;"",SUM(G$34:G1033)&lt;E$25),$E$25/$E$29,0)</f>
        <v>0</v>
      </c>
      <c r="H1034" s="94">
        <f t="shared" si="109"/>
        <v>0</v>
      </c>
      <c r="I1034" s="94">
        <f t="shared" si="111"/>
        <v>0</v>
      </c>
      <c r="J1034" s="320" t="str">
        <f t="shared" si="110"/>
        <v>2105–2106</v>
      </c>
      <c r="L1034" s="356"/>
      <c r="N1034" s="95"/>
    </row>
    <row r="1035" spans="1:14" x14ac:dyDescent="0.3">
      <c r="A1035" s="354">
        <v>75211</v>
      </c>
      <c r="B1035" s="92">
        <f t="shared" si="106"/>
        <v>0</v>
      </c>
      <c r="C1035" s="93"/>
      <c r="D1035" s="94">
        <f t="shared" si="107"/>
        <v>0</v>
      </c>
      <c r="E1035" s="355">
        <f t="shared" si="105"/>
        <v>0</v>
      </c>
      <c r="F1035" s="94">
        <f t="shared" si="108"/>
        <v>0</v>
      </c>
      <c r="G1035" s="94">
        <f>IF(AND(C1035&lt;&gt;"",SUM(G$34:G1034)&lt;E$25),$E$25/$E$29,0)</f>
        <v>0</v>
      </c>
      <c r="H1035" s="94">
        <f t="shared" si="109"/>
        <v>0</v>
      </c>
      <c r="I1035" s="94">
        <f t="shared" si="111"/>
        <v>0</v>
      </c>
      <c r="J1035" s="320" t="str">
        <f t="shared" si="110"/>
        <v>2105–2106</v>
      </c>
      <c r="L1035" s="356"/>
      <c r="N1035" s="95"/>
    </row>
    <row r="1036" spans="1:14" x14ac:dyDescent="0.3">
      <c r="A1036" s="354">
        <v>75242</v>
      </c>
      <c r="B1036" s="92">
        <f t="shared" si="106"/>
        <v>0</v>
      </c>
      <c r="C1036" s="93"/>
      <c r="D1036" s="94">
        <f t="shared" si="107"/>
        <v>0</v>
      </c>
      <c r="E1036" s="355">
        <f t="shared" si="105"/>
        <v>0</v>
      </c>
      <c r="F1036" s="94">
        <f t="shared" si="108"/>
        <v>0</v>
      </c>
      <c r="G1036" s="94">
        <f>IF(AND(C1036&lt;&gt;"",SUM(G$34:G1035)&lt;E$25),$E$25/$E$29,0)</f>
        <v>0</v>
      </c>
      <c r="H1036" s="94">
        <f t="shared" si="109"/>
        <v>0</v>
      </c>
      <c r="I1036" s="94">
        <f t="shared" si="111"/>
        <v>0</v>
      </c>
      <c r="J1036" s="320" t="str">
        <f t="shared" si="110"/>
        <v>2105–2106</v>
      </c>
      <c r="L1036" s="356"/>
      <c r="N1036" s="95"/>
    </row>
    <row r="1037" spans="1:14" x14ac:dyDescent="0.3">
      <c r="A1037" s="354">
        <v>75273</v>
      </c>
      <c r="B1037" s="92">
        <f t="shared" si="106"/>
        <v>0</v>
      </c>
      <c r="C1037" s="93"/>
      <c r="D1037" s="94">
        <f t="shared" si="107"/>
        <v>0</v>
      </c>
      <c r="E1037" s="355">
        <f t="shared" si="105"/>
        <v>0</v>
      </c>
      <c r="F1037" s="94">
        <f t="shared" si="108"/>
        <v>0</v>
      </c>
      <c r="G1037" s="94">
        <f>IF(AND(C1037&lt;&gt;"",SUM(G$34:G1036)&lt;E$25),$E$25/$E$29,0)</f>
        <v>0</v>
      </c>
      <c r="H1037" s="94">
        <f t="shared" si="109"/>
        <v>0</v>
      </c>
      <c r="I1037" s="94">
        <f t="shared" si="111"/>
        <v>0</v>
      </c>
      <c r="J1037" s="320" t="str">
        <f t="shared" si="110"/>
        <v>2105–2106</v>
      </c>
      <c r="L1037" s="356"/>
      <c r="N1037" s="95"/>
    </row>
    <row r="1038" spans="1:14" x14ac:dyDescent="0.3">
      <c r="A1038" s="354">
        <v>75301</v>
      </c>
      <c r="B1038" s="92">
        <f t="shared" si="106"/>
        <v>0</v>
      </c>
      <c r="C1038" s="93"/>
      <c r="D1038" s="94">
        <f t="shared" si="107"/>
        <v>0</v>
      </c>
      <c r="E1038" s="355">
        <f t="shared" si="105"/>
        <v>0</v>
      </c>
      <c r="F1038" s="94">
        <f t="shared" si="108"/>
        <v>0</v>
      </c>
      <c r="G1038" s="94">
        <f>IF(AND(C1038&lt;&gt;"",SUM(G$34:G1037)&lt;E$25),$E$25/$E$29,0)</f>
        <v>0</v>
      </c>
      <c r="H1038" s="94">
        <f t="shared" si="109"/>
        <v>0</v>
      </c>
      <c r="I1038" s="94">
        <f t="shared" si="111"/>
        <v>0</v>
      </c>
      <c r="J1038" s="320" t="str">
        <f t="shared" si="110"/>
        <v>2105–2106</v>
      </c>
      <c r="L1038" s="356"/>
      <c r="N1038" s="95"/>
    </row>
    <row r="1039" spans="1:14" x14ac:dyDescent="0.3">
      <c r="A1039" s="354">
        <v>75332</v>
      </c>
      <c r="B1039" s="92">
        <f t="shared" si="106"/>
        <v>0</v>
      </c>
      <c r="C1039" s="93"/>
      <c r="D1039" s="94">
        <f t="shared" si="107"/>
        <v>0</v>
      </c>
      <c r="E1039" s="355">
        <f t="shared" si="105"/>
        <v>0</v>
      </c>
      <c r="F1039" s="94">
        <f t="shared" si="108"/>
        <v>0</v>
      </c>
      <c r="G1039" s="94">
        <f>IF(AND(C1039&lt;&gt;"",SUM(G$34:G1038)&lt;E$25),$E$25/$E$29,0)</f>
        <v>0</v>
      </c>
      <c r="H1039" s="94">
        <f t="shared" si="109"/>
        <v>0</v>
      </c>
      <c r="I1039" s="94">
        <f t="shared" si="111"/>
        <v>0</v>
      </c>
      <c r="J1039" s="320" t="str">
        <f t="shared" si="110"/>
        <v>2105–2106</v>
      </c>
      <c r="L1039" s="356"/>
      <c r="N1039" s="95"/>
    </row>
    <row r="1040" spans="1:14" x14ac:dyDescent="0.3">
      <c r="A1040" s="354">
        <v>75362</v>
      </c>
      <c r="B1040" s="92">
        <f t="shared" si="106"/>
        <v>0</v>
      </c>
      <c r="C1040" s="93"/>
      <c r="D1040" s="94">
        <f t="shared" si="107"/>
        <v>0</v>
      </c>
      <c r="E1040" s="355">
        <f t="shared" si="105"/>
        <v>0</v>
      </c>
      <c r="F1040" s="94">
        <f t="shared" si="108"/>
        <v>0</v>
      </c>
      <c r="G1040" s="94">
        <f>IF(AND(C1040&lt;&gt;"",SUM(G$34:G1039)&lt;E$25),$E$25/$E$29,0)</f>
        <v>0</v>
      </c>
      <c r="H1040" s="94">
        <f t="shared" si="109"/>
        <v>0</v>
      </c>
      <c r="I1040" s="94">
        <f t="shared" si="111"/>
        <v>0</v>
      </c>
      <c r="J1040" s="320" t="str">
        <f t="shared" si="110"/>
        <v>2105–2106</v>
      </c>
      <c r="L1040" s="356"/>
      <c r="N1040" s="95"/>
    </row>
    <row r="1041" spans="1:14" x14ac:dyDescent="0.3">
      <c r="A1041" s="354">
        <v>75393</v>
      </c>
      <c r="B1041" s="92">
        <f t="shared" si="106"/>
        <v>0</v>
      </c>
      <c r="C1041" s="93"/>
      <c r="D1041" s="94">
        <f t="shared" si="107"/>
        <v>0</v>
      </c>
      <c r="E1041" s="355">
        <f t="shared" si="105"/>
        <v>0</v>
      </c>
      <c r="F1041" s="94">
        <f t="shared" si="108"/>
        <v>0</v>
      </c>
      <c r="G1041" s="94">
        <f>IF(AND(C1041&lt;&gt;"",SUM(G$34:G1040)&lt;E$25),$E$25/$E$29,0)</f>
        <v>0</v>
      </c>
      <c r="H1041" s="94">
        <f t="shared" si="109"/>
        <v>0</v>
      </c>
      <c r="I1041" s="94">
        <f t="shared" si="111"/>
        <v>0</v>
      </c>
      <c r="J1041" s="320" t="str">
        <f t="shared" si="110"/>
        <v>2105–2106</v>
      </c>
      <c r="L1041" s="356"/>
      <c r="N1041" s="95"/>
    </row>
    <row r="1042" spans="1:14" x14ac:dyDescent="0.3">
      <c r="A1042" s="354">
        <v>75423</v>
      </c>
      <c r="B1042" s="92">
        <f t="shared" si="106"/>
        <v>0</v>
      </c>
      <c r="C1042" s="93"/>
      <c r="D1042" s="94">
        <f t="shared" si="107"/>
        <v>0</v>
      </c>
      <c r="E1042" s="355">
        <f t="shared" si="105"/>
        <v>0</v>
      </c>
      <c r="F1042" s="94">
        <f t="shared" si="108"/>
        <v>0</v>
      </c>
      <c r="G1042" s="94">
        <f>IF(AND(C1042&lt;&gt;"",SUM(G$34:G1041)&lt;E$25),$E$25/$E$29,0)</f>
        <v>0</v>
      </c>
      <c r="H1042" s="94">
        <f t="shared" si="109"/>
        <v>0</v>
      </c>
      <c r="I1042" s="94">
        <f t="shared" si="111"/>
        <v>0</v>
      </c>
      <c r="J1042" s="320" t="str">
        <f t="shared" si="110"/>
        <v>2106–2107</v>
      </c>
      <c r="L1042" s="356"/>
      <c r="N1042" s="95"/>
    </row>
    <row r="1043" spans="1:14" x14ac:dyDescent="0.3">
      <c r="A1043" s="354">
        <v>75454</v>
      </c>
      <c r="B1043" s="92">
        <f t="shared" si="106"/>
        <v>0</v>
      </c>
      <c r="C1043" s="93"/>
      <c r="D1043" s="94">
        <f t="shared" si="107"/>
        <v>0</v>
      </c>
      <c r="E1043" s="355">
        <f t="shared" si="105"/>
        <v>0</v>
      </c>
      <c r="F1043" s="94">
        <f t="shared" si="108"/>
        <v>0</v>
      </c>
      <c r="G1043" s="94">
        <f>IF(AND(C1043&lt;&gt;"",SUM(G$34:G1042)&lt;E$25),$E$25/$E$29,0)</f>
        <v>0</v>
      </c>
      <c r="H1043" s="94">
        <f t="shared" si="109"/>
        <v>0</v>
      </c>
      <c r="I1043" s="94">
        <f t="shared" si="111"/>
        <v>0</v>
      </c>
      <c r="J1043" s="320" t="str">
        <f t="shared" si="110"/>
        <v>2106–2107</v>
      </c>
      <c r="L1043" s="356"/>
      <c r="N1043" s="95"/>
    </row>
    <row r="1044" spans="1:14" x14ac:dyDescent="0.3">
      <c r="A1044" s="354">
        <v>75485</v>
      </c>
      <c r="B1044" s="92">
        <f t="shared" si="106"/>
        <v>0</v>
      </c>
      <c r="C1044" s="93"/>
      <c r="D1044" s="94">
        <f t="shared" si="107"/>
        <v>0</v>
      </c>
      <c r="E1044" s="355">
        <f t="shared" si="105"/>
        <v>0</v>
      </c>
      <c r="F1044" s="94">
        <f t="shared" si="108"/>
        <v>0</v>
      </c>
      <c r="G1044" s="94">
        <f>IF(AND(C1044&lt;&gt;"",SUM(G$34:G1043)&lt;E$25),$E$25/$E$29,0)</f>
        <v>0</v>
      </c>
      <c r="H1044" s="94">
        <f t="shared" si="109"/>
        <v>0</v>
      </c>
      <c r="I1044" s="94">
        <f t="shared" si="111"/>
        <v>0</v>
      </c>
      <c r="J1044" s="320" t="str">
        <f t="shared" si="110"/>
        <v>2106–2107</v>
      </c>
      <c r="L1044" s="356"/>
      <c r="N1044" s="95"/>
    </row>
    <row r="1045" spans="1:14" x14ac:dyDescent="0.3">
      <c r="A1045" s="354">
        <v>75515</v>
      </c>
      <c r="B1045" s="92">
        <f t="shared" si="106"/>
        <v>0</v>
      </c>
      <c r="C1045" s="93"/>
      <c r="D1045" s="94">
        <f t="shared" si="107"/>
        <v>0</v>
      </c>
      <c r="E1045" s="355">
        <f t="shared" si="105"/>
        <v>0</v>
      </c>
      <c r="F1045" s="94">
        <f t="shared" si="108"/>
        <v>0</v>
      </c>
      <c r="G1045" s="94">
        <f>IF(AND(C1045&lt;&gt;"",SUM(G$34:G1044)&lt;E$25),$E$25/$E$29,0)</f>
        <v>0</v>
      </c>
      <c r="H1045" s="94">
        <f t="shared" si="109"/>
        <v>0</v>
      </c>
      <c r="I1045" s="94">
        <f t="shared" si="111"/>
        <v>0</v>
      </c>
      <c r="J1045" s="320" t="str">
        <f t="shared" si="110"/>
        <v>2106–2107</v>
      </c>
      <c r="L1045" s="356"/>
      <c r="N1045" s="95"/>
    </row>
    <row r="1046" spans="1:14" x14ac:dyDescent="0.3">
      <c r="A1046" s="354">
        <v>75546</v>
      </c>
      <c r="B1046" s="92">
        <f t="shared" si="106"/>
        <v>0</v>
      </c>
      <c r="C1046" s="93"/>
      <c r="D1046" s="94">
        <f t="shared" si="107"/>
        <v>0</v>
      </c>
      <c r="E1046" s="355">
        <f t="shared" si="105"/>
        <v>0</v>
      </c>
      <c r="F1046" s="94">
        <f t="shared" si="108"/>
        <v>0</v>
      </c>
      <c r="G1046" s="94">
        <f>IF(AND(C1046&lt;&gt;"",SUM(G$34:G1045)&lt;E$25),$E$25/$E$29,0)</f>
        <v>0</v>
      </c>
      <c r="H1046" s="94">
        <f t="shared" si="109"/>
        <v>0</v>
      </c>
      <c r="I1046" s="94">
        <f t="shared" si="111"/>
        <v>0</v>
      </c>
      <c r="J1046" s="320" t="str">
        <f t="shared" si="110"/>
        <v>2106–2107</v>
      </c>
      <c r="L1046" s="356"/>
      <c r="N1046" s="95"/>
    </row>
    <row r="1047" spans="1:14" x14ac:dyDescent="0.3">
      <c r="A1047" s="354">
        <v>75576</v>
      </c>
      <c r="B1047" s="92">
        <f t="shared" si="106"/>
        <v>0</v>
      </c>
      <c r="C1047" s="93"/>
      <c r="D1047" s="94">
        <f t="shared" si="107"/>
        <v>0</v>
      </c>
      <c r="E1047" s="355">
        <f t="shared" si="105"/>
        <v>0</v>
      </c>
      <c r="F1047" s="94">
        <f t="shared" si="108"/>
        <v>0</v>
      </c>
      <c r="G1047" s="94">
        <f>IF(AND(C1047&lt;&gt;"",SUM(G$34:G1046)&lt;E$25),$E$25/$E$29,0)</f>
        <v>0</v>
      </c>
      <c r="H1047" s="94">
        <f t="shared" si="109"/>
        <v>0</v>
      </c>
      <c r="I1047" s="94">
        <f t="shared" si="111"/>
        <v>0</v>
      </c>
      <c r="J1047" s="320" t="str">
        <f t="shared" si="110"/>
        <v>2106–2107</v>
      </c>
      <c r="L1047" s="356"/>
      <c r="N1047" s="95"/>
    </row>
    <row r="1048" spans="1:14" x14ac:dyDescent="0.3">
      <c r="A1048" s="354">
        <v>75607</v>
      </c>
      <c r="B1048" s="92">
        <f t="shared" si="106"/>
        <v>0</v>
      </c>
      <c r="C1048" s="93"/>
      <c r="D1048" s="94">
        <f t="shared" si="107"/>
        <v>0</v>
      </c>
      <c r="E1048" s="355">
        <f t="shared" si="105"/>
        <v>0</v>
      </c>
      <c r="F1048" s="94">
        <f t="shared" si="108"/>
        <v>0</v>
      </c>
      <c r="G1048" s="94">
        <f>IF(AND(C1048&lt;&gt;"",SUM(G$34:G1047)&lt;E$25),$E$25/$E$29,0)</f>
        <v>0</v>
      </c>
      <c r="H1048" s="94">
        <f t="shared" si="109"/>
        <v>0</v>
      </c>
      <c r="I1048" s="94">
        <f t="shared" si="111"/>
        <v>0</v>
      </c>
      <c r="J1048" s="320" t="str">
        <f t="shared" si="110"/>
        <v>2106–2107</v>
      </c>
      <c r="L1048" s="356"/>
      <c r="N1048" s="95"/>
    </row>
    <row r="1049" spans="1:14" x14ac:dyDescent="0.3">
      <c r="A1049" s="354">
        <v>75638</v>
      </c>
      <c r="B1049" s="92">
        <f t="shared" si="106"/>
        <v>0</v>
      </c>
      <c r="C1049" s="93"/>
      <c r="D1049" s="94">
        <f t="shared" si="107"/>
        <v>0</v>
      </c>
      <c r="E1049" s="355">
        <f t="shared" si="105"/>
        <v>0</v>
      </c>
      <c r="F1049" s="94">
        <f t="shared" si="108"/>
        <v>0</v>
      </c>
      <c r="G1049" s="94">
        <f>IF(AND(C1049&lt;&gt;"",SUM(G$34:G1048)&lt;E$25),$E$25/$E$29,0)</f>
        <v>0</v>
      </c>
      <c r="H1049" s="94">
        <f t="shared" si="109"/>
        <v>0</v>
      </c>
      <c r="I1049" s="94">
        <f t="shared" si="111"/>
        <v>0</v>
      </c>
      <c r="J1049" s="320" t="str">
        <f t="shared" si="110"/>
        <v>2106–2107</v>
      </c>
      <c r="L1049" s="356"/>
      <c r="N1049" s="95"/>
    </row>
    <row r="1050" spans="1:14" x14ac:dyDescent="0.3">
      <c r="A1050" s="354">
        <v>75666</v>
      </c>
      <c r="B1050" s="92">
        <f t="shared" si="106"/>
        <v>0</v>
      </c>
      <c r="C1050" s="93"/>
      <c r="D1050" s="94">
        <f t="shared" si="107"/>
        <v>0</v>
      </c>
      <c r="E1050" s="355">
        <f t="shared" si="105"/>
        <v>0</v>
      </c>
      <c r="F1050" s="94">
        <f t="shared" si="108"/>
        <v>0</v>
      </c>
      <c r="G1050" s="94">
        <f>IF(AND(C1050&lt;&gt;"",SUM(G$34:G1049)&lt;E$25),$E$25/$E$29,0)</f>
        <v>0</v>
      </c>
      <c r="H1050" s="94">
        <f t="shared" si="109"/>
        <v>0</v>
      </c>
      <c r="I1050" s="94">
        <f t="shared" si="111"/>
        <v>0</v>
      </c>
      <c r="J1050" s="320" t="str">
        <f t="shared" si="110"/>
        <v>2106–2107</v>
      </c>
      <c r="L1050" s="356"/>
      <c r="N1050" s="95"/>
    </row>
    <row r="1051" spans="1:14" x14ac:dyDescent="0.3">
      <c r="A1051" s="354">
        <v>75697</v>
      </c>
      <c r="B1051" s="92">
        <f t="shared" si="106"/>
        <v>0</v>
      </c>
      <c r="C1051" s="93"/>
      <c r="D1051" s="94">
        <f t="shared" si="107"/>
        <v>0</v>
      </c>
      <c r="E1051" s="355">
        <f t="shared" si="105"/>
        <v>0</v>
      </c>
      <c r="F1051" s="94">
        <f t="shared" si="108"/>
        <v>0</v>
      </c>
      <c r="G1051" s="94">
        <f>IF(AND(C1051&lt;&gt;"",SUM(G$34:G1050)&lt;E$25),$E$25/$E$29,0)</f>
        <v>0</v>
      </c>
      <c r="H1051" s="94">
        <f t="shared" si="109"/>
        <v>0</v>
      </c>
      <c r="I1051" s="94">
        <f t="shared" si="111"/>
        <v>0</v>
      </c>
      <c r="J1051" s="320" t="str">
        <f t="shared" si="110"/>
        <v>2106–2107</v>
      </c>
      <c r="L1051" s="356"/>
      <c r="N1051" s="95"/>
    </row>
    <row r="1052" spans="1:14" x14ac:dyDescent="0.3">
      <c r="A1052" s="354">
        <v>75727</v>
      </c>
      <c r="B1052" s="92">
        <f t="shared" si="106"/>
        <v>0</v>
      </c>
      <c r="C1052" s="93"/>
      <c r="D1052" s="94">
        <f t="shared" si="107"/>
        <v>0</v>
      </c>
      <c r="E1052" s="355">
        <f t="shared" si="105"/>
        <v>0</v>
      </c>
      <c r="F1052" s="94">
        <f t="shared" si="108"/>
        <v>0</v>
      </c>
      <c r="G1052" s="94">
        <f>IF(AND(C1052&lt;&gt;"",SUM(G$34:G1051)&lt;E$25),$E$25/$E$29,0)</f>
        <v>0</v>
      </c>
      <c r="H1052" s="94">
        <f t="shared" si="109"/>
        <v>0</v>
      </c>
      <c r="I1052" s="94">
        <f t="shared" si="111"/>
        <v>0</v>
      </c>
      <c r="J1052" s="320" t="str">
        <f t="shared" si="110"/>
        <v>2106–2107</v>
      </c>
      <c r="L1052" s="356"/>
      <c r="N1052" s="95"/>
    </row>
    <row r="1053" spans="1:14" x14ac:dyDescent="0.3">
      <c r="A1053" s="354">
        <v>75758</v>
      </c>
      <c r="B1053" s="92">
        <f t="shared" si="106"/>
        <v>0</v>
      </c>
      <c r="C1053" s="93"/>
      <c r="D1053" s="94">
        <f t="shared" si="107"/>
        <v>0</v>
      </c>
      <c r="E1053" s="355">
        <f t="shared" si="105"/>
        <v>0</v>
      </c>
      <c r="F1053" s="94">
        <f t="shared" si="108"/>
        <v>0</v>
      </c>
      <c r="G1053" s="94">
        <f>IF(AND(C1053&lt;&gt;"",SUM(G$34:G1052)&lt;E$25),$E$25/$E$29,0)</f>
        <v>0</v>
      </c>
      <c r="H1053" s="94">
        <f t="shared" si="109"/>
        <v>0</v>
      </c>
      <c r="I1053" s="94">
        <f t="shared" si="111"/>
        <v>0</v>
      </c>
      <c r="J1053" s="320" t="str">
        <f t="shared" si="110"/>
        <v>2106–2107</v>
      </c>
      <c r="L1053" s="356"/>
      <c r="N1053" s="95"/>
    </row>
    <row r="1054" spans="1:14" x14ac:dyDescent="0.3">
      <c r="A1054" s="354">
        <v>75788</v>
      </c>
      <c r="B1054" s="92">
        <f t="shared" si="106"/>
        <v>0</v>
      </c>
      <c r="C1054" s="93"/>
      <c r="D1054" s="94">
        <f t="shared" si="107"/>
        <v>0</v>
      </c>
      <c r="E1054" s="355">
        <f t="shared" si="105"/>
        <v>0</v>
      </c>
      <c r="F1054" s="94">
        <f t="shared" si="108"/>
        <v>0</v>
      </c>
      <c r="G1054" s="94">
        <f>IF(AND(C1054&lt;&gt;"",SUM(G$34:G1053)&lt;E$25),$E$25/$E$29,0)</f>
        <v>0</v>
      </c>
      <c r="H1054" s="94">
        <f t="shared" si="109"/>
        <v>0</v>
      </c>
      <c r="I1054" s="94">
        <f t="shared" si="111"/>
        <v>0</v>
      </c>
      <c r="J1054" s="320" t="str">
        <f t="shared" si="110"/>
        <v>2107–2108</v>
      </c>
      <c r="L1054" s="356"/>
      <c r="N1054" s="95"/>
    </row>
    <row r="1055" spans="1:14" x14ac:dyDescent="0.3">
      <c r="A1055" s="354">
        <v>75819</v>
      </c>
      <c r="B1055" s="92">
        <f t="shared" si="106"/>
        <v>0</v>
      </c>
      <c r="C1055" s="93"/>
      <c r="D1055" s="94">
        <f t="shared" si="107"/>
        <v>0</v>
      </c>
      <c r="E1055" s="355">
        <f t="shared" si="105"/>
        <v>0</v>
      </c>
      <c r="F1055" s="94">
        <f t="shared" si="108"/>
        <v>0</v>
      </c>
      <c r="G1055" s="94">
        <f>IF(AND(C1055&lt;&gt;"",SUM(G$34:G1054)&lt;E$25),$E$25/$E$29,0)</f>
        <v>0</v>
      </c>
      <c r="H1055" s="94">
        <f t="shared" si="109"/>
        <v>0</v>
      </c>
      <c r="I1055" s="94">
        <f t="shared" si="111"/>
        <v>0</v>
      </c>
      <c r="J1055" s="320" t="str">
        <f t="shared" si="110"/>
        <v>2107–2108</v>
      </c>
      <c r="L1055" s="356"/>
      <c r="N1055" s="95"/>
    </row>
    <row r="1056" spans="1:14" x14ac:dyDescent="0.3">
      <c r="A1056" s="354">
        <v>75850</v>
      </c>
      <c r="B1056" s="92">
        <f t="shared" si="106"/>
        <v>0</v>
      </c>
      <c r="C1056" s="93"/>
      <c r="D1056" s="94">
        <f t="shared" si="107"/>
        <v>0</v>
      </c>
      <c r="E1056" s="355">
        <f t="shared" si="105"/>
        <v>0</v>
      </c>
      <c r="F1056" s="94">
        <f t="shared" si="108"/>
        <v>0</v>
      </c>
      <c r="G1056" s="94">
        <f>IF(AND(C1056&lt;&gt;"",SUM(G$34:G1055)&lt;E$25),$E$25/$E$29,0)</f>
        <v>0</v>
      </c>
      <c r="H1056" s="94">
        <f t="shared" si="109"/>
        <v>0</v>
      </c>
      <c r="I1056" s="94">
        <f t="shared" si="111"/>
        <v>0</v>
      </c>
      <c r="J1056" s="320" t="str">
        <f t="shared" si="110"/>
        <v>2107–2108</v>
      </c>
      <c r="L1056" s="356"/>
      <c r="N1056" s="95"/>
    </row>
    <row r="1057" spans="1:14" x14ac:dyDescent="0.3">
      <c r="A1057" s="354">
        <v>75880</v>
      </c>
      <c r="B1057" s="92">
        <f t="shared" si="106"/>
        <v>0</v>
      </c>
      <c r="C1057" s="93"/>
      <c r="D1057" s="94">
        <f t="shared" si="107"/>
        <v>0</v>
      </c>
      <c r="E1057" s="355">
        <f t="shared" si="105"/>
        <v>0</v>
      </c>
      <c r="F1057" s="94">
        <f t="shared" si="108"/>
        <v>0</v>
      </c>
      <c r="G1057" s="94">
        <f>IF(AND(C1057&lt;&gt;"",SUM(G$34:G1056)&lt;E$25),$E$25/$E$29,0)</f>
        <v>0</v>
      </c>
      <c r="H1057" s="94">
        <f t="shared" si="109"/>
        <v>0</v>
      </c>
      <c r="I1057" s="94">
        <f t="shared" si="111"/>
        <v>0</v>
      </c>
      <c r="J1057" s="320" t="str">
        <f t="shared" si="110"/>
        <v>2107–2108</v>
      </c>
      <c r="L1057" s="356"/>
      <c r="N1057" s="95"/>
    </row>
    <row r="1058" spans="1:14" x14ac:dyDescent="0.3">
      <c r="A1058" s="354">
        <v>75911</v>
      </c>
      <c r="B1058" s="92">
        <f t="shared" si="106"/>
        <v>0</v>
      </c>
      <c r="C1058" s="93"/>
      <c r="D1058" s="94">
        <f t="shared" si="107"/>
        <v>0</v>
      </c>
      <c r="E1058" s="355">
        <f t="shared" ref="E1058:E1121" si="112">C1058-D1058</f>
        <v>0</v>
      </c>
      <c r="F1058" s="94">
        <f t="shared" si="108"/>
        <v>0</v>
      </c>
      <c r="G1058" s="94">
        <f>IF(AND(C1058&lt;&gt;"",SUM(G$34:G1057)&lt;E$25),$E$25/$E$29,0)</f>
        <v>0</v>
      </c>
      <c r="H1058" s="94">
        <f t="shared" si="109"/>
        <v>0</v>
      </c>
      <c r="I1058" s="94">
        <f t="shared" si="111"/>
        <v>0</v>
      </c>
      <c r="J1058" s="320" t="str">
        <f t="shared" si="110"/>
        <v>2107–2108</v>
      </c>
      <c r="L1058" s="356"/>
      <c r="N1058" s="95"/>
    </row>
    <row r="1059" spans="1:14" x14ac:dyDescent="0.3">
      <c r="A1059" s="354">
        <v>75941</v>
      </c>
      <c r="B1059" s="92">
        <f t="shared" ref="B1059:B1122" si="113">IF(C1059&gt;0,C1059*-1,C1059)</f>
        <v>0</v>
      </c>
      <c r="C1059" s="93"/>
      <c r="D1059" s="94">
        <f t="shared" ref="D1059:D1122" si="114">IF(C1059="",0,IF($E$20="Beginning",IF(C1058&lt;&gt;"",$F1058*$E$16/12,0),IF(C1058&lt;&gt;"",$F1058*$E$16/12,$E$21*$E$16/12)))</f>
        <v>0</v>
      </c>
      <c r="E1059" s="355">
        <f t="shared" si="112"/>
        <v>0</v>
      </c>
      <c r="F1059" s="94">
        <f t="shared" ref="F1059:F1122" si="115">IF(C1059="",0,IF(C1058="",$E$21-E1059,IF(C1059&lt;&gt;"",F1058-E1059)))</f>
        <v>0</v>
      </c>
      <c r="G1059" s="94">
        <f>IF(AND(C1059&lt;&gt;"",SUM(G$34:G1058)&lt;E$25),$E$25/$E$29,0)</f>
        <v>0</v>
      </c>
      <c r="H1059" s="94">
        <f t="shared" ref="H1059:H1122" si="116">IF(C1059&lt;&gt;"",G1059+H1058,0)</f>
        <v>0</v>
      </c>
      <c r="I1059" s="94">
        <f t="shared" si="111"/>
        <v>0</v>
      </c>
      <c r="J1059" s="320" t="str">
        <f t="shared" ref="J1059:J1122" si="117">IF(OR(MONTH(A1059)=1,MONTH(A1059)=2,MONTH(A1059)=3,MONTH(A1059)=4,MONTH(A1059)=5,MONTH(A1059)=6),YEAR(A1059)-1&amp;"–"&amp;YEAR(A1059),YEAR(A1059)&amp;"–"&amp;YEAR(A1059)+1)</f>
        <v>2107–2108</v>
      </c>
      <c r="L1059" s="356"/>
      <c r="N1059" s="95"/>
    </row>
    <row r="1060" spans="1:14" x14ac:dyDescent="0.3">
      <c r="A1060" s="354">
        <v>75972</v>
      </c>
      <c r="B1060" s="92">
        <f t="shared" si="113"/>
        <v>0</v>
      </c>
      <c r="C1060" s="93"/>
      <c r="D1060" s="94">
        <f t="shared" si="114"/>
        <v>0</v>
      </c>
      <c r="E1060" s="355">
        <f t="shared" si="112"/>
        <v>0</v>
      </c>
      <c r="F1060" s="94">
        <f t="shared" si="115"/>
        <v>0</v>
      </c>
      <c r="G1060" s="94">
        <f>IF(AND(C1060&lt;&gt;"",SUM(G$34:G1059)&lt;E$25),$E$25/$E$29,0)</f>
        <v>0</v>
      </c>
      <c r="H1060" s="94">
        <f t="shared" si="116"/>
        <v>0</v>
      </c>
      <c r="I1060" s="94">
        <f t="shared" ref="I1060:I1123" si="118">IF(C1060&lt;&gt;"",$E$25-H1060,0)</f>
        <v>0</v>
      </c>
      <c r="J1060" s="320" t="str">
        <f t="shared" si="117"/>
        <v>2107–2108</v>
      </c>
      <c r="L1060" s="356"/>
      <c r="N1060" s="95"/>
    </row>
    <row r="1061" spans="1:14" x14ac:dyDescent="0.3">
      <c r="A1061" s="354">
        <v>76003</v>
      </c>
      <c r="B1061" s="92">
        <f t="shared" si="113"/>
        <v>0</v>
      </c>
      <c r="C1061" s="93"/>
      <c r="D1061" s="94">
        <f t="shared" si="114"/>
        <v>0</v>
      </c>
      <c r="E1061" s="355">
        <f t="shared" si="112"/>
        <v>0</v>
      </c>
      <c r="F1061" s="94">
        <f t="shared" si="115"/>
        <v>0</v>
      </c>
      <c r="G1061" s="94">
        <f>IF(AND(C1061&lt;&gt;"",SUM(G$34:G1060)&lt;E$25),$E$25/$E$29,0)</f>
        <v>0</v>
      </c>
      <c r="H1061" s="94">
        <f t="shared" si="116"/>
        <v>0</v>
      </c>
      <c r="I1061" s="94">
        <f t="shared" si="118"/>
        <v>0</v>
      </c>
      <c r="J1061" s="320" t="str">
        <f t="shared" si="117"/>
        <v>2107–2108</v>
      </c>
      <c r="L1061" s="356"/>
      <c r="N1061" s="95"/>
    </row>
    <row r="1062" spans="1:14" x14ac:dyDescent="0.3">
      <c r="A1062" s="354">
        <v>76032</v>
      </c>
      <c r="B1062" s="92">
        <f t="shared" si="113"/>
        <v>0</v>
      </c>
      <c r="C1062" s="93"/>
      <c r="D1062" s="94">
        <f t="shared" si="114"/>
        <v>0</v>
      </c>
      <c r="E1062" s="355">
        <f t="shared" si="112"/>
        <v>0</v>
      </c>
      <c r="F1062" s="94">
        <f t="shared" si="115"/>
        <v>0</v>
      </c>
      <c r="G1062" s="94">
        <f>IF(AND(C1062&lt;&gt;"",SUM(G$34:G1061)&lt;E$25),$E$25/$E$29,0)</f>
        <v>0</v>
      </c>
      <c r="H1062" s="94">
        <f t="shared" si="116"/>
        <v>0</v>
      </c>
      <c r="I1062" s="94">
        <f t="shared" si="118"/>
        <v>0</v>
      </c>
      <c r="J1062" s="320" t="str">
        <f t="shared" si="117"/>
        <v>2107–2108</v>
      </c>
      <c r="L1062" s="356"/>
      <c r="N1062" s="95"/>
    </row>
    <row r="1063" spans="1:14" x14ac:dyDescent="0.3">
      <c r="A1063" s="354">
        <v>76063</v>
      </c>
      <c r="B1063" s="92">
        <f t="shared" si="113"/>
        <v>0</v>
      </c>
      <c r="C1063" s="93"/>
      <c r="D1063" s="94">
        <f t="shared" si="114"/>
        <v>0</v>
      </c>
      <c r="E1063" s="355">
        <f t="shared" si="112"/>
        <v>0</v>
      </c>
      <c r="F1063" s="94">
        <f t="shared" si="115"/>
        <v>0</v>
      </c>
      <c r="G1063" s="94">
        <f>IF(AND(C1063&lt;&gt;"",SUM(G$34:G1062)&lt;E$25),$E$25/$E$29,0)</f>
        <v>0</v>
      </c>
      <c r="H1063" s="94">
        <f t="shared" si="116"/>
        <v>0</v>
      </c>
      <c r="I1063" s="94">
        <f t="shared" si="118"/>
        <v>0</v>
      </c>
      <c r="J1063" s="320" t="str">
        <f t="shared" si="117"/>
        <v>2107–2108</v>
      </c>
      <c r="L1063" s="356"/>
      <c r="N1063" s="95"/>
    </row>
    <row r="1064" spans="1:14" x14ac:dyDescent="0.3">
      <c r="A1064" s="354">
        <v>76093</v>
      </c>
      <c r="B1064" s="92">
        <f t="shared" si="113"/>
        <v>0</v>
      </c>
      <c r="C1064" s="93"/>
      <c r="D1064" s="94">
        <f t="shared" si="114"/>
        <v>0</v>
      </c>
      <c r="E1064" s="355">
        <f t="shared" si="112"/>
        <v>0</v>
      </c>
      <c r="F1064" s="94">
        <f t="shared" si="115"/>
        <v>0</v>
      </c>
      <c r="G1064" s="94">
        <f>IF(AND(C1064&lt;&gt;"",SUM(G$34:G1063)&lt;E$25),$E$25/$E$29,0)</f>
        <v>0</v>
      </c>
      <c r="H1064" s="94">
        <f t="shared" si="116"/>
        <v>0</v>
      </c>
      <c r="I1064" s="94">
        <f t="shared" si="118"/>
        <v>0</v>
      </c>
      <c r="J1064" s="320" t="str">
        <f t="shared" si="117"/>
        <v>2107–2108</v>
      </c>
      <c r="L1064" s="356"/>
      <c r="N1064" s="95"/>
    </row>
    <row r="1065" spans="1:14" x14ac:dyDescent="0.3">
      <c r="A1065" s="354">
        <v>76124</v>
      </c>
      <c r="B1065" s="92">
        <f t="shared" si="113"/>
        <v>0</v>
      </c>
      <c r="C1065" s="93"/>
      <c r="D1065" s="94">
        <f t="shared" si="114"/>
        <v>0</v>
      </c>
      <c r="E1065" s="355">
        <f t="shared" si="112"/>
        <v>0</v>
      </c>
      <c r="F1065" s="94">
        <f t="shared" si="115"/>
        <v>0</v>
      </c>
      <c r="G1065" s="94">
        <f>IF(AND(C1065&lt;&gt;"",SUM(G$34:G1064)&lt;E$25),$E$25/$E$29,0)</f>
        <v>0</v>
      </c>
      <c r="H1065" s="94">
        <f t="shared" si="116"/>
        <v>0</v>
      </c>
      <c r="I1065" s="94">
        <f t="shared" si="118"/>
        <v>0</v>
      </c>
      <c r="J1065" s="320" t="str">
        <f t="shared" si="117"/>
        <v>2107–2108</v>
      </c>
      <c r="L1065" s="356"/>
      <c r="N1065" s="95"/>
    </row>
    <row r="1066" spans="1:14" x14ac:dyDescent="0.3">
      <c r="A1066" s="354">
        <v>76154</v>
      </c>
      <c r="B1066" s="92">
        <f t="shared" si="113"/>
        <v>0</v>
      </c>
      <c r="C1066" s="93"/>
      <c r="D1066" s="94">
        <f t="shared" si="114"/>
        <v>0</v>
      </c>
      <c r="E1066" s="355">
        <f t="shared" si="112"/>
        <v>0</v>
      </c>
      <c r="F1066" s="94">
        <f t="shared" si="115"/>
        <v>0</v>
      </c>
      <c r="G1066" s="94">
        <f>IF(AND(C1066&lt;&gt;"",SUM(G$34:G1065)&lt;E$25),$E$25/$E$29,0)</f>
        <v>0</v>
      </c>
      <c r="H1066" s="94">
        <f t="shared" si="116"/>
        <v>0</v>
      </c>
      <c r="I1066" s="94">
        <f t="shared" si="118"/>
        <v>0</v>
      </c>
      <c r="J1066" s="320" t="str">
        <f t="shared" si="117"/>
        <v>2108–2109</v>
      </c>
      <c r="L1066" s="356"/>
      <c r="N1066" s="95"/>
    </row>
    <row r="1067" spans="1:14" x14ac:dyDescent="0.3">
      <c r="A1067" s="354">
        <v>76185</v>
      </c>
      <c r="B1067" s="92">
        <f t="shared" si="113"/>
        <v>0</v>
      </c>
      <c r="C1067" s="93"/>
      <c r="D1067" s="94">
        <f t="shared" si="114"/>
        <v>0</v>
      </c>
      <c r="E1067" s="355">
        <f t="shared" si="112"/>
        <v>0</v>
      </c>
      <c r="F1067" s="94">
        <f t="shared" si="115"/>
        <v>0</v>
      </c>
      <c r="G1067" s="94">
        <f>IF(AND(C1067&lt;&gt;"",SUM(G$34:G1066)&lt;E$25),$E$25/$E$29,0)</f>
        <v>0</v>
      </c>
      <c r="H1067" s="94">
        <f t="shared" si="116"/>
        <v>0</v>
      </c>
      <c r="I1067" s="94">
        <f t="shared" si="118"/>
        <v>0</v>
      </c>
      <c r="J1067" s="320" t="str">
        <f t="shared" si="117"/>
        <v>2108–2109</v>
      </c>
      <c r="L1067" s="356"/>
      <c r="N1067" s="95"/>
    </row>
    <row r="1068" spans="1:14" x14ac:dyDescent="0.3">
      <c r="A1068" s="354">
        <v>76216</v>
      </c>
      <c r="B1068" s="92">
        <f t="shared" si="113"/>
        <v>0</v>
      </c>
      <c r="C1068" s="93"/>
      <c r="D1068" s="94">
        <f t="shared" si="114"/>
        <v>0</v>
      </c>
      <c r="E1068" s="355">
        <f t="shared" si="112"/>
        <v>0</v>
      </c>
      <c r="F1068" s="94">
        <f t="shared" si="115"/>
        <v>0</v>
      </c>
      <c r="G1068" s="94">
        <f>IF(AND(C1068&lt;&gt;"",SUM(G$34:G1067)&lt;E$25),$E$25/$E$29,0)</f>
        <v>0</v>
      </c>
      <c r="H1068" s="94">
        <f t="shared" si="116"/>
        <v>0</v>
      </c>
      <c r="I1068" s="94">
        <f t="shared" si="118"/>
        <v>0</v>
      </c>
      <c r="J1068" s="320" t="str">
        <f t="shared" si="117"/>
        <v>2108–2109</v>
      </c>
      <c r="L1068" s="356"/>
      <c r="N1068" s="95"/>
    </row>
    <row r="1069" spans="1:14" x14ac:dyDescent="0.3">
      <c r="A1069" s="354">
        <v>76246</v>
      </c>
      <c r="B1069" s="92">
        <f t="shared" si="113"/>
        <v>0</v>
      </c>
      <c r="C1069" s="93"/>
      <c r="D1069" s="94">
        <f t="shared" si="114"/>
        <v>0</v>
      </c>
      <c r="E1069" s="355">
        <f t="shared" si="112"/>
        <v>0</v>
      </c>
      <c r="F1069" s="94">
        <f t="shared" si="115"/>
        <v>0</v>
      </c>
      <c r="G1069" s="94">
        <f>IF(AND(C1069&lt;&gt;"",SUM(G$34:G1068)&lt;E$25),$E$25/$E$29,0)</f>
        <v>0</v>
      </c>
      <c r="H1069" s="94">
        <f t="shared" si="116"/>
        <v>0</v>
      </c>
      <c r="I1069" s="94">
        <f t="shared" si="118"/>
        <v>0</v>
      </c>
      <c r="J1069" s="320" t="str">
        <f t="shared" si="117"/>
        <v>2108–2109</v>
      </c>
      <c r="L1069" s="356"/>
      <c r="N1069" s="95"/>
    </row>
    <row r="1070" spans="1:14" x14ac:dyDescent="0.3">
      <c r="A1070" s="354">
        <v>76277</v>
      </c>
      <c r="B1070" s="92">
        <f t="shared" si="113"/>
        <v>0</v>
      </c>
      <c r="C1070" s="93"/>
      <c r="D1070" s="94">
        <f t="shared" si="114"/>
        <v>0</v>
      </c>
      <c r="E1070" s="355">
        <f t="shared" si="112"/>
        <v>0</v>
      </c>
      <c r="F1070" s="94">
        <f t="shared" si="115"/>
        <v>0</v>
      </c>
      <c r="G1070" s="94">
        <f>IF(AND(C1070&lt;&gt;"",SUM(G$34:G1069)&lt;E$25),$E$25/$E$29,0)</f>
        <v>0</v>
      </c>
      <c r="H1070" s="94">
        <f t="shared" si="116"/>
        <v>0</v>
      </c>
      <c r="I1070" s="94">
        <f t="shared" si="118"/>
        <v>0</v>
      </c>
      <c r="J1070" s="320" t="str">
        <f t="shared" si="117"/>
        <v>2108–2109</v>
      </c>
      <c r="L1070" s="356"/>
      <c r="N1070" s="95"/>
    </row>
    <row r="1071" spans="1:14" x14ac:dyDescent="0.3">
      <c r="A1071" s="354">
        <v>76307</v>
      </c>
      <c r="B1071" s="92">
        <f t="shared" si="113"/>
        <v>0</v>
      </c>
      <c r="C1071" s="93"/>
      <c r="D1071" s="94">
        <f t="shared" si="114"/>
        <v>0</v>
      </c>
      <c r="E1071" s="355">
        <f t="shared" si="112"/>
        <v>0</v>
      </c>
      <c r="F1071" s="94">
        <f t="shared" si="115"/>
        <v>0</v>
      </c>
      <c r="G1071" s="94">
        <f>IF(AND(C1071&lt;&gt;"",SUM(G$34:G1070)&lt;E$25),$E$25/$E$29,0)</f>
        <v>0</v>
      </c>
      <c r="H1071" s="94">
        <f t="shared" si="116"/>
        <v>0</v>
      </c>
      <c r="I1071" s="94">
        <f t="shared" si="118"/>
        <v>0</v>
      </c>
      <c r="J1071" s="320" t="str">
        <f t="shared" si="117"/>
        <v>2108–2109</v>
      </c>
      <c r="L1071" s="356"/>
      <c r="N1071" s="95"/>
    </row>
    <row r="1072" spans="1:14" x14ac:dyDescent="0.3">
      <c r="A1072" s="354">
        <v>76338</v>
      </c>
      <c r="B1072" s="92">
        <f t="shared" si="113"/>
        <v>0</v>
      </c>
      <c r="C1072" s="93"/>
      <c r="D1072" s="94">
        <f t="shared" si="114"/>
        <v>0</v>
      </c>
      <c r="E1072" s="355">
        <f t="shared" si="112"/>
        <v>0</v>
      </c>
      <c r="F1072" s="94">
        <f t="shared" si="115"/>
        <v>0</v>
      </c>
      <c r="G1072" s="94">
        <f>IF(AND(C1072&lt;&gt;"",SUM(G$34:G1071)&lt;E$25),$E$25/$E$29,0)</f>
        <v>0</v>
      </c>
      <c r="H1072" s="94">
        <f t="shared" si="116"/>
        <v>0</v>
      </c>
      <c r="I1072" s="94">
        <f t="shared" si="118"/>
        <v>0</v>
      </c>
      <c r="J1072" s="320" t="str">
        <f t="shared" si="117"/>
        <v>2108–2109</v>
      </c>
      <c r="L1072" s="356"/>
      <c r="N1072" s="95"/>
    </row>
    <row r="1073" spans="1:14" x14ac:dyDescent="0.3">
      <c r="A1073" s="354">
        <v>76369</v>
      </c>
      <c r="B1073" s="92">
        <f t="shared" si="113"/>
        <v>0</v>
      </c>
      <c r="C1073" s="93"/>
      <c r="D1073" s="94">
        <f t="shared" si="114"/>
        <v>0</v>
      </c>
      <c r="E1073" s="355">
        <f t="shared" si="112"/>
        <v>0</v>
      </c>
      <c r="F1073" s="94">
        <f t="shared" si="115"/>
        <v>0</v>
      </c>
      <c r="G1073" s="94">
        <f>IF(AND(C1073&lt;&gt;"",SUM(G$34:G1072)&lt;E$25),$E$25/$E$29,0)</f>
        <v>0</v>
      </c>
      <c r="H1073" s="94">
        <f t="shared" si="116"/>
        <v>0</v>
      </c>
      <c r="I1073" s="94">
        <f t="shared" si="118"/>
        <v>0</v>
      </c>
      <c r="J1073" s="320" t="str">
        <f t="shared" si="117"/>
        <v>2108–2109</v>
      </c>
      <c r="L1073" s="356"/>
      <c r="N1073" s="95"/>
    </row>
    <row r="1074" spans="1:14" x14ac:dyDescent="0.3">
      <c r="A1074" s="354">
        <v>76397</v>
      </c>
      <c r="B1074" s="92">
        <f t="shared" si="113"/>
        <v>0</v>
      </c>
      <c r="C1074" s="93"/>
      <c r="D1074" s="94">
        <f t="shared" si="114"/>
        <v>0</v>
      </c>
      <c r="E1074" s="355">
        <f t="shared" si="112"/>
        <v>0</v>
      </c>
      <c r="F1074" s="94">
        <f t="shared" si="115"/>
        <v>0</v>
      </c>
      <c r="G1074" s="94">
        <f>IF(AND(C1074&lt;&gt;"",SUM(G$34:G1073)&lt;E$25),$E$25/$E$29,0)</f>
        <v>0</v>
      </c>
      <c r="H1074" s="94">
        <f t="shared" si="116"/>
        <v>0</v>
      </c>
      <c r="I1074" s="94">
        <f t="shared" si="118"/>
        <v>0</v>
      </c>
      <c r="J1074" s="320" t="str">
        <f t="shared" si="117"/>
        <v>2108–2109</v>
      </c>
      <c r="L1074" s="356"/>
      <c r="N1074" s="95"/>
    </row>
    <row r="1075" spans="1:14" x14ac:dyDescent="0.3">
      <c r="A1075" s="354">
        <v>76428</v>
      </c>
      <c r="B1075" s="92">
        <f t="shared" si="113"/>
        <v>0</v>
      </c>
      <c r="C1075" s="93"/>
      <c r="D1075" s="94">
        <f t="shared" si="114"/>
        <v>0</v>
      </c>
      <c r="E1075" s="355">
        <f t="shared" si="112"/>
        <v>0</v>
      </c>
      <c r="F1075" s="94">
        <f t="shared" si="115"/>
        <v>0</v>
      </c>
      <c r="G1075" s="94">
        <f>IF(AND(C1075&lt;&gt;"",SUM(G$34:G1074)&lt;E$25),$E$25/$E$29,0)</f>
        <v>0</v>
      </c>
      <c r="H1075" s="94">
        <f t="shared" si="116"/>
        <v>0</v>
      </c>
      <c r="I1075" s="94">
        <f t="shared" si="118"/>
        <v>0</v>
      </c>
      <c r="J1075" s="320" t="str">
        <f t="shared" si="117"/>
        <v>2108–2109</v>
      </c>
      <c r="L1075" s="356"/>
      <c r="N1075" s="95"/>
    </row>
    <row r="1076" spans="1:14" x14ac:dyDescent="0.3">
      <c r="A1076" s="354">
        <v>76458</v>
      </c>
      <c r="B1076" s="92">
        <f t="shared" si="113"/>
        <v>0</v>
      </c>
      <c r="C1076" s="93"/>
      <c r="D1076" s="94">
        <f t="shared" si="114"/>
        <v>0</v>
      </c>
      <c r="E1076" s="355">
        <f t="shared" si="112"/>
        <v>0</v>
      </c>
      <c r="F1076" s="94">
        <f t="shared" si="115"/>
        <v>0</v>
      </c>
      <c r="G1076" s="94">
        <f>IF(AND(C1076&lt;&gt;"",SUM(G$34:G1075)&lt;E$25),$E$25/$E$29,0)</f>
        <v>0</v>
      </c>
      <c r="H1076" s="94">
        <f t="shared" si="116"/>
        <v>0</v>
      </c>
      <c r="I1076" s="94">
        <f t="shared" si="118"/>
        <v>0</v>
      </c>
      <c r="J1076" s="320" t="str">
        <f t="shared" si="117"/>
        <v>2108–2109</v>
      </c>
      <c r="L1076" s="356"/>
      <c r="N1076" s="95"/>
    </row>
    <row r="1077" spans="1:14" x14ac:dyDescent="0.3">
      <c r="A1077" s="354">
        <v>76489</v>
      </c>
      <c r="B1077" s="92">
        <f t="shared" si="113"/>
        <v>0</v>
      </c>
      <c r="C1077" s="93"/>
      <c r="D1077" s="94">
        <f t="shared" si="114"/>
        <v>0</v>
      </c>
      <c r="E1077" s="355">
        <f t="shared" si="112"/>
        <v>0</v>
      </c>
      <c r="F1077" s="94">
        <f t="shared" si="115"/>
        <v>0</v>
      </c>
      <c r="G1077" s="94">
        <f>IF(AND(C1077&lt;&gt;"",SUM(G$34:G1076)&lt;E$25),$E$25/$E$29,0)</f>
        <v>0</v>
      </c>
      <c r="H1077" s="94">
        <f t="shared" si="116"/>
        <v>0</v>
      </c>
      <c r="I1077" s="94">
        <f t="shared" si="118"/>
        <v>0</v>
      </c>
      <c r="J1077" s="320" t="str">
        <f t="shared" si="117"/>
        <v>2108–2109</v>
      </c>
      <c r="L1077" s="356"/>
      <c r="N1077" s="95"/>
    </row>
    <row r="1078" spans="1:14" x14ac:dyDescent="0.3">
      <c r="A1078" s="354">
        <v>76519</v>
      </c>
      <c r="B1078" s="92">
        <f t="shared" si="113"/>
        <v>0</v>
      </c>
      <c r="C1078" s="93"/>
      <c r="D1078" s="94">
        <f t="shared" si="114"/>
        <v>0</v>
      </c>
      <c r="E1078" s="355">
        <f t="shared" si="112"/>
        <v>0</v>
      </c>
      <c r="F1078" s="94">
        <f t="shared" si="115"/>
        <v>0</v>
      </c>
      <c r="G1078" s="94">
        <f>IF(AND(C1078&lt;&gt;"",SUM(G$34:G1077)&lt;E$25),$E$25/$E$29,0)</f>
        <v>0</v>
      </c>
      <c r="H1078" s="94">
        <f t="shared" si="116"/>
        <v>0</v>
      </c>
      <c r="I1078" s="94">
        <f t="shared" si="118"/>
        <v>0</v>
      </c>
      <c r="J1078" s="320" t="str">
        <f t="shared" si="117"/>
        <v>2109–2110</v>
      </c>
      <c r="L1078" s="356"/>
      <c r="N1078" s="95"/>
    </row>
    <row r="1079" spans="1:14" x14ac:dyDescent="0.3">
      <c r="A1079" s="354">
        <v>76550</v>
      </c>
      <c r="B1079" s="92">
        <f t="shared" si="113"/>
        <v>0</v>
      </c>
      <c r="C1079" s="93"/>
      <c r="D1079" s="94">
        <f t="shared" si="114"/>
        <v>0</v>
      </c>
      <c r="E1079" s="355">
        <f t="shared" si="112"/>
        <v>0</v>
      </c>
      <c r="F1079" s="94">
        <f t="shared" si="115"/>
        <v>0</v>
      </c>
      <c r="G1079" s="94">
        <f>IF(AND(C1079&lt;&gt;"",SUM(G$34:G1078)&lt;E$25),$E$25/$E$29,0)</f>
        <v>0</v>
      </c>
      <c r="H1079" s="94">
        <f t="shared" si="116"/>
        <v>0</v>
      </c>
      <c r="I1079" s="94">
        <f t="shared" si="118"/>
        <v>0</v>
      </c>
      <c r="J1079" s="320" t="str">
        <f t="shared" si="117"/>
        <v>2109–2110</v>
      </c>
      <c r="L1079" s="356"/>
      <c r="N1079" s="95"/>
    </row>
    <row r="1080" spans="1:14" x14ac:dyDescent="0.3">
      <c r="A1080" s="354">
        <v>76581</v>
      </c>
      <c r="B1080" s="92">
        <f t="shared" si="113"/>
        <v>0</v>
      </c>
      <c r="C1080" s="93"/>
      <c r="D1080" s="94">
        <f t="shared" si="114"/>
        <v>0</v>
      </c>
      <c r="E1080" s="355">
        <f t="shared" si="112"/>
        <v>0</v>
      </c>
      <c r="F1080" s="94">
        <f t="shared" si="115"/>
        <v>0</v>
      </c>
      <c r="G1080" s="94">
        <f>IF(AND(C1080&lt;&gt;"",SUM(G$34:G1079)&lt;E$25),$E$25/$E$29,0)</f>
        <v>0</v>
      </c>
      <c r="H1080" s="94">
        <f t="shared" si="116"/>
        <v>0</v>
      </c>
      <c r="I1080" s="94">
        <f t="shared" si="118"/>
        <v>0</v>
      </c>
      <c r="J1080" s="320" t="str">
        <f t="shared" si="117"/>
        <v>2109–2110</v>
      </c>
      <c r="L1080" s="356"/>
      <c r="N1080" s="95"/>
    </row>
    <row r="1081" spans="1:14" x14ac:dyDescent="0.3">
      <c r="A1081" s="354">
        <v>76611</v>
      </c>
      <c r="B1081" s="92">
        <f t="shared" si="113"/>
        <v>0</v>
      </c>
      <c r="C1081" s="93"/>
      <c r="D1081" s="94">
        <f t="shared" si="114"/>
        <v>0</v>
      </c>
      <c r="E1081" s="355">
        <f t="shared" si="112"/>
        <v>0</v>
      </c>
      <c r="F1081" s="94">
        <f t="shared" si="115"/>
        <v>0</v>
      </c>
      <c r="G1081" s="94">
        <f>IF(AND(C1081&lt;&gt;"",SUM(G$34:G1080)&lt;E$25),$E$25/$E$29,0)</f>
        <v>0</v>
      </c>
      <c r="H1081" s="94">
        <f t="shared" si="116"/>
        <v>0</v>
      </c>
      <c r="I1081" s="94">
        <f t="shared" si="118"/>
        <v>0</v>
      </c>
      <c r="J1081" s="320" t="str">
        <f t="shared" si="117"/>
        <v>2109–2110</v>
      </c>
      <c r="L1081" s="356"/>
      <c r="N1081" s="95"/>
    </row>
    <row r="1082" spans="1:14" x14ac:dyDescent="0.3">
      <c r="A1082" s="354">
        <v>76642</v>
      </c>
      <c r="B1082" s="92">
        <f t="shared" si="113"/>
        <v>0</v>
      </c>
      <c r="C1082" s="93"/>
      <c r="D1082" s="94">
        <f t="shared" si="114"/>
        <v>0</v>
      </c>
      <c r="E1082" s="355">
        <f t="shared" si="112"/>
        <v>0</v>
      </c>
      <c r="F1082" s="94">
        <f t="shared" si="115"/>
        <v>0</v>
      </c>
      <c r="G1082" s="94">
        <f>IF(AND(C1082&lt;&gt;"",SUM(G$34:G1081)&lt;E$25),$E$25/$E$29,0)</f>
        <v>0</v>
      </c>
      <c r="H1082" s="94">
        <f t="shared" si="116"/>
        <v>0</v>
      </c>
      <c r="I1082" s="94">
        <f t="shared" si="118"/>
        <v>0</v>
      </c>
      <c r="J1082" s="320" t="str">
        <f t="shared" si="117"/>
        <v>2109–2110</v>
      </c>
      <c r="L1082" s="356"/>
      <c r="N1082" s="95"/>
    </row>
    <row r="1083" spans="1:14" x14ac:dyDescent="0.3">
      <c r="A1083" s="354">
        <v>76672</v>
      </c>
      <c r="B1083" s="92">
        <f t="shared" si="113"/>
        <v>0</v>
      </c>
      <c r="C1083" s="93"/>
      <c r="D1083" s="94">
        <f t="shared" si="114"/>
        <v>0</v>
      </c>
      <c r="E1083" s="355">
        <f t="shared" si="112"/>
        <v>0</v>
      </c>
      <c r="F1083" s="94">
        <f t="shared" si="115"/>
        <v>0</v>
      </c>
      <c r="G1083" s="94">
        <f>IF(AND(C1083&lt;&gt;"",SUM(G$34:G1082)&lt;E$25),$E$25/$E$29,0)</f>
        <v>0</v>
      </c>
      <c r="H1083" s="94">
        <f t="shared" si="116"/>
        <v>0</v>
      </c>
      <c r="I1083" s="94">
        <f t="shared" si="118"/>
        <v>0</v>
      </c>
      <c r="J1083" s="320" t="str">
        <f t="shared" si="117"/>
        <v>2109–2110</v>
      </c>
      <c r="L1083" s="356"/>
      <c r="N1083" s="95"/>
    </row>
    <row r="1084" spans="1:14" x14ac:dyDescent="0.3">
      <c r="A1084" s="354">
        <v>76703</v>
      </c>
      <c r="B1084" s="92">
        <f t="shared" si="113"/>
        <v>0</v>
      </c>
      <c r="C1084" s="93"/>
      <c r="D1084" s="94">
        <f t="shared" si="114"/>
        <v>0</v>
      </c>
      <c r="E1084" s="355">
        <f t="shared" si="112"/>
        <v>0</v>
      </c>
      <c r="F1084" s="94">
        <f t="shared" si="115"/>
        <v>0</v>
      </c>
      <c r="G1084" s="94">
        <f>IF(AND(C1084&lt;&gt;"",SUM(G$34:G1083)&lt;E$25),$E$25/$E$29,0)</f>
        <v>0</v>
      </c>
      <c r="H1084" s="94">
        <f t="shared" si="116"/>
        <v>0</v>
      </c>
      <c r="I1084" s="94">
        <f t="shared" si="118"/>
        <v>0</v>
      </c>
      <c r="J1084" s="320" t="str">
        <f t="shared" si="117"/>
        <v>2109–2110</v>
      </c>
      <c r="L1084" s="356"/>
      <c r="N1084" s="95"/>
    </row>
    <row r="1085" spans="1:14" x14ac:dyDescent="0.3">
      <c r="A1085" s="354">
        <v>76734</v>
      </c>
      <c r="B1085" s="92">
        <f t="shared" si="113"/>
        <v>0</v>
      </c>
      <c r="C1085" s="93"/>
      <c r="D1085" s="94">
        <f t="shared" si="114"/>
        <v>0</v>
      </c>
      <c r="E1085" s="355">
        <f t="shared" si="112"/>
        <v>0</v>
      </c>
      <c r="F1085" s="94">
        <f t="shared" si="115"/>
        <v>0</v>
      </c>
      <c r="G1085" s="94">
        <f>IF(AND(C1085&lt;&gt;"",SUM(G$34:G1084)&lt;E$25),$E$25/$E$29,0)</f>
        <v>0</v>
      </c>
      <c r="H1085" s="94">
        <f t="shared" si="116"/>
        <v>0</v>
      </c>
      <c r="I1085" s="94">
        <f t="shared" si="118"/>
        <v>0</v>
      </c>
      <c r="J1085" s="320" t="str">
        <f t="shared" si="117"/>
        <v>2109–2110</v>
      </c>
      <c r="L1085" s="356"/>
      <c r="N1085" s="95"/>
    </row>
    <row r="1086" spans="1:14" x14ac:dyDescent="0.3">
      <c r="A1086" s="354">
        <v>76762</v>
      </c>
      <c r="B1086" s="92">
        <f t="shared" si="113"/>
        <v>0</v>
      </c>
      <c r="C1086" s="93"/>
      <c r="D1086" s="94">
        <f t="shared" si="114"/>
        <v>0</v>
      </c>
      <c r="E1086" s="355">
        <f t="shared" si="112"/>
        <v>0</v>
      </c>
      <c r="F1086" s="94">
        <f t="shared" si="115"/>
        <v>0</v>
      </c>
      <c r="G1086" s="94">
        <f>IF(AND(C1086&lt;&gt;"",SUM(G$34:G1085)&lt;E$25),$E$25/$E$29,0)</f>
        <v>0</v>
      </c>
      <c r="H1086" s="94">
        <f t="shared" si="116"/>
        <v>0</v>
      </c>
      <c r="I1086" s="94">
        <f t="shared" si="118"/>
        <v>0</v>
      </c>
      <c r="J1086" s="320" t="str">
        <f t="shared" si="117"/>
        <v>2109–2110</v>
      </c>
      <c r="L1086" s="356"/>
      <c r="N1086" s="95"/>
    </row>
    <row r="1087" spans="1:14" x14ac:dyDescent="0.3">
      <c r="A1087" s="354">
        <v>76793</v>
      </c>
      <c r="B1087" s="92">
        <f t="shared" si="113"/>
        <v>0</v>
      </c>
      <c r="C1087" s="93"/>
      <c r="D1087" s="94">
        <f t="shared" si="114"/>
        <v>0</v>
      </c>
      <c r="E1087" s="355">
        <f t="shared" si="112"/>
        <v>0</v>
      </c>
      <c r="F1087" s="94">
        <f t="shared" si="115"/>
        <v>0</v>
      </c>
      <c r="G1087" s="94">
        <f>IF(AND(C1087&lt;&gt;"",SUM(G$34:G1086)&lt;E$25),$E$25/$E$29,0)</f>
        <v>0</v>
      </c>
      <c r="H1087" s="94">
        <f t="shared" si="116"/>
        <v>0</v>
      </c>
      <c r="I1087" s="94">
        <f t="shared" si="118"/>
        <v>0</v>
      </c>
      <c r="J1087" s="320" t="str">
        <f t="shared" si="117"/>
        <v>2109–2110</v>
      </c>
      <c r="L1087" s="356"/>
      <c r="N1087" s="95"/>
    </row>
    <row r="1088" spans="1:14" x14ac:dyDescent="0.3">
      <c r="A1088" s="354">
        <v>76823</v>
      </c>
      <c r="B1088" s="92">
        <f t="shared" si="113"/>
        <v>0</v>
      </c>
      <c r="C1088" s="93"/>
      <c r="D1088" s="94">
        <f t="shared" si="114"/>
        <v>0</v>
      </c>
      <c r="E1088" s="355">
        <f t="shared" si="112"/>
        <v>0</v>
      </c>
      <c r="F1088" s="94">
        <f t="shared" si="115"/>
        <v>0</v>
      </c>
      <c r="G1088" s="94">
        <f>IF(AND(C1088&lt;&gt;"",SUM(G$34:G1087)&lt;E$25),$E$25/$E$29,0)</f>
        <v>0</v>
      </c>
      <c r="H1088" s="94">
        <f t="shared" si="116"/>
        <v>0</v>
      </c>
      <c r="I1088" s="94">
        <f t="shared" si="118"/>
        <v>0</v>
      </c>
      <c r="J1088" s="320" t="str">
        <f t="shared" si="117"/>
        <v>2109–2110</v>
      </c>
      <c r="L1088" s="356"/>
      <c r="N1088" s="95"/>
    </row>
    <row r="1089" spans="1:14" x14ac:dyDescent="0.3">
      <c r="A1089" s="354">
        <v>76854</v>
      </c>
      <c r="B1089" s="92">
        <f t="shared" si="113"/>
        <v>0</v>
      </c>
      <c r="C1089" s="93"/>
      <c r="D1089" s="94">
        <f t="shared" si="114"/>
        <v>0</v>
      </c>
      <c r="E1089" s="355">
        <f t="shared" si="112"/>
        <v>0</v>
      </c>
      <c r="F1089" s="94">
        <f t="shared" si="115"/>
        <v>0</v>
      </c>
      <c r="G1089" s="94">
        <f>IF(AND(C1089&lt;&gt;"",SUM(G$34:G1088)&lt;E$25),$E$25/$E$29,0)</f>
        <v>0</v>
      </c>
      <c r="H1089" s="94">
        <f t="shared" si="116"/>
        <v>0</v>
      </c>
      <c r="I1089" s="94">
        <f t="shared" si="118"/>
        <v>0</v>
      </c>
      <c r="J1089" s="320" t="str">
        <f t="shared" si="117"/>
        <v>2109–2110</v>
      </c>
      <c r="L1089" s="356"/>
      <c r="N1089" s="95"/>
    </row>
    <row r="1090" spans="1:14" x14ac:dyDescent="0.3">
      <c r="A1090" s="354">
        <v>76884</v>
      </c>
      <c r="B1090" s="92">
        <f t="shared" si="113"/>
        <v>0</v>
      </c>
      <c r="C1090" s="93"/>
      <c r="D1090" s="94">
        <f t="shared" si="114"/>
        <v>0</v>
      </c>
      <c r="E1090" s="355">
        <f t="shared" si="112"/>
        <v>0</v>
      </c>
      <c r="F1090" s="94">
        <f t="shared" si="115"/>
        <v>0</v>
      </c>
      <c r="G1090" s="94">
        <f>IF(AND(C1090&lt;&gt;"",SUM(G$34:G1089)&lt;E$25),$E$25/$E$29,0)</f>
        <v>0</v>
      </c>
      <c r="H1090" s="94">
        <f t="shared" si="116"/>
        <v>0</v>
      </c>
      <c r="I1090" s="94">
        <f t="shared" si="118"/>
        <v>0</v>
      </c>
      <c r="J1090" s="320" t="str">
        <f t="shared" si="117"/>
        <v>2110–2111</v>
      </c>
      <c r="L1090" s="356"/>
      <c r="N1090" s="95"/>
    </row>
    <row r="1091" spans="1:14" x14ac:dyDescent="0.3">
      <c r="A1091" s="354">
        <v>76915</v>
      </c>
      <c r="B1091" s="92">
        <f t="shared" si="113"/>
        <v>0</v>
      </c>
      <c r="C1091" s="93"/>
      <c r="D1091" s="94">
        <f t="shared" si="114"/>
        <v>0</v>
      </c>
      <c r="E1091" s="355">
        <f t="shared" si="112"/>
        <v>0</v>
      </c>
      <c r="F1091" s="94">
        <f t="shared" si="115"/>
        <v>0</v>
      </c>
      <c r="G1091" s="94">
        <f>IF(AND(C1091&lt;&gt;"",SUM(G$34:G1090)&lt;E$25),$E$25/$E$29,0)</f>
        <v>0</v>
      </c>
      <c r="H1091" s="94">
        <f t="shared" si="116"/>
        <v>0</v>
      </c>
      <c r="I1091" s="94">
        <f t="shared" si="118"/>
        <v>0</v>
      </c>
      <c r="J1091" s="320" t="str">
        <f t="shared" si="117"/>
        <v>2110–2111</v>
      </c>
      <c r="L1091" s="356"/>
      <c r="N1091" s="95"/>
    </row>
    <row r="1092" spans="1:14" x14ac:dyDescent="0.3">
      <c r="A1092" s="354">
        <v>76946</v>
      </c>
      <c r="B1092" s="92">
        <f t="shared" si="113"/>
        <v>0</v>
      </c>
      <c r="C1092" s="93"/>
      <c r="D1092" s="94">
        <f t="shared" si="114"/>
        <v>0</v>
      </c>
      <c r="E1092" s="355">
        <f t="shared" si="112"/>
        <v>0</v>
      </c>
      <c r="F1092" s="94">
        <f t="shared" si="115"/>
        <v>0</v>
      </c>
      <c r="G1092" s="94">
        <f>IF(AND(C1092&lt;&gt;"",SUM(G$34:G1091)&lt;E$25),$E$25/$E$29,0)</f>
        <v>0</v>
      </c>
      <c r="H1092" s="94">
        <f t="shared" si="116"/>
        <v>0</v>
      </c>
      <c r="I1092" s="94">
        <f t="shared" si="118"/>
        <v>0</v>
      </c>
      <c r="J1092" s="320" t="str">
        <f t="shared" si="117"/>
        <v>2110–2111</v>
      </c>
      <c r="L1092" s="356"/>
      <c r="N1092" s="95"/>
    </row>
    <row r="1093" spans="1:14" x14ac:dyDescent="0.3">
      <c r="A1093" s="354">
        <v>76976</v>
      </c>
      <c r="B1093" s="92">
        <f t="shared" si="113"/>
        <v>0</v>
      </c>
      <c r="C1093" s="93"/>
      <c r="D1093" s="94">
        <f t="shared" si="114"/>
        <v>0</v>
      </c>
      <c r="E1093" s="355">
        <f t="shared" si="112"/>
        <v>0</v>
      </c>
      <c r="F1093" s="94">
        <f t="shared" si="115"/>
        <v>0</v>
      </c>
      <c r="G1093" s="94">
        <f>IF(AND(C1093&lt;&gt;"",SUM(G$34:G1092)&lt;E$25),$E$25/$E$29,0)</f>
        <v>0</v>
      </c>
      <c r="H1093" s="94">
        <f t="shared" si="116"/>
        <v>0</v>
      </c>
      <c r="I1093" s="94">
        <f t="shared" si="118"/>
        <v>0</v>
      </c>
      <c r="J1093" s="320" t="str">
        <f t="shared" si="117"/>
        <v>2110–2111</v>
      </c>
      <c r="L1093" s="356"/>
      <c r="N1093" s="95"/>
    </row>
    <row r="1094" spans="1:14" x14ac:dyDescent="0.3">
      <c r="A1094" s="354">
        <v>77007</v>
      </c>
      <c r="B1094" s="92">
        <f t="shared" si="113"/>
        <v>0</v>
      </c>
      <c r="C1094" s="93"/>
      <c r="D1094" s="94">
        <f t="shared" si="114"/>
        <v>0</v>
      </c>
      <c r="E1094" s="355">
        <f t="shared" si="112"/>
        <v>0</v>
      </c>
      <c r="F1094" s="94">
        <f t="shared" si="115"/>
        <v>0</v>
      </c>
      <c r="G1094" s="94">
        <f>IF(AND(C1094&lt;&gt;"",SUM(G$34:G1093)&lt;E$25),$E$25/$E$29,0)</f>
        <v>0</v>
      </c>
      <c r="H1094" s="94">
        <f t="shared" si="116"/>
        <v>0</v>
      </c>
      <c r="I1094" s="94">
        <f t="shared" si="118"/>
        <v>0</v>
      </c>
      <c r="J1094" s="320" t="str">
        <f t="shared" si="117"/>
        <v>2110–2111</v>
      </c>
      <c r="L1094" s="356"/>
      <c r="N1094" s="95"/>
    </row>
    <row r="1095" spans="1:14" x14ac:dyDescent="0.3">
      <c r="A1095" s="354">
        <v>77037</v>
      </c>
      <c r="B1095" s="92">
        <f t="shared" si="113"/>
        <v>0</v>
      </c>
      <c r="C1095" s="93"/>
      <c r="D1095" s="94">
        <f t="shared" si="114"/>
        <v>0</v>
      </c>
      <c r="E1095" s="355">
        <f t="shared" si="112"/>
        <v>0</v>
      </c>
      <c r="F1095" s="94">
        <f t="shared" si="115"/>
        <v>0</v>
      </c>
      <c r="G1095" s="94">
        <f>IF(AND(C1095&lt;&gt;"",SUM(G$34:G1094)&lt;E$25),$E$25/$E$29,0)</f>
        <v>0</v>
      </c>
      <c r="H1095" s="94">
        <f t="shared" si="116"/>
        <v>0</v>
      </c>
      <c r="I1095" s="94">
        <f t="shared" si="118"/>
        <v>0</v>
      </c>
      <c r="J1095" s="320" t="str">
        <f t="shared" si="117"/>
        <v>2110–2111</v>
      </c>
      <c r="L1095" s="356"/>
      <c r="N1095" s="95"/>
    </row>
    <row r="1096" spans="1:14" x14ac:dyDescent="0.3">
      <c r="A1096" s="354">
        <v>77068</v>
      </c>
      <c r="B1096" s="92">
        <f t="shared" si="113"/>
        <v>0</v>
      </c>
      <c r="C1096" s="93"/>
      <c r="D1096" s="94">
        <f t="shared" si="114"/>
        <v>0</v>
      </c>
      <c r="E1096" s="355">
        <f t="shared" si="112"/>
        <v>0</v>
      </c>
      <c r="F1096" s="94">
        <f t="shared" si="115"/>
        <v>0</v>
      </c>
      <c r="G1096" s="94">
        <f>IF(AND(C1096&lt;&gt;"",SUM(G$34:G1095)&lt;E$25),$E$25/$E$29,0)</f>
        <v>0</v>
      </c>
      <c r="H1096" s="94">
        <f t="shared" si="116"/>
        <v>0</v>
      </c>
      <c r="I1096" s="94">
        <f t="shared" si="118"/>
        <v>0</v>
      </c>
      <c r="J1096" s="320" t="str">
        <f t="shared" si="117"/>
        <v>2110–2111</v>
      </c>
      <c r="L1096" s="356"/>
      <c r="N1096" s="95"/>
    </row>
    <row r="1097" spans="1:14" x14ac:dyDescent="0.3">
      <c r="A1097" s="354">
        <v>77099</v>
      </c>
      <c r="B1097" s="92">
        <f t="shared" si="113"/>
        <v>0</v>
      </c>
      <c r="C1097" s="93"/>
      <c r="D1097" s="94">
        <f t="shared" si="114"/>
        <v>0</v>
      </c>
      <c r="E1097" s="355">
        <f t="shared" si="112"/>
        <v>0</v>
      </c>
      <c r="F1097" s="94">
        <f t="shared" si="115"/>
        <v>0</v>
      </c>
      <c r="G1097" s="94">
        <f>IF(AND(C1097&lt;&gt;"",SUM(G$34:G1096)&lt;E$25),$E$25/$E$29,0)</f>
        <v>0</v>
      </c>
      <c r="H1097" s="94">
        <f t="shared" si="116"/>
        <v>0</v>
      </c>
      <c r="I1097" s="94">
        <f t="shared" si="118"/>
        <v>0</v>
      </c>
      <c r="J1097" s="320" t="str">
        <f t="shared" si="117"/>
        <v>2110–2111</v>
      </c>
      <c r="L1097" s="356"/>
      <c r="N1097" s="95"/>
    </row>
    <row r="1098" spans="1:14" x14ac:dyDescent="0.3">
      <c r="A1098" s="354">
        <v>77127</v>
      </c>
      <c r="B1098" s="92">
        <f t="shared" si="113"/>
        <v>0</v>
      </c>
      <c r="C1098" s="93"/>
      <c r="D1098" s="94">
        <f t="shared" si="114"/>
        <v>0</v>
      </c>
      <c r="E1098" s="355">
        <f t="shared" si="112"/>
        <v>0</v>
      </c>
      <c r="F1098" s="94">
        <f t="shared" si="115"/>
        <v>0</v>
      </c>
      <c r="G1098" s="94">
        <f>IF(AND(C1098&lt;&gt;"",SUM(G$34:G1097)&lt;E$25),$E$25/$E$29,0)</f>
        <v>0</v>
      </c>
      <c r="H1098" s="94">
        <f t="shared" si="116"/>
        <v>0</v>
      </c>
      <c r="I1098" s="94">
        <f t="shared" si="118"/>
        <v>0</v>
      </c>
      <c r="J1098" s="320" t="str">
        <f t="shared" si="117"/>
        <v>2110–2111</v>
      </c>
      <c r="L1098" s="356"/>
      <c r="N1098" s="95"/>
    </row>
    <row r="1099" spans="1:14" x14ac:dyDescent="0.3">
      <c r="A1099" s="354">
        <v>77158</v>
      </c>
      <c r="B1099" s="92">
        <f t="shared" si="113"/>
        <v>0</v>
      </c>
      <c r="C1099" s="93"/>
      <c r="D1099" s="94">
        <f t="shared" si="114"/>
        <v>0</v>
      </c>
      <c r="E1099" s="355">
        <f t="shared" si="112"/>
        <v>0</v>
      </c>
      <c r="F1099" s="94">
        <f t="shared" si="115"/>
        <v>0</v>
      </c>
      <c r="G1099" s="94">
        <f>IF(AND(C1099&lt;&gt;"",SUM(G$34:G1098)&lt;E$25),$E$25/$E$29,0)</f>
        <v>0</v>
      </c>
      <c r="H1099" s="94">
        <f t="shared" si="116"/>
        <v>0</v>
      </c>
      <c r="I1099" s="94">
        <f t="shared" si="118"/>
        <v>0</v>
      </c>
      <c r="J1099" s="320" t="str">
        <f t="shared" si="117"/>
        <v>2110–2111</v>
      </c>
      <c r="L1099" s="356"/>
      <c r="N1099" s="95"/>
    </row>
    <row r="1100" spans="1:14" x14ac:dyDescent="0.3">
      <c r="A1100" s="354">
        <v>77188</v>
      </c>
      <c r="B1100" s="92">
        <f t="shared" si="113"/>
        <v>0</v>
      </c>
      <c r="C1100" s="93"/>
      <c r="D1100" s="94">
        <f t="shared" si="114"/>
        <v>0</v>
      </c>
      <c r="E1100" s="355">
        <f t="shared" si="112"/>
        <v>0</v>
      </c>
      <c r="F1100" s="94">
        <f t="shared" si="115"/>
        <v>0</v>
      </c>
      <c r="G1100" s="94">
        <f>IF(AND(C1100&lt;&gt;"",SUM(G$34:G1099)&lt;E$25),$E$25/$E$29,0)</f>
        <v>0</v>
      </c>
      <c r="H1100" s="94">
        <f t="shared" si="116"/>
        <v>0</v>
      </c>
      <c r="I1100" s="94">
        <f t="shared" si="118"/>
        <v>0</v>
      </c>
      <c r="J1100" s="320" t="str">
        <f t="shared" si="117"/>
        <v>2110–2111</v>
      </c>
      <c r="L1100" s="356"/>
      <c r="N1100" s="95"/>
    </row>
    <row r="1101" spans="1:14" x14ac:dyDescent="0.3">
      <c r="A1101" s="354">
        <v>77219</v>
      </c>
      <c r="B1101" s="92">
        <f t="shared" si="113"/>
        <v>0</v>
      </c>
      <c r="C1101" s="93"/>
      <c r="D1101" s="94">
        <f t="shared" si="114"/>
        <v>0</v>
      </c>
      <c r="E1101" s="355">
        <f t="shared" si="112"/>
        <v>0</v>
      </c>
      <c r="F1101" s="94">
        <f t="shared" si="115"/>
        <v>0</v>
      </c>
      <c r="G1101" s="94">
        <f>IF(AND(C1101&lt;&gt;"",SUM(G$34:G1100)&lt;E$25),$E$25/$E$29,0)</f>
        <v>0</v>
      </c>
      <c r="H1101" s="94">
        <f t="shared" si="116"/>
        <v>0</v>
      </c>
      <c r="I1101" s="94">
        <f t="shared" si="118"/>
        <v>0</v>
      </c>
      <c r="J1101" s="320" t="str">
        <f t="shared" si="117"/>
        <v>2110–2111</v>
      </c>
      <c r="L1101" s="356"/>
      <c r="N1101" s="95"/>
    </row>
    <row r="1102" spans="1:14" x14ac:dyDescent="0.3">
      <c r="A1102" s="354">
        <v>77249</v>
      </c>
      <c r="B1102" s="92">
        <f t="shared" si="113"/>
        <v>0</v>
      </c>
      <c r="C1102" s="93"/>
      <c r="D1102" s="94">
        <f t="shared" si="114"/>
        <v>0</v>
      </c>
      <c r="E1102" s="355">
        <f t="shared" si="112"/>
        <v>0</v>
      </c>
      <c r="F1102" s="94">
        <f t="shared" si="115"/>
        <v>0</v>
      </c>
      <c r="G1102" s="94">
        <f>IF(AND(C1102&lt;&gt;"",SUM(G$34:G1101)&lt;E$25),$E$25/$E$29,0)</f>
        <v>0</v>
      </c>
      <c r="H1102" s="94">
        <f t="shared" si="116"/>
        <v>0</v>
      </c>
      <c r="I1102" s="94">
        <f t="shared" si="118"/>
        <v>0</v>
      </c>
      <c r="J1102" s="320" t="str">
        <f t="shared" si="117"/>
        <v>2111–2112</v>
      </c>
      <c r="L1102" s="356"/>
      <c r="N1102" s="95"/>
    </row>
    <row r="1103" spans="1:14" x14ac:dyDescent="0.3">
      <c r="A1103" s="354">
        <v>77280</v>
      </c>
      <c r="B1103" s="92">
        <f t="shared" si="113"/>
        <v>0</v>
      </c>
      <c r="C1103" s="93"/>
      <c r="D1103" s="94">
        <f t="shared" si="114"/>
        <v>0</v>
      </c>
      <c r="E1103" s="355">
        <f t="shared" si="112"/>
        <v>0</v>
      </c>
      <c r="F1103" s="94">
        <f t="shared" si="115"/>
        <v>0</v>
      </c>
      <c r="G1103" s="94">
        <f>IF(AND(C1103&lt;&gt;"",SUM(G$34:G1102)&lt;E$25),$E$25/$E$29,0)</f>
        <v>0</v>
      </c>
      <c r="H1103" s="94">
        <f t="shared" si="116"/>
        <v>0</v>
      </c>
      <c r="I1103" s="94">
        <f t="shared" si="118"/>
        <v>0</v>
      </c>
      <c r="J1103" s="320" t="str">
        <f t="shared" si="117"/>
        <v>2111–2112</v>
      </c>
      <c r="L1103" s="356"/>
      <c r="N1103" s="95"/>
    </row>
    <row r="1104" spans="1:14" x14ac:dyDescent="0.3">
      <c r="A1104" s="354">
        <v>77311</v>
      </c>
      <c r="B1104" s="92">
        <f t="shared" si="113"/>
        <v>0</v>
      </c>
      <c r="C1104" s="93"/>
      <c r="D1104" s="94">
        <f t="shared" si="114"/>
        <v>0</v>
      </c>
      <c r="E1104" s="355">
        <f t="shared" si="112"/>
        <v>0</v>
      </c>
      <c r="F1104" s="94">
        <f t="shared" si="115"/>
        <v>0</v>
      </c>
      <c r="G1104" s="94">
        <f>IF(AND(C1104&lt;&gt;"",SUM(G$34:G1103)&lt;E$25),$E$25/$E$29,0)</f>
        <v>0</v>
      </c>
      <c r="H1104" s="94">
        <f t="shared" si="116"/>
        <v>0</v>
      </c>
      <c r="I1104" s="94">
        <f t="shared" si="118"/>
        <v>0</v>
      </c>
      <c r="J1104" s="320" t="str">
        <f t="shared" si="117"/>
        <v>2111–2112</v>
      </c>
      <c r="L1104" s="356"/>
      <c r="N1104" s="95"/>
    </row>
    <row r="1105" spans="1:14" x14ac:dyDescent="0.3">
      <c r="A1105" s="354">
        <v>77341</v>
      </c>
      <c r="B1105" s="92">
        <f t="shared" si="113"/>
        <v>0</v>
      </c>
      <c r="C1105" s="93"/>
      <c r="D1105" s="94">
        <f t="shared" si="114"/>
        <v>0</v>
      </c>
      <c r="E1105" s="355">
        <f t="shared" si="112"/>
        <v>0</v>
      </c>
      <c r="F1105" s="94">
        <f t="shared" si="115"/>
        <v>0</v>
      </c>
      <c r="G1105" s="94">
        <f>IF(AND(C1105&lt;&gt;"",SUM(G$34:G1104)&lt;E$25),$E$25/$E$29,0)</f>
        <v>0</v>
      </c>
      <c r="H1105" s="94">
        <f t="shared" si="116"/>
        <v>0</v>
      </c>
      <c r="I1105" s="94">
        <f t="shared" si="118"/>
        <v>0</v>
      </c>
      <c r="J1105" s="320" t="str">
        <f t="shared" si="117"/>
        <v>2111–2112</v>
      </c>
      <c r="L1105" s="356"/>
      <c r="N1105" s="95"/>
    </row>
    <row r="1106" spans="1:14" x14ac:dyDescent="0.3">
      <c r="A1106" s="354">
        <v>77372</v>
      </c>
      <c r="B1106" s="92">
        <f t="shared" si="113"/>
        <v>0</v>
      </c>
      <c r="C1106" s="93"/>
      <c r="D1106" s="94">
        <f t="shared" si="114"/>
        <v>0</v>
      </c>
      <c r="E1106" s="355">
        <f t="shared" si="112"/>
        <v>0</v>
      </c>
      <c r="F1106" s="94">
        <f t="shared" si="115"/>
        <v>0</v>
      </c>
      <c r="G1106" s="94">
        <f>IF(AND(C1106&lt;&gt;"",SUM(G$34:G1105)&lt;E$25),$E$25/$E$29,0)</f>
        <v>0</v>
      </c>
      <c r="H1106" s="94">
        <f t="shared" si="116"/>
        <v>0</v>
      </c>
      <c r="I1106" s="94">
        <f t="shared" si="118"/>
        <v>0</v>
      </c>
      <c r="J1106" s="320" t="str">
        <f t="shared" si="117"/>
        <v>2111–2112</v>
      </c>
      <c r="L1106" s="356"/>
      <c r="N1106" s="95"/>
    </row>
    <row r="1107" spans="1:14" x14ac:dyDescent="0.3">
      <c r="A1107" s="354">
        <v>77402</v>
      </c>
      <c r="B1107" s="92">
        <f t="shared" si="113"/>
        <v>0</v>
      </c>
      <c r="C1107" s="93"/>
      <c r="D1107" s="94">
        <f t="shared" si="114"/>
        <v>0</v>
      </c>
      <c r="E1107" s="355">
        <f t="shared" si="112"/>
        <v>0</v>
      </c>
      <c r="F1107" s="94">
        <f t="shared" si="115"/>
        <v>0</v>
      </c>
      <c r="G1107" s="94">
        <f>IF(AND(C1107&lt;&gt;"",SUM(G$34:G1106)&lt;E$25),$E$25/$E$29,0)</f>
        <v>0</v>
      </c>
      <c r="H1107" s="94">
        <f t="shared" si="116"/>
        <v>0</v>
      </c>
      <c r="I1107" s="94">
        <f t="shared" si="118"/>
        <v>0</v>
      </c>
      <c r="J1107" s="320" t="str">
        <f t="shared" si="117"/>
        <v>2111–2112</v>
      </c>
      <c r="L1107" s="356"/>
      <c r="N1107" s="95"/>
    </row>
    <row r="1108" spans="1:14" x14ac:dyDescent="0.3">
      <c r="A1108" s="354">
        <v>77433</v>
      </c>
      <c r="B1108" s="92">
        <f t="shared" si="113"/>
        <v>0</v>
      </c>
      <c r="C1108" s="93"/>
      <c r="D1108" s="94">
        <f t="shared" si="114"/>
        <v>0</v>
      </c>
      <c r="E1108" s="355">
        <f t="shared" si="112"/>
        <v>0</v>
      </c>
      <c r="F1108" s="94">
        <f t="shared" si="115"/>
        <v>0</v>
      </c>
      <c r="G1108" s="94">
        <f>IF(AND(C1108&lt;&gt;"",SUM(G$34:G1107)&lt;E$25),$E$25/$E$29,0)</f>
        <v>0</v>
      </c>
      <c r="H1108" s="94">
        <f t="shared" si="116"/>
        <v>0</v>
      </c>
      <c r="I1108" s="94">
        <f t="shared" si="118"/>
        <v>0</v>
      </c>
      <c r="J1108" s="320" t="str">
        <f t="shared" si="117"/>
        <v>2111–2112</v>
      </c>
      <c r="L1108" s="356"/>
      <c r="N1108" s="95"/>
    </row>
    <row r="1109" spans="1:14" x14ac:dyDescent="0.3">
      <c r="A1109" s="354">
        <v>77464</v>
      </c>
      <c r="B1109" s="92">
        <f t="shared" si="113"/>
        <v>0</v>
      </c>
      <c r="C1109" s="93"/>
      <c r="D1109" s="94">
        <f t="shared" si="114"/>
        <v>0</v>
      </c>
      <c r="E1109" s="355">
        <f t="shared" si="112"/>
        <v>0</v>
      </c>
      <c r="F1109" s="94">
        <f t="shared" si="115"/>
        <v>0</v>
      </c>
      <c r="G1109" s="94">
        <f>IF(AND(C1109&lt;&gt;"",SUM(G$34:G1108)&lt;E$25),$E$25/$E$29,0)</f>
        <v>0</v>
      </c>
      <c r="H1109" s="94">
        <f t="shared" si="116"/>
        <v>0</v>
      </c>
      <c r="I1109" s="94">
        <f t="shared" si="118"/>
        <v>0</v>
      </c>
      <c r="J1109" s="320" t="str">
        <f t="shared" si="117"/>
        <v>2111–2112</v>
      </c>
      <c r="L1109" s="356"/>
      <c r="N1109" s="95"/>
    </row>
    <row r="1110" spans="1:14" x14ac:dyDescent="0.3">
      <c r="A1110" s="354">
        <v>77493</v>
      </c>
      <c r="B1110" s="92">
        <f t="shared" si="113"/>
        <v>0</v>
      </c>
      <c r="C1110" s="93"/>
      <c r="D1110" s="94">
        <f t="shared" si="114"/>
        <v>0</v>
      </c>
      <c r="E1110" s="355">
        <f t="shared" si="112"/>
        <v>0</v>
      </c>
      <c r="F1110" s="94">
        <f t="shared" si="115"/>
        <v>0</v>
      </c>
      <c r="G1110" s="94">
        <f>IF(AND(C1110&lt;&gt;"",SUM(G$34:G1109)&lt;E$25),$E$25/$E$29,0)</f>
        <v>0</v>
      </c>
      <c r="H1110" s="94">
        <f t="shared" si="116"/>
        <v>0</v>
      </c>
      <c r="I1110" s="94">
        <f t="shared" si="118"/>
        <v>0</v>
      </c>
      <c r="J1110" s="320" t="str">
        <f t="shared" si="117"/>
        <v>2111–2112</v>
      </c>
      <c r="L1110" s="356"/>
      <c r="N1110" s="95"/>
    </row>
    <row r="1111" spans="1:14" x14ac:dyDescent="0.3">
      <c r="A1111" s="354">
        <v>77524</v>
      </c>
      <c r="B1111" s="92">
        <f t="shared" si="113"/>
        <v>0</v>
      </c>
      <c r="C1111" s="93"/>
      <c r="D1111" s="94">
        <f t="shared" si="114"/>
        <v>0</v>
      </c>
      <c r="E1111" s="355">
        <f t="shared" si="112"/>
        <v>0</v>
      </c>
      <c r="F1111" s="94">
        <f t="shared" si="115"/>
        <v>0</v>
      </c>
      <c r="G1111" s="94">
        <f>IF(AND(C1111&lt;&gt;"",SUM(G$34:G1110)&lt;E$25),$E$25/$E$29,0)</f>
        <v>0</v>
      </c>
      <c r="H1111" s="94">
        <f t="shared" si="116"/>
        <v>0</v>
      </c>
      <c r="I1111" s="94">
        <f t="shared" si="118"/>
        <v>0</v>
      </c>
      <c r="J1111" s="320" t="str">
        <f t="shared" si="117"/>
        <v>2111–2112</v>
      </c>
      <c r="L1111" s="356"/>
      <c r="N1111" s="95"/>
    </row>
    <row r="1112" spans="1:14" x14ac:dyDescent="0.3">
      <c r="A1112" s="354">
        <v>77554</v>
      </c>
      <c r="B1112" s="92">
        <f t="shared" si="113"/>
        <v>0</v>
      </c>
      <c r="C1112" s="93"/>
      <c r="D1112" s="94">
        <f t="shared" si="114"/>
        <v>0</v>
      </c>
      <c r="E1112" s="355">
        <f t="shared" si="112"/>
        <v>0</v>
      </c>
      <c r="F1112" s="94">
        <f t="shared" si="115"/>
        <v>0</v>
      </c>
      <c r="G1112" s="94">
        <f>IF(AND(C1112&lt;&gt;"",SUM(G$34:G1111)&lt;E$25),$E$25/$E$29,0)</f>
        <v>0</v>
      </c>
      <c r="H1112" s="94">
        <f t="shared" si="116"/>
        <v>0</v>
      </c>
      <c r="I1112" s="94">
        <f t="shared" si="118"/>
        <v>0</v>
      </c>
      <c r="J1112" s="320" t="str">
        <f t="shared" si="117"/>
        <v>2111–2112</v>
      </c>
      <c r="L1112" s="356"/>
      <c r="N1112" s="95"/>
    </row>
    <row r="1113" spans="1:14" x14ac:dyDescent="0.3">
      <c r="A1113" s="354">
        <v>77585</v>
      </c>
      <c r="B1113" s="92">
        <f t="shared" si="113"/>
        <v>0</v>
      </c>
      <c r="C1113" s="93"/>
      <c r="D1113" s="94">
        <f t="shared" si="114"/>
        <v>0</v>
      </c>
      <c r="E1113" s="355">
        <f t="shared" si="112"/>
        <v>0</v>
      </c>
      <c r="F1113" s="94">
        <f t="shared" si="115"/>
        <v>0</v>
      </c>
      <c r="G1113" s="94">
        <f>IF(AND(C1113&lt;&gt;"",SUM(G$34:G1112)&lt;E$25),$E$25/$E$29,0)</f>
        <v>0</v>
      </c>
      <c r="H1113" s="94">
        <f t="shared" si="116"/>
        <v>0</v>
      </c>
      <c r="I1113" s="94">
        <f t="shared" si="118"/>
        <v>0</v>
      </c>
      <c r="J1113" s="320" t="str">
        <f t="shared" si="117"/>
        <v>2111–2112</v>
      </c>
      <c r="L1113" s="356"/>
      <c r="N1113" s="95"/>
    </row>
    <row r="1114" spans="1:14" x14ac:dyDescent="0.3">
      <c r="A1114" s="354">
        <v>77615</v>
      </c>
      <c r="B1114" s="92">
        <f t="shared" si="113"/>
        <v>0</v>
      </c>
      <c r="C1114" s="93"/>
      <c r="D1114" s="94">
        <f t="shared" si="114"/>
        <v>0</v>
      </c>
      <c r="E1114" s="355">
        <f t="shared" si="112"/>
        <v>0</v>
      </c>
      <c r="F1114" s="94">
        <f t="shared" si="115"/>
        <v>0</v>
      </c>
      <c r="G1114" s="94">
        <f>IF(AND(C1114&lt;&gt;"",SUM(G$34:G1113)&lt;E$25),$E$25/$E$29,0)</f>
        <v>0</v>
      </c>
      <c r="H1114" s="94">
        <f t="shared" si="116"/>
        <v>0</v>
      </c>
      <c r="I1114" s="94">
        <f t="shared" si="118"/>
        <v>0</v>
      </c>
      <c r="J1114" s="320" t="str">
        <f t="shared" si="117"/>
        <v>2112–2113</v>
      </c>
      <c r="L1114" s="356"/>
      <c r="N1114" s="95"/>
    </row>
    <row r="1115" spans="1:14" x14ac:dyDescent="0.3">
      <c r="A1115" s="354">
        <v>77646</v>
      </c>
      <c r="B1115" s="92">
        <f t="shared" si="113"/>
        <v>0</v>
      </c>
      <c r="C1115" s="93"/>
      <c r="D1115" s="94">
        <f t="shared" si="114"/>
        <v>0</v>
      </c>
      <c r="E1115" s="355">
        <f t="shared" si="112"/>
        <v>0</v>
      </c>
      <c r="F1115" s="94">
        <f t="shared" si="115"/>
        <v>0</v>
      </c>
      <c r="G1115" s="94">
        <f>IF(AND(C1115&lt;&gt;"",SUM(G$34:G1114)&lt;E$25),$E$25/$E$29,0)</f>
        <v>0</v>
      </c>
      <c r="H1115" s="94">
        <f t="shared" si="116"/>
        <v>0</v>
      </c>
      <c r="I1115" s="94">
        <f t="shared" si="118"/>
        <v>0</v>
      </c>
      <c r="J1115" s="320" t="str">
        <f t="shared" si="117"/>
        <v>2112–2113</v>
      </c>
      <c r="L1115" s="356"/>
      <c r="N1115" s="95"/>
    </row>
    <row r="1116" spans="1:14" x14ac:dyDescent="0.3">
      <c r="A1116" s="354">
        <v>77677</v>
      </c>
      <c r="B1116" s="92">
        <f t="shared" si="113"/>
        <v>0</v>
      </c>
      <c r="C1116" s="93"/>
      <c r="D1116" s="94">
        <f t="shared" si="114"/>
        <v>0</v>
      </c>
      <c r="E1116" s="355">
        <f t="shared" si="112"/>
        <v>0</v>
      </c>
      <c r="F1116" s="94">
        <f t="shared" si="115"/>
        <v>0</v>
      </c>
      <c r="G1116" s="94">
        <f>IF(AND(C1116&lt;&gt;"",SUM(G$34:G1115)&lt;E$25),$E$25/$E$29,0)</f>
        <v>0</v>
      </c>
      <c r="H1116" s="94">
        <f t="shared" si="116"/>
        <v>0</v>
      </c>
      <c r="I1116" s="94">
        <f t="shared" si="118"/>
        <v>0</v>
      </c>
      <c r="J1116" s="320" t="str">
        <f t="shared" si="117"/>
        <v>2112–2113</v>
      </c>
      <c r="L1116" s="356"/>
      <c r="N1116" s="95"/>
    </row>
    <row r="1117" spans="1:14" x14ac:dyDescent="0.3">
      <c r="A1117" s="354">
        <v>77707</v>
      </c>
      <c r="B1117" s="92">
        <f t="shared" si="113"/>
        <v>0</v>
      </c>
      <c r="C1117" s="93"/>
      <c r="D1117" s="94">
        <f t="shared" si="114"/>
        <v>0</v>
      </c>
      <c r="E1117" s="355">
        <f t="shared" si="112"/>
        <v>0</v>
      </c>
      <c r="F1117" s="94">
        <f t="shared" si="115"/>
        <v>0</v>
      </c>
      <c r="G1117" s="94">
        <f>IF(AND(C1117&lt;&gt;"",SUM(G$34:G1116)&lt;E$25),$E$25/$E$29,0)</f>
        <v>0</v>
      </c>
      <c r="H1117" s="94">
        <f t="shared" si="116"/>
        <v>0</v>
      </c>
      <c r="I1117" s="94">
        <f t="shared" si="118"/>
        <v>0</v>
      </c>
      <c r="J1117" s="320" t="str">
        <f t="shared" si="117"/>
        <v>2112–2113</v>
      </c>
      <c r="L1117" s="356"/>
      <c r="N1117" s="95"/>
    </row>
    <row r="1118" spans="1:14" x14ac:dyDescent="0.3">
      <c r="A1118" s="354">
        <v>77738</v>
      </c>
      <c r="B1118" s="92">
        <f t="shared" si="113"/>
        <v>0</v>
      </c>
      <c r="C1118" s="93"/>
      <c r="D1118" s="94">
        <f t="shared" si="114"/>
        <v>0</v>
      </c>
      <c r="E1118" s="355">
        <f t="shared" si="112"/>
        <v>0</v>
      </c>
      <c r="F1118" s="94">
        <f t="shared" si="115"/>
        <v>0</v>
      </c>
      <c r="G1118" s="94">
        <f>IF(AND(C1118&lt;&gt;"",SUM(G$34:G1117)&lt;E$25),$E$25/$E$29,0)</f>
        <v>0</v>
      </c>
      <c r="H1118" s="94">
        <f t="shared" si="116"/>
        <v>0</v>
      </c>
      <c r="I1118" s="94">
        <f t="shared" si="118"/>
        <v>0</v>
      </c>
      <c r="J1118" s="320" t="str">
        <f t="shared" si="117"/>
        <v>2112–2113</v>
      </c>
      <c r="L1118" s="356"/>
      <c r="N1118" s="95"/>
    </row>
    <row r="1119" spans="1:14" x14ac:dyDescent="0.3">
      <c r="A1119" s="354">
        <v>77768</v>
      </c>
      <c r="B1119" s="92">
        <f t="shared" si="113"/>
        <v>0</v>
      </c>
      <c r="C1119" s="93"/>
      <c r="D1119" s="94">
        <f t="shared" si="114"/>
        <v>0</v>
      </c>
      <c r="E1119" s="355">
        <f t="shared" si="112"/>
        <v>0</v>
      </c>
      <c r="F1119" s="94">
        <f t="shared" si="115"/>
        <v>0</v>
      </c>
      <c r="G1119" s="94">
        <f>IF(AND(C1119&lt;&gt;"",SUM(G$34:G1118)&lt;E$25),$E$25/$E$29,0)</f>
        <v>0</v>
      </c>
      <c r="H1119" s="94">
        <f t="shared" si="116"/>
        <v>0</v>
      </c>
      <c r="I1119" s="94">
        <f t="shared" si="118"/>
        <v>0</v>
      </c>
      <c r="J1119" s="320" t="str">
        <f t="shared" si="117"/>
        <v>2112–2113</v>
      </c>
      <c r="L1119" s="356"/>
      <c r="N1119" s="95"/>
    </row>
    <row r="1120" spans="1:14" x14ac:dyDescent="0.3">
      <c r="A1120" s="354">
        <v>77799</v>
      </c>
      <c r="B1120" s="92">
        <f t="shared" si="113"/>
        <v>0</v>
      </c>
      <c r="C1120" s="93"/>
      <c r="D1120" s="94">
        <f t="shared" si="114"/>
        <v>0</v>
      </c>
      <c r="E1120" s="355">
        <f t="shared" si="112"/>
        <v>0</v>
      </c>
      <c r="F1120" s="94">
        <f t="shared" si="115"/>
        <v>0</v>
      </c>
      <c r="G1120" s="94">
        <f>IF(AND(C1120&lt;&gt;"",SUM(G$34:G1119)&lt;E$25),$E$25/$E$29,0)</f>
        <v>0</v>
      </c>
      <c r="H1120" s="94">
        <f t="shared" si="116"/>
        <v>0</v>
      </c>
      <c r="I1120" s="94">
        <f t="shared" si="118"/>
        <v>0</v>
      </c>
      <c r="J1120" s="320" t="str">
        <f t="shared" si="117"/>
        <v>2112–2113</v>
      </c>
      <c r="L1120" s="356"/>
      <c r="N1120" s="95"/>
    </row>
    <row r="1121" spans="1:14" x14ac:dyDescent="0.3">
      <c r="A1121" s="354">
        <v>77830</v>
      </c>
      <c r="B1121" s="92">
        <f t="shared" si="113"/>
        <v>0</v>
      </c>
      <c r="C1121" s="93"/>
      <c r="D1121" s="94">
        <f t="shared" si="114"/>
        <v>0</v>
      </c>
      <c r="E1121" s="355">
        <f t="shared" si="112"/>
        <v>0</v>
      </c>
      <c r="F1121" s="94">
        <f t="shared" si="115"/>
        <v>0</v>
      </c>
      <c r="G1121" s="94">
        <f>IF(AND(C1121&lt;&gt;"",SUM(G$34:G1120)&lt;E$25),$E$25/$E$29,0)</f>
        <v>0</v>
      </c>
      <c r="H1121" s="94">
        <f t="shared" si="116"/>
        <v>0</v>
      </c>
      <c r="I1121" s="94">
        <f t="shared" si="118"/>
        <v>0</v>
      </c>
      <c r="J1121" s="320" t="str">
        <f t="shared" si="117"/>
        <v>2112–2113</v>
      </c>
      <c r="L1121" s="356"/>
      <c r="N1121" s="95"/>
    </row>
    <row r="1122" spans="1:14" x14ac:dyDescent="0.3">
      <c r="A1122" s="354">
        <v>77858</v>
      </c>
      <c r="B1122" s="92">
        <f t="shared" si="113"/>
        <v>0</v>
      </c>
      <c r="C1122" s="93"/>
      <c r="D1122" s="94">
        <f t="shared" si="114"/>
        <v>0</v>
      </c>
      <c r="E1122" s="355">
        <f t="shared" ref="E1122:E1185" si="119">C1122-D1122</f>
        <v>0</v>
      </c>
      <c r="F1122" s="94">
        <f t="shared" si="115"/>
        <v>0</v>
      </c>
      <c r="G1122" s="94">
        <f>IF(AND(C1122&lt;&gt;"",SUM(G$34:G1121)&lt;E$25),$E$25/$E$29,0)</f>
        <v>0</v>
      </c>
      <c r="H1122" s="94">
        <f t="shared" si="116"/>
        <v>0</v>
      </c>
      <c r="I1122" s="94">
        <f t="shared" si="118"/>
        <v>0</v>
      </c>
      <c r="J1122" s="320" t="str">
        <f t="shared" si="117"/>
        <v>2112–2113</v>
      </c>
      <c r="L1122" s="356"/>
      <c r="N1122" s="95"/>
    </row>
    <row r="1123" spans="1:14" x14ac:dyDescent="0.3">
      <c r="A1123" s="354">
        <v>77889</v>
      </c>
      <c r="B1123" s="92">
        <f t="shared" ref="B1123:B1186" si="120">IF(C1123&gt;0,C1123*-1,C1123)</f>
        <v>0</v>
      </c>
      <c r="C1123" s="93"/>
      <c r="D1123" s="94">
        <f t="shared" ref="D1123:D1186" si="121">IF(C1123="",0,IF($E$20="Beginning",IF(C1122&lt;&gt;"",$F1122*$E$16/12,0),IF(C1122&lt;&gt;"",$F1122*$E$16/12,$E$21*$E$16/12)))</f>
        <v>0</v>
      </c>
      <c r="E1123" s="355">
        <f t="shared" si="119"/>
        <v>0</v>
      </c>
      <c r="F1123" s="94">
        <f t="shared" ref="F1123:F1186" si="122">IF(C1123="",0,IF(C1122="",$E$21-E1123,IF(C1123&lt;&gt;"",F1122-E1123)))</f>
        <v>0</v>
      </c>
      <c r="G1123" s="94">
        <f>IF(AND(C1123&lt;&gt;"",SUM(G$34:G1122)&lt;E$25),$E$25/$E$29,0)</f>
        <v>0</v>
      </c>
      <c r="H1123" s="94">
        <f t="shared" ref="H1123:H1186" si="123">IF(C1123&lt;&gt;"",G1123+H1122,0)</f>
        <v>0</v>
      </c>
      <c r="I1123" s="94">
        <f t="shared" si="118"/>
        <v>0</v>
      </c>
      <c r="J1123" s="320" t="str">
        <f t="shared" ref="J1123:J1186" si="124">IF(OR(MONTH(A1123)=1,MONTH(A1123)=2,MONTH(A1123)=3,MONTH(A1123)=4,MONTH(A1123)=5,MONTH(A1123)=6),YEAR(A1123)-1&amp;"–"&amp;YEAR(A1123),YEAR(A1123)&amp;"–"&amp;YEAR(A1123)+1)</f>
        <v>2112–2113</v>
      </c>
      <c r="L1123" s="356"/>
      <c r="N1123" s="95"/>
    </row>
    <row r="1124" spans="1:14" x14ac:dyDescent="0.3">
      <c r="A1124" s="354">
        <v>77919</v>
      </c>
      <c r="B1124" s="92">
        <f t="shared" si="120"/>
        <v>0</v>
      </c>
      <c r="C1124" s="93"/>
      <c r="D1124" s="94">
        <f t="shared" si="121"/>
        <v>0</v>
      </c>
      <c r="E1124" s="355">
        <f t="shared" si="119"/>
        <v>0</v>
      </c>
      <c r="F1124" s="94">
        <f t="shared" si="122"/>
        <v>0</v>
      </c>
      <c r="G1124" s="94">
        <f>IF(AND(C1124&lt;&gt;"",SUM(G$34:G1123)&lt;E$25),$E$25/$E$29,0)</f>
        <v>0</v>
      </c>
      <c r="H1124" s="94">
        <f t="shared" si="123"/>
        <v>0</v>
      </c>
      <c r="I1124" s="94">
        <f t="shared" ref="I1124:I1187" si="125">IF(C1124&lt;&gt;"",$E$25-H1124,0)</f>
        <v>0</v>
      </c>
      <c r="J1124" s="320" t="str">
        <f t="shared" si="124"/>
        <v>2112–2113</v>
      </c>
      <c r="L1124" s="356"/>
      <c r="N1124" s="95"/>
    </row>
    <row r="1125" spans="1:14" x14ac:dyDescent="0.3">
      <c r="A1125" s="354">
        <v>77950</v>
      </c>
      <c r="B1125" s="92">
        <f t="shared" si="120"/>
        <v>0</v>
      </c>
      <c r="C1125" s="93"/>
      <c r="D1125" s="94">
        <f t="shared" si="121"/>
        <v>0</v>
      </c>
      <c r="E1125" s="355">
        <f t="shared" si="119"/>
        <v>0</v>
      </c>
      <c r="F1125" s="94">
        <f t="shared" si="122"/>
        <v>0</v>
      </c>
      <c r="G1125" s="94">
        <f>IF(AND(C1125&lt;&gt;"",SUM(G$34:G1124)&lt;E$25),$E$25/$E$29,0)</f>
        <v>0</v>
      </c>
      <c r="H1125" s="94">
        <f t="shared" si="123"/>
        <v>0</v>
      </c>
      <c r="I1125" s="94">
        <f t="shared" si="125"/>
        <v>0</v>
      </c>
      <c r="J1125" s="320" t="str">
        <f t="shared" si="124"/>
        <v>2112–2113</v>
      </c>
      <c r="L1125" s="356"/>
      <c r="N1125" s="95"/>
    </row>
    <row r="1126" spans="1:14" x14ac:dyDescent="0.3">
      <c r="A1126" s="354">
        <v>77980</v>
      </c>
      <c r="B1126" s="92">
        <f t="shared" si="120"/>
        <v>0</v>
      </c>
      <c r="C1126" s="93"/>
      <c r="D1126" s="94">
        <f t="shared" si="121"/>
        <v>0</v>
      </c>
      <c r="E1126" s="355">
        <f t="shared" si="119"/>
        <v>0</v>
      </c>
      <c r="F1126" s="94">
        <f t="shared" si="122"/>
        <v>0</v>
      </c>
      <c r="G1126" s="94">
        <f>IF(AND(C1126&lt;&gt;"",SUM(G$34:G1125)&lt;E$25),$E$25/$E$29,0)</f>
        <v>0</v>
      </c>
      <c r="H1126" s="94">
        <f t="shared" si="123"/>
        <v>0</v>
      </c>
      <c r="I1126" s="94">
        <f t="shared" si="125"/>
        <v>0</v>
      </c>
      <c r="J1126" s="320" t="str">
        <f t="shared" si="124"/>
        <v>2113–2114</v>
      </c>
      <c r="L1126" s="356"/>
      <c r="N1126" s="95"/>
    </row>
    <row r="1127" spans="1:14" x14ac:dyDescent="0.3">
      <c r="A1127" s="354">
        <v>78011</v>
      </c>
      <c r="B1127" s="92">
        <f t="shared" si="120"/>
        <v>0</v>
      </c>
      <c r="C1127" s="93"/>
      <c r="D1127" s="94">
        <f t="shared" si="121"/>
        <v>0</v>
      </c>
      <c r="E1127" s="355">
        <f t="shared" si="119"/>
        <v>0</v>
      </c>
      <c r="F1127" s="94">
        <f t="shared" si="122"/>
        <v>0</v>
      </c>
      <c r="G1127" s="94">
        <f>IF(AND(C1127&lt;&gt;"",SUM(G$34:G1126)&lt;E$25),$E$25/$E$29,0)</f>
        <v>0</v>
      </c>
      <c r="H1127" s="94">
        <f t="shared" si="123"/>
        <v>0</v>
      </c>
      <c r="I1127" s="94">
        <f t="shared" si="125"/>
        <v>0</v>
      </c>
      <c r="J1127" s="320" t="str">
        <f t="shared" si="124"/>
        <v>2113–2114</v>
      </c>
      <c r="L1127" s="356"/>
      <c r="N1127" s="95"/>
    </row>
    <row r="1128" spans="1:14" x14ac:dyDescent="0.3">
      <c r="A1128" s="354">
        <v>78042</v>
      </c>
      <c r="B1128" s="92">
        <f t="shared" si="120"/>
        <v>0</v>
      </c>
      <c r="C1128" s="93"/>
      <c r="D1128" s="94">
        <f t="shared" si="121"/>
        <v>0</v>
      </c>
      <c r="E1128" s="355">
        <f t="shared" si="119"/>
        <v>0</v>
      </c>
      <c r="F1128" s="94">
        <f t="shared" si="122"/>
        <v>0</v>
      </c>
      <c r="G1128" s="94">
        <f>IF(AND(C1128&lt;&gt;"",SUM(G$34:G1127)&lt;E$25),$E$25/$E$29,0)</f>
        <v>0</v>
      </c>
      <c r="H1128" s="94">
        <f t="shared" si="123"/>
        <v>0</v>
      </c>
      <c r="I1128" s="94">
        <f t="shared" si="125"/>
        <v>0</v>
      </c>
      <c r="J1128" s="320" t="str">
        <f t="shared" si="124"/>
        <v>2113–2114</v>
      </c>
      <c r="L1128" s="356"/>
      <c r="N1128" s="95"/>
    </row>
    <row r="1129" spans="1:14" x14ac:dyDescent="0.3">
      <c r="A1129" s="354">
        <v>78072</v>
      </c>
      <c r="B1129" s="92">
        <f t="shared" si="120"/>
        <v>0</v>
      </c>
      <c r="C1129" s="93"/>
      <c r="D1129" s="94">
        <f t="shared" si="121"/>
        <v>0</v>
      </c>
      <c r="E1129" s="355">
        <f t="shared" si="119"/>
        <v>0</v>
      </c>
      <c r="F1129" s="94">
        <f t="shared" si="122"/>
        <v>0</v>
      </c>
      <c r="G1129" s="94">
        <f>IF(AND(C1129&lt;&gt;"",SUM(G$34:G1128)&lt;E$25),$E$25/$E$29,0)</f>
        <v>0</v>
      </c>
      <c r="H1129" s="94">
        <f t="shared" si="123"/>
        <v>0</v>
      </c>
      <c r="I1129" s="94">
        <f t="shared" si="125"/>
        <v>0</v>
      </c>
      <c r="J1129" s="320" t="str">
        <f t="shared" si="124"/>
        <v>2113–2114</v>
      </c>
      <c r="L1129" s="356"/>
      <c r="N1129" s="95"/>
    </row>
    <row r="1130" spans="1:14" x14ac:dyDescent="0.3">
      <c r="A1130" s="354">
        <v>78103</v>
      </c>
      <c r="B1130" s="92">
        <f t="shared" si="120"/>
        <v>0</v>
      </c>
      <c r="C1130" s="93"/>
      <c r="D1130" s="94">
        <f t="shared" si="121"/>
        <v>0</v>
      </c>
      <c r="E1130" s="355">
        <f t="shared" si="119"/>
        <v>0</v>
      </c>
      <c r="F1130" s="94">
        <f t="shared" si="122"/>
        <v>0</v>
      </c>
      <c r="G1130" s="94">
        <f>IF(AND(C1130&lt;&gt;"",SUM(G$34:G1129)&lt;E$25),$E$25/$E$29,0)</f>
        <v>0</v>
      </c>
      <c r="H1130" s="94">
        <f t="shared" si="123"/>
        <v>0</v>
      </c>
      <c r="I1130" s="94">
        <f t="shared" si="125"/>
        <v>0</v>
      </c>
      <c r="J1130" s="320" t="str">
        <f t="shared" si="124"/>
        <v>2113–2114</v>
      </c>
      <c r="L1130" s="356"/>
      <c r="N1130" s="95"/>
    </row>
    <row r="1131" spans="1:14" x14ac:dyDescent="0.3">
      <c r="A1131" s="354">
        <v>78133</v>
      </c>
      <c r="B1131" s="92">
        <f t="shared" si="120"/>
        <v>0</v>
      </c>
      <c r="C1131" s="93"/>
      <c r="D1131" s="94">
        <f t="shared" si="121"/>
        <v>0</v>
      </c>
      <c r="E1131" s="355">
        <f t="shared" si="119"/>
        <v>0</v>
      </c>
      <c r="F1131" s="94">
        <f t="shared" si="122"/>
        <v>0</v>
      </c>
      <c r="G1131" s="94">
        <f>IF(AND(C1131&lt;&gt;"",SUM(G$34:G1130)&lt;E$25),$E$25/$E$29,0)</f>
        <v>0</v>
      </c>
      <c r="H1131" s="94">
        <f t="shared" si="123"/>
        <v>0</v>
      </c>
      <c r="I1131" s="94">
        <f t="shared" si="125"/>
        <v>0</v>
      </c>
      <c r="J1131" s="320" t="str">
        <f t="shared" si="124"/>
        <v>2113–2114</v>
      </c>
      <c r="L1131" s="356"/>
      <c r="N1131" s="95"/>
    </row>
    <row r="1132" spans="1:14" x14ac:dyDescent="0.3">
      <c r="A1132" s="354">
        <v>78164</v>
      </c>
      <c r="B1132" s="92">
        <f t="shared" si="120"/>
        <v>0</v>
      </c>
      <c r="C1132" s="93"/>
      <c r="D1132" s="94">
        <f t="shared" si="121"/>
        <v>0</v>
      </c>
      <c r="E1132" s="355">
        <f t="shared" si="119"/>
        <v>0</v>
      </c>
      <c r="F1132" s="94">
        <f t="shared" si="122"/>
        <v>0</v>
      </c>
      <c r="G1132" s="94">
        <f>IF(AND(C1132&lt;&gt;"",SUM(G$34:G1131)&lt;E$25),$E$25/$E$29,0)</f>
        <v>0</v>
      </c>
      <c r="H1132" s="94">
        <f t="shared" si="123"/>
        <v>0</v>
      </c>
      <c r="I1132" s="94">
        <f t="shared" si="125"/>
        <v>0</v>
      </c>
      <c r="J1132" s="320" t="str">
        <f t="shared" si="124"/>
        <v>2113–2114</v>
      </c>
      <c r="L1132" s="356"/>
      <c r="N1132" s="95"/>
    </row>
    <row r="1133" spans="1:14" x14ac:dyDescent="0.3">
      <c r="A1133" s="354">
        <v>78195</v>
      </c>
      <c r="B1133" s="92">
        <f t="shared" si="120"/>
        <v>0</v>
      </c>
      <c r="C1133" s="93"/>
      <c r="D1133" s="94">
        <f t="shared" si="121"/>
        <v>0</v>
      </c>
      <c r="E1133" s="355">
        <f t="shared" si="119"/>
        <v>0</v>
      </c>
      <c r="F1133" s="94">
        <f t="shared" si="122"/>
        <v>0</v>
      </c>
      <c r="G1133" s="94">
        <f>IF(AND(C1133&lt;&gt;"",SUM(G$34:G1132)&lt;E$25),$E$25/$E$29,0)</f>
        <v>0</v>
      </c>
      <c r="H1133" s="94">
        <f t="shared" si="123"/>
        <v>0</v>
      </c>
      <c r="I1133" s="94">
        <f t="shared" si="125"/>
        <v>0</v>
      </c>
      <c r="J1133" s="320" t="str">
        <f t="shared" si="124"/>
        <v>2113–2114</v>
      </c>
      <c r="L1133" s="356"/>
      <c r="N1133" s="95"/>
    </row>
    <row r="1134" spans="1:14" x14ac:dyDescent="0.3">
      <c r="A1134" s="354">
        <v>78223</v>
      </c>
      <c r="B1134" s="92">
        <f t="shared" si="120"/>
        <v>0</v>
      </c>
      <c r="C1134" s="93"/>
      <c r="D1134" s="94">
        <f t="shared" si="121"/>
        <v>0</v>
      </c>
      <c r="E1134" s="355">
        <f t="shared" si="119"/>
        <v>0</v>
      </c>
      <c r="F1134" s="94">
        <f t="shared" si="122"/>
        <v>0</v>
      </c>
      <c r="G1134" s="94">
        <f>IF(AND(C1134&lt;&gt;"",SUM(G$34:G1133)&lt;E$25),$E$25/$E$29,0)</f>
        <v>0</v>
      </c>
      <c r="H1134" s="94">
        <f t="shared" si="123"/>
        <v>0</v>
      </c>
      <c r="I1134" s="94">
        <f t="shared" si="125"/>
        <v>0</v>
      </c>
      <c r="J1134" s="320" t="str">
        <f t="shared" si="124"/>
        <v>2113–2114</v>
      </c>
      <c r="L1134" s="356"/>
      <c r="N1134" s="95"/>
    </row>
    <row r="1135" spans="1:14" x14ac:dyDescent="0.3">
      <c r="A1135" s="354">
        <v>78254</v>
      </c>
      <c r="B1135" s="92">
        <f t="shared" si="120"/>
        <v>0</v>
      </c>
      <c r="C1135" s="93"/>
      <c r="D1135" s="94">
        <f t="shared" si="121"/>
        <v>0</v>
      </c>
      <c r="E1135" s="355">
        <f t="shared" si="119"/>
        <v>0</v>
      </c>
      <c r="F1135" s="94">
        <f t="shared" si="122"/>
        <v>0</v>
      </c>
      <c r="G1135" s="94">
        <f>IF(AND(C1135&lt;&gt;"",SUM(G$34:G1134)&lt;E$25),$E$25/$E$29,0)</f>
        <v>0</v>
      </c>
      <c r="H1135" s="94">
        <f t="shared" si="123"/>
        <v>0</v>
      </c>
      <c r="I1135" s="94">
        <f t="shared" si="125"/>
        <v>0</v>
      </c>
      <c r="J1135" s="320" t="str">
        <f t="shared" si="124"/>
        <v>2113–2114</v>
      </c>
      <c r="L1135" s="356"/>
      <c r="N1135" s="95"/>
    </row>
    <row r="1136" spans="1:14" x14ac:dyDescent="0.3">
      <c r="A1136" s="354">
        <v>78284</v>
      </c>
      <c r="B1136" s="92">
        <f t="shared" si="120"/>
        <v>0</v>
      </c>
      <c r="C1136" s="93"/>
      <c r="D1136" s="94">
        <f t="shared" si="121"/>
        <v>0</v>
      </c>
      <c r="E1136" s="355">
        <f t="shared" si="119"/>
        <v>0</v>
      </c>
      <c r="F1136" s="94">
        <f t="shared" si="122"/>
        <v>0</v>
      </c>
      <c r="G1136" s="94">
        <f>IF(AND(C1136&lt;&gt;"",SUM(G$34:G1135)&lt;E$25),$E$25/$E$29,0)</f>
        <v>0</v>
      </c>
      <c r="H1136" s="94">
        <f t="shared" si="123"/>
        <v>0</v>
      </c>
      <c r="I1136" s="94">
        <f t="shared" si="125"/>
        <v>0</v>
      </c>
      <c r="J1136" s="320" t="str">
        <f t="shared" si="124"/>
        <v>2113–2114</v>
      </c>
      <c r="L1136" s="356"/>
      <c r="N1136" s="95"/>
    </row>
    <row r="1137" spans="1:14" x14ac:dyDescent="0.3">
      <c r="A1137" s="354">
        <v>78315</v>
      </c>
      <c r="B1137" s="92">
        <f t="shared" si="120"/>
        <v>0</v>
      </c>
      <c r="C1137" s="93"/>
      <c r="D1137" s="94">
        <f t="shared" si="121"/>
        <v>0</v>
      </c>
      <c r="E1137" s="355">
        <f t="shared" si="119"/>
        <v>0</v>
      </c>
      <c r="F1137" s="94">
        <f t="shared" si="122"/>
        <v>0</v>
      </c>
      <c r="G1137" s="94">
        <f>IF(AND(C1137&lt;&gt;"",SUM(G$34:G1136)&lt;E$25),$E$25/$E$29,0)</f>
        <v>0</v>
      </c>
      <c r="H1137" s="94">
        <f t="shared" si="123"/>
        <v>0</v>
      </c>
      <c r="I1137" s="94">
        <f t="shared" si="125"/>
        <v>0</v>
      </c>
      <c r="J1137" s="320" t="str">
        <f t="shared" si="124"/>
        <v>2113–2114</v>
      </c>
      <c r="L1137" s="356"/>
      <c r="N1137" s="95"/>
    </row>
    <row r="1138" spans="1:14" x14ac:dyDescent="0.3">
      <c r="A1138" s="354">
        <v>78345</v>
      </c>
      <c r="B1138" s="92">
        <f t="shared" si="120"/>
        <v>0</v>
      </c>
      <c r="C1138" s="93"/>
      <c r="D1138" s="94">
        <f t="shared" si="121"/>
        <v>0</v>
      </c>
      <c r="E1138" s="355">
        <f t="shared" si="119"/>
        <v>0</v>
      </c>
      <c r="F1138" s="94">
        <f t="shared" si="122"/>
        <v>0</v>
      </c>
      <c r="G1138" s="94">
        <f>IF(AND(C1138&lt;&gt;"",SUM(G$34:G1137)&lt;E$25),$E$25/$E$29,0)</f>
        <v>0</v>
      </c>
      <c r="H1138" s="94">
        <f t="shared" si="123"/>
        <v>0</v>
      </c>
      <c r="I1138" s="94">
        <f t="shared" si="125"/>
        <v>0</v>
      </c>
      <c r="J1138" s="320" t="str">
        <f t="shared" si="124"/>
        <v>2114–2115</v>
      </c>
      <c r="L1138" s="356"/>
      <c r="N1138" s="95"/>
    </row>
    <row r="1139" spans="1:14" x14ac:dyDescent="0.3">
      <c r="A1139" s="354">
        <v>78376</v>
      </c>
      <c r="B1139" s="92">
        <f t="shared" si="120"/>
        <v>0</v>
      </c>
      <c r="C1139" s="93"/>
      <c r="D1139" s="94">
        <f t="shared" si="121"/>
        <v>0</v>
      </c>
      <c r="E1139" s="355">
        <f t="shared" si="119"/>
        <v>0</v>
      </c>
      <c r="F1139" s="94">
        <f t="shared" si="122"/>
        <v>0</v>
      </c>
      <c r="G1139" s="94">
        <f>IF(AND(C1139&lt;&gt;"",SUM(G$34:G1138)&lt;E$25),$E$25/$E$29,0)</f>
        <v>0</v>
      </c>
      <c r="H1139" s="94">
        <f t="shared" si="123"/>
        <v>0</v>
      </c>
      <c r="I1139" s="94">
        <f t="shared" si="125"/>
        <v>0</v>
      </c>
      <c r="J1139" s="320" t="str">
        <f t="shared" si="124"/>
        <v>2114–2115</v>
      </c>
      <c r="L1139" s="356"/>
      <c r="N1139" s="95"/>
    </row>
    <row r="1140" spans="1:14" x14ac:dyDescent="0.3">
      <c r="A1140" s="354">
        <v>78407</v>
      </c>
      <c r="B1140" s="92">
        <f t="shared" si="120"/>
        <v>0</v>
      </c>
      <c r="C1140" s="93"/>
      <c r="D1140" s="94">
        <f t="shared" si="121"/>
        <v>0</v>
      </c>
      <c r="E1140" s="355">
        <f t="shared" si="119"/>
        <v>0</v>
      </c>
      <c r="F1140" s="94">
        <f t="shared" si="122"/>
        <v>0</v>
      </c>
      <c r="G1140" s="94">
        <f>IF(AND(C1140&lt;&gt;"",SUM(G$34:G1139)&lt;E$25),$E$25/$E$29,0)</f>
        <v>0</v>
      </c>
      <c r="H1140" s="94">
        <f t="shared" si="123"/>
        <v>0</v>
      </c>
      <c r="I1140" s="94">
        <f t="shared" si="125"/>
        <v>0</v>
      </c>
      <c r="J1140" s="320" t="str">
        <f t="shared" si="124"/>
        <v>2114–2115</v>
      </c>
      <c r="L1140" s="356"/>
      <c r="N1140" s="95"/>
    </row>
    <row r="1141" spans="1:14" x14ac:dyDescent="0.3">
      <c r="A1141" s="354">
        <v>78437</v>
      </c>
      <c r="B1141" s="92">
        <f t="shared" si="120"/>
        <v>0</v>
      </c>
      <c r="C1141" s="93"/>
      <c r="D1141" s="94">
        <f t="shared" si="121"/>
        <v>0</v>
      </c>
      <c r="E1141" s="355">
        <f t="shared" si="119"/>
        <v>0</v>
      </c>
      <c r="F1141" s="94">
        <f t="shared" si="122"/>
        <v>0</v>
      </c>
      <c r="G1141" s="94">
        <f>IF(AND(C1141&lt;&gt;"",SUM(G$34:G1140)&lt;E$25),$E$25/$E$29,0)</f>
        <v>0</v>
      </c>
      <c r="H1141" s="94">
        <f t="shared" si="123"/>
        <v>0</v>
      </c>
      <c r="I1141" s="94">
        <f t="shared" si="125"/>
        <v>0</v>
      </c>
      <c r="J1141" s="320" t="str">
        <f t="shared" si="124"/>
        <v>2114–2115</v>
      </c>
      <c r="L1141" s="356"/>
      <c r="N1141" s="95"/>
    </row>
    <row r="1142" spans="1:14" x14ac:dyDescent="0.3">
      <c r="A1142" s="354">
        <v>78468</v>
      </c>
      <c r="B1142" s="92">
        <f t="shared" si="120"/>
        <v>0</v>
      </c>
      <c r="C1142" s="93"/>
      <c r="D1142" s="94">
        <f t="shared" si="121"/>
        <v>0</v>
      </c>
      <c r="E1142" s="355">
        <f t="shared" si="119"/>
        <v>0</v>
      </c>
      <c r="F1142" s="94">
        <f t="shared" si="122"/>
        <v>0</v>
      </c>
      <c r="G1142" s="94">
        <f>IF(AND(C1142&lt;&gt;"",SUM(G$34:G1141)&lt;E$25),$E$25/$E$29,0)</f>
        <v>0</v>
      </c>
      <c r="H1142" s="94">
        <f t="shared" si="123"/>
        <v>0</v>
      </c>
      <c r="I1142" s="94">
        <f t="shared" si="125"/>
        <v>0</v>
      </c>
      <c r="J1142" s="320" t="str">
        <f t="shared" si="124"/>
        <v>2114–2115</v>
      </c>
      <c r="L1142" s="356"/>
      <c r="N1142" s="95"/>
    </row>
    <row r="1143" spans="1:14" x14ac:dyDescent="0.3">
      <c r="A1143" s="354">
        <v>78498</v>
      </c>
      <c r="B1143" s="92">
        <f t="shared" si="120"/>
        <v>0</v>
      </c>
      <c r="C1143" s="93"/>
      <c r="D1143" s="94">
        <f t="shared" si="121"/>
        <v>0</v>
      </c>
      <c r="E1143" s="355">
        <f t="shared" si="119"/>
        <v>0</v>
      </c>
      <c r="F1143" s="94">
        <f t="shared" si="122"/>
        <v>0</v>
      </c>
      <c r="G1143" s="94">
        <f>IF(AND(C1143&lt;&gt;"",SUM(G$34:G1142)&lt;E$25),$E$25/$E$29,0)</f>
        <v>0</v>
      </c>
      <c r="H1143" s="94">
        <f t="shared" si="123"/>
        <v>0</v>
      </c>
      <c r="I1143" s="94">
        <f t="shared" si="125"/>
        <v>0</v>
      </c>
      <c r="J1143" s="320" t="str">
        <f t="shared" si="124"/>
        <v>2114–2115</v>
      </c>
      <c r="L1143" s="356"/>
      <c r="N1143" s="95"/>
    </row>
    <row r="1144" spans="1:14" x14ac:dyDescent="0.3">
      <c r="A1144" s="354">
        <v>78529</v>
      </c>
      <c r="B1144" s="92">
        <f t="shared" si="120"/>
        <v>0</v>
      </c>
      <c r="C1144" s="93"/>
      <c r="D1144" s="94">
        <f t="shared" si="121"/>
        <v>0</v>
      </c>
      <c r="E1144" s="355">
        <f t="shared" si="119"/>
        <v>0</v>
      </c>
      <c r="F1144" s="94">
        <f t="shared" si="122"/>
        <v>0</v>
      </c>
      <c r="G1144" s="94">
        <f>IF(AND(C1144&lt;&gt;"",SUM(G$34:G1143)&lt;E$25),$E$25/$E$29,0)</f>
        <v>0</v>
      </c>
      <c r="H1144" s="94">
        <f t="shared" si="123"/>
        <v>0</v>
      </c>
      <c r="I1144" s="94">
        <f t="shared" si="125"/>
        <v>0</v>
      </c>
      <c r="J1144" s="320" t="str">
        <f t="shared" si="124"/>
        <v>2114–2115</v>
      </c>
      <c r="L1144" s="356"/>
      <c r="N1144" s="95"/>
    </row>
    <row r="1145" spans="1:14" x14ac:dyDescent="0.3">
      <c r="A1145" s="354">
        <v>78560</v>
      </c>
      <c r="B1145" s="92">
        <f t="shared" si="120"/>
        <v>0</v>
      </c>
      <c r="C1145" s="93"/>
      <c r="D1145" s="94">
        <f t="shared" si="121"/>
        <v>0</v>
      </c>
      <c r="E1145" s="355">
        <f t="shared" si="119"/>
        <v>0</v>
      </c>
      <c r="F1145" s="94">
        <f t="shared" si="122"/>
        <v>0</v>
      </c>
      <c r="G1145" s="94">
        <f>IF(AND(C1145&lt;&gt;"",SUM(G$34:G1144)&lt;E$25),$E$25/$E$29,0)</f>
        <v>0</v>
      </c>
      <c r="H1145" s="94">
        <f t="shared" si="123"/>
        <v>0</v>
      </c>
      <c r="I1145" s="94">
        <f t="shared" si="125"/>
        <v>0</v>
      </c>
      <c r="J1145" s="320" t="str">
        <f t="shared" si="124"/>
        <v>2114–2115</v>
      </c>
      <c r="L1145" s="356"/>
      <c r="N1145" s="95"/>
    </row>
    <row r="1146" spans="1:14" x14ac:dyDescent="0.3">
      <c r="A1146" s="354">
        <v>78588</v>
      </c>
      <c r="B1146" s="92">
        <f t="shared" si="120"/>
        <v>0</v>
      </c>
      <c r="C1146" s="93"/>
      <c r="D1146" s="94">
        <f t="shared" si="121"/>
        <v>0</v>
      </c>
      <c r="E1146" s="355">
        <f t="shared" si="119"/>
        <v>0</v>
      </c>
      <c r="F1146" s="94">
        <f t="shared" si="122"/>
        <v>0</v>
      </c>
      <c r="G1146" s="94">
        <f>IF(AND(C1146&lt;&gt;"",SUM(G$34:G1145)&lt;E$25),$E$25/$E$29,0)</f>
        <v>0</v>
      </c>
      <c r="H1146" s="94">
        <f t="shared" si="123"/>
        <v>0</v>
      </c>
      <c r="I1146" s="94">
        <f t="shared" si="125"/>
        <v>0</v>
      </c>
      <c r="J1146" s="320" t="str">
        <f t="shared" si="124"/>
        <v>2114–2115</v>
      </c>
      <c r="L1146" s="356"/>
      <c r="N1146" s="95"/>
    </row>
    <row r="1147" spans="1:14" x14ac:dyDescent="0.3">
      <c r="A1147" s="354">
        <v>78619</v>
      </c>
      <c r="B1147" s="92">
        <f t="shared" si="120"/>
        <v>0</v>
      </c>
      <c r="C1147" s="93"/>
      <c r="D1147" s="94">
        <f t="shared" si="121"/>
        <v>0</v>
      </c>
      <c r="E1147" s="355">
        <f t="shared" si="119"/>
        <v>0</v>
      </c>
      <c r="F1147" s="94">
        <f t="shared" si="122"/>
        <v>0</v>
      </c>
      <c r="G1147" s="94">
        <f>IF(AND(C1147&lt;&gt;"",SUM(G$34:G1146)&lt;E$25),$E$25/$E$29,0)</f>
        <v>0</v>
      </c>
      <c r="H1147" s="94">
        <f t="shared" si="123"/>
        <v>0</v>
      </c>
      <c r="I1147" s="94">
        <f t="shared" si="125"/>
        <v>0</v>
      </c>
      <c r="J1147" s="320" t="str">
        <f t="shared" si="124"/>
        <v>2114–2115</v>
      </c>
      <c r="L1147" s="356"/>
      <c r="N1147" s="95"/>
    </row>
    <row r="1148" spans="1:14" x14ac:dyDescent="0.3">
      <c r="A1148" s="354">
        <v>78649</v>
      </c>
      <c r="B1148" s="92">
        <f t="shared" si="120"/>
        <v>0</v>
      </c>
      <c r="C1148" s="93"/>
      <c r="D1148" s="94">
        <f t="shared" si="121"/>
        <v>0</v>
      </c>
      <c r="E1148" s="355">
        <f t="shared" si="119"/>
        <v>0</v>
      </c>
      <c r="F1148" s="94">
        <f t="shared" si="122"/>
        <v>0</v>
      </c>
      <c r="G1148" s="94">
        <f>IF(AND(C1148&lt;&gt;"",SUM(G$34:G1147)&lt;E$25),$E$25/$E$29,0)</f>
        <v>0</v>
      </c>
      <c r="H1148" s="94">
        <f t="shared" si="123"/>
        <v>0</v>
      </c>
      <c r="I1148" s="94">
        <f t="shared" si="125"/>
        <v>0</v>
      </c>
      <c r="J1148" s="320" t="str">
        <f t="shared" si="124"/>
        <v>2114–2115</v>
      </c>
      <c r="L1148" s="356"/>
      <c r="N1148" s="95"/>
    </row>
    <row r="1149" spans="1:14" x14ac:dyDescent="0.3">
      <c r="A1149" s="354">
        <v>78680</v>
      </c>
      <c r="B1149" s="92">
        <f t="shared" si="120"/>
        <v>0</v>
      </c>
      <c r="C1149" s="93"/>
      <c r="D1149" s="94">
        <f t="shared" si="121"/>
        <v>0</v>
      </c>
      <c r="E1149" s="355">
        <f t="shared" si="119"/>
        <v>0</v>
      </c>
      <c r="F1149" s="94">
        <f t="shared" si="122"/>
        <v>0</v>
      </c>
      <c r="G1149" s="94">
        <f>IF(AND(C1149&lt;&gt;"",SUM(G$34:G1148)&lt;E$25),$E$25/$E$29,0)</f>
        <v>0</v>
      </c>
      <c r="H1149" s="94">
        <f t="shared" si="123"/>
        <v>0</v>
      </c>
      <c r="I1149" s="94">
        <f t="shared" si="125"/>
        <v>0</v>
      </c>
      <c r="J1149" s="320" t="str">
        <f t="shared" si="124"/>
        <v>2114–2115</v>
      </c>
      <c r="L1149" s="356"/>
      <c r="N1149" s="95"/>
    </row>
    <row r="1150" spans="1:14" x14ac:dyDescent="0.3">
      <c r="A1150" s="354">
        <v>78710</v>
      </c>
      <c r="B1150" s="92">
        <f t="shared" si="120"/>
        <v>0</v>
      </c>
      <c r="C1150" s="93"/>
      <c r="D1150" s="94">
        <f t="shared" si="121"/>
        <v>0</v>
      </c>
      <c r="E1150" s="355">
        <f t="shared" si="119"/>
        <v>0</v>
      </c>
      <c r="F1150" s="94">
        <f t="shared" si="122"/>
        <v>0</v>
      </c>
      <c r="G1150" s="94">
        <f>IF(AND(C1150&lt;&gt;"",SUM(G$34:G1149)&lt;E$25),$E$25/$E$29,0)</f>
        <v>0</v>
      </c>
      <c r="H1150" s="94">
        <f t="shared" si="123"/>
        <v>0</v>
      </c>
      <c r="I1150" s="94">
        <f t="shared" si="125"/>
        <v>0</v>
      </c>
      <c r="J1150" s="320" t="str">
        <f t="shared" si="124"/>
        <v>2115–2116</v>
      </c>
      <c r="L1150" s="356"/>
      <c r="N1150" s="95"/>
    </row>
    <row r="1151" spans="1:14" x14ac:dyDescent="0.3">
      <c r="A1151" s="354">
        <v>78741</v>
      </c>
      <c r="B1151" s="92">
        <f t="shared" si="120"/>
        <v>0</v>
      </c>
      <c r="C1151" s="93"/>
      <c r="D1151" s="94">
        <f t="shared" si="121"/>
        <v>0</v>
      </c>
      <c r="E1151" s="355">
        <f t="shared" si="119"/>
        <v>0</v>
      </c>
      <c r="F1151" s="94">
        <f t="shared" si="122"/>
        <v>0</v>
      </c>
      <c r="G1151" s="94">
        <f>IF(AND(C1151&lt;&gt;"",SUM(G$34:G1150)&lt;E$25),$E$25/$E$29,0)</f>
        <v>0</v>
      </c>
      <c r="H1151" s="94">
        <f t="shared" si="123"/>
        <v>0</v>
      </c>
      <c r="I1151" s="94">
        <f t="shared" si="125"/>
        <v>0</v>
      </c>
      <c r="J1151" s="320" t="str">
        <f t="shared" si="124"/>
        <v>2115–2116</v>
      </c>
      <c r="L1151" s="356"/>
      <c r="N1151" s="95"/>
    </row>
    <row r="1152" spans="1:14" x14ac:dyDescent="0.3">
      <c r="A1152" s="354">
        <v>78772</v>
      </c>
      <c r="B1152" s="92">
        <f t="shared" si="120"/>
        <v>0</v>
      </c>
      <c r="C1152" s="93"/>
      <c r="D1152" s="94">
        <f t="shared" si="121"/>
        <v>0</v>
      </c>
      <c r="E1152" s="355">
        <f t="shared" si="119"/>
        <v>0</v>
      </c>
      <c r="F1152" s="94">
        <f t="shared" si="122"/>
        <v>0</v>
      </c>
      <c r="G1152" s="94">
        <f>IF(AND(C1152&lt;&gt;"",SUM(G$34:G1151)&lt;E$25),$E$25/$E$29,0)</f>
        <v>0</v>
      </c>
      <c r="H1152" s="94">
        <f t="shared" si="123"/>
        <v>0</v>
      </c>
      <c r="I1152" s="94">
        <f t="shared" si="125"/>
        <v>0</v>
      </c>
      <c r="J1152" s="320" t="str">
        <f t="shared" si="124"/>
        <v>2115–2116</v>
      </c>
      <c r="L1152" s="356"/>
      <c r="N1152" s="95"/>
    </row>
    <row r="1153" spans="1:14" x14ac:dyDescent="0.3">
      <c r="A1153" s="354">
        <v>78802</v>
      </c>
      <c r="B1153" s="92">
        <f t="shared" si="120"/>
        <v>0</v>
      </c>
      <c r="C1153" s="93"/>
      <c r="D1153" s="94">
        <f t="shared" si="121"/>
        <v>0</v>
      </c>
      <c r="E1153" s="355">
        <f t="shared" si="119"/>
        <v>0</v>
      </c>
      <c r="F1153" s="94">
        <f t="shared" si="122"/>
        <v>0</v>
      </c>
      <c r="G1153" s="94">
        <f>IF(AND(C1153&lt;&gt;"",SUM(G$34:G1152)&lt;E$25),$E$25/$E$29,0)</f>
        <v>0</v>
      </c>
      <c r="H1153" s="94">
        <f t="shared" si="123"/>
        <v>0</v>
      </c>
      <c r="I1153" s="94">
        <f t="shared" si="125"/>
        <v>0</v>
      </c>
      <c r="J1153" s="320" t="str">
        <f t="shared" si="124"/>
        <v>2115–2116</v>
      </c>
      <c r="L1153" s="356"/>
      <c r="N1153" s="95"/>
    </row>
    <row r="1154" spans="1:14" x14ac:dyDescent="0.3">
      <c r="A1154" s="354">
        <v>78833</v>
      </c>
      <c r="B1154" s="92">
        <f t="shared" si="120"/>
        <v>0</v>
      </c>
      <c r="C1154" s="93"/>
      <c r="D1154" s="94">
        <f t="shared" si="121"/>
        <v>0</v>
      </c>
      <c r="E1154" s="355">
        <f t="shared" si="119"/>
        <v>0</v>
      </c>
      <c r="F1154" s="94">
        <f t="shared" si="122"/>
        <v>0</v>
      </c>
      <c r="G1154" s="94">
        <f>IF(AND(C1154&lt;&gt;"",SUM(G$34:G1153)&lt;E$25),$E$25/$E$29,0)</f>
        <v>0</v>
      </c>
      <c r="H1154" s="94">
        <f t="shared" si="123"/>
        <v>0</v>
      </c>
      <c r="I1154" s="94">
        <f t="shared" si="125"/>
        <v>0</v>
      </c>
      <c r="J1154" s="320" t="str">
        <f t="shared" si="124"/>
        <v>2115–2116</v>
      </c>
      <c r="L1154" s="356"/>
      <c r="N1154" s="95"/>
    </row>
    <row r="1155" spans="1:14" x14ac:dyDescent="0.3">
      <c r="A1155" s="354">
        <v>78863</v>
      </c>
      <c r="B1155" s="92">
        <f t="shared" si="120"/>
        <v>0</v>
      </c>
      <c r="C1155" s="93"/>
      <c r="D1155" s="94">
        <f t="shared" si="121"/>
        <v>0</v>
      </c>
      <c r="E1155" s="355">
        <f t="shared" si="119"/>
        <v>0</v>
      </c>
      <c r="F1155" s="94">
        <f t="shared" si="122"/>
        <v>0</v>
      </c>
      <c r="G1155" s="94">
        <f>IF(AND(C1155&lt;&gt;"",SUM(G$34:G1154)&lt;E$25),$E$25/$E$29,0)</f>
        <v>0</v>
      </c>
      <c r="H1155" s="94">
        <f t="shared" si="123"/>
        <v>0</v>
      </c>
      <c r="I1155" s="94">
        <f t="shared" si="125"/>
        <v>0</v>
      </c>
      <c r="J1155" s="320" t="str">
        <f t="shared" si="124"/>
        <v>2115–2116</v>
      </c>
      <c r="L1155" s="356"/>
      <c r="N1155" s="95"/>
    </row>
    <row r="1156" spans="1:14" x14ac:dyDescent="0.3">
      <c r="A1156" s="354">
        <v>78894</v>
      </c>
      <c r="B1156" s="92">
        <f t="shared" si="120"/>
        <v>0</v>
      </c>
      <c r="C1156" s="93"/>
      <c r="D1156" s="94">
        <f t="shared" si="121"/>
        <v>0</v>
      </c>
      <c r="E1156" s="355">
        <f t="shared" si="119"/>
        <v>0</v>
      </c>
      <c r="F1156" s="94">
        <f t="shared" si="122"/>
        <v>0</v>
      </c>
      <c r="G1156" s="94">
        <f>IF(AND(C1156&lt;&gt;"",SUM(G$34:G1155)&lt;E$25),$E$25/$E$29,0)</f>
        <v>0</v>
      </c>
      <c r="H1156" s="94">
        <f t="shared" si="123"/>
        <v>0</v>
      </c>
      <c r="I1156" s="94">
        <f t="shared" si="125"/>
        <v>0</v>
      </c>
      <c r="J1156" s="320" t="str">
        <f t="shared" si="124"/>
        <v>2115–2116</v>
      </c>
      <c r="L1156" s="356"/>
      <c r="N1156" s="95"/>
    </row>
    <row r="1157" spans="1:14" x14ac:dyDescent="0.3">
      <c r="A1157" s="354">
        <v>78925</v>
      </c>
      <c r="B1157" s="92">
        <f t="shared" si="120"/>
        <v>0</v>
      </c>
      <c r="C1157" s="93"/>
      <c r="D1157" s="94">
        <f t="shared" si="121"/>
        <v>0</v>
      </c>
      <c r="E1157" s="355">
        <f t="shared" si="119"/>
        <v>0</v>
      </c>
      <c r="F1157" s="94">
        <f t="shared" si="122"/>
        <v>0</v>
      </c>
      <c r="G1157" s="94">
        <f>IF(AND(C1157&lt;&gt;"",SUM(G$34:G1156)&lt;E$25),$E$25/$E$29,0)</f>
        <v>0</v>
      </c>
      <c r="H1157" s="94">
        <f t="shared" si="123"/>
        <v>0</v>
      </c>
      <c r="I1157" s="94">
        <f t="shared" si="125"/>
        <v>0</v>
      </c>
      <c r="J1157" s="320" t="str">
        <f t="shared" si="124"/>
        <v>2115–2116</v>
      </c>
      <c r="L1157" s="356"/>
      <c r="N1157" s="95"/>
    </row>
    <row r="1158" spans="1:14" x14ac:dyDescent="0.3">
      <c r="A1158" s="354">
        <v>78954</v>
      </c>
      <c r="B1158" s="92">
        <f t="shared" si="120"/>
        <v>0</v>
      </c>
      <c r="C1158" s="93"/>
      <c r="D1158" s="94">
        <f t="shared" si="121"/>
        <v>0</v>
      </c>
      <c r="E1158" s="355">
        <f t="shared" si="119"/>
        <v>0</v>
      </c>
      <c r="F1158" s="94">
        <f t="shared" si="122"/>
        <v>0</v>
      </c>
      <c r="G1158" s="94">
        <f>IF(AND(C1158&lt;&gt;"",SUM(G$34:G1157)&lt;E$25),$E$25/$E$29,0)</f>
        <v>0</v>
      </c>
      <c r="H1158" s="94">
        <f t="shared" si="123"/>
        <v>0</v>
      </c>
      <c r="I1158" s="94">
        <f t="shared" si="125"/>
        <v>0</v>
      </c>
      <c r="J1158" s="320" t="str">
        <f t="shared" si="124"/>
        <v>2115–2116</v>
      </c>
      <c r="L1158" s="356"/>
      <c r="N1158" s="95"/>
    </row>
    <row r="1159" spans="1:14" x14ac:dyDescent="0.3">
      <c r="A1159" s="354">
        <v>78985</v>
      </c>
      <c r="B1159" s="92">
        <f t="shared" si="120"/>
        <v>0</v>
      </c>
      <c r="C1159" s="93"/>
      <c r="D1159" s="94">
        <f t="shared" si="121"/>
        <v>0</v>
      </c>
      <c r="E1159" s="355">
        <f t="shared" si="119"/>
        <v>0</v>
      </c>
      <c r="F1159" s="94">
        <f t="shared" si="122"/>
        <v>0</v>
      </c>
      <c r="G1159" s="94">
        <f>IF(AND(C1159&lt;&gt;"",SUM(G$34:G1158)&lt;E$25),$E$25/$E$29,0)</f>
        <v>0</v>
      </c>
      <c r="H1159" s="94">
        <f t="shared" si="123"/>
        <v>0</v>
      </c>
      <c r="I1159" s="94">
        <f t="shared" si="125"/>
        <v>0</v>
      </c>
      <c r="J1159" s="320" t="str">
        <f t="shared" si="124"/>
        <v>2115–2116</v>
      </c>
      <c r="L1159" s="356"/>
      <c r="N1159" s="95"/>
    </row>
    <row r="1160" spans="1:14" x14ac:dyDescent="0.3">
      <c r="A1160" s="354">
        <v>79015</v>
      </c>
      <c r="B1160" s="92">
        <f t="shared" si="120"/>
        <v>0</v>
      </c>
      <c r="C1160" s="93"/>
      <c r="D1160" s="94">
        <f t="shared" si="121"/>
        <v>0</v>
      </c>
      <c r="E1160" s="355">
        <f t="shared" si="119"/>
        <v>0</v>
      </c>
      <c r="F1160" s="94">
        <f t="shared" si="122"/>
        <v>0</v>
      </c>
      <c r="G1160" s="94">
        <f>IF(AND(C1160&lt;&gt;"",SUM(G$34:G1159)&lt;E$25),$E$25/$E$29,0)</f>
        <v>0</v>
      </c>
      <c r="H1160" s="94">
        <f t="shared" si="123"/>
        <v>0</v>
      </c>
      <c r="I1160" s="94">
        <f t="shared" si="125"/>
        <v>0</v>
      </c>
      <c r="J1160" s="320" t="str">
        <f t="shared" si="124"/>
        <v>2115–2116</v>
      </c>
      <c r="L1160" s="356"/>
      <c r="N1160" s="95"/>
    </row>
    <row r="1161" spans="1:14" x14ac:dyDescent="0.3">
      <c r="A1161" s="354">
        <v>79046</v>
      </c>
      <c r="B1161" s="92">
        <f t="shared" si="120"/>
        <v>0</v>
      </c>
      <c r="C1161" s="93"/>
      <c r="D1161" s="94">
        <f t="shared" si="121"/>
        <v>0</v>
      </c>
      <c r="E1161" s="355">
        <f t="shared" si="119"/>
        <v>0</v>
      </c>
      <c r="F1161" s="94">
        <f t="shared" si="122"/>
        <v>0</v>
      </c>
      <c r="G1161" s="94">
        <f>IF(AND(C1161&lt;&gt;"",SUM(G$34:G1160)&lt;E$25),$E$25/$E$29,0)</f>
        <v>0</v>
      </c>
      <c r="H1161" s="94">
        <f t="shared" si="123"/>
        <v>0</v>
      </c>
      <c r="I1161" s="94">
        <f t="shared" si="125"/>
        <v>0</v>
      </c>
      <c r="J1161" s="320" t="str">
        <f t="shared" si="124"/>
        <v>2115–2116</v>
      </c>
      <c r="L1161" s="356"/>
      <c r="N1161" s="95"/>
    </row>
    <row r="1162" spans="1:14" x14ac:dyDescent="0.3">
      <c r="A1162" s="354">
        <v>79076</v>
      </c>
      <c r="B1162" s="92">
        <f t="shared" si="120"/>
        <v>0</v>
      </c>
      <c r="C1162" s="93"/>
      <c r="D1162" s="94">
        <f t="shared" si="121"/>
        <v>0</v>
      </c>
      <c r="E1162" s="355">
        <f t="shared" si="119"/>
        <v>0</v>
      </c>
      <c r="F1162" s="94">
        <f t="shared" si="122"/>
        <v>0</v>
      </c>
      <c r="G1162" s="94">
        <f>IF(AND(C1162&lt;&gt;"",SUM(G$34:G1161)&lt;E$25),$E$25/$E$29,0)</f>
        <v>0</v>
      </c>
      <c r="H1162" s="94">
        <f t="shared" si="123"/>
        <v>0</v>
      </c>
      <c r="I1162" s="94">
        <f t="shared" si="125"/>
        <v>0</v>
      </c>
      <c r="J1162" s="320" t="str">
        <f t="shared" si="124"/>
        <v>2116–2117</v>
      </c>
      <c r="L1162" s="356"/>
      <c r="N1162" s="95"/>
    </row>
    <row r="1163" spans="1:14" x14ac:dyDescent="0.3">
      <c r="A1163" s="354">
        <v>79107</v>
      </c>
      <c r="B1163" s="92">
        <f t="shared" si="120"/>
        <v>0</v>
      </c>
      <c r="C1163" s="93"/>
      <c r="D1163" s="94">
        <f t="shared" si="121"/>
        <v>0</v>
      </c>
      <c r="E1163" s="355">
        <f t="shared" si="119"/>
        <v>0</v>
      </c>
      <c r="F1163" s="94">
        <f t="shared" si="122"/>
        <v>0</v>
      </c>
      <c r="G1163" s="94">
        <f>IF(AND(C1163&lt;&gt;"",SUM(G$34:G1162)&lt;E$25),$E$25/$E$29,0)</f>
        <v>0</v>
      </c>
      <c r="H1163" s="94">
        <f t="shared" si="123"/>
        <v>0</v>
      </c>
      <c r="I1163" s="94">
        <f t="shared" si="125"/>
        <v>0</v>
      </c>
      <c r="J1163" s="320" t="str">
        <f t="shared" si="124"/>
        <v>2116–2117</v>
      </c>
      <c r="L1163" s="356"/>
      <c r="N1163" s="95"/>
    </row>
    <row r="1164" spans="1:14" x14ac:dyDescent="0.3">
      <c r="A1164" s="354">
        <v>79138</v>
      </c>
      <c r="B1164" s="92">
        <f t="shared" si="120"/>
        <v>0</v>
      </c>
      <c r="C1164" s="93"/>
      <c r="D1164" s="94">
        <f t="shared" si="121"/>
        <v>0</v>
      </c>
      <c r="E1164" s="355">
        <f t="shared" si="119"/>
        <v>0</v>
      </c>
      <c r="F1164" s="94">
        <f t="shared" si="122"/>
        <v>0</v>
      </c>
      <c r="G1164" s="94">
        <f>IF(AND(C1164&lt;&gt;"",SUM(G$34:G1163)&lt;E$25),$E$25/$E$29,0)</f>
        <v>0</v>
      </c>
      <c r="H1164" s="94">
        <f t="shared" si="123"/>
        <v>0</v>
      </c>
      <c r="I1164" s="94">
        <f t="shared" si="125"/>
        <v>0</v>
      </c>
      <c r="J1164" s="320" t="str">
        <f t="shared" si="124"/>
        <v>2116–2117</v>
      </c>
      <c r="L1164" s="356"/>
      <c r="N1164" s="95"/>
    </row>
    <row r="1165" spans="1:14" x14ac:dyDescent="0.3">
      <c r="A1165" s="354">
        <v>79168</v>
      </c>
      <c r="B1165" s="92">
        <f t="shared" si="120"/>
        <v>0</v>
      </c>
      <c r="C1165" s="93"/>
      <c r="D1165" s="94">
        <f t="shared" si="121"/>
        <v>0</v>
      </c>
      <c r="E1165" s="355">
        <f t="shared" si="119"/>
        <v>0</v>
      </c>
      <c r="F1165" s="94">
        <f t="shared" si="122"/>
        <v>0</v>
      </c>
      <c r="G1165" s="94">
        <f>IF(AND(C1165&lt;&gt;"",SUM(G$34:G1164)&lt;E$25),$E$25/$E$29,0)</f>
        <v>0</v>
      </c>
      <c r="H1165" s="94">
        <f t="shared" si="123"/>
        <v>0</v>
      </c>
      <c r="I1165" s="94">
        <f t="shared" si="125"/>
        <v>0</v>
      </c>
      <c r="J1165" s="320" t="str">
        <f t="shared" si="124"/>
        <v>2116–2117</v>
      </c>
      <c r="L1165" s="356"/>
      <c r="N1165" s="95"/>
    </row>
    <row r="1166" spans="1:14" x14ac:dyDescent="0.3">
      <c r="A1166" s="354">
        <v>79199</v>
      </c>
      <c r="B1166" s="92">
        <f t="shared" si="120"/>
        <v>0</v>
      </c>
      <c r="C1166" s="93"/>
      <c r="D1166" s="94">
        <f t="shared" si="121"/>
        <v>0</v>
      </c>
      <c r="E1166" s="355">
        <f t="shared" si="119"/>
        <v>0</v>
      </c>
      <c r="F1166" s="94">
        <f t="shared" si="122"/>
        <v>0</v>
      </c>
      <c r="G1166" s="94">
        <f>IF(AND(C1166&lt;&gt;"",SUM(G$34:G1165)&lt;E$25),$E$25/$E$29,0)</f>
        <v>0</v>
      </c>
      <c r="H1166" s="94">
        <f t="shared" si="123"/>
        <v>0</v>
      </c>
      <c r="I1166" s="94">
        <f t="shared" si="125"/>
        <v>0</v>
      </c>
      <c r="J1166" s="320" t="str">
        <f t="shared" si="124"/>
        <v>2116–2117</v>
      </c>
      <c r="L1166" s="356"/>
      <c r="N1166" s="95"/>
    </row>
    <row r="1167" spans="1:14" x14ac:dyDescent="0.3">
      <c r="A1167" s="354">
        <v>79229</v>
      </c>
      <c r="B1167" s="92">
        <f t="shared" si="120"/>
        <v>0</v>
      </c>
      <c r="C1167" s="93"/>
      <c r="D1167" s="94">
        <f t="shared" si="121"/>
        <v>0</v>
      </c>
      <c r="E1167" s="355">
        <f t="shared" si="119"/>
        <v>0</v>
      </c>
      <c r="F1167" s="94">
        <f t="shared" si="122"/>
        <v>0</v>
      </c>
      <c r="G1167" s="94">
        <f>IF(AND(C1167&lt;&gt;"",SUM(G$34:G1166)&lt;E$25),$E$25/$E$29,0)</f>
        <v>0</v>
      </c>
      <c r="H1167" s="94">
        <f t="shared" si="123"/>
        <v>0</v>
      </c>
      <c r="I1167" s="94">
        <f t="shared" si="125"/>
        <v>0</v>
      </c>
      <c r="J1167" s="320" t="str">
        <f t="shared" si="124"/>
        <v>2116–2117</v>
      </c>
      <c r="L1167" s="356"/>
      <c r="N1167" s="95"/>
    </row>
    <row r="1168" spans="1:14" x14ac:dyDescent="0.3">
      <c r="A1168" s="354">
        <v>79260</v>
      </c>
      <c r="B1168" s="92">
        <f t="shared" si="120"/>
        <v>0</v>
      </c>
      <c r="C1168" s="93"/>
      <c r="D1168" s="94">
        <f t="shared" si="121"/>
        <v>0</v>
      </c>
      <c r="E1168" s="355">
        <f t="shared" si="119"/>
        <v>0</v>
      </c>
      <c r="F1168" s="94">
        <f t="shared" si="122"/>
        <v>0</v>
      </c>
      <c r="G1168" s="94">
        <f>IF(AND(C1168&lt;&gt;"",SUM(G$34:G1167)&lt;E$25),$E$25/$E$29,0)</f>
        <v>0</v>
      </c>
      <c r="H1168" s="94">
        <f t="shared" si="123"/>
        <v>0</v>
      </c>
      <c r="I1168" s="94">
        <f t="shared" si="125"/>
        <v>0</v>
      </c>
      <c r="J1168" s="320" t="str">
        <f t="shared" si="124"/>
        <v>2116–2117</v>
      </c>
      <c r="L1168" s="356"/>
      <c r="N1168" s="95"/>
    </row>
    <row r="1169" spans="1:14" x14ac:dyDescent="0.3">
      <c r="A1169" s="354">
        <v>79291</v>
      </c>
      <c r="B1169" s="92">
        <f t="shared" si="120"/>
        <v>0</v>
      </c>
      <c r="C1169" s="93"/>
      <c r="D1169" s="94">
        <f t="shared" si="121"/>
        <v>0</v>
      </c>
      <c r="E1169" s="355">
        <f t="shared" si="119"/>
        <v>0</v>
      </c>
      <c r="F1169" s="94">
        <f t="shared" si="122"/>
        <v>0</v>
      </c>
      <c r="G1169" s="94">
        <f>IF(AND(C1169&lt;&gt;"",SUM(G$34:G1168)&lt;E$25),$E$25/$E$29,0)</f>
        <v>0</v>
      </c>
      <c r="H1169" s="94">
        <f t="shared" si="123"/>
        <v>0</v>
      </c>
      <c r="I1169" s="94">
        <f t="shared" si="125"/>
        <v>0</v>
      </c>
      <c r="J1169" s="320" t="str">
        <f t="shared" si="124"/>
        <v>2116–2117</v>
      </c>
      <c r="L1169" s="356"/>
      <c r="N1169" s="95"/>
    </row>
    <row r="1170" spans="1:14" x14ac:dyDescent="0.3">
      <c r="A1170" s="354">
        <v>79319</v>
      </c>
      <c r="B1170" s="92">
        <f t="shared" si="120"/>
        <v>0</v>
      </c>
      <c r="C1170" s="93"/>
      <c r="D1170" s="94">
        <f t="shared" si="121"/>
        <v>0</v>
      </c>
      <c r="E1170" s="355">
        <f t="shared" si="119"/>
        <v>0</v>
      </c>
      <c r="F1170" s="94">
        <f t="shared" si="122"/>
        <v>0</v>
      </c>
      <c r="G1170" s="94">
        <f>IF(AND(C1170&lt;&gt;"",SUM(G$34:G1169)&lt;E$25),$E$25/$E$29,0)</f>
        <v>0</v>
      </c>
      <c r="H1170" s="94">
        <f t="shared" si="123"/>
        <v>0</v>
      </c>
      <c r="I1170" s="94">
        <f t="shared" si="125"/>
        <v>0</v>
      </c>
      <c r="J1170" s="320" t="str">
        <f t="shared" si="124"/>
        <v>2116–2117</v>
      </c>
      <c r="L1170" s="356"/>
      <c r="N1170" s="95"/>
    </row>
    <row r="1171" spans="1:14" x14ac:dyDescent="0.3">
      <c r="A1171" s="354">
        <v>79350</v>
      </c>
      <c r="B1171" s="92">
        <f t="shared" si="120"/>
        <v>0</v>
      </c>
      <c r="C1171" s="93"/>
      <c r="D1171" s="94">
        <f t="shared" si="121"/>
        <v>0</v>
      </c>
      <c r="E1171" s="355">
        <f t="shared" si="119"/>
        <v>0</v>
      </c>
      <c r="F1171" s="94">
        <f t="shared" si="122"/>
        <v>0</v>
      </c>
      <c r="G1171" s="94">
        <f>IF(AND(C1171&lt;&gt;"",SUM(G$34:G1170)&lt;E$25),$E$25/$E$29,0)</f>
        <v>0</v>
      </c>
      <c r="H1171" s="94">
        <f t="shared" si="123"/>
        <v>0</v>
      </c>
      <c r="I1171" s="94">
        <f t="shared" si="125"/>
        <v>0</v>
      </c>
      <c r="J1171" s="320" t="str">
        <f t="shared" si="124"/>
        <v>2116–2117</v>
      </c>
      <c r="L1171" s="356"/>
      <c r="N1171" s="95"/>
    </row>
    <row r="1172" spans="1:14" x14ac:dyDescent="0.3">
      <c r="A1172" s="354">
        <v>79380</v>
      </c>
      <c r="B1172" s="92">
        <f t="shared" si="120"/>
        <v>0</v>
      </c>
      <c r="C1172" s="93"/>
      <c r="D1172" s="94">
        <f t="shared" si="121"/>
        <v>0</v>
      </c>
      <c r="E1172" s="355">
        <f t="shared" si="119"/>
        <v>0</v>
      </c>
      <c r="F1172" s="94">
        <f t="shared" si="122"/>
        <v>0</v>
      </c>
      <c r="G1172" s="94">
        <f>IF(AND(C1172&lt;&gt;"",SUM(G$34:G1171)&lt;E$25),$E$25/$E$29,0)</f>
        <v>0</v>
      </c>
      <c r="H1172" s="94">
        <f t="shared" si="123"/>
        <v>0</v>
      </c>
      <c r="I1172" s="94">
        <f t="shared" si="125"/>
        <v>0</v>
      </c>
      <c r="J1172" s="320" t="str">
        <f t="shared" si="124"/>
        <v>2116–2117</v>
      </c>
      <c r="L1172" s="356"/>
      <c r="N1172" s="95"/>
    </row>
    <row r="1173" spans="1:14" x14ac:dyDescent="0.3">
      <c r="A1173" s="354">
        <v>79411</v>
      </c>
      <c r="B1173" s="92">
        <f t="shared" si="120"/>
        <v>0</v>
      </c>
      <c r="C1173" s="93"/>
      <c r="D1173" s="94">
        <f t="shared" si="121"/>
        <v>0</v>
      </c>
      <c r="E1173" s="355">
        <f t="shared" si="119"/>
        <v>0</v>
      </c>
      <c r="F1173" s="94">
        <f t="shared" si="122"/>
        <v>0</v>
      </c>
      <c r="G1173" s="94">
        <f>IF(AND(C1173&lt;&gt;"",SUM(G$34:G1172)&lt;E$25),$E$25/$E$29,0)</f>
        <v>0</v>
      </c>
      <c r="H1173" s="94">
        <f t="shared" si="123"/>
        <v>0</v>
      </c>
      <c r="I1173" s="94">
        <f t="shared" si="125"/>
        <v>0</v>
      </c>
      <c r="J1173" s="320" t="str">
        <f t="shared" si="124"/>
        <v>2116–2117</v>
      </c>
      <c r="L1173" s="356"/>
      <c r="N1173" s="95"/>
    </row>
    <row r="1174" spans="1:14" x14ac:dyDescent="0.3">
      <c r="A1174" s="354">
        <v>79441</v>
      </c>
      <c r="B1174" s="92">
        <f t="shared" si="120"/>
        <v>0</v>
      </c>
      <c r="C1174" s="93"/>
      <c r="D1174" s="94">
        <f t="shared" si="121"/>
        <v>0</v>
      </c>
      <c r="E1174" s="355">
        <f t="shared" si="119"/>
        <v>0</v>
      </c>
      <c r="F1174" s="94">
        <f t="shared" si="122"/>
        <v>0</v>
      </c>
      <c r="G1174" s="94">
        <f>IF(AND(C1174&lt;&gt;"",SUM(G$34:G1173)&lt;E$25),$E$25/$E$29,0)</f>
        <v>0</v>
      </c>
      <c r="H1174" s="94">
        <f t="shared" si="123"/>
        <v>0</v>
      </c>
      <c r="I1174" s="94">
        <f t="shared" si="125"/>
        <v>0</v>
      </c>
      <c r="J1174" s="320" t="str">
        <f t="shared" si="124"/>
        <v>2117–2118</v>
      </c>
      <c r="L1174" s="356"/>
      <c r="N1174" s="95"/>
    </row>
    <row r="1175" spans="1:14" x14ac:dyDescent="0.3">
      <c r="A1175" s="354">
        <v>79472</v>
      </c>
      <c r="B1175" s="92">
        <f t="shared" si="120"/>
        <v>0</v>
      </c>
      <c r="C1175" s="93"/>
      <c r="D1175" s="94">
        <f t="shared" si="121"/>
        <v>0</v>
      </c>
      <c r="E1175" s="355">
        <f t="shared" si="119"/>
        <v>0</v>
      </c>
      <c r="F1175" s="94">
        <f t="shared" si="122"/>
        <v>0</v>
      </c>
      <c r="G1175" s="94">
        <f>IF(AND(C1175&lt;&gt;"",SUM(G$34:G1174)&lt;E$25),$E$25/$E$29,0)</f>
        <v>0</v>
      </c>
      <c r="H1175" s="94">
        <f t="shared" si="123"/>
        <v>0</v>
      </c>
      <c r="I1175" s="94">
        <f t="shared" si="125"/>
        <v>0</v>
      </c>
      <c r="J1175" s="320" t="str">
        <f t="shared" si="124"/>
        <v>2117–2118</v>
      </c>
      <c r="L1175" s="356"/>
      <c r="N1175" s="95"/>
    </row>
    <row r="1176" spans="1:14" x14ac:dyDescent="0.3">
      <c r="A1176" s="354">
        <v>79503</v>
      </c>
      <c r="B1176" s="92">
        <f t="shared" si="120"/>
        <v>0</v>
      </c>
      <c r="C1176" s="93"/>
      <c r="D1176" s="94">
        <f t="shared" si="121"/>
        <v>0</v>
      </c>
      <c r="E1176" s="355">
        <f t="shared" si="119"/>
        <v>0</v>
      </c>
      <c r="F1176" s="94">
        <f t="shared" si="122"/>
        <v>0</v>
      </c>
      <c r="G1176" s="94">
        <f>IF(AND(C1176&lt;&gt;"",SUM(G$34:G1175)&lt;E$25),$E$25/$E$29,0)</f>
        <v>0</v>
      </c>
      <c r="H1176" s="94">
        <f t="shared" si="123"/>
        <v>0</v>
      </c>
      <c r="I1176" s="94">
        <f t="shared" si="125"/>
        <v>0</v>
      </c>
      <c r="J1176" s="320" t="str">
        <f t="shared" si="124"/>
        <v>2117–2118</v>
      </c>
      <c r="L1176" s="356"/>
      <c r="N1176" s="95"/>
    </row>
    <row r="1177" spans="1:14" x14ac:dyDescent="0.3">
      <c r="A1177" s="354">
        <v>79533</v>
      </c>
      <c r="B1177" s="92">
        <f t="shared" si="120"/>
        <v>0</v>
      </c>
      <c r="C1177" s="93"/>
      <c r="D1177" s="94">
        <f t="shared" si="121"/>
        <v>0</v>
      </c>
      <c r="E1177" s="355">
        <f t="shared" si="119"/>
        <v>0</v>
      </c>
      <c r="F1177" s="94">
        <f t="shared" si="122"/>
        <v>0</v>
      </c>
      <c r="G1177" s="94">
        <f>IF(AND(C1177&lt;&gt;"",SUM(G$34:G1176)&lt;E$25),$E$25/$E$29,0)</f>
        <v>0</v>
      </c>
      <c r="H1177" s="94">
        <f t="shared" si="123"/>
        <v>0</v>
      </c>
      <c r="I1177" s="94">
        <f t="shared" si="125"/>
        <v>0</v>
      </c>
      <c r="J1177" s="320" t="str">
        <f t="shared" si="124"/>
        <v>2117–2118</v>
      </c>
      <c r="L1177" s="356"/>
      <c r="N1177" s="95"/>
    </row>
    <row r="1178" spans="1:14" x14ac:dyDescent="0.3">
      <c r="A1178" s="354">
        <v>79564</v>
      </c>
      <c r="B1178" s="92">
        <f t="shared" si="120"/>
        <v>0</v>
      </c>
      <c r="C1178" s="93"/>
      <c r="D1178" s="94">
        <f t="shared" si="121"/>
        <v>0</v>
      </c>
      <c r="E1178" s="355">
        <f t="shared" si="119"/>
        <v>0</v>
      </c>
      <c r="F1178" s="94">
        <f t="shared" si="122"/>
        <v>0</v>
      </c>
      <c r="G1178" s="94">
        <f>IF(AND(C1178&lt;&gt;"",SUM(G$34:G1177)&lt;E$25),$E$25/$E$29,0)</f>
        <v>0</v>
      </c>
      <c r="H1178" s="94">
        <f t="shared" si="123"/>
        <v>0</v>
      </c>
      <c r="I1178" s="94">
        <f t="shared" si="125"/>
        <v>0</v>
      </c>
      <c r="J1178" s="320" t="str">
        <f t="shared" si="124"/>
        <v>2117–2118</v>
      </c>
      <c r="L1178" s="356"/>
      <c r="N1178" s="95"/>
    </row>
    <row r="1179" spans="1:14" x14ac:dyDescent="0.3">
      <c r="A1179" s="354">
        <v>79594</v>
      </c>
      <c r="B1179" s="92">
        <f t="shared" si="120"/>
        <v>0</v>
      </c>
      <c r="C1179" s="93"/>
      <c r="D1179" s="94">
        <f t="shared" si="121"/>
        <v>0</v>
      </c>
      <c r="E1179" s="355">
        <f t="shared" si="119"/>
        <v>0</v>
      </c>
      <c r="F1179" s="94">
        <f t="shared" si="122"/>
        <v>0</v>
      </c>
      <c r="G1179" s="94">
        <f>IF(AND(C1179&lt;&gt;"",SUM(G$34:G1178)&lt;E$25),$E$25/$E$29,0)</f>
        <v>0</v>
      </c>
      <c r="H1179" s="94">
        <f t="shared" si="123"/>
        <v>0</v>
      </c>
      <c r="I1179" s="94">
        <f t="shared" si="125"/>
        <v>0</v>
      </c>
      <c r="J1179" s="320" t="str">
        <f t="shared" si="124"/>
        <v>2117–2118</v>
      </c>
      <c r="L1179" s="356"/>
      <c r="N1179" s="95"/>
    </row>
    <row r="1180" spans="1:14" x14ac:dyDescent="0.3">
      <c r="A1180" s="354">
        <v>79625</v>
      </c>
      <c r="B1180" s="92">
        <f t="shared" si="120"/>
        <v>0</v>
      </c>
      <c r="C1180" s="93"/>
      <c r="D1180" s="94">
        <f t="shared" si="121"/>
        <v>0</v>
      </c>
      <c r="E1180" s="355">
        <f t="shared" si="119"/>
        <v>0</v>
      </c>
      <c r="F1180" s="94">
        <f t="shared" si="122"/>
        <v>0</v>
      </c>
      <c r="G1180" s="94">
        <f>IF(AND(C1180&lt;&gt;"",SUM(G$34:G1179)&lt;E$25),$E$25/$E$29,0)</f>
        <v>0</v>
      </c>
      <c r="H1180" s="94">
        <f t="shared" si="123"/>
        <v>0</v>
      </c>
      <c r="I1180" s="94">
        <f t="shared" si="125"/>
        <v>0</v>
      </c>
      <c r="J1180" s="320" t="str">
        <f t="shared" si="124"/>
        <v>2117–2118</v>
      </c>
      <c r="L1180" s="356"/>
      <c r="N1180" s="95"/>
    </row>
    <row r="1181" spans="1:14" x14ac:dyDescent="0.3">
      <c r="A1181" s="354">
        <v>79656</v>
      </c>
      <c r="B1181" s="92">
        <f t="shared" si="120"/>
        <v>0</v>
      </c>
      <c r="C1181" s="93"/>
      <c r="D1181" s="94">
        <f t="shared" si="121"/>
        <v>0</v>
      </c>
      <c r="E1181" s="355">
        <f t="shared" si="119"/>
        <v>0</v>
      </c>
      <c r="F1181" s="94">
        <f t="shared" si="122"/>
        <v>0</v>
      </c>
      <c r="G1181" s="94">
        <f>IF(AND(C1181&lt;&gt;"",SUM(G$34:G1180)&lt;E$25),$E$25/$E$29,0)</f>
        <v>0</v>
      </c>
      <c r="H1181" s="94">
        <f t="shared" si="123"/>
        <v>0</v>
      </c>
      <c r="I1181" s="94">
        <f t="shared" si="125"/>
        <v>0</v>
      </c>
      <c r="J1181" s="320" t="str">
        <f t="shared" si="124"/>
        <v>2117–2118</v>
      </c>
      <c r="L1181" s="356"/>
      <c r="N1181" s="95"/>
    </row>
    <row r="1182" spans="1:14" x14ac:dyDescent="0.3">
      <c r="A1182" s="354">
        <v>79684</v>
      </c>
      <c r="B1182" s="92">
        <f t="shared" si="120"/>
        <v>0</v>
      </c>
      <c r="C1182" s="93"/>
      <c r="D1182" s="94">
        <f t="shared" si="121"/>
        <v>0</v>
      </c>
      <c r="E1182" s="355">
        <f t="shared" si="119"/>
        <v>0</v>
      </c>
      <c r="F1182" s="94">
        <f t="shared" si="122"/>
        <v>0</v>
      </c>
      <c r="G1182" s="94">
        <f>IF(AND(C1182&lt;&gt;"",SUM(G$34:G1181)&lt;E$25),$E$25/$E$29,0)</f>
        <v>0</v>
      </c>
      <c r="H1182" s="94">
        <f t="shared" si="123"/>
        <v>0</v>
      </c>
      <c r="I1182" s="94">
        <f t="shared" si="125"/>
        <v>0</v>
      </c>
      <c r="J1182" s="320" t="str">
        <f t="shared" si="124"/>
        <v>2117–2118</v>
      </c>
      <c r="L1182" s="356"/>
      <c r="N1182" s="95"/>
    </row>
    <row r="1183" spans="1:14" x14ac:dyDescent="0.3">
      <c r="A1183" s="354">
        <v>79715</v>
      </c>
      <c r="B1183" s="92">
        <f t="shared" si="120"/>
        <v>0</v>
      </c>
      <c r="C1183" s="93"/>
      <c r="D1183" s="94">
        <f t="shared" si="121"/>
        <v>0</v>
      </c>
      <c r="E1183" s="355">
        <f t="shared" si="119"/>
        <v>0</v>
      </c>
      <c r="F1183" s="94">
        <f t="shared" si="122"/>
        <v>0</v>
      </c>
      <c r="G1183" s="94">
        <f>IF(AND(C1183&lt;&gt;"",SUM(G$34:G1182)&lt;E$25),$E$25/$E$29,0)</f>
        <v>0</v>
      </c>
      <c r="H1183" s="94">
        <f t="shared" si="123"/>
        <v>0</v>
      </c>
      <c r="I1183" s="94">
        <f t="shared" si="125"/>
        <v>0</v>
      </c>
      <c r="J1183" s="320" t="str">
        <f t="shared" si="124"/>
        <v>2117–2118</v>
      </c>
      <c r="L1183" s="356"/>
      <c r="N1183" s="95"/>
    </row>
    <row r="1184" spans="1:14" x14ac:dyDescent="0.3">
      <c r="A1184" s="354">
        <v>79745</v>
      </c>
      <c r="B1184" s="92">
        <f t="shared" si="120"/>
        <v>0</v>
      </c>
      <c r="C1184" s="93"/>
      <c r="D1184" s="94">
        <f t="shared" si="121"/>
        <v>0</v>
      </c>
      <c r="E1184" s="355">
        <f t="shared" si="119"/>
        <v>0</v>
      </c>
      <c r="F1184" s="94">
        <f t="shared" si="122"/>
        <v>0</v>
      </c>
      <c r="G1184" s="94">
        <f>IF(AND(C1184&lt;&gt;"",SUM(G$34:G1183)&lt;E$25),$E$25/$E$29,0)</f>
        <v>0</v>
      </c>
      <c r="H1184" s="94">
        <f t="shared" si="123"/>
        <v>0</v>
      </c>
      <c r="I1184" s="94">
        <f t="shared" si="125"/>
        <v>0</v>
      </c>
      <c r="J1184" s="320" t="str">
        <f t="shared" si="124"/>
        <v>2117–2118</v>
      </c>
      <c r="L1184" s="356"/>
      <c r="N1184" s="95"/>
    </row>
    <row r="1185" spans="1:14" x14ac:dyDescent="0.3">
      <c r="A1185" s="354">
        <v>79776</v>
      </c>
      <c r="B1185" s="92">
        <f t="shared" si="120"/>
        <v>0</v>
      </c>
      <c r="C1185" s="93"/>
      <c r="D1185" s="94">
        <f t="shared" si="121"/>
        <v>0</v>
      </c>
      <c r="E1185" s="355">
        <f t="shared" si="119"/>
        <v>0</v>
      </c>
      <c r="F1185" s="94">
        <f t="shared" si="122"/>
        <v>0</v>
      </c>
      <c r="G1185" s="94">
        <f>IF(AND(C1185&lt;&gt;"",SUM(G$34:G1184)&lt;E$25),$E$25/$E$29,0)</f>
        <v>0</v>
      </c>
      <c r="H1185" s="94">
        <f t="shared" si="123"/>
        <v>0</v>
      </c>
      <c r="I1185" s="94">
        <f t="shared" si="125"/>
        <v>0</v>
      </c>
      <c r="J1185" s="320" t="str">
        <f t="shared" si="124"/>
        <v>2117–2118</v>
      </c>
      <c r="L1185" s="356"/>
      <c r="N1185" s="95"/>
    </row>
    <row r="1186" spans="1:14" x14ac:dyDescent="0.3">
      <c r="A1186" s="354">
        <v>79806</v>
      </c>
      <c r="B1186" s="92">
        <f t="shared" si="120"/>
        <v>0</v>
      </c>
      <c r="C1186" s="93"/>
      <c r="D1186" s="94">
        <f t="shared" si="121"/>
        <v>0</v>
      </c>
      <c r="E1186" s="355">
        <f t="shared" ref="E1186:E1245" si="126">C1186-D1186</f>
        <v>0</v>
      </c>
      <c r="F1186" s="94">
        <f t="shared" si="122"/>
        <v>0</v>
      </c>
      <c r="G1186" s="94">
        <f>IF(AND(C1186&lt;&gt;"",SUM(G$34:G1185)&lt;E$25),$E$25/$E$29,0)</f>
        <v>0</v>
      </c>
      <c r="H1186" s="94">
        <f t="shared" si="123"/>
        <v>0</v>
      </c>
      <c r="I1186" s="94">
        <f t="shared" si="125"/>
        <v>0</v>
      </c>
      <c r="J1186" s="320" t="str">
        <f t="shared" si="124"/>
        <v>2118–2119</v>
      </c>
      <c r="L1186" s="356"/>
      <c r="N1186" s="95"/>
    </row>
    <row r="1187" spans="1:14" x14ac:dyDescent="0.3">
      <c r="A1187" s="354">
        <v>79837</v>
      </c>
      <c r="B1187" s="92">
        <f t="shared" ref="B1187:B1245" si="127">IF(C1187&gt;0,C1187*-1,C1187)</f>
        <v>0</v>
      </c>
      <c r="C1187" s="93"/>
      <c r="D1187" s="94">
        <f t="shared" ref="D1187:D1245" si="128">IF(C1187="",0,IF($E$20="Beginning",IF(C1186&lt;&gt;"",$F1186*$E$16/12,0),IF(C1186&lt;&gt;"",$F1186*$E$16/12,$E$21*$E$16/12)))</f>
        <v>0</v>
      </c>
      <c r="E1187" s="355">
        <f t="shared" si="126"/>
        <v>0</v>
      </c>
      <c r="F1187" s="94">
        <f t="shared" ref="F1187:F1245" si="129">IF(C1187="",0,IF(C1186="",$E$21-E1187,IF(C1187&lt;&gt;"",F1186-E1187)))</f>
        <v>0</v>
      </c>
      <c r="G1187" s="94">
        <f>IF(AND(C1187&lt;&gt;"",SUM(G$34:G1186)&lt;E$25),$E$25/$E$29,0)</f>
        <v>0</v>
      </c>
      <c r="H1187" s="94">
        <f t="shared" ref="H1187:H1245" si="130">IF(C1187&lt;&gt;"",G1187+H1186,0)</f>
        <v>0</v>
      </c>
      <c r="I1187" s="94">
        <f t="shared" si="125"/>
        <v>0</v>
      </c>
      <c r="J1187" s="320" t="str">
        <f t="shared" ref="J1187:J1245" si="131">IF(OR(MONTH(A1187)=1,MONTH(A1187)=2,MONTH(A1187)=3,MONTH(A1187)=4,MONTH(A1187)=5,MONTH(A1187)=6),YEAR(A1187)-1&amp;"–"&amp;YEAR(A1187),YEAR(A1187)&amp;"–"&amp;YEAR(A1187)+1)</f>
        <v>2118–2119</v>
      </c>
      <c r="L1187" s="356"/>
      <c r="N1187" s="95"/>
    </row>
    <row r="1188" spans="1:14" x14ac:dyDescent="0.3">
      <c r="A1188" s="354">
        <v>79868</v>
      </c>
      <c r="B1188" s="92">
        <f t="shared" si="127"/>
        <v>0</v>
      </c>
      <c r="C1188" s="93"/>
      <c r="D1188" s="94">
        <f t="shared" si="128"/>
        <v>0</v>
      </c>
      <c r="E1188" s="355">
        <f t="shared" si="126"/>
        <v>0</v>
      </c>
      <c r="F1188" s="94">
        <f t="shared" si="129"/>
        <v>0</v>
      </c>
      <c r="G1188" s="94">
        <f>IF(AND(C1188&lt;&gt;"",SUM(G$34:G1187)&lt;E$25),$E$25/$E$29,0)</f>
        <v>0</v>
      </c>
      <c r="H1188" s="94">
        <f t="shared" si="130"/>
        <v>0</v>
      </c>
      <c r="I1188" s="94">
        <f t="shared" ref="I1188:I1245" si="132">IF(C1188&lt;&gt;"",$E$25-H1188,0)</f>
        <v>0</v>
      </c>
      <c r="J1188" s="320" t="str">
        <f t="shared" si="131"/>
        <v>2118–2119</v>
      </c>
      <c r="L1188" s="356"/>
      <c r="N1188" s="95"/>
    </row>
    <row r="1189" spans="1:14" x14ac:dyDescent="0.3">
      <c r="A1189" s="354">
        <v>79898</v>
      </c>
      <c r="B1189" s="92">
        <f t="shared" si="127"/>
        <v>0</v>
      </c>
      <c r="C1189" s="93"/>
      <c r="D1189" s="94">
        <f t="shared" si="128"/>
        <v>0</v>
      </c>
      <c r="E1189" s="355">
        <f t="shared" si="126"/>
        <v>0</v>
      </c>
      <c r="F1189" s="94">
        <f t="shared" si="129"/>
        <v>0</v>
      </c>
      <c r="G1189" s="94">
        <f>IF(AND(C1189&lt;&gt;"",SUM(G$34:G1188)&lt;E$25),$E$25/$E$29,0)</f>
        <v>0</v>
      </c>
      <c r="H1189" s="94">
        <f t="shared" si="130"/>
        <v>0</v>
      </c>
      <c r="I1189" s="94">
        <f t="shared" si="132"/>
        <v>0</v>
      </c>
      <c r="J1189" s="320" t="str">
        <f t="shared" si="131"/>
        <v>2118–2119</v>
      </c>
      <c r="L1189" s="356"/>
      <c r="N1189" s="95"/>
    </row>
    <row r="1190" spans="1:14" x14ac:dyDescent="0.3">
      <c r="A1190" s="354">
        <v>79929</v>
      </c>
      <c r="B1190" s="92">
        <f t="shared" si="127"/>
        <v>0</v>
      </c>
      <c r="C1190" s="93"/>
      <c r="D1190" s="94">
        <f t="shared" si="128"/>
        <v>0</v>
      </c>
      <c r="E1190" s="355">
        <f t="shared" si="126"/>
        <v>0</v>
      </c>
      <c r="F1190" s="94">
        <f t="shared" si="129"/>
        <v>0</v>
      </c>
      <c r="G1190" s="94">
        <f>IF(AND(C1190&lt;&gt;"",SUM(G$34:G1189)&lt;E$25),$E$25/$E$29,0)</f>
        <v>0</v>
      </c>
      <c r="H1190" s="94">
        <f t="shared" si="130"/>
        <v>0</v>
      </c>
      <c r="I1190" s="94">
        <f t="shared" si="132"/>
        <v>0</v>
      </c>
      <c r="J1190" s="320" t="str">
        <f t="shared" si="131"/>
        <v>2118–2119</v>
      </c>
      <c r="L1190" s="356"/>
      <c r="N1190" s="95"/>
    </row>
    <row r="1191" spans="1:14" x14ac:dyDescent="0.3">
      <c r="A1191" s="354">
        <v>79959</v>
      </c>
      <c r="B1191" s="92">
        <f t="shared" si="127"/>
        <v>0</v>
      </c>
      <c r="C1191" s="93"/>
      <c r="D1191" s="94">
        <f t="shared" si="128"/>
        <v>0</v>
      </c>
      <c r="E1191" s="355">
        <f t="shared" si="126"/>
        <v>0</v>
      </c>
      <c r="F1191" s="94">
        <f t="shared" si="129"/>
        <v>0</v>
      </c>
      <c r="G1191" s="94">
        <f>IF(AND(C1191&lt;&gt;"",SUM(G$34:G1190)&lt;E$25),$E$25/$E$29,0)</f>
        <v>0</v>
      </c>
      <c r="H1191" s="94">
        <f t="shared" si="130"/>
        <v>0</v>
      </c>
      <c r="I1191" s="94">
        <f t="shared" si="132"/>
        <v>0</v>
      </c>
      <c r="J1191" s="320" t="str">
        <f t="shared" si="131"/>
        <v>2118–2119</v>
      </c>
      <c r="L1191" s="356"/>
      <c r="N1191" s="95"/>
    </row>
    <row r="1192" spans="1:14" x14ac:dyDescent="0.3">
      <c r="A1192" s="354">
        <v>79990</v>
      </c>
      <c r="B1192" s="92">
        <f t="shared" si="127"/>
        <v>0</v>
      </c>
      <c r="C1192" s="93"/>
      <c r="D1192" s="94">
        <f t="shared" si="128"/>
        <v>0</v>
      </c>
      <c r="E1192" s="355">
        <f t="shared" si="126"/>
        <v>0</v>
      </c>
      <c r="F1192" s="94">
        <f t="shared" si="129"/>
        <v>0</v>
      </c>
      <c r="G1192" s="94">
        <f>IF(AND(C1192&lt;&gt;"",SUM(G$34:G1191)&lt;E$25),$E$25/$E$29,0)</f>
        <v>0</v>
      </c>
      <c r="H1192" s="94">
        <f t="shared" si="130"/>
        <v>0</v>
      </c>
      <c r="I1192" s="94">
        <f t="shared" si="132"/>
        <v>0</v>
      </c>
      <c r="J1192" s="320" t="str">
        <f t="shared" si="131"/>
        <v>2118–2119</v>
      </c>
      <c r="L1192" s="356"/>
      <c r="N1192" s="95"/>
    </row>
    <row r="1193" spans="1:14" x14ac:dyDescent="0.3">
      <c r="A1193" s="354">
        <v>80021</v>
      </c>
      <c r="B1193" s="92">
        <f t="shared" si="127"/>
        <v>0</v>
      </c>
      <c r="C1193" s="93"/>
      <c r="D1193" s="94">
        <f t="shared" si="128"/>
        <v>0</v>
      </c>
      <c r="E1193" s="355">
        <f t="shared" si="126"/>
        <v>0</v>
      </c>
      <c r="F1193" s="94">
        <f t="shared" si="129"/>
        <v>0</v>
      </c>
      <c r="G1193" s="94">
        <f>IF(AND(C1193&lt;&gt;"",SUM(G$34:G1192)&lt;E$25),$E$25/$E$29,0)</f>
        <v>0</v>
      </c>
      <c r="H1193" s="94">
        <f t="shared" si="130"/>
        <v>0</v>
      </c>
      <c r="I1193" s="94">
        <f t="shared" si="132"/>
        <v>0</v>
      </c>
      <c r="J1193" s="320" t="str">
        <f t="shared" si="131"/>
        <v>2118–2119</v>
      </c>
      <c r="L1193" s="356"/>
      <c r="N1193" s="95"/>
    </row>
    <row r="1194" spans="1:14" x14ac:dyDescent="0.3">
      <c r="A1194" s="354">
        <v>80049</v>
      </c>
      <c r="B1194" s="92">
        <f t="shared" si="127"/>
        <v>0</v>
      </c>
      <c r="C1194" s="93"/>
      <c r="D1194" s="94">
        <f t="shared" si="128"/>
        <v>0</v>
      </c>
      <c r="E1194" s="355">
        <f t="shared" si="126"/>
        <v>0</v>
      </c>
      <c r="F1194" s="94">
        <f t="shared" si="129"/>
        <v>0</v>
      </c>
      <c r="G1194" s="94">
        <f>IF(AND(C1194&lt;&gt;"",SUM(G$34:G1193)&lt;E$25),$E$25/$E$29,0)</f>
        <v>0</v>
      </c>
      <c r="H1194" s="94">
        <f t="shared" si="130"/>
        <v>0</v>
      </c>
      <c r="I1194" s="94">
        <f t="shared" si="132"/>
        <v>0</v>
      </c>
      <c r="J1194" s="320" t="str">
        <f t="shared" si="131"/>
        <v>2118–2119</v>
      </c>
      <c r="L1194" s="356"/>
      <c r="N1194" s="95"/>
    </row>
    <row r="1195" spans="1:14" x14ac:dyDescent="0.3">
      <c r="A1195" s="354">
        <v>80080</v>
      </c>
      <c r="B1195" s="92">
        <f t="shared" si="127"/>
        <v>0</v>
      </c>
      <c r="C1195" s="93"/>
      <c r="D1195" s="94">
        <f t="shared" si="128"/>
        <v>0</v>
      </c>
      <c r="E1195" s="355">
        <f t="shared" si="126"/>
        <v>0</v>
      </c>
      <c r="F1195" s="94">
        <f t="shared" si="129"/>
        <v>0</v>
      </c>
      <c r="G1195" s="94">
        <f>IF(AND(C1195&lt;&gt;"",SUM(G$34:G1194)&lt;E$25),$E$25/$E$29,0)</f>
        <v>0</v>
      </c>
      <c r="H1195" s="94">
        <f t="shared" si="130"/>
        <v>0</v>
      </c>
      <c r="I1195" s="94">
        <f t="shared" si="132"/>
        <v>0</v>
      </c>
      <c r="J1195" s="320" t="str">
        <f t="shared" si="131"/>
        <v>2118–2119</v>
      </c>
      <c r="L1195" s="356"/>
      <c r="N1195" s="95"/>
    </row>
    <row r="1196" spans="1:14" x14ac:dyDescent="0.3">
      <c r="A1196" s="354">
        <v>80110</v>
      </c>
      <c r="B1196" s="92">
        <f t="shared" si="127"/>
        <v>0</v>
      </c>
      <c r="C1196" s="93"/>
      <c r="D1196" s="94">
        <f t="shared" si="128"/>
        <v>0</v>
      </c>
      <c r="E1196" s="355">
        <f t="shared" si="126"/>
        <v>0</v>
      </c>
      <c r="F1196" s="94">
        <f t="shared" si="129"/>
        <v>0</v>
      </c>
      <c r="G1196" s="94">
        <f>IF(AND(C1196&lt;&gt;"",SUM(G$34:G1195)&lt;E$25),$E$25/$E$29,0)</f>
        <v>0</v>
      </c>
      <c r="H1196" s="94">
        <f t="shared" si="130"/>
        <v>0</v>
      </c>
      <c r="I1196" s="94">
        <f t="shared" si="132"/>
        <v>0</v>
      </c>
      <c r="J1196" s="320" t="str">
        <f t="shared" si="131"/>
        <v>2118–2119</v>
      </c>
      <c r="L1196" s="356"/>
      <c r="N1196" s="95"/>
    </row>
    <row r="1197" spans="1:14" x14ac:dyDescent="0.3">
      <c r="A1197" s="354">
        <v>80141</v>
      </c>
      <c r="B1197" s="92">
        <f t="shared" si="127"/>
        <v>0</v>
      </c>
      <c r="C1197" s="93"/>
      <c r="D1197" s="94">
        <f t="shared" si="128"/>
        <v>0</v>
      </c>
      <c r="E1197" s="355">
        <f t="shared" si="126"/>
        <v>0</v>
      </c>
      <c r="F1197" s="94">
        <f t="shared" si="129"/>
        <v>0</v>
      </c>
      <c r="G1197" s="94">
        <f>IF(AND(C1197&lt;&gt;"",SUM(G$34:G1196)&lt;E$25),$E$25/$E$29,0)</f>
        <v>0</v>
      </c>
      <c r="H1197" s="94">
        <f t="shared" si="130"/>
        <v>0</v>
      </c>
      <c r="I1197" s="94">
        <f t="shared" si="132"/>
        <v>0</v>
      </c>
      <c r="J1197" s="320" t="str">
        <f t="shared" si="131"/>
        <v>2118–2119</v>
      </c>
      <c r="L1197" s="356"/>
      <c r="N1197" s="95"/>
    </row>
    <row r="1198" spans="1:14" x14ac:dyDescent="0.3">
      <c r="A1198" s="354">
        <v>80171</v>
      </c>
      <c r="B1198" s="92">
        <f t="shared" si="127"/>
        <v>0</v>
      </c>
      <c r="C1198" s="93"/>
      <c r="D1198" s="94">
        <f t="shared" si="128"/>
        <v>0</v>
      </c>
      <c r="E1198" s="355">
        <f t="shared" si="126"/>
        <v>0</v>
      </c>
      <c r="F1198" s="94">
        <f t="shared" si="129"/>
        <v>0</v>
      </c>
      <c r="G1198" s="94">
        <f>IF(AND(C1198&lt;&gt;"",SUM(G$34:G1197)&lt;E$25),$E$25/$E$29,0)</f>
        <v>0</v>
      </c>
      <c r="H1198" s="94">
        <f t="shared" si="130"/>
        <v>0</v>
      </c>
      <c r="I1198" s="94">
        <f t="shared" si="132"/>
        <v>0</v>
      </c>
      <c r="J1198" s="320" t="str">
        <f t="shared" si="131"/>
        <v>2119–2120</v>
      </c>
      <c r="L1198" s="356"/>
      <c r="N1198" s="95"/>
    </row>
    <row r="1199" spans="1:14" x14ac:dyDescent="0.3">
      <c r="A1199" s="354">
        <v>80202</v>
      </c>
      <c r="B1199" s="92">
        <f t="shared" si="127"/>
        <v>0</v>
      </c>
      <c r="C1199" s="93"/>
      <c r="D1199" s="94">
        <f t="shared" si="128"/>
        <v>0</v>
      </c>
      <c r="E1199" s="355">
        <f t="shared" si="126"/>
        <v>0</v>
      </c>
      <c r="F1199" s="94">
        <f t="shared" si="129"/>
        <v>0</v>
      </c>
      <c r="G1199" s="94">
        <f>IF(AND(C1199&lt;&gt;"",SUM(G$34:G1198)&lt;E$25),$E$25/$E$29,0)</f>
        <v>0</v>
      </c>
      <c r="H1199" s="94">
        <f t="shared" si="130"/>
        <v>0</v>
      </c>
      <c r="I1199" s="94">
        <f t="shared" si="132"/>
        <v>0</v>
      </c>
      <c r="J1199" s="320" t="str">
        <f t="shared" si="131"/>
        <v>2119–2120</v>
      </c>
      <c r="L1199" s="356"/>
      <c r="N1199" s="95"/>
    </row>
    <row r="1200" spans="1:14" x14ac:dyDescent="0.3">
      <c r="A1200" s="354">
        <v>80233</v>
      </c>
      <c r="B1200" s="92">
        <f t="shared" si="127"/>
        <v>0</v>
      </c>
      <c r="C1200" s="93"/>
      <c r="D1200" s="94">
        <f t="shared" si="128"/>
        <v>0</v>
      </c>
      <c r="E1200" s="355">
        <f t="shared" si="126"/>
        <v>0</v>
      </c>
      <c r="F1200" s="94">
        <f t="shared" si="129"/>
        <v>0</v>
      </c>
      <c r="G1200" s="94">
        <f>IF(AND(C1200&lt;&gt;"",SUM(G$34:G1199)&lt;E$25),$E$25/$E$29,0)</f>
        <v>0</v>
      </c>
      <c r="H1200" s="94">
        <f t="shared" si="130"/>
        <v>0</v>
      </c>
      <c r="I1200" s="94">
        <f t="shared" si="132"/>
        <v>0</v>
      </c>
      <c r="J1200" s="320" t="str">
        <f t="shared" si="131"/>
        <v>2119–2120</v>
      </c>
      <c r="L1200" s="356"/>
      <c r="N1200" s="95"/>
    </row>
    <row r="1201" spans="1:14" x14ac:dyDescent="0.3">
      <c r="A1201" s="354">
        <v>80263</v>
      </c>
      <c r="B1201" s="92">
        <f t="shared" si="127"/>
        <v>0</v>
      </c>
      <c r="C1201" s="93"/>
      <c r="D1201" s="94">
        <f t="shared" si="128"/>
        <v>0</v>
      </c>
      <c r="E1201" s="355">
        <f t="shared" si="126"/>
        <v>0</v>
      </c>
      <c r="F1201" s="94">
        <f t="shared" si="129"/>
        <v>0</v>
      </c>
      <c r="G1201" s="94">
        <f>IF(AND(C1201&lt;&gt;"",SUM(G$34:G1200)&lt;E$25),$E$25/$E$29,0)</f>
        <v>0</v>
      </c>
      <c r="H1201" s="94">
        <f t="shared" si="130"/>
        <v>0</v>
      </c>
      <c r="I1201" s="94">
        <f t="shared" si="132"/>
        <v>0</v>
      </c>
      <c r="J1201" s="320" t="str">
        <f t="shared" si="131"/>
        <v>2119–2120</v>
      </c>
      <c r="L1201" s="356"/>
      <c r="N1201" s="95"/>
    </row>
    <row r="1202" spans="1:14" x14ac:dyDescent="0.3">
      <c r="A1202" s="354">
        <v>80294</v>
      </c>
      <c r="B1202" s="92">
        <f t="shared" si="127"/>
        <v>0</v>
      </c>
      <c r="C1202" s="93"/>
      <c r="D1202" s="94">
        <f t="shared" si="128"/>
        <v>0</v>
      </c>
      <c r="E1202" s="355">
        <f t="shared" si="126"/>
        <v>0</v>
      </c>
      <c r="F1202" s="94">
        <f t="shared" si="129"/>
        <v>0</v>
      </c>
      <c r="G1202" s="94">
        <f>IF(AND(C1202&lt;&gt;"",SUM(G$34:G1201)&lt;E$25),$E$25/$E$29,0)</f>
        <v>0</v>
      </c>
      <c r="H1202" s="94">
        <f t="shared" si="130"/>
        <v>0</v>
      </c>
      <c r="I1202" s="94">
        <f t="shared" si="132"/>
        <v>0</v>
      </c>
      <c r="J1202" s="320" t="str">
        <f t="shared" si="131"/>
        <v>2119–2120</v>
      </c>
      <c r="L1202" s="356"/>
      <c r="N1202" s="95"/>
    </row>
    <row r="1203" spans="1:14" x14ac:dyDescent="0.3">
      <c r="A1203" s="354">
        <v>80324</v>
      </c>
      <c r="B1203" s="92">
        <f t="shared" si="127"/>
        <v>0</v>
      </c>
      <c r="C1203" s="93"/>
      <c r="D1203" s="94">
        <f t="shared" si="128"/>
        <v>0</v>
      </c>
      <c r="E1203" s="355">
        <f t="shared" si="126"/>
        <v>0</v>
      </c>
      <c r="F1203" s="94">
        <f t="shared" si="129"/>
        <v>0</v>
      </c>
      <c r="G1203" s="94">
        <f>IF(AND(C1203&lt;&gt;"",SUM(G$34:G1202)&lt;E$25),$E$25/$E$29,0)</f>
        <v>0</v>
      </c>
      <c r="H1203" s="94">
        <f t="shared" si="130"/>
        <v>0</v>
      </c>
      <c r="I1203" s="94">
        <f t="shared" si="132"/>
        <v>0</v>
      </c>
      <c r="J1203" s="320" t="str">
        <f t="shared" si="131"/>
        <v>2119–2120</v>
      </c>
      <c r="L1203" s="356"/>
      <c r="N1203" s="95"/>
    </row>
    <row r="1204" spans="1:14" x14ac:dyDescent="0.3">
      <c r="A1204" s="354">
        <v>80355</v>
      </c>
      <c r="B1204" s="92">
        <f t="shared" si="127"/>
        <v>0</v>
      </c>
      <c r="C1204" s="93"/>
      <c r="D1204" s="94">
        <f t="shared" si="128"/>
        <v>0</v>
      </c>
      <c r="E1204" s="355">
        <f t="shared" si="126"/>
        <v>0</v>
      </c>
      <c r="F1204" s="94">
        <f t="shared" si="129"/>
        <v>0</v>
      </c>
      <c r="G1204" s="94">
        <f>IF(AND(C1204&lt;&gt;"",SUM(G$34:G1203)&lt;E$25),$E$25/$E$29,0)</f>
        <v>0</v>
      </c>
      <c r="H1204" s="94">
        <f t="shared" si="130"/>
        <v>0</v>
      </c>
      <c r="I1204" s="94">
        <f t="shared" si="132"/>
        <v>0</v>
      </c>
      <c r="J1204" s="320" t="str">
        <f t="shared" si="131"/>
        <v>2119–2120</v>
      </c>
      <c r="L1204" s="356"/>
      <c r="N1204" s="95"/>
    </row>
    <row r="1205" spans="1:14" x14ac:dyDescent="0.3">
      <c r="A1205" s="354">
        <v>80386</v>
      </c>
      <c r="B1205" s="92">
        <f t="shared" si="127"/>
        <v>0</v>
      </c>
      <c r="C1205" s="93"/>
      <c r="D1205" s="94">
        <f t="shared" si="128"/>
        <v>0</v>
      </c>
      <c r="E1205" s="355">
        <f t="shared" si="126"/>
        <v>0</v>
      </c>
      <c r="F1205" s="94">
        <f t="shared" si="129"/>
        <v>0</v>
      </c>
      <c r="G1205" s="94">
        <f>IF(AND(C1205&lt;&gt;"",SUM(G$34:G1204)&lt;E$25),$E$25/$E$29,0)</f>
        <v>0</v>
      </c>
      <c r="H1205" s="94">
        <f t="shared" si="130"/>
        <v>0</v>
      </c>
      <c r="I1205" s="94">
        <f t="shared" si="132"/>
        <v>0</v>
      </c>
      <c r="J1205" s="320" t="str">
        <f t="shared" si="131"/>
        <v>2119–2120</v>
      </c>
      <c r="L1205" s="356"/>
      <c r="N1205" s="95"/>
    </row>
    <row r="1206" spans="1:14" x14ac:dyDescent="0.3">
      <c r="A1206" s="354">
        <v>80415</v>
      </c>
      <c r="B1206" s="92">
        <f t="shared" si="127"/>
        <v>0</v>
      </c>
      <c r="C1206" s="93"/>
      <c r="D1206" s="94">
        <f t="shared" si="128"/>
        <v>0</v>
      </c>
      <c r="E1206" s="355">
        <f t="shared" si="126"/>
        <v>0</v>
      </c>
      <c r="F1206" s="94">
        <f t="shared" si="129"/>
        <v>0</v>
      </c>
      <c r="G1206" s="94">
        <f>IF(AND(C1206&lt;&gt;"",SUM(G$34:G1205)&lt;E$25),$E$25/$E$29,0)</f>
        <v>0</v>
      </c>
      <c r="H1206" s="94">
        <f t="shared" si="130"/>
        <v>0</v>
      </c>
      <c r="I1206" s="94">
        <f t="shared" si="132"/>
        <v>0</v>
      </c>
      <c r="J1206" s="320" t="str">
        <f t="shared" si="131"/>
        <v>2119–2120</v>
      </c>
      <c r="L1206" s="356"/>
      <c r="N1206" s="95"/>
    </row>
    <row r="1207" spans="1:14" x14ac:dyDescent="0.3">
      <c r="A1207" s="354">
        <v>80446</v>
      </c>
      <c r="B1207" s="92">
        <f t="shared" si="127"/>
        <v>0</v>
      </c>
      <c r="C1207" s="93"/>
      <c r="D1207" s="94">
        <f t="shared" si="128"/>
        <v>0</v>
      </c>
      <c r="E1207" s="355">
        <f t="shared" si="126"/>
        <v>0</v>
      </c>
      <c r="F1207" s="94">
        <f t="shared" si="129"/>
        <v>0</v>
      </c>
      <c r="G1207" s="94">
        <f>IF(AND(C1207&lt;&gt;"",SUM(G$34:G1206)&lt;E$25),$E$25/$E$29,0)</f>
        <v>0</v>
      </c>
      <c r="H1207" s="94">
        <f t="shared" si="130"/>
        <v>0</v>
      </c>
      <c r="I1207" s="94">
        <f t="shared" si="132"/>
        <v>0</v>
      </c>
      <c r="J1207" s="320" t="str">
        <f t="shared" si="131"/>
        <v>2119–2120</v>
      </c>
      <c r="L1207" s="356"/>
      <c r="N1207" s="95"/>
    </row>
    <row r="1208" spans="1:14" x14ac:dyDescent="0.3">
      <c r="A1208" s="354">
        <v>80476</v>
      </c>
      <c r="B1208" s="92">
        <f t="shared" si="127"/>
        <v>0</v>
      </c>
      <c r="C1208" s="93"/>
      <c r="D1208" s="94">
        <f t="shared" si="128"/>
        <v>0</v>
      </c>
      <c r="E1208" s="355">
        <f t="shared" si="126"/>
        <v>0</v>
      </c>
      <c r="F1208" s="94">
        <f t="shared" si="129"/>
        <v>0</v>
      </c>
      <c r="G1208" s="94">
        <f>IF(AND(C1208&lt;&gt;"",SUM(G$34:G1207)&lt;E$25),$E$25/$E$29,0)</f>
        <v>0</v>
      </c>
      <c r="H1208" s="94">
        <f t="shared" si="130"/>
        <v>0</v>
      </c>
      <c r="I1208" s="94">
        <f t="shared" si="132"/>
        <v>0</v>
      </c>
      <c r="J1208" s="320" t="str">
        <f t="shared" si="131"/>
        <v>2119–2120</v>
      </c>
      <c r="L1208" s="356"/>
      <c r="N1208" s="95"/>
    </row>
    <row r="1209" spans="1:14" x14ac:dyDescent="0.3">
      <c r="A1209" s="354">
        <v>80507</v>
      </c>
      <c r="B1209" s="92">
        <f t="shared" si="127"/>
        <v>0</v>
      </c>
      <c r="C1209" s="93"/>
      <c r="D1209" s="94">
        <f t="shared" si="128"/>
        <v>0</v>
      </c>
      <c r="E1209" s="355">
        <f t="shared" si="126"/>
        <v>0</v>
      </c>
      <c r="F1209" s="94">
        <f t="shared" si="129"/>
        <v>0</v>
      </c>
      <c r="G1209" s="94">
        <f>IF(AND(C1209&lt;&gt;"",SUM(G$34:G1208)&lt;E$25),$E$25/$E$29,0)</f>
        <v>0</v>
      </c>
      <c r="H1209" s="94">
        <f t="shared" si="130"/>
        <v>0</v>
      </c>
      <c r="I1209" s="94">
        <f t="shared" si="132"/>
        <v>0</v>
      </c>
      <c r="J1209" s="320" t="str">
        <f t="shared" si="131"/>
        <v>2119–2120</v>
      </c>
      <c r="L1209" s="356"/>
      <c r="N1209" s="95"/>
    </row>
    <row r="1210" spans="1:14" x14ac:dyDescent="0.3">
      <c r="A1210" s="354">
        <v>80537</v>
      </c>
      <c r="B1210" s="92">
        <f t="shared" si="127"/>
        <v>0</v>
      </c>
      <c r="C1210" s="93"/>
      <c r="D1210" s="94">
        <f t="shared" si="128"/>
        <v>0</v>
      </c>
      <c r="E1210" s="355">
        <f t="shared" si="126"/>
        <v>0</v>
      </c>
      <c r="F1210" s="94">
        <f t="shared" si="129"/>
        <v>0</v>
      </c>
      <c r="G1210" s="94">
        <f>IF(AND(C1210&lt;&gt;"",SUM(G$34:G1209)&lt;E$25),$E$25/$E$29,0)</f>
        <v>0</v>
      </c>
      <c r="H1210" s="94">
        <f t="shared" si="130"/>
        <v>0</v>
      </c>
      <c r="I1210" s="94">
        <f t="shared" si="132"/>
        <v>0</v>
      </c>
      <c r="J1210" s="320" t="str">
        <f t="shared" si="131"/>
        <v>2120–2121</v>
      </c>
      <c r="L1210" s="356"/>
      <c r="N1210" s="95"/>
    </row>
    <row r="1211" spans="1:14" x14ac:dyDescent="0.3">
      <c r="A1211" s="354">
        <v>80568</v>
      </c>
      <c r="B1211" s="92">
        <f t="shared" si="127"/>
        <v>0</v>
      </c>
      <c r="C1211" s="93"/>
      <c r="D1211" s="94">
        <f t="shared" si="128"/>
        <v>0</v>
      </c>
      <c r="E1211" s="355">
        <f t="shared" si="126"/>
        <v>0</v>
      </c>
      <c r="F1211" s="94">
        <f t="shared" si="129"/>
        <v>0</v>
      </c>
      <c r="G1211" s="94">
        <f>IF(AND(C1211&lt;&gt;"",SUM(G$34:G1210)&lt;E$25),$E$25/$E$29,0)</f>
        <v>0</v>
      </c>
      <c r="H1211" s="94">
        <f t="shared" si="130"/>
        <v>0</v>
      </c>
      <c r="I1211" s="94">
        <f t="shared" si="132"/>
        <v>0</v>
      </c>
      <c r="J1211" s="320" t="str">
        <f t="shared" si="131"/>
        <v>2120–2121</v>
      </c>
      <c r="L1211" s="356"/>
      <c r="N1211" s="95"/>
    </row>
    <row r="1212" spans="1:14" x14ac:dyDescent="0.3">
      <c r="A1212" s="354">
        <v>80599</v>
      </c>
      <c r="B1212" s="92">
        <f t="shared" si="127"/>
        <v>0</v>
      </c>
      <c r="C1212" s="93"/>
      <c r="D1212" s="94">
        <f t="shared" si="128"/>
        <v>0</v>
      </c>
      <c r="E1212" s="355">
        <f t="shared" si="126"/>
        <v>0</v>
      </c>
      <c r="F1212" s="94">
        <f t="shared" si="129"/>
        <v>0</v>
      </c>
      <c r="G1212" s="94">
        <f>IF(AND(C1212&lt;&gt;"",SUM(G$34:G1211)&lt;E$25),$E$25/$E$29,0)</f>
        <v>0</v>
      </c>
      <c r="H1212" s="94">
        <f t="shared" si="130"/>
        <v>0</v>
      </c>
      <c r="I1212" s="94">
        <f t="shared" si="132"/>
        <v>0</v>
      </c>
      <c r="J1212" s="320" t="str">
        <f t="shared" si="131"/>
        <v>2120–2121</v>
      </c>
      <c r="L1212" s="356"/>
      <c r="N1212" s="95"/>
    </row>
    <row r="1213" spans="1:14" x14ac:dyDescent="0.3">
      <c r="A1213" s="354">
        <v>80629</v>
      </c>
      <c r="B1213" s="92">
        <f t="shared" si="127"/>
        <v>0</v>
      </c>
      <c r="C1213" s="93"/>
      <c r="D1213" s="94">
        <f t="shared" si="128"/>
        <v>0</v>
      </c>
      <c r="E1213" s="355">
        <f t="shared" si="126"/>
        <v>0</v>
      </c>
      <c r="F1213" s="94">
        <f t="shared" si="129"/>
        <v>0</v>
      </c>
      <c r="G1213" s="94">
        <f>IF(AND(C1213&lt;&gt;"",SUM(G$34:G1212)&lt;E$25),$E$25/$E$29,0)</f>
        <v>0</v>
      </c>
      <c r="H1213" s="94">
        <f t="shared" si="130"/>
        <v>0</v>
      </c>
      <c r="I1213" s="94">
        <f t="shared" si="132"/>
        <v>0</v>
      </c>
      <c r="J1213" s="320" t="str">
        <f t="shared" si="131"/>
        <v>2120–2121</v>
      </c>
      <c r="L1213" s="356"/>
      <c r="N1213" s="95"/>
    </row>
    <row r="1214" spans="1:14" x14ac:dyDescent="0.3">
      <c r="A1214" s="354">
        <v>80660</v>
      </c>
      <c r="B1214" s="92">
        <f t="shared" si="127"/>
        <v>0</v>
      </c>
      <c r="C1214" s="93"/>
      <c r="D1214" s="94">
        <f t="shared" si="128"/>
        <v>0</v>
      </c>
      <c r="E1214" s="355">
        <f t="shared" si="126"/>
        <v>0</v>
      </c>
      <c r="F1214" s="94">
        <f t="shared" si="129"/>
        <v>0</v>
      </c>
      <c r="G1214" s="94">
        <f>IF(AND(C1214&lt;&gt;"",SUM(G$34:G1213)&lt;E$25),$E$25/$E$29,0)</f>
        <v>0</v>
      </c>
      <c r="H1214" s="94">
        <f t="shared" si="130"/>
        <v>0</v>
      </c>
      <c r="I1214" s="94">
        <f t="shared" si="132"/>
        <v>0</v>
      </c>
      <c r="J1214" s="320" t="str">
        <f t="shared" si="131"/>
        <v>2120–2121</v>
      </c>
      <c r="L1214" s="356"/>
      <c r="N1214" s="95"/>
    </row>
    <row r="1215" spans="1:14" x14ac:dyDescent="0.3">
      <c r="A1215" s="354">
        <v>80690</v>
      </c>
      <c r="B1215" s="92">
        <f t="shared" si="127"/>
        <v>0</v>
      </c>
      <c r="C1215" s="93"/>
      <c r="D1215" s="94">
        <f t="shared" si="128"/>
        <v>0</v>
      </c>
      <c r="E1215" s="355">
        <f t="shared" si="126"/>
        <v>0</v>
      </c>
      <c r="F1215" s="94">
        <f t="shared" si="129"/>
        <v>0</v>
      </c>
      <c r="G1215" s="94">
        <f>IF(AND(C1215&lt;&gt;"",SUM(G$34:G1214)&lt;E$25),$E$25/$E$29,0)</f>
        <v>0</v>
      </c>
      <c r="H1215" s="94">
        <f t="shared" si="130"/>
        <v>0</v>
      </c>
      <c r="I1215" s="94">
        <f t="shared" si="132"/>
        <v>0</v>
      </c>
      <c r="J1215" s="320" t="str">
        <f t="shared" si="131"/>
        <v>2120–2121</v>
      </c>
      <c r="L1215" s="356"/>
      <c r="N1215" s="95"/>
    </row>
    <row r="1216" spans="1:14" x14ac:dyDescent="0.3">
      <c r="A1216" s="354">
        <v>80721</v>
      </c>
      <c r="B1216" s="92">
        <f t="shared" si="127"/>
        <v>0</v>
      </c>
      <c r="C1216" s="93"/>
      <c r="D1216" s="94">
        <f t="shared" si="128"/>
        <v>0</v>
      </c>
      <c r="E1216" s="355">
        <f t="shared" si="126"/>
        <v>0</v>
      </c>
      <c r="F1216" s="94">
        <f t="shared" si="129"/>
        <v>0</v>
      </c>
      <c r="G1216" s="94">
        <f>IF(AND(C1216&lt;&gt;"",SUM(G$34:G1215)&lt;E$25),$E$25/$E$29,0)</f>
        <v>0</v>
      </c>
      <c r="H1216" s="94">
        <f t="shared" si="130"/>
        <v>0</v>
      </c>
      <c r="I1216" s="94">
        <f t="shared" si="132"/>
        <v>0</v>
      </c>
      <c r="J1216" s="320" t="str">
        <f t="shared" si="131"/>
        <v>2120–2121</v>
      </c>
      <c r="L1216" s="356"/>
      <c r="N1216" s="95"/>
    </row>
    <row r="1217" spans="1:14" x14ac:dyDescent="0.3">
      <c r="A1217" s="354">
        <v>80752</v>
      </c>
      <c r="B1217" s="92">
        <f t="shared" si="127"/>
        <v>0</v>
      </c>
      <c r="C1217" s="93"/>
      <c r="D1217" s="94">
        <f t="shared" si="128"/>
        <v>0</v>
      </c>
      <c r="E1217" s="355">
        <f t="shared" si="126"/>
        <v>0</v>
      </c>
      <c r="F1217" s="94">
        <f t="shared" si="129"/>
        <v>0</v>
      </c>
      <c r="G1217" s="94">
        <f>IF(AND(C1217&lt;&gt;"",SUM(G$34:G1216)&lt;E$25),$E$25/$E$29,0)</f>
        <v>0</v>
      </c>
      <c r="H1217" s="94">
        <f t="shared" si="130"/>
        <v>0</v>
      </c>
      <c r="I1217" s="94">
        <f t="shared" si="132"/>
        <v>0</v>
      </c>
      <c r="J1217" s="320" t="str">
        <f t="shared" si="131"/>
        <v>2120–2121</v>
      </c>
      <c r="L1217" s="356"/>
      <c r="N1217" s="95"/>
    </row>
    <row r="1218" spans="1:14" x14ac:dyDescent="0.3">
      <c r="A1218" s="354">
        <v>80780</v>
      </c>
      <c r="B1218" s="92">
        <f t="shared" si="127"/>
        <v>0</v>
      </c>
      <c r="C1218" s="93"/>
      <c r="D1218" s="94">
        <f t="shared" si="128"/>
        <v>0</v>
      </c>
      <c r="E1218" s="355">
        <f t="shared" si="126"/>
        <v>0</v>
      </c>
      <c r="F1218" s="94">
        <f t="shared" si="129"/>
        <v>0</v>
      </c>
      <c r="G1218" s="94">
        <f>IF(AND(C1218&lt;&gt;"",SUM(G$34:G1217)&lt;E$25),$E$25/$E$29,0)</f>
        <v>0</v>
      </c>
      <c r="H1218" s="94">
        <f t="shared" si="130"/>
        <v>0</v>
      </c>
      <c r="I1218" s="94">
        <f t="shared" si="132"/>
        <v>0</v>
      </c>
      <c r="J1218" s="320" t="str">
        <f t="shared" si="131"/>
        <v>2120–2121</v>
      </c>
      <c r="L1218" s="356"/>
      <c r="N1218" s="95"/>
    </row>
    <row r="1219" spans="1:14" x14ac:dyDescent="0.3">
      <c r="A1219" s="354">
        <v>80811</v>
      </c>
      <c r="B1219" s="92">
        <f t="shared" si="127"/>
        <v>0</v>
      </c>
      <c r="C1219" s="93"/>
      <c r="D1219" s="94">
        <f t="shared" si="128"/>
        <v>0</v>
      </c>
      <c r="E1219" s="355">
        <f t="shared" si="126"/>
        <v>0</v>
      </c>
      <c r="F1219" s="94">
        <f t="shared" si="129"/>
        <v>0</v>
      </c>
      <c r="G1219" s="94">
        <f>IF(AND(C1219&lt;&gt;"",SUM(G$34:G1218)&lt;E$25),$E$25/$E$29,0)</f>
        <v>0</v>
      </c>
      <c r="H1219" s="94">
        <f t="shared" si="130"/>
        <v>0</v>
      </c>
      <c r="I1219" s="94">
        <f t="shared" si="132"/>
        <v>0</v>
      </c>
      <c r="J1219" s="320" t="str">
        <f t="shared" si="131"/>
        <v>2120–2121</v>
      </c>
      <c r="L1219" s="356"/>
      <c r="N1219" s="95"/>
    </row>
    <row r="1220" spans="1:14" x14ac:dyDescent="0.3">
      <c r="A1220" s="354">
        <v>80841</v>
      </c>
      <c r="B1220" s="92">
        <f t="shared" si="127"/>
        <v>0</v>
      </c>
      <c r="C1220" s="93"/>
      <c r="D1220" s="94">
        <f t="shared" si="128"/>
        <v>0</v>
      </c>
      <c r="E1220" s="355">
        <f t="shared" si="126"/>
        <v>0</v>
      </c>
      <c r="F1220" s="94">
        <f t="shared" si="129"/>
        <v>0</v>
      </c>
      <c r="G1220" s="94">
        <f>IF(AND(C1220&lt;&gt;"",SUM(G$34:G1219)&lt;E$25),$E$25/$E$29,0)</f>
        <v>0</v>
      </c>
      <c r="H1220" s="94">
        <f t="shared" si="130"/>
        <v>0</v>
      </c>
      <c r="I1220" s="94">
        <f t="shared" si="132"/>
        <v>0</v>
      </c>
      <c r="J1220" s="320" t="str">
        <f t="shared" si="131"/>
        <v>2120–2121</v>
      </c>
      <c r="L1220" s="356"/>
      <c r="N1220" s="95"/>
    </row>
    <row r="1221" spans="1:14" x14ac:dyDescent="0.3">
      <c r="A1221" s="354">
        <v>80872</v>
      </c>
      <c r="B1221" s="92">
        <f t="shared" si="127"/>
        <v>0</v>
      </c>
      <c r="C1221" s="93"/>
      <c r="D1221" s="94">
        <f t="shared" si="128"/>
        <v>0</v>
      </c>
      <c r="E1221" s="355">
        <f t="shared" si="126"/>
        <v>0</v>
      </c>
      <c r="F1221" s="94">
        <f t="shared" si="129"/>
        <v>0</v>
      </c>
      <c r="G1221" s="94">
        <f>IF(AND(C1221&lt;&gt;"",SUM(G$34:G1220)&lt;E$25),$E$25/$E$29,0)</f>
        <v>0</v>
      </c>
      <c r="H1221" s="94">
        <f t="shared" si="130"/>
        <v>0</v>
      </c>
      <c r="I1221" s="94">
        <f t="shared" si="132"/>
        <v>0</v>
      </c>
      <c r="J1221" s="320" t="str">
        <f t="shared" si="131"/>
        <v>2120–2121</v>
      </c>
      <c r="L1221" s="356"/>
      <c r="N1221" s="95"/>
    </row>
    <row r="1222" spans="1:14" x14ac:dyDescent="0.3">
      <c r="A1222" s="354">
        <v>80902</v>
      </c>
      <c r="B1222" s="92">
        <f t="shared" si="127"/>
        <v>0</v>
      </c>
      <c r="C1222" s="93"/>
      <c r="D1222" s="94">
        <f t="shared" si="128"/>
        <v>0</v>
      </c>
      <c r="E1222" s="355">
        <f t="shared" si="126"/>
        <v>0</v>
      </c>
      <c r="F1222" s="94">
        <f t="shared" si="129"/>
        <v>0</v>
      </c>
      <c r="G1222" s="94">
        <f>IF(AND(C1222&lt;&gt;"",SUM(G$34:G1221)&lt;E$25),$E$25/$E$29,0)</f>
        <v>0</v>
      </c>
      <c r="H1222" s="94">
        <f t="shared" si="130"/>
        <v>0</v>
      </c>
      <c r="I1222" s="94">
        <f t="shared" si="132"/>
        <v>0</v>
      </c>
      <c r="J1222" s="320" t="str">
        <f t="shared" si="131"/>
        <v>2121–2122</v>
      </c>
      <c r="L1222" s="356"/>
      <c r="N1222" s="95"/>
    </row>
    <row r="1223" spans="1:14" x14ac:dyDescent="0.3">
      <c r="A1223" s="354">
        <v>80933</v>
      </c>
      <c r="B1223" s="92">
        <f t="shared" si="127"/>
        <v>0</v>
      </c>
      <c r="C1223" s="93"/>
      <c r="D1223" s="94">
        <f t="shared" si="128"/>
        <v>0</v>
      </c>
      <c r="E1223" s="355">
        <f t="shared" si="126"/>
        <v>0</v>
      </c>
      <c r="F1223" s="94">
        <f t="shared" si="129"/>
        <v>0</v>
      </c>
      <c r="G1223" s="94">
        <f>IF(AND(C1223&lt;&gt;"",SUM(G$34:G1222)&lt;E$25),$E$25/$E$29,0)</f>
        <v>0</v>
      </c>
      <c r="H1223" s="94">
        <f t="shared" si="130"/>
        <v>0</v>
      </c>
      <c r="I1223" s="94">
        <f t="shared" si="132"/>
        <v>0</v>
      </c>
      <c r="J1223" s="320" t="str">
        <f t="shared" si="131"/>
        <v>2121–2122</v>
      </c>
      <c r="L1223" s="356"/>
      <c r="N1223" s="95"/>
    </row>
    <row r="1224" spans="1:14" x14ac:dyDescent="0.3">
      <c r="A1224" s="354">
        <v>80964</v>
      </c>
      <c r="B1224" s="92">
        <f t="shared" si="127"/>
        <v>0</v>
      </c>
      <c r="C1224" s="93"/>
      <c r="D1224" s="94">
        <f t="shared" si="128"/>
        <v>0</v>
      </c>
      <c r="E1224" s="355">
        <f t="shared" si="126"/>
        <v>0</v>
      </c>
      <c r="F1224" s="94">
        <f t="shared" si="129"/>
        <v>0</v>
      </c>
      <c r="G1224" s="94">
        <f>IF(AND(C1224&lt;&gt;"",SUM(G$34:G1223)&lt;E$25),$E$25/$E$29,0)</f>
        <v>0</v>
      </c>
      <c r="H1224" s="94">
        <f t="shared" si="130"/>
        <v>0</v>
      </c>
      <c r="I1224" s="94">
        <f t="shared" si="132"/>
        <v>0</v>
      </c>
      <c r="J1224" s="320" t="str">
        <f t="shared" si="131"/>
        <v>2121–2122</v>
      </c>
      <c r="L1224" s="356"/>
      <c r="N1224" s="95"/>
    </row>
    <row r="1225" spans="1:14" x14ac:dyDescent="0.3">
      <c r="A1225" s="354">
        <v>80994</v>
      </c>
      <c r="B1225" s="92">
        <f t="shared" si="127"/>
        <v>0</v>
      </c>
      <c r="C1225" s="93"/>
      <c r="D1225" s="94">
        <f t="shared" si="128"/>
        <v>0</v>
      </c>
      <c r="E1225" s="355">
        <f t="shared" si="126"/>
        <v>0</v>
      </c>
      <c r="F1225" s="94">
        <f t="shared" si="129"/>
        <v>0</v>
      </c>
      <c r="G1225" s="94">
        <f>IF(AND(C1225&lt;&gt;"",SUM(G$34:G1224)&lt;E$25),$E$25/$E$29,0)</f>
        <v>0</v>
      </c>
      <c r="H1225" s="94">
        <f t="shared" si="130"/>
        <v>0</v>
      </c>
      <c r="I1225" s="94">
        <f t="shared" si="132"/>
        <v>0</v>
      </c>
      <c r="J1225" s="320" t="str">
        <f t="shared" si="131"/>
        <v>2121–2122</v>
      </c>
      <c r="L1225" s="356"/>
      <c r="N1225" s="95"/>
    </row>
    <row r="1226" spans="1:14" x14ac:dyDescent="0.3">
      <c r="A1226" s="354">
        <v>81025</v>
      </c>
      <c r="B1226" s="92">
        <f t="shared" si="127"/>
        <v>0</v>
      </c>
      <c r="C1226" s="93"/>
      <c r="D1226" s="94">
        <f t="shared" si="128"/>
        <v>0</v>
      </c>
      <c r="E1226" s="355">
        <f t="shared" si="126"/>
        <v>0</v>
      </c>
      <c r="F1226" s="94">
        <f t="shared" si="129"/>
        <v>0</v>
      </c>
      <c r="G1226" s="94">
        <f>IF(AND(C1226&lt;&gt;"",SUM(G$34:G1225)&lt;E$25),$E$25/$E$29,0)</f>
        <v>0</v>
      </c>
      <c r="H1226" s="94">
        <f t="shared" si="130"/>
        <v>0</v>
      </c>
      <c r="I1226" s="94">
        <f t="shared" si="132"/>
        <v>0</v>
      </c>
      <c r="J1226" s="320" t="str">
        <f t="shared" si="131"/>
        <v>2121–2122</v>
      </c>
      <c r="L1226" s="356"/>
      <c r="N1226" s="95"/>
    </row>
    <row r="1227" spans="1:14" x14ac:dyDescent="0.3">
      <c r="A1227" s="354">
        <v>81055</v>
      </c>
      <c r="B1227" s="92">
        <f t="shared" si="127"/>
        <v>0</v>
      </c>
      <c r="C1227" s="93"/>
      <c r="D1227" s="94">
        <f t="shared" si="128"/>
        <v>0</v>
      </c>
      <c r="E1227" s="355">
        <f t="shared" si="126"/>
        <v>0</v>
      </c>
      <c r="F1227" s="94">
        <f t="shared" si="129"/>
        <v>0</v>
      </c>
      <c r="G1227" s="94">
        <f>IF(AND(C1227&lt;&gt;"",SUM(G$34:G1226)&lt;E$25),$E$25/$E$29,0)</f>
        <v>0</v>
      </c>
      <c r="H1227" s="94">
        <f t="shared" si="130"/>
        <v>0</v>
      </c>
      <c r="I1227" s="94">
        <f t="shared" si="132"/>
        <v>0</v>
      </c>
      <c r="J1227" s="320" t="str">
        <f t="shared" si="131"/>
        <v>2121–2122</v>
      </c>
      <c r="L1227" s="356"/>
      <c r="N1227" s="95"/>
    </row>
    <row r="1228" spans="1:14" x14ac:dyDescent="0.3">
      <c r="A1228" s="354">
        <v>81086</v>
      </c>
      <c r="B1228" s="92">
        <f t="shared" si="127"/>
        <v>0</v>
      </c>
      <c r="C1228" s="93"/>
      <c r="D1228" s="94">
        <f t="shared" si="128"/>
        <v>0</v>
      </c>
      <c r="E1228" s="355">
        <f t="shared" si="126"/>
        <v>0</v>
      </c>
      <c r="F1228" s="94">
        <f t="shared" si="129"/>
        <v>0</v>
      </c>
      <c r="G1228" s="94">
        <f>IF(AND(C1228&lt;&gt;"",SUM(G$34:G1227)&lt;E$25),$E$25/$E$29,0)</f>
        <v>0</v>
      </c>
      <c r="H1228" s="94">
        <f t="shared" si="130"/>
        <v>0</v>
      </c>
      <c r="I1228" s="94">
        <f t="shared" si="132"/>
        <v>0</v>
      </c>
      <c r="J1228" s="320" t="str">
        <f t="shared" si="131"/>
        <v>2121–2122</v>
      </c>
      <c r="L1228" s="356"/>
      <c r="N1228" s="95"/>
    </row>
    <row r="1229" spans="1:14" x14ac:dyDescent="0.3">
      <c r="A1229" s="354">
        <v>81117</v>
      </c>
      <c r="B1229" s="92">
        <f t="shared" si="127"/>
        <v>0</v>
      </c>
      <c r="C1229" s="93"/>
      <c r="D1229" s="94">
        <f t="shared" si="128"/>
        <v>0</v>
      </c>
      <c r="E1229" s="355">
        <f t="shared" si="126"/>
        <v>0</v>
      </c>
      <c r="F1229" s="94">
        <f t="shared" si="129"/>
        <v>0</v>
      </c>
      <c r="G1229" s="94">
        <f>IF(AND(C1229&lt;&gt;"",SUM(G$34:G1228)&lt;E$25),$E$25/$E$29,0)</f>
        <v>0</v>
      </c>
      <c r="H1229" s="94">
        <f t="shared" si="130"/>
        <v>0</v>
      </c>
      <c r="I1229" s="94">
        <f t="shared" si="132"/>
        <v>0</v>
      </c>
      <c r="J1229" s="320" t="str">
        <f t="shared" si="131"/>
        <v>2121–2122</v>
      </c>
      <c r="L1229" s="356"/>
      <c r="N1229" s="95"/>
    </row>
    <row r="1230" spans="1:14" x14ac:dyDescent="0.3">
      <c r="A1230" s="354">
        <v>81145</v>
      </c>
      <c r="B1230" s="92">
        <f t="shared" si="127"/>
        <v>0</v>
      </c>
      <c r="C1230" s="93"/>
      <c r="D1230" s="94">
        <f t="shared" si="128"/>
        <v>0</v>
      </c>
      <c r="E1230" s="355">
        <f t="shared" si="126"/>
        <v>0</v>
      </c>
      <c r="F1230" s="94">
        <f t="shared" si="129"/>
        <v>0</v>
      </c>
      <c r="G1230" s="94">
        <f>IF(AND(C1230&lt;&gt;"",SUM(G$34:G1229)&lt;E$25),$E$25/$E$29,0)</f>
        <v>0</v>
      </c>
      <c r="H1230" s="94">
        <f t="shared" si="130"/>
        <v>0</v>
      </c>
      <c r="I1230" s="94">
        <f t="shared" si="132"/>
        <v>0</v>
      </c>
      <c r="J1230" s="320" t="str">
        <f t="shared" si="131"/>
        <v>2121–2122</v>
      </c>
      <c r="L1230" s="356"/>
      <c r="N1230" s="95"/>
    </row>
    <row r="1231" spans="1:14" x14ac:dyDescent="0.3">
      <c r="A1231" s="354">
        <v>81176</v>
      </c>
      <c r="B1231" s="92">
        <f t="shared" si="127"/>
        <v>0</v>
      </c>
      <c r="C1231" s="93"/>
      <c r="D1231" s="94">
        <f t="shared" si="128"/>
        <v>0</v>
      </c>
      <c r="E1231" s="355">
        <f t="shared" si="126"/>
        <v>0</v>
      </c>
      <c r="F1231" s="94">
        <f t="shared" si="129"/>
        <v>0</v>
      </c>
      <c r="G1231" s="94">
        <f>IF(AND(C1231&lt;&gt;"",SUM(G$34:G1230)&lt;E$25),$E$25/$E$29,0)</f>
        <v>0</v>
      </c>
      <c r="H1231" s="94">
        <f t="shared" si="130"/>
        <v>0</v>
      </c>
      <c r="I1231" s="94">
        <f t="shared" si="132"/>
        <v>0</v>
      </c>
      <c r="J1231" s="320" t="str">
        <f t="shared" si="131"/>
        <v>2121–2122</v>
      </c>
      <c r="L1231" s="356"/>
      <c r="N1231" s="95"/>
    </row>
    <row r="1232" spans="1:14" x14ac:dyDescent="0.3">
      <c r="A1232" s="354">
        <v>81206</v>
      </c>
      <c r="B1232" s="92">
        <f t="shared" si="127"/>
        <v>0</v>
      </c>
      <c r="C1232" s="93"/>
      <c r="D1232" s="94">
        <f t="shared" si="128"/>
        <v>0</v>
      </c>
      <c r="E1232" s="355">
        <f t="shared" si="126"/>
        <v>0</v>
      </c>
      <c r="F1232" s="94">
        <f t="shared" si="129"/>
        <v>0</v>
      </c>
      <c r="G1232" s="94">
        <f>IF(AND(C1232&lt;&gt;"",SUM(G$34:G1231)&lt;E$25),$E$25/$E$29,0)</f>
        <v>0</v>
      </c>
      <c r="H1232" s="94">
        <f t="shared" si="130"/>
        <v>0</v>
      </c>
      <c r="I1232" s="94">
        <f t="shared" si="132"/>
        <v>0</v>
      </c>
      <c r="J1232" s="320" t="str">
        <f t="shared" si="131"/>
        <v>2121–2122</v>
      </c>
      <c r="L1232" s="356"/>
      <c r="N1232" s="95"/>
    </row>
    <row r="1233" spans="1:15" x14ac:dyDescent="0.3">
      <c r="A1233" s="354">
        <v>81237</v>
      </c>
      <c r="B1233" s="92">
        <f t="shared" si="127"/>
        <v>0</v>
      </c>
      <c r="C1233" s="93"/>
      <c r="D1233" s="94">
        <f t="shared" si="128"/>
        <v>0</v>
      </c>
      <c r="E1233" s="355">
        <f t="shared" si="126"/>
        <v>0</v>
      </c>
      <c r="F1233" s="94">
        <f t="shared" si="129"/>
        <v>0</v>
      </c>
      <c r="G1233" s="94">
        <f>IF(AND(C1233&lt;&gt;"",SUM(G$34:G1232)&lt;E$25),$E$25/$E$29,0)</f>
        <v>0</v>
      </c>
      <c r="H1233" s="94">
        <f t="shared" si="130"/>
        <v>0</v>
      </c>
      <c r="I1233" s="94">
        <f t="shared" si="132"/>
        <v>0</v>
      </c>
      <c r="J1233" s="320" t="str">
        <f t="shared" si="131"/>
        <v>2121–2122</v>
      </c>
      <c r="L1233" s="356"/>
      <c r="N1233" s="95"/>
    </row>
    <row r="1234" spans="1:15" x14ac:dyDescent="0.3">
      <c r="A1234" s="354">
        <v>81267</v>
      </c>
      <c r="B1234" s="92">
        <f t="shared" si="127"/>
        <v>0</v>
      </c>
      <c r="C1234" s="93"/>
      <c r="D1234" s="94">
        <f t="shared" si="128"/>
        <v>0</v>
      </c>
      <c r="E1234" s="355">
        <f t="shared" si="126"/>
        <v>0</v>
      </c>
      <c r="F1234" s="94">
        <f t="shared" si="129"/>
        <v>0</v>
      </c>
      <c r="G1234" s="94">
        <f>IF(AND(C1234&lt;&gt;"",SUM(G$34:G1233)&lt;E$25),$E$25/$E$29,0)</f>
        <v>0</v>
      </c>
      <c r="H1234" s="94">
        <f t="shared" si="130"/>
        <v>0</v>
      </c>
      <c r="I1234" s="94">
        <f t="shared" si="132"/>
        <v>0</v>
      </c>
      <c r="J1234" s="320" t="str">
        <f t="shared" si="131"/>
        <v>2122–2123</v>
      </c>
      <c r="L1234" s="356"/>
      <c r="N1234" s="95"/>
    </row>
    <row r="1235" spans="1:15" x14ac:dyDescent="0.3">
      <c r="A1235" s="354">
        <v>81298</v>
      </c>
      <c r="B1235" s="92">
        <f t="shared" si="127"/>
        <v>0</v>
      </c>
      <c r="C1235" s="93"/>
      <c r="D1235" s="94">
        <f t="shared" si="128"/>
        <v>0</v>
      </c>
      <c r="E1235" s="355">
        <f t="shared" si="126"/>
        <v>0</v>
      </c>
      <c r="F1235" s="94">
        <f t="shared" si="129"/>
        <v>0</v>
      </c>
      <c r="G1235" s="94">
        <f>IF(AND(C1235&lt;&gt;"",SUM(G$34:G1234)&lt;E$25),$E$25/$E$29,0)</f>
        <v>0</v>
      </c>
      <c r="H1235" s="94">
        <f t="shared" si="130"/>
        <v>0</v>
      </c>
      <c r="I1235" s="94">
        <f t="shared" si="132"/>
        <v>0</v>
      </c>
      <c r="J1235" s="320" t="str">
        <f t="shared" si="131"/>
        <v>2122–2123</v>
      </c>
      <c r="L1235" s="356"/>
      <c r="N1235" s="95"/>
    </row>
    <row r="1236" spans="1:15" x14ac:dyDescent="0.3">
      <c r="A1236" s="354">
        <v>81329</v>
      </c>
      <c r="B1236" s="92">
        <f t="shared" si="127"/>
        <v>0</v>
      </c>
      <c r="C1236" s="93"/>
      <c r="D1236" s="94">
        <f t="shared" si="128"/>
        <v>0</v>
      </c>
      <c r="E1236" s="355">
        <f t="shared" si="126"/>
        <v>0</v>
      </c>
      <c r="F1236" s="94">
        <f t="shared" si="129"/>
        <v>0</v>
      </c>
      <c r="G1236" s="94">
        <f>IF(AND(C1236&lt;&gt;"",SUM(G$34:G1235)&lt;E$25),$E$25/$E$29,0)</f>
        <v>0</v>
      </c>
      <c r="H1236" s="94">
        <f t="shared" si="130"/>
        <v>0</v>
      </c>
      <c r="I1236" s="94">
        <f t="shared" si="132"/>
        <v>0</v>
      </c>
      <c r="J1236" s="320" t="str">
        <f t="shared" si="131"/>
        <v>2122–2123</v>
      </c>
      <c r="L1236" s="356"/>
      <c r="N1236" s="95"/>
    </row>
    <row r="1237" spans="1:15" x14ac:dyDescent="0.3">
      <c r="A1237" s="354">
        <v>81359</v>
      </c>
      <c r="B1237" s="92">
        <f t="shared" si="127"/>
        <v>0</v>
      </c>
      <c r="C1237" s="93"/>
      <c r="D1237" s="94">
        <f t="shared" si="128"/>
        <v>0</v>
      </c>
      <c r="E1237" s="355">
        <f t="shared" si="126"/>
        <v>0</v>
      </c>
      <c r="F1237" s="94">
        <f t="shared" si="129"/>
        <v>0</v>
      </c>
      <c r="G1237" s="94">
        <f>IF(AND(C1237&lt;&gt;"",SUM(G$34:G1236)&lt;E$25),$E$25/$E$29,0)</f>
        <v>0</v>
      </c>
      <c r="H1237" s="94">
        <f t="shared" si="130"/>
        <v>0</v>
      </c>
      <c r="I1237" s="94">
        <f t="shared" si="132"/>
        <v>0</v>
      </c>
      <c r="J1237" s="320" t="str">
        <f t="shared" si="131"/>
        <v>2122–2123</v>
      </c>
      <c r="L1237" s="356"/>
      <c r="N1237" s="95"/>
    </row>
    <row r="1238" spans="1:15" x14ac:dyDescent="0.3">
      <c r="A1238" s="354">
        <v>81390</v>
      </c>
      <c r="B1238" s="92">
        <f t="shared" si="127"/>
        <v>0</v>
      </c>
      <c r="C1238" s="93"/>
      <c r="D1238" s="94">
        <f t="shared" si="128"/>
        <v>0</v>
      </c>
      <c r="E1238" s="355">
        <f t="shared" si="126"/>
        <v>0</v>
      </c>
      <c r="F1238" s="94">
        <f t="shared" si="129"/>
        <v>0</v>
      </c>
      <c r="G1238" s="94">
        <f>IF(AND(C1238&lt;&gt;"",SUM(G$34:G1237)&lt;E$25),$E$25/$E$29,0)</f>
        <v>0</v>
      </c>
      <c r="H1238" s="94">
        <f t="shared" si="130"/>
        <v>0</v>
      </c>
      <c r="I1238" s="94">
        <f t="shared" si="132"/>
        <v>0</v>
      </c>
      <c r="J1238" s="320" t="str">
        <f t="shared" si="131"/>
        <v>2122–2123</v>
      </c>
      <c r="L1238" s="356"/>
      <c r="N1238" s="95"/>
    </row>
    <row r="1239" spans="1:15" x14ac:dyDescent="0.3">
      <c r="A1239" s="354">
        <v>81420</v>
      </c>
      <c r="B1239" s="92">
        <f t="shared" si="127"/>
        <v>0</v>
      </c>
      <c r="C1239" s="93"/>
      <c r="D1239" s="94">
        <f t="shared" si="128"/>
        <v>0</v>
      </c>
      <c r="E1239" s="355">
        <f t="shared" si="126"/>
        <v>0</v>
      </c>
      <c r="F1239" s="94">
        <f t="shared" si="129"/>
        <v>0</v>
      </c>
      <c r="G1239" s="94">
        <f>IF(AND(C1239&lt;&gt;"",SUM(G$34:G1238)&lt;E$25),$E$25/$E$29,0)</f>
        <v>0</v>
      </c>
      <c r="H1239" s="94">
        <f t="shared" si="130"/>
        <v>0</v>
      </c>
      <c r="I1239" s="94">
        <f t="shared" si="132"/>
        <v>0</v>
      </c>
      <c r="J1239" s="320" t="str">
        <f t="shared" si="131"/>
        <v>2122–2123</v>
      </c>
      <c r="L1239" s="356"/>
      <c r="N1239" s="95"/>
    </row>
    <row r="1240" spans="1:15" x14ac:dyDescent="0.3">
      <c r="A1240" s="354">
        <v>81451</v>
      </c>
      <c r="B1240" s="92">
        <f t="shared" si="127"/>
        <v>0</v>
      </c>
      <c r="C1240" s="93"/>
      <c r="D1240" s="94">
        <f t="shared" si="128"/>
        <v>0</v>
      </c>
      <c r="E1240" s="355">
        <f t="shared" si="126"/>
        <v>0</v>
      </c>
      <c r="F1240" s="94">
        <f t="shared" si="129"/>
        <v>0</v>
      </c>
      <c r="G1240" s="94">
        <f>IF(AND(C1240&lt;&gt;"",SUM(G$34:G1239)&lt;E$25),$E$25/$E$29,0)</f>
        <v>0</v>
      </c>
      <c r="H1240" s="94">
        <f t="shared" si="130"/>
        <v>0</v>
      </c>
      <c r="I1240" s="94">
        <f t="shared" si="132"/>
        <v>0</v>
      </c>
      <c r="J1240" s="320" t="str">
        <f t="shared" si="131"/>
        <v>2122–2123</v>
      </c>
      <c r="L1240" s="356"/>
      <c r="N1240" s="95"/>
    </row>
    <row r="1241" spans="1:15" x14ac:dyDescent="0.3">
      <c r="A1241" s="354">
        <v>81482</v>
      </c>
      <c r="B1241" s="92">
        <f t="shared" si="127"/>
        <v>0</v>
      </c>
      <c r="C1241" s="93"/>
      <c r="D1241" s="94">
        <f t="shared" si="128"/>
        <v>0</v>
      </c>
      <c r="E1241" s="355">
        <f t="shared" si="126"/>
        <v>0</v>
      </c>
      <c r="F1241" s="94">
        <f t="shared" si="129"/>
        <v>0</v>
      </c>
      <c r="G1241" s="94">
        <f>IF(AND(C1241&lt;&gt;"",SUM(G$34:G1240)&lt;E$25),$E$25/$E$29,0)</f>
        <v>0</v>
      </c>
      <c r="H1241" s="94">
        <f t="shared" si="130"/>
        <v>0</v>
      </c>
      <c r="I1241" s="94">
        <f t="shared" si="132"/>
        <v>0</v>
      </c>
      <c r="J1241" s="320" t="str">
        <f t="shared" si="131"/>
        <v>2122–2123</v>
      </c>
      <c r="L1241" s="356"/>
      <c r="N1241" s="95"/>
    </row>
    <row r="1242" spans="1:15" x14ac:dyDescent="0.3">
      <c r="A1242" s="354">
        <v>81510</v>
      </c>
      <c r="B1242" s="92">
        <f t="shared" si="127"/>
        <v>0</v>
      </c>
      <c r="C1242" s="93"/>
      <c r="D1242" s="94">
        <f t="shared" si="128"/>
        <v>0</v>
      </c>
      <c r="E1242" s="355">
        <f t="shared" si="126"/>
        <v>0</v>
      </c>
      <c r="F1242" s="94">
        <f t="shared" si="129"/>
        <v>0</v>
      </c>
      <c r="G1242" s="94">
        <f>IF(AND(C1242&lt;&gt;"",SUM(G$34:G1241)&lt;E$25),$E$25/$E$29,0)</f>
        <v>0</v>
      </c>
      <c r="H1242" s="94">
        <f t="shared" si="130"/>
        <v>0</v>
      </c>
      <c r="I1242" s="94">
        <f t="shared" si="132"/>
        <v>0</v>
      </c>
      <c r="J1242" s="320" t="str">
        <f t="shared" si="131"/>
        <v>2122–2123</v>
      </c>
      <c r="L1242" s="356"/>
      <c r="N1242" s="95"/>
    </row>
    <row r="1243" spans="1:15" x14ac:dyDescent="0.3">
      <c r="A1243" s="354">
        <v>81541</v>
      </c>
      <c r="B1243" s="92">
        <f t="shared" si="127"/>
        <v>0</v>
      </c>
      <c r="C1243" s="93"/>
      <c r="D1243" s="94">
        <f t="shared" si="128"/>
        <v>0</v>
      </c>
      <c r="E1243" s="355">
        <f t="shared" si="126"/>
        <v>0</v>
      </c>
      <c r="F1243" s="94">
        <f t="shared" si="129"/>
        <v>0</v>
      </c>
      <c r="G1243" s="94">
        <f>IF(AND(C1243&lt;&gt;"",SUM(G$34:G1242)&lt;E$25),$E$25/$E$29,0)</f>
        <v>0</v>
      </c>
      <c r="H1243" s="94">
        <f t="shared" si="130"/>
        <v>0</v>
      </c>
      <c r="I1243" s="94">
        <f t="shared" si="132"/>
        <v>0</v>
      </c>
      <c r="J1243" s="320" t="str">
        <f t="shared" si="131"/>
        <v>2122–2123</v>
      </c>
      <c r="L1243" s="356"/>
      <c r="N1243" s="95"/>
    </row>
    <row r="1244" spans="1:15" x14ac:dyDescent="0.3">
      <c r="A1244" s="354">
        <v>81571</v>
      </c>
      <c r="B1244" s="92">
        <f t="shared" si="127"/>
        <v>0</v>
      </c>
      <c r="C1244" s="93"/>
      <c r="D1244" s="94">
        <f t="shared" si="128"/>
        <v>0</v>
      </c>
      <c r="E1244" s="355">
        <f t="shared" si="126"/>
        <v>0</v>
      </c>
      <c r="F1244" s="94">
        <f t="shared" si="129"/>
        <v>0</v>
      </c>
      <c r="G1244" s="94">
        <f>IF(AND(C1244&lt;&gt;"",SUM(G$34:G1243)&lt;E$25),$E$25/$E$29,0)</f>
        <v>0</v>
      </c>
      <c r="H1244" s="94">
        <f t="shared" si="130"/>
        <v>0</v>
      </c>
      <c r="I1244" s="94">
        <f t="shared" si="132"/>
        <v>0</v>
      </c>
      <c r="J1244" s="320" t="str">
        <f t="shared" si="131"/>
        <v>2122–2123</v>
      </c>
      <c r="L1244" s="356"/>
      <c r="N1244" s="95"/>
    </row>
    <row r="1245" spans="1:15" x14ac:dyDescent="0.3">
      <c r="A1245" s="354">
        <v>81602</v>
      </c>
      <c r="B1245" s="92">
        <f t="shared" si="127"/>
        <v>0</v>
      </c>
      <c r="C1245" s="93"/>
      <c r="D1245" s="94">
        <f t="shared" si="128"/>
        <v>0</v>
      </c>
      <c r="E1245" s="355">
        <f t="shared" si="126"/>
        <v>0</v>
      </c>
      <c r="F1245" s="94">
        <f t="shared" si="129"/>
        <v>0</v>
      </c>
      <c r="G1245" s="94">
        <f>IF(AND(C1245&lt;&gt;"",SUM(G$34:G1244)&lt;E$25),$E$25/$E$29,0)</f>
        <v>0</v>
      </c>
      <c r="H1245" s="94">
        <f t="shared" si="130"/>
        <v>0</v>
      </c>
      <c r="I1245" s="94">
        <f t="shared" si="132"/>
        <v>0</v>
      </c>
      <c r="J1245" s="320" t="str">
        <f t="shared" si="131"/>
        <v>2122–2123</v>
      </c>
      <c r="L1245" s="356"/>
      <c r="N1245" s="95"/>
    </row>
    <row r="1246" spans="1:15" hidden="1" x14ac:dyDescent="0.3">
      <c r="B1246" s="320"/>
      <c r="C1246" s="68"/>
      <c r="D1246" s="320"/>
      <c r="F1246" s="320"/>
      <c r="G1246" s="320"/>
      <c r="O1246" s="359"/>
    </row>
  </sheetData>
  <sheetProtection algorithmName="SHA-512" hashValue="FvJaIZwTT29evd/JcUKZoFfwJ/I7AzY+5ye5tCujTDwlyF0hJ+xmr72/MdQuoAb1SkIRmpG6M1VPs2SU63ad3Q==" saltValue="GQH2olppyUHyRACxuRTKLA==" spinCount="100000" sheet="1" formatColumns="0" formatRows="0"/>
  <mergeCells count="68">
    <mergeCell ref="A29:C29"/>
    <mergeCell ref="E29:F29"/>
    <mergeCell ref="A31:I31"/>
    <mergeCell ref="D32:F32"/>
    <mergeCell ref="G32:I32"/>
    <mergeCell ref="A26:C26"/>
    <mergeCell ref="E26:F26"/>
    <mergeCell ref="A27:C27"/>
    <mergeCell ref="E27:F27"/>
    <mergeCell ref="A28:C28"/>
    <mergeCell ref="E28:F28"/>
    <mergeCell ref="A23:D23"/>
    <mergeCell ref="E23:F23"/>
    <mergeCell ref="A24:D24"/>
    <mergeCell ref="E24:F24"/>
    <mergeCell ref="A25:C25"/>
    <mergeCell ref="E25:F25"/>
    <mergeCell ref="A20:C20"/>
    <mergeCell ref="E20:F20"/>
    <mergeCell ref="A21:C21"/>
    <mergeCell ref="E21:F21"/>
    <mergeCell ref="A22:D22"/>
    <mergeCell ref="E22:F22"/>
    <mergeCell ref="A17:C17"/>
    <mergeCell ref="E17:F17"/>
    <mergeCell ref="A18:C18"/>
    <mergeCell ref="E18:F18"/>
    <mergeCell ref="G18:I19"/>
    <mergeCell ref="A19:C19"/>
    <mergeCell ref="E19:F19"/>
    <mergeCell ref="A14:C14"/>
    <mergeCell ref="E14:F14"/>
    <mergeCell ref="A15:C15"/>
    <mergeCell ref="E15:F15"/>
    <mergeCell ref="A16:D16"/>
    <mergeCell ref="E16:F16"/>
    <mergeCell ref="A12:C12"/>
    <mergeCell ref="E12:F12"/>
    <mergeCell ref="H12:P12"/>
    <mergeCell ref="A13:C13"/>
    <mergeCell ref="E13:F13"/>
    <mergeCell ref="H13:P13"/>
    <mergeCell ref="A10:C10"/>
    <mergeCell ref="E10:F10"/>
    <mergeCell ref="H10:P10"/>
    <mergeCell ref="A11:C11"/>
    <mergeCell ref="E11:F11"/>
    <mergeCell ref="H11:P11"/>
    <mergeCell ref="A8:C8"/>
    <mergeCell ref="E8:F8"/>
    <mergeCell ref="H8:P8"/>
    <mergeCell ref="A9:C9"/>
    <mergeCell ref="E9:F9"/>
    <mergeCell ref="H9:P9"/>
    <mergeCell ref="A5:F5"/>
    <mergeCell ref="A6:F6"/>
    <mergeCell ref="H6:Q6"/>
    <mergeCell ref="A7:C7"/>
    <mergeCell ref="E7:F7"/>
    <mergeCell ref="H7:I7"/>
    <mergeCell ref="C4:D4"/>
    <mergeCell ref="E4:F4"/>
    <mergeCell ref="G4:H4"/>
    <mergeCell ref="A1:F2"/>
    <mergeCell ref="G1:H1"/>
    <mergeCell ref="G2:H2"/>
    <mergeCell ref="A3:F3"/>
    <mergeCell ref="G3:H3"/>
  </mergeCells>
  <dataValidations count="3">
    <dataValidation operator="lessThan" allowBlank="1" showInputMessage="1" showErrorMessage="1" sqref="Q1246:Q1048576 Q31:Q32 A34:A1245 G29:I29 G27:I27 AD6 E27 E29 E21:E25 G18 G21:I25 R7 E19 R9:R27" xr:uid="{61B716CC-9A52-432C-8348-6F6A3EE1EDBC}"/>
    <dataValidation operator="lessThan" showInputMessage="1" showErrorMessage="1" sqref="C34:C276" xr:uid="{1899C444-2352-46EE-96CB-55111C4AB819}"/>
    <dataValidation type="textLength" operator="lessThan" allowBlank="1" showInputMessage="1" showErrorMessage="1" sqref="E28 G28:I28" xr:uid="{B7C3372C-A662-403D-9458-19DD1E5E7646}">
      <formula1>0</formula1>
    </dataValidation>
  </dataValidations>
  <pageMargins left="0.5" right="0.5" top="0.5" bottom="0.5" header="0.3" footer="0.3"/>
  <pageSetup scale="40" fitToHeight="100" orientation="portrait" r:id="rId1"/>
  <headerFooter>
    <oddHeader>&amp;C&amp;"arial,Bold"&amp;14GASB 96 
Amortization Schedule</oddHeader>
    <oddFooter>&amp;L&amp;"arial,Regular"&amp;12State Auditor's Office&amp;C&amp;"arial,Regular"&amp;12&amp;A&amp;R&amp;"arial,Regular"&amp;12Page &amp;P of &amp;N</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A6258073-8206-40AA-9305-F0E741303A69}">
          <x14:formula1>
            <xm:f>'Drop-down Menus'!$E$1:$E$2</xm:f>
          </x14:formula1>
          <xm:sqref>Q8 O12 O10 Q10 Q12</xm:sqref>
        </x14:dataValidation>
        <x14:dataValidation type="list" allowBlank="1" showInputMessage="1" showErrorMessage="1" promptTitle="Enter Fiscal Reporting Year" prompt="Enter the current fiscal reporting year.  For example, 2024-2025 is FY2025 or July 1, 2024 through June 30, 2025" xr:uid="{780432F3-6B29-4E97-B78B-B926D5C53DA6}">
          <x14:formula1>
            <xm:f>'Drop-down Menus'!$D$1:$D$100</xm:f>
          </x14:formula1>
          <xm:sqref>I2</xm:sqref>
        </x14:dataValidation>
        <x14:dataValidation type="list" allowBlank="1" showInputMessage="1" showErrorMessage="1" promptTitle="Arrangement #" prompt="Select the associated Arrangement number found in column A of the Review Log." xr:uid="{E4C27755-15F8-46DA-A888-B5A3F108FFC7}">
          <x14:formula1>
            <xm:f>'Review Log'!$A$7:$A$406</xm:f>
          </x14:formula1>
          <xm:sqref>I1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55947-272F-4D4B-B1A8-1D2FF8DFDA8E}">
  <sheetPr>
    <pageSetUpPr fitToPage="1"/>
  </sheetPr>
  <dimension ref="A1:T1246"/>
  <sheetViews>
    <sheetView zoomScale="80" zoomScaleNormal="80" workbookViewId="0">
      <selection activeCell="I1" sqref="I1"/>
    </sheetView>
  </sheetViews>
  <sheetFormatPr defaultColWidth="0" defaultRowHeight="18.75" zeroHeight="1" x14ac:dyDescent="0.3"/>
  <cols>
    <col min="1" max="1" width="25.109375" style="320" customWidth="1"/>
    <col min="2" max="2" width="23.44140625" style="69" hidden="1" customWidth="1"/>
    <col min="3" max="3" width="26.88671875" style="88" customWidth="1"/>
    <col min="4" max="4" width="19.5546875" style="70" customWidth="1"/>
    <col min="5" max="5" width="20.6640625" style="320" customWidth="1"/>
    <col min="6" max="6" width="20.88671875" style="70" customWidth="1"/>
    <col min="7" max="7" width="23.6640625" style="70" customWidth="1"/>
    <col min="8" max="8" width="25" style="320" customWidth="1"/>
    <col min="9" max="9" width="38.109375" style="320" customWidth="1"/>
    <col min="10" max="10" width="29.109375" style="320" hidden="1" customWidth="1"/>
    <col min="11" max="11" width="17.109375" style="320" hidden="1" customWidth="1"/>
    <col min="12" max="12" width="21.5546875" style="320" hidden="1" customWidth="1"/>
    <col min="13" max="13" width="26.5546875" style="320" hidden="1" customWidth="1"/>
    <col min="14" max="14" width="21.109375" style="320" hidden="1" customWidth="1"/>
    <col min="15" max="15" width="5.44140625" style="69" hidden="1" customWidth="1"/>
    <col min="16" max="16" width="5.44140625" style="320" hidden="1" customWidth="1"/>
    <col min="17" max="17" width="16.88671875" style="320" customWidth="1"/>
    <col min="18" max="18" width="28.33203125" style="320" customWidth="1"/>
    <col min="19" max="19" width="7.88671875" style="68" hidden="1" customWidth="1"/>
    <col min="20" max="20" width="0" style="68" hidden="1" customWidth="1"/>
    <col min="21" max="16384" width="7.44140625" style="68" hidden="1"/>
  </cols>
  <sheetData>
    <row r="1" spans="1:20" ht="41.1" customHeight="1" x14ac:dyDescent="0.3">
      <c r="A1" s="531" t="s">
        <v>1210</v>
      </c>
      <c r="B1" s="532"/>
      <c r="C1" s="532"/>
      <c r="D1" s="532"/>
      <c r="E1" s="532"/>
      <c r="F1" s="533"/>
      <c r="G1" s="496" t="s">
        <v>1085</v>
      </c>
      <c r="H1" s="497"/>
      <c r="I1" s="97"/>
    </row>
    <row r="2" spans="1:20" x14ac:dyDescent="0.3">
      <c r="A2" s="534"/>
      <c r="B2" s="535"/>
      <c r="C2" s="535"/>
      <c r="D2" s="535"/>
      <c r="E2" s="535"/>
      <c r="F2" s="536"/>
      <c r="G2" s="498" t="s">
        <v>809</v>
      </c>
      <c r="H2" s="499"/>
      <c r="I2" s="98"/>
    </row>
    <row r="3" spans="1:20" x14ac:dyDescent="0.3">
      <c r="A3" s="539" t="s">
        <v>1005</v>
      </c>
      <c r="B3" s="540"/>
      <c r="C3" s="540"/>
      <c r="D3" s="540"/>
      <c r="E3" s="540"/>
      <c r="F3" s="541"/>
      <c r="G3" s="498" t="s">
        <v>970</v>
      </c>
      <c r="H3" s="499"/>
      <c r="I3" s="186" t="str">
        <f>+IFERROR(IF(ISBLANK(VLOOKUP($I$1,'Review Log'!$A$7:$AP$406,MATCH($G$3,'Review Log'!$A$6:$AP$6,0), FALSE)),"Enter on the Review Log",VLOOKUP($I$1,'Review Log'!$A$7:$AP$406,MATCH($G$3,'Review Log'!$A$6:$AP$6,0), FALSE)),"Select Arrangement # in cell I2")</f>
        <v>Select Arrangement # in cell I2</v>
      </c>
      <c r="Q3" s="320" t="s">
        <v>1148</v>
      </c>
    </row>
    <row r="4" spans="1:20" ht="39" customHeight="1" x14ac:dyDescent="0.3">
      <c r="A4" s="191" t="s">
        <v>1169</v>
      </c>
      <c r="B4" s="101"/>
      <c r="C4" s="547" t="s">
        <v>1011</v>
      </c>
      <c r="D4" s="547"/>
      <c r="E4" s="547" t="s">
        <v>1012</v>
      </c>
      <c r="F4" s="548"/>
      <c r="G4" s="498" t="s">
        <v>1234</v>
      </c>
      <c r="H4" s="500"/>
      <c r="I4" s="186" t="str">
        <f>+IFERROR(IF(ISBLANK(VLOOKUP($I$1,'Review Log'!$A$7:$AP$406,MATCH($G$4,'Review Log'!$A$6:$AP$6,0), FALSE)),"Enter on the Review Log",VLOOKUP($I$1,'Review Log'!$A$7:$AP$406,MATCH($G$4,'Review Log'!$A$6:$AP$6,0), FALSE)),"Select Arrangement # in cell I2")</f>
        <v>Select Arrangement # in cell I2</v>
      </c>
      <c r="Q4" s="320" t="s">
        <v>1148</v>
      </c>
    </row>
    <row r="5" spans="1:20" x14ac:dyDescent="0.3">
      <c r="A5" s="549" t="s">
        <v>1007</v>
      </c>
      <c r="B5" s="550"/>
      <c r="C5" s="550"/>
      <c r="D5" s="550"/>
      <c r="E5" s="550"/>
      <c r="F5" s="550"/>
      <c r="G5" s="88"/>
      <c r="H5" s="321"/>
    </row>
    <row r="6" spans="1:20" ht="18" customHeight="1" x14ac:dyDescent="0.3">
      <c r="A6" s="542" t="s">
        <v>1008</v>
      </c>
      <c r="B6" s="543"/>
      <c r="C6" s="543"/>
      <c r="D6" s="543"/>
      <c r="E6" s="543"/>
      <c r="F6" s="544"/>
      <c r="G6" s="88"/>
      <c r="H6" s="503" t="s">
        <v>1006</v>
      </c>
      <c r="I6" s="503"/>
      <c r="J6" s="503"/>
      <c r="K6" s="503"/>
      <c r="L6" s="503"/>
      <c r="M6" s="503"/>
      <c r="N6" s="503"/>
      <c r="O6" s="503"/>
      <c r="P6" s="503"/>
      <c r="Q6" s="503"/>
      <c r="R6" s="322"/>
      <c r="T6" s="71"/>
    </row>
    <row r="7" spans="1:20" ht="18.75" customHeight="1" x14ac:dyDescent="0.3">
      <c r="A7" s="542"/>
      <c r="B7" s="543"/>
      <c r="C7" s="543"/>
      <c r="D7" s="361" t="s">
        <v>1168</v>
      </c>
      <c r="E7" s="543"/>
      <c r="F7" s="544"/>
      <c r="G7" s="88"/>
      <c r="H7" s="555" t="str">
        <f>"BE SURE TO ANSWER EACH QUESTION FOR FISCAL YEAR "&amp;$I$2&amp;" ONLY."</f>
        <v>BE SURE TO ANSWER EACH QUESTION FOR FISCAL YEAR  ONLY.</v>
      </c>
      <c r="I7" s="555"/>
      <c r="J7" s="324"/>
      <c r="K7" s="324"/>
      <c r="L7" s="324"/>
      <c r="M7" s="324"/>
      <c r="N7" s="324"/>
      <c r="O7" s="324"/>
      <c r="P7" s="324"/>
      <c r="Q7" s="324" t="s">
        <v>1184</v>
      </c>
    </row>
    <row r="8" spans="1:20" ht="38.25" customHeight="1" x14ac:dyDescent="0.3">
      <c r="A8" s="529" t="s">
        <v>992</v>
      </c>
      <c r="B8" s="530"/>
      <c r="C8" s="530"/>
      <c r="D8" s="325" t="s">
        <v>1148</v>
      </c>
      <c r="E8" s="664" t="str">
        <f>+IFERROR(IF(ISBLANK(VLOOKUP($I$1,'Review Log'!$A$7:$AP$406,MATCH($A8,'Review Log'!$A$6:$AP$6,0), FALSE)),"Enter on the Review Log",VLOOKUP($I$1,'Review Log'!$A$7:$AP$406,MATCH($A8,'Review Log'!$A$6:$AP$6,0), FALSE)),"Select Arrangement # in cell I2")</f>
        <v>Select Arrangement # in cell I2</v>
      </c>
      <c r="F8" s="665" t="str">
        <f>+IFERROR(IF(ISBLANK(VLOOKUP($A8,'Review Log'!$A$7:$AP$406,2, FALSE)),"Enter the Name on the Review Log",VLOOKUP($A8,'Review Log'!$A$7:$AP$406,2, FALSE)),"")</f>
        <v/>
      </c>
      <c r="G8" s="88"/>
      <c r="H8" s="501" t="s">
        <v>1084</v>
      </c>
      <c r="I8" s="502"/>
      <c r="J8" s="502"/>
      <c r="K8" s="502"/>
      <c r="L8" s="502"/>
      <c r="M8" s="502"/>
      <c r="N8" s="502"/>
      <c r="O8" s="502"/>
      <c r="P8" s="502"/>
      <c r="Q8" s="135"/>
    </row>
    <row r="9" spans="1:20" ht="39.6" customHeight="1" x14ac:dyDescent="0.3">
      <c r="A9" s="529" t="s">
        <v>911</v>
      </c>
      <c r="B9" s="530"/>
      <c r="C9" s="530"/>
      <c r="D9" s="325" t="s">
        <v>1148</v>
      </c>
      <c r="E9" s="664" t="str">
        <f>+IFERROR(IF(ISBLANK(VLOOKUP($I$1,'Review Log'!$A$7:$AP$406,MATCH($A9,'Review Log'!$A$6:$AP$6,0), FALSE)),"Enter on the Review Log",VLOOKUP($I$1,'Review Log'!$A$7:$AP$406,MATCH($A9,'Review Log'!$A$6:$AP$6,0), FALSE)),"Select Arrangement # in cell I2")</f>
        <v>Select Arrangement # in cell I2</v>
      </c>
      <c r="F9" s="665" t="str">
        <f>+IFERROR(IF(ISBLANK(VLOOKUP($A9,'Review Log'!$A$7:$AP$406,2, FALSE)),"Enter the Name on the Review Log",VLOOKUP($A9,'Review Log'!$A$7:$AP$406,2, FALSE)),"")</f>
        <v/>
      </c>
      <c r="G9" s="88"/>
      <c r="H9" s="506" t="s">
        <v>998</v>
      </c>
      <c r="I9" s="507"/>
      <c r="J9" s="507"/>
      <c r="K9" s="507"/>
      <c r="L9" s="507"/>
      <c r="M9" s="507"/>
      <c r="N9" s="507"/>
      <c r="O9" s="507"/>
      <c r="P9" s="507"/>
      <c r="Q9" s="136"/>
      <c r="R9" s="326" t="str">
        <f>+IF(ISBLANK(Q8),"Answer Question #1",IF(AND(Q8="Yes",ISBLANK(Q9)),"Enter the amount of variable payments.",IF(AND(Q8="Yes",Q9=0),"Be sure to enter variable amount paid in the fiscal year.",IF(AND(Q8="No",Q9&gt;0),"Ensure the answer to question #1 is correct.",""))))</f>
        <v>Answer Question #1</v>
      </c>
    </row>
    <row r="10" spans="1:20" ht="39.6" customHeight="1" x14ac:dyDescent="0.3">
      <c r="A10" s="529" t="s">
        <v>24</v>
      </c>
      <c r="B10" s="530"/>
      <c r="C10" s="530"/>
      <c r="D10" s="325" t="s">
        <v>1149</v>
      </c>
      <c r="E10" s="558" t="str">
        <f>IF(ISBLANK($I$1),"Select Arrangement # in cell I2",IF(ISBLANK(Checklist!$C$6),"Enter Agency Number on the Checklist tab",Checklist!$C$6))</f>
        <v>Select Arrangement # in cell I2</v>
      </c>
      <c r="F10" s="559"/>
      <c r="G10" s="72"/>
      <c r="H10" s="508" t="s">
        <v>1000</v>
      </c>
      <c r="I10" s="509"/>
      <c r="J10" s="509"/>
      <c r="K10" s="509"/>
      <c r="L10" s="509"/>
      <c r="M10" s="509"/>
      <c r="N10" s="509"/>
      <c r="O10" s="509"/>
      <c r="P10" s="509"/>
      <c r="Q10" s="135"/>
      <c r="R10" s="327"/>
    </row>
    <row r="11" spans="1:20" ht="39.6" customHeight="1" x14ac:dyDescent="0.3">
      <c r="A11" s="529" t="s">
        <v>25</v>
      </c>
      <c r="B11" s="530"/>
      <c r="C11" s="530"/>
      <c r="D11" s="325" t="s">
        <v>1149</v>
      </c>
      <c r="E11" s="558" t="str">
        <f>IF(ISBLANK($I$1),"Select Arrangement # in cell I2",IF(ISBLANK(Checklist!$C$7),"Enter Agency Name on the Checklist tab",Checklist!$C$7))</f>
        <v>Select Arrangement # in cell I2</v>
      </c>
      <c r="F11" s="559"/>
      <c r="G11" s="73"/>
      <c r="H11" s="506" t="s">
        <v>999</v>
      </c>
      <c r="I11" s="507"/>
      <c r="J11" s="507"/>
      <c r="K11" s="507"/>
      <c r="L11" s="507"/>
      <c r="M11" s="507"/>
      <c r="N11" s="507"/>
      <c r="O11" s="507">
        <v>0</v>
      </c>
      <c r="P11" s="507"/>
      <c r="Q11" s="137"/>
      <c r="R11" s="326" t="str">
        <f>+IF(ISBLANK(Q10),"Answer Question #2",IF(AND(Q10="Yes",ISBLANK(Q11)),"Enter the amount of other payments.",IF(AND(Q10="Yes",Q11=0),"Be sure to enter other payment amounts paid in the fiscal year.",IF(AND(Q10="No",Q11&gt;0),"Ensure the answer to question #2 is correct.",""))))</f>
        <v>Answer Question #2</v>
      </c>
    </row>
    <row r="12" spans="1:20" ht="39.6" customHeight="1" x14ac:dyDescent="0.3">
      <c r="A12" s="529" t="s">
        <v>34</v>
      </c>
      <c r="B12" s="530"/>
      <c r="C12" s="530"/>
      <c r="D12" s="325" t="s">
        <v>1148</v>
      </c>
      <c r="E12" s="666" t="str">
        <f>+IFERROR(IF(ISBLANK(VLOOKUP($I$1,'Review Log'!$A$7:$AP$406,MATCH($A12,'Review Log'!$A$5:$AP$5,0), FALSE)),"Enter on the Review Log",VLOOKUP($I$1,'Review Log'!$A$7:$AP$406,MATCH($A12,'Review Log'!$A$5:$AP$5,0), FALSE)),"Select Arrangement # in cell I2")</f>
        <v>Select Arrangement # in cell I2</v>
      </c>
      <c r="F12" s="667" t="str">
        <f>+IFERROR(IF(ISBLANK(VLOOKUP($A12,'Review Log'!$A$7:$AP$406,2, FALSE)),"Enter the Name on the Review Log",VLOOKUP($A12,'Review Log'!$A$7:$AP$406,2, FALSE)),"")</f>
        <v/>
      </c>
      <c r="G12" s="74"/>
      <c r="H12" s="508" t="s">
        <v>1001</v>
      </c>
      <c r="I12" s="509"/>
      <c r="J12" s="509"/>
      <c r="K12" s="509"/>
      <c r="L12" s="509"/>
      <c r="M12" s="509"/>
      <c r="N12" s="509"/>
      <c r="O12" s="509"/>
      <c r="P12" s="509"/>
      <c r="Q12" s="135"/>
      <c r="R12" s="327"/>
    </row>
    <row r="13" spans="1:20" ht="39.6" customHeight="1" x14ac:dyDescent="0.3">
      <c r="A13" s="529" t="s">
        <v>38</v>
      </c>
      <c r="B13" s="530"/>
      <c r="C13" s="530"/>
      <c r="D13" s="325" t="s">
        <v>1150</v>
      </c>
      <c r="E13" s="558" t="str">
        <f>IFERROR(IF(OR(E12 = "",E12="Enter on the Review Log",E12="Select Arrangement # in cell I2"),"",VLOOKUP(E12,Fund!$C$3:$I$486,5,FALSE)), "SAO to Review")</f>
        <v/>
      </c>
      <c r="F13" s="559"/>
      <c r="G13" s="74"/>
      <c r="H13" s="510" t="s">
        <v>1002</v>
      </c>
      <c r="I13" s="511"/>
      <c r="J13" s="511"/>
      <c r="K13" s="511"/>
      <c r="L13" s="511"/>
      <c r="M13" s="511"/>
      <c r="N13" s="511"/>
      <c r="O13" s="511">
        <v>0</v>
      </c>
      <c r="P13" s="511"/>
      <c r="Q13" s="138"/>
      <c r="R13" s="326" t="str">
        <f>+IF(ISBLANK(Q12),"Answer Question #3",IF(AND(Q12="Yes",ISBLANK(Q13)),"Enter the amount of incentive payments.  Enter zero if unknown.",IF(AND(Q12="Yes",Q13=0),"Be sure to enter incentive amount, if known.",IF(AND(Q12="No",Q13&gt;0),"Ensure the answer to question #3 is correct.",""))))</f>
        <v>Answer Question #3</v>
      </c>
    </row>
    <row r="14" spans="1:20" ht="18" customHeight="1" x14ac:dyDescent="0.3">
      <c r="A14" s="529" t="s">
        <v>1153</v>
      </c>
      <c r="B14" s="530"/>
      <c r="C14" s="530"/>
      <c r="D14" s="325" t="s">
        <v>1150</v>
      </c>
      <c r="E14" s="558" t="str">
        <f>IF(OR(E12="",E12="Enter on the Review Log",E12="Select Arrangement # in cell I2"),"",IF(E13="SAO to Review","SAO to Review",IF(OR($E$15="Proprietary - Internal Fund",$E$15="Proprietary - Enterprise Fund")=TRUE,"Yes","No")))</f>
        <v/>
      </c>
      <c r="F14" s="559" t="str">
        <f>+IF(OR(F16="Proprietary - Internal Fund",F16="Proprietary - Enterprise Fund")=TRUE,"Yes","No")</f>
        <v>No</v>
      </c>
      <c r="G14" s="75"/>
      <c r="H14" s="328"/>
      <c r="I14" s="328"/>
      <c r="O14" s="320"/>
      <c r="Q14" s="329"/>
      <c r="R14" s="68"/>
    </row>
    <row r="15" spans="1:20" ht="18" customHeight="1" x14ac:dyDescent="0.3">
      <c r="A15" s="529" t="s">
        <v>15</v>
      </c>
      <c r="B15" s="530"/>
      <c r="C15" s="530"/>
      <c r="D15" s="325" t="s">
        <v>1150</v>
      </c>
      <c r="E15" s="553" t="str">
        <f>+IFERROR(IF(OR(E12="",E12 = "Enter on the Review Log",E12="Select Arrangement # in cell I2"),"",VLOOKUP(E13,Fund!$G$2:$M$486, 7, FALSE)),"SAO to Review")</f>
        <v/>
      </c>
      <c r="F15" s="554"/>
      <c r="G15" s="77"/>
      <c r="H15" s="330"/>
      <c r="I15" s="331"/>
      <c r="O15" s="320"/>
      <c r="Q15" s="329"/>
      <c r="R15" s="68"/>
    </row>
    <row r="16" spans="1:20" ht="18" customHeight="1" x14ac:dyDescent="0.3">
      <c r="A16" s="514" t="s">
        <v>993</v>
      </c>
      <c r="B16" s="515"/>
      <c r="C16" s="515"/>
      <c r="D16" s="516"/>
      <c r="E16" s="560"/>
      <c r="F16" s="561"/>
      <c r="G16" s="332" t="str">
        <f>IF(AND(I1&lt;&gt;0,E16=0),"Do not leave blank.  Enter the applicable interest rate, as provided on SAO's website.","")</f>
        <v/>
      </c>
      <c r="H16" s="333"/>
      <c r="I16" s="334"/>
      <c r="O16" s="320"/>
      <c r="Q16" s="329"/>
      <c r="R16" s="68"/>
    </row>
    <row r="17" spans="1:18" ht="18" customHeight="1" x14ac:dyDescent="0.3">
      <c r="A17" s="529" t="s">
        <v>1152</v>
      </c>
      <c r="B17" s="530"/>
      <c r="C17" s="530"/>
      <c r="D17" s="325" t="s">
        <v>1148</v>
      </c>
      <c r="E17" s="512" t="str">
        <f>+IFERROR(IF(ISBLANK(VLOOKUP($I$1,'Review Log'!$A$7:$AP$406,MATCH($A17,'Review Log'!$A$6:$AP$6,0), FALSE)),"Enter on the Review Log",VLOOKUP($I$1,'Review Log'!$A$7:$AP$406,MATCH($A17,'Review Log'!$A$6:$AP$6,0), FALSE)),"Select Arrangement # in cell I2")</f>
        <v>Select Arrangement # in cell I2</v>
      </c>
      <c r="F17" s="513" t="str">
        <f>+IFERROR(IF(ISBLANK(VLOOKUP($A17,'Review Log'!$A$7:$AP$406,2, FALSE)),"Enter the Name on the Review Log",VLOOKUP($A17,'Review Log'!$A$7:$AP$406,2, FALSE)),"")</f>
        <v/>
      </c>
      <c r="G17" s="79"/>
      <c r="H17" s="76"/>
      <c r="I17" s="78"/>
      <c r="O17" s="320"/>
      <c r="Q17" s="329"/>
      <c r="R17" s="68"/>
    </row>
    <row r="18" spans="1:18" ht="38.450000000000003" customHeight="1" x14ac:dyDescent="0.3">
      <c r="A18" s="529" t="s">
        <v>1151</v>
      </c>
      <c r="B18" s="530"/>
      <c r="C18" s="530"/>
      <c r="D18" s="325" t="s">
        <v>1148</v>
      </c>
      <c r="E18" s="512" t="str">
        <f>+IFERROR(IF(ISBLANK(VLOOKUP($I$1,'Review Log'!$A$7:$AP$406,MATCH($A18,'Review Log'!$A$6:$AP$6,0), FALSE)),"Enter on the Review Log",VLOOKUP($I$1,'Review Log'!$A$7:$AP$406,MATCH($A18,'Review Log'!$A$6:$AP$6,0), FALSE)),"Select Arrangement # in cell I2")</f>
        <v>Select Arrangement # in cell I2</v>
      </c>
      <c r="F18" s="513" t="str">
        <f>+IFERROR(IF(ISBLANK(VLOOKUP($A18,'Review Log'!$A$7:$AP$406,2, FALSE)),"Enter the Name on the Review Log",VLOOKUP($A18,'Review Log'!$A$7:$AP$406,2, FALSE)),"")</f>
        <v/>
      </c>
      <c r="G18" s="504" t="str">
        <f>IF(ISBLANK(I1),"",IF(E18="Enter on the Review Log","Enter the Subscription Start Date on the Review Log.",IF(E19="Complete Column C below","Ensure to enter $0 or a payment amount in each month of the subscription term in column C below.",IF((+MONTH(E18)&amp;YEAR(E18))=(+MONTH(E19)&amp;YEAR(E19)),"","The subscription start date entered on the Review Log does not agree to the data entered in column C below.  Ensure to enter $0 or a payment amount in each month of the subscription term in column C below."))))</f>
        <v/>
      </c>
      <c r="H18" s="505"/>
      <c r="I18" s="505"/>
      <c r="J18" s="335" t="s">
        <v>788</v>
      </c>
      <c r="K18" s="336">
        <v>44744</v>
      </c>
      <c r="L18" s="337" t="str">
        <f>IF(OR($E$18&gt;=$K$18,$E$18=""),"Yes","No")</f>
        <v>Yes</v>
      </c>
      <c r="O18" s="320"/>
      <c r="Q18" s="329"/>
      <c r="R18" s="68"/>
    </row>
    <row r="19" spans="1:18" ht="18" customHeight="1" x14ac:dyDescent="0.3">
      <c r="A19" s="529" t="s">
        <v>1154</v>
      </c>
      <c r="B19" s="530"/>
      <c r="C19" s="530"/>
      <c r="D19" s="338" t="s">
        <v>1150</v>
      </c>
      <c r="E19" s="562" t="str" cm="1">
        <f t="array" ref="E19">IFERROR(INDEX(A34:A1245,MATCH(FALSE,ISBLANK(C34:C1245),0),0),"Complete column C below")</f>
        <v>Complete column C below</v>
      </c>
      <c r="F19" s="563"/>
      <c r="G19" s="504"/>
      <c r="H19" s="505"/>
      <c r="I19" s="505"/>
      <c r="O19" s="320"/>
      <c r="R19" s="68"/>
    </row>
    <row r="20" spans="1:18" ht="38.1" customHeight="1" x14ac:dyDescent="0.3">
      <c r="A20" s="529" t="s">
        <v>994</v>
      </c>
      <c r="B20" s="530"/>
      <c r="C20" s="530"/>
      <c r="D20" s="325" t="s">
        <v>1148</v>
      </c>
      <c r="E20" s="512" t="str">
        <f>+IFERROR(IF(ISBLANK(VLOOKUP($I$1,'Review Log'!$A$7:$AP$406,MATCH($A20,'Review Log'!$A$6:$AP$6,0), FALSE)),"Enter on the Review Log",VLOOKUP($I$1,'Review Log'!$A$7:$AP$406,MATCH($A20,'Review Log'!$A$6:$AP$6,0), FALSE)),"Select Arrangement # in cell I2")</f>
        <v>Select Arrangement # in cell I2</v>
      </c>
      <c r="F20" s="513" t="str">
        <f>+IFERROR(IF(ISBLANK(VLOOKUP($A20,'Review Log'!$A$7:$AP$406,2, FALSE)),"Enter the Name on the Review Log",VLOOKUP($A20,'Review Log'!$A$7:$AP$406,2, FALSE)),"")</f>
        <v/>
      </c>
      <c r="G20" s="80"/>
      <c r="H20" s="360"/>
      <c r="I20" s="81"/>
      <c r="O20" s="320"/>
      <c r="R20" s="68"/>
    </row>
    <row r="21" spans="1:18" ht="38.450000000000003" customHeight="1" x14ac:dyDescent="0.3">
      <c r="A21" s="529" t="s">
        <v>1155</v>
      </c>
      <c r="B21" s="530"/>
      <c r="C21" s="530"/>
      <c r="D21" s="338" t="s">
        <v>1150</v>
      </c>
      <c r="E21" s="551" t="str">
        <f>IFERROR(IF(E20="Beginning",ABS(NPV(E16/12,INDEX(A34:B1245,MATCH(E19,A34:A1245,0),2):$B$1245))*(1+E16/12),ABS(NPV(E16/12,INDEX(A34:B1245,MATCH(E19,A34:A1245,0),2):$B$1245))),"Enter interest rate and complete column C below")</f>
        <v>Enter interest rate and complete column C below</v>
      </c>
      <c r="F21" s="552"/>
      <c r="G21" s="82"/>
      <c r="H21" s="99"/>
      <c r="I21" s="82"/>
      <c r="J21" s="339" t="s">
        <v>789</v>
      </c>
      <c r="K21" s="340" t="s">
        <v>790</v>
      </c>
      <c r="L21" s="341" t="s">
        <v>791</v>
      </c>
      <c r="M21" s="341" t="s">
        <v>792</v>
      </c>
      <c r="N21" s="341" t="s">
        <v>793</v>
      </c>
      <c r="O21" s="320"/>
      <c r="Q21" s="329"/>
      <c r="R21" s="68"/>
    </row>
    <row r="22" spans="1:18" ht="18" customHeight="1" x14ac:dyDescent="0.3">
      <c r="A22" s="514" t="s">
        <v>1196</v>
      </c>
      <c r="B22" s="515"/>
      <c r="C22" s="515"/>
      <c r="D22" s="516"/>
      <c r="E22" s="494"/>
      <c r="F22" s="495"/>
      <c r="G22" s="82"/>
      <c r="H22" s="82"/>
      <c r="I22" s="82"/>
      <c r="J22" s="340"/>
      <c r="K22" s="340"/>
      <c r="L22" s="341"/>
      <c r="M22" s="341"/>
      <c r="N22" s="341"/>
      <c r="O22" s="320"/>
      <c r="Q22" s="329"/>
      <c r="R22" s="68"/>
    </row>
    <row r="23" spans="1:18" ht="18" customHeight="1" x14ac:dyDescent="0.3">
      <c r="A23" s="514" t="s">
        <v>1009</v>
      </c>
      <c r="B23" s="515"/>
      <c r="C23" s="515"/>
      <c r="D23" s="516"/>
      <c r="E23" s="494"/>
      <c r="F23" s="495"/>
      <c r="G23" s="82"/>
      <c r="H23" s="82"/>
      <c r="I23" s="82"/>
      <c r="J23" s="342" t="e">
        <f>LEFT($I$2,4)-1&amp;"–"&amp;RIGHT($I$2,4)-1</f>
        <v>#VALUE!</v>
      </c>
      <c r="K23" s="343" t="e">
        <f>DATE(RIGHT(J23,4),6,1)</f>
        <v>#VALUE!</v>
      </c>
      <c r="L23" s="83">
        <f>(ROUND(SUMIFS($F$34:$F$1245,$A$34:$A$1245,$K$23),2))</f>
        <v>0</v>
      </c>
      <c r="M23" s="83" t="e">
        <f>IF(AND($I$2&gt;$J$26,$I$2&lt;=$L$26),SUMIFS($H$34:$H$1245,$A$34:$A$1245,$K$23),0)</f>
        <v>#VALUE!</v>
      </c>
      <c r="N23" s="83" t="e">
        <f>IF(AND($J$23&gt;=$J$26,$J$23&lt;$L$26),$E$25,0)</f>
        <v>#VALUE!</v>
      </c>
      <c r="O23" s="344"/>
      <c r="P23" s="345"/>
      <c r="Q23" s="329"/>
      <c r="R23" s="68"/>
    </row>
    <row r="24" spans="1:18" ht="18" customHeight="1" x14ac:dyDescent="0.3">
      <c r="A24" s="514" t="s">
        <v>1010</v>
      </c>
      <c r="B24" s="515"/>
      <c r="C24" s="515"/>
      <c r="D24" s="516"/>
      <c r="E24" s="494"/>
      <c r="F24" s="495"/>
      <c r="G24" s="82"/>
      <c r="H24" s="82"/>
      <c r="I24" s="82"/>
      <c r="O24" s="344"/>
      <c r="P24" s="345"/>
      <c r="Q24" s="329"/>
      <c r="R24" s="68"/>
    </row>
    <row r="25" spans="1:18" ht="18" customHeight="1" x14ac:dyDescent="0.3">
      <c r="A25" s="529" t="s">
        <v>1156</v>
      </c>
      <c r="B25" s="530"/>
      <c r="C25" s="530"/>
      <c r="D25" s="338" t="s">
        <v>1150</v>
      </c>
      <c r="E25" s="518" t="str">
        <f>+IFERROR(E21+E22+E23+E24,"Complete column C below")</f>
        <v>Complete column C below</v>
      </c>
      <c r="F25" s="519"/>
      <c r="G25" s="82"/>
      <c r="H25" s="82"/>
      <c r="I25" s="82"/>
      <c r="J25" s="346" t="s">
        <v>794</v>
      </c>
      <c r="K25" s="346" t="s">
        <v>795</v>
      </c>
      <c r="L25" s="346" t="s">
        <v>796</v>
      </c>
      <c r="M25" s="346" t="s">
        <v>797</v>
      </c>
      <c r="O25" s="344"/>
      <c r="P25" s="345"/>
      <c r="Q25" s="329"/>
      <c r="R25" s="68"/>
    </row>
    <row r="26" spans="1:18" x14ac:dyDescent="0.3">
      <c r="A26" s="529" t="s">
        <v>798</v>
      </c>
      <c r="B26" s="530"/>
      <c r="C26" s="530"/>
      <c r="D26" s="338"/>
      <c r="E26" s="520" t="s">
        <v>1004</v>
      </c>
      <c r="F26" s="521"/>
      <c r="G26" s="84"/>
      <c r="H26" s="85"/>
      <c r="I26" s="85"/>
      <c r="J26" s="346" t="e">
        <f>IF(OR(MONTH($E$19)=1,MONTH($E$19)=2,MONTH($E$19)=3,MONTH($E$19)=4,MONTH($E$19)=5,MONTH($E$19)=6),YEAR($E$19)-1&amp;"–"&amp;YEAR($E$19),YEAR($E$19)&amp;"–"&amp;YEAR($E$19)+1)</f>
        <v>#VALUE!</v>
      </c>
      <c r="K26" s="347" t="e">
        <f>EDATE($E$19,+($E$28-1))</f>
        <v>#VALUE!</v>
      </c>
      <c r="L26" s="346" t="e">
        <f>IF(OR(MONTH($K$26)=1,MONTH($K$26)=2,MONTH($K$26)=3,MONTH($K$26)=4,MONTH($K$26)=5,MONTH($K$26)=6),YEAR($K$26)-1&amp;"–"&amp;YEAR($K$26),YEAR($K$26)&amp;"–"&amp;YEAR($K$26)+1)</f>
        <v>#VALUE!</v>
      </c>
      <c r="M26" s="348" t="e">
        <f>IF($L$26=$I$2,$E$25,0)</f>
        <v>#VALUE!</v>
      </c>
      <c r="O26" s="344"/>
      <c r="P26" s="345"/>
      <c r="Q26" s="329"/>
      <c r="R26" s="68"/>
    </row>
    <row r="27" spans="1:18" x14ac:dyDescent="0.3">
      <c r="A27" s="529" t="s">
        <v>799</v>
      </c>
      <c r="B27" s="530"/>
      <c r="C27" s="530"/>
      <c r="D27" s="338"/>
      <c r="E27" s="522">
        <v>120</v>
      </c>
      <c r="F27" s="523"/>
      <c r="G27" s="86"/>
      <c r="H27" s="86"/>
      <c r="I27" s="86"/>
      <c r="O27" s="344"/>
      <c r="P27" s="345"/>
      <c r="Q27" s="329"/>
      <c r="R27" s="68"/>
    </row>
    <row r="28" spans="1:18" ht="18" customHeight="1" x14ac:dyDescent="0.3">
      <c r="A28" s="529" t="s">
        <v>1157</v>
      </c>
      <c r="B28" s="530"/>
      <c r="C28" s="530"/>
      <c r="D28" s="338" t="s">
        <v>1150</v>
      </c>
      <c r="E28" s="522">
        <f>ROUND(COUNTIF(C34:C1245,"&lt;&gt;"&amp;""),1)</f>
        <v>0</v>
      </c>
      <c r="F28" s="523"/>
      <c r="G28" s="86"/>
      <c r="H28" s="86"/>
      <c r="I28" s="86"/>
      <c r="R28" s="68"/>
    </row>
    <row r="29" spans="1:18" x14ac:dyDescent="0.3">
      <c r="A29" s="529" t="s">
        <v>1158</v>
      </c>
      <c r="B29" s="530"/>
      <c r="C29" s="530"/>
      <c r="D29" s="338" t="s">
        <v>1150</v>
      </c>
      <c r="E29" s="524">
        <f>IF(E27&lt;E28,E27,E28)</f>
        <v>0</v>
      </c>
      <c r="F29" s="525"/>
      <c r="G29" s="87"/>
      <c r="H29" s="87"/>
      <c r="I29" s="87"/>
      <c r="Q29" s="329"/>
      <c r="R29" s="88"/>
    </row>
    <row r="30" spans="1:18" x14ac:dyDescent="0.3">
      <c r="A30" s="349"/>
      <c r="B30" s="349"/>
      <c r="C30" s="349"/>
      <c r="D30" s="89"/>
      <c r="F30" s="69"/>
      <c r="G30" s="67"/>
      <c r="H30" s="67"/>
      <c r="I30" s="67"/>
      <c r="R30" s="68"/>
    </row>
    <row r="31" spans="1:18" ht="53.45" customHeight="1" x14ac:dyDescent="0.3">
      <c r="A31" s="526" t="s">
        <v>1086</v>
      </c>
      <c r="B31" s="527"/>
      <c r="C31" s="527"/>
      <c r="D31" s="527"/>
      <c r="E31" s="527"/>
      <c r="F31" s="527"/>
      <c r="G31" s="527"/>
      <c r="H31" s="527"/>
      <c r="I31" s="528"/>
    </row>
    <row r="32" spans="1:18" x14ac:dyDescent="0.3">
      <c r="A32" s="350"/>
      <c r="B32" s="351"/>
      <c r="C32" s="351"/>
      <c r="D32" s="517" t="s">
        <v>800</v>
      </c>
      <c r="E32" s="517"/>
      <c r="F32" s="517"/>
      <c r="G32" s="517" t="s">
        <v>801</v>
      </c>
      <c r="H32" s="517"/>
      <c r="I32" s="517"/>
    </row>
    <row r="33" spans="1:14" ht="75" x14ac:dyDescent="0.3">
      <c r="A33" s="362" t="s">
        <v>802</v>
      </c>
      <c r="B33" s="90"/>
      <c r="C33" s="91" t="s">
        <v>803</v>
      </c>
      <c r="D33" s="362" t="s">
        <v>804</v>
      </c>
      <c r="E33" s="362" t="s">
        <v>805</v>
      </c>
      <c r="F33" s="90" t="str">
        <f>IF(E20="Beginning","Beginning Monthly Obligation Balance","Ending Monthly Obligation Balance")</f>
        <v>Ending Monthly Obligation Balance</v>
      </c>
      <c r="G33" s="90" t="s">
        <v>806</v>
      </c>
      <c r="H33" s="90" t="s">
        <v>807</v>
      </c>
      <c r="I33" s="90" t="s">
        <v>808</v>
      </c>
      <c r="J33" s="353" t="s">
        <v>1003</v>
      </c>
    </row>
    <row r="34" spans="1:14" x14ac:dyDescent="0.3">
      <c r="A34" s="354">
        <v>44743</v>
      </c>
      <c r="B34" s="92">
        <f>IF(C34&gt;0,C34*-1,C34)</f>
        <v>0</v>
      </c>
      <c r="C34" s="93"/>
      <c r="D34" s="94">
        <f>IF(C34&lt;&gt;"",IF(E20="Beginning",0,$E$21*($E$16/12)),0)</f>
        <v>0</v>
      </c>
      <c r="E34" s="355">
        <f t="shared" ref="E34:E97" si="0">C34-D34</f>
        <v>0</v>
      </c>
      <c r="F34" s="94">
        <f>IF(C34&lt;&gt;"",$E$21-E34,0)</f>
        <v>0</v>
      </c>
      <c r="G34" s="94">
        <f>IF(C34&lt;&gt;"",$E$25/$E$29,0)</f>
        <v>0</v>
      </c>
      <c r="H34" s="94">
        <f>IF(C34&lt;&gt;"",G34,0)</f>
        <v>0</v>
      </c>
      <c r="I34" s="94">
        <f>IF(C34&lt;&gt;"",$E$25-H34,0)</f>
        <v>0</v>
      </c>
      <c r="J34" s="320" t="str">
        <f>IF(OR(MONTH(A34)=1,MONTH(A34)=2,MONTH(A34)=3,MONTH(A34)=4,MONTH(A34)=5,MONTH(A34)=6),YEAR(A34)-1&amp;"–"&amp;YEAR(A34),YEAR(A34)&amp;"–"&amp;YEAR(A34)+1)</f>
        <v>2022–2023</v>
      </c>
    </row>
    <row r="35" spans="1:14" x14ac:dyDescent="0.3">
      <c r="A35" s="354">
        <v>44774</v>
      </c>
      <c r="B35" s="92">
        <f t="shared" ref="B35:B98" si="1">IF(C35&gt;0,C35*-1,C35)</f>
        <v>0</v>
      </c>
      <c r="C35" s="93"/>
      <c r="D35" s="94">
        <f t="shared" ref="D35:D98" si="2">IF(C35="",0,IF($E$20="Beginning",IF(C34&lt;&gt;"",$F34*$E$16/12,0),IF(C34&lt;&gt;"",$F34*$E$16/12,$E$21*$E$16/12)))</f>
        <v>0</v>
      </c>
      <c r="E35" s="355">
        <f t="shared" si="0"/>
        <v>0</v>
      </c>
      <c r="F35" s="94">
        <f t="shared" ref="F35:F98" si="3">IF(C35="",0,IF(C34="",$E$21-E35,IF(C35&lt;&gt;"",F34-E35)))</f>
        <v>0</v>
      </c>
      <c r="G35" s="94">
        <f>IF(AND(C35&lt;&gt;"",G34&lt;E$25),$E$25/$E$29,0)</f>
        <v>0</v>
      </c>
      <c r="H35" s="94">
        <f t="shared" ref="H35:H98" si="4">IF(C35&lt;&gt;"",G35+H34,0)</f>
        <v>0</v>
      </c>
      <c r="I35" s="94">
        <f>IF(C35&lt;&gt;"",$E$25-H35,0)</f>
        <v>0</v>
      </c>
      <c r="J35" s="320" t="str">
        <f t="shared" ref="J35:J98" si="5">IF(OR(MONTH(A35)=1,MONTH(A35)=2,MONTH(A35)=3,MONTH(A35)=4,MONTH(A35)=5,MONTH(A35)=6),YEAR(A35)-1&amp;"–"&amp;YEAR(A35),YEAR(A35)&amp;"–"&amp;YEAR(A35)+1)</f>
        <v>2022–2023</v>
      </c>
    </row>
    <row r="36" spans="1:14" x14ac:dyDescent="0.3">
      <c r="A36" s="354">
        <v>44805</v>
      </c>
      <c r="B36" s="92">
        <f t="shared" si="1"/>
        <v>0</v>
      </c>
      <c r="C36" s="93"/>
      <c r="D36" s="94">
        <f t="shared" si="2"/>
        <v>0</v>
      </c>
      <c r="E36" s="355">
        <f t="shared" si="0"/>
        <v>0</v>
      </c>
      <c r="F36" s="94">
        <f t="shared" si="3"/>
        <v>0</v>
      </c>
      <c r="G36" s="94">
        <f>IF(AND(C36&lt;&gt;"",SUM(G$34:G35)&lt;E$25),$E$25/$E$29,0)</f>
        <v>0</v>
      </c>
      <c r="H36" s="94">
        <f t="shared" si="4"/>
        <v>0</v>
      </c>
      <c r="I36" s="94">
        <f t="shared" ref="I36:I99" si="6">IF(C36&lt;&gt;"",$E$25-H36,0)</f>
        <v>0</v>
      </c>
      <c r="J36" s="320" t="str">
        <f t="shared" si="5"/>
        <v>2022–2023</v>
      </c>
    </row>
    <row r="37" spans="1:14" x14ac:dyDescent="0.3">
      <c r="A37" s="354">
        <v>44835</v>
      </c>
      <c r="B37" s="92">
        <f t="shared" si="1"/>
        <v>0</v>
      </c>
      <c r="C37" s="93"/>
      <c r="D37" s="94">
        <f t="shared" si="2"/>
        <v>0</v>
      </c>
      <c r="E37" s="355">
        <f t="shared" si="0"/>
        <v>0</v>
      </c>
      <c r="F37" s="94">
        <f t="shared" si="3"/>
        <v>0</v>
      </c>
      <c r="G37" s="94">
        <f>IF(AND(C37&lt;&gt;"",SUM(G$34:G36)&lt;E$25),$E$25/$E$29,0)</f>
        <v>0</v>
      </c>
      <c r="H37" s="94">
        <f t="shared" si="4"/>
        <v>0</v>
      </c>
      <c r="I37" s="94">
        <f t="shared" si="6"/>
        <v>0</v>
      </c>
      <c r="J37" s="320" t="str">
        <f t="shared" si="5"/>
        <v>2022–2023</v>
      </c>
      <c r="L37" s="356"/>
    </row>
    <row r="38" spans="1:14" x14ac:dyDescent="0.3">
      <c r="A38" s="354">
        <v>44866</v>
      </c>
      <c r="B38" s="92">
        <f t="shared" si="1"/>
        <v>0</v>
      </c>
      <c r="C38" s="93"/>
      <c r="D38" s="94">
        <f t="shared" si="2"/>
        <v>0</v>
      </c>
      <c r="E38" s="355">
        <f t="shared" si="0"/>
        <v>0</v>
      </c>
      <c r="F38" s="94">
        <f t="shared" si="3"/>
        <v>0</v>
      </c>
      <c r="G38" s="94">
        <f>IF(AND(C38&lt;&gt;"",SUM(G$34:G37)&lt;E$25),$E$25/$E$29,0)</f>
        <v>0</v>
      </c>
      <c r="H38" s="94">
        <f t="shared" si="4"/>
        <v>0</v>
      </c>
      <c r="I38" s="94">
        <f t="shared" si="6"/>
        <v>0</v>
      </c>
      <c r="J38" s="320" t="str">
        <f t="shared" si="5"/>
        <v>2022–2023</v>
      </c>
      <c r="L38" s="357"/>
      <c r="N38" s="95"/>
    </row>
    <row r="39" spans="1:14" x14ac:dyDescent="0.3">
      <c r="A39" s="354">
        <v>44896</v>
      </c>
      <c r="B39" s="92">
        <f t="shared" si="1"/>
        <v>0</v>
      </c>
      <c r="C39" s="93"/>
      <c r="D39" s="94">
        <f t="shared" si="2"/>
        <v>0</v>
      </c>
      <c r="E39" s="355">
        <f t="shared" si="0"/>
        <v>0</v>
      </c>
      <c r="F39" s="94">
        <f t="shared" si="3"/>
        <v>0</v>
      </c>
      <c r="G39" s="94">
        <f>IF(AND(C39&lt;&gt;"",SUM(G$34:G38)&lt;E$25),$E$25/$E$29,0)</f>
        <v>0</v>
      </c>
      <c r="H39" s="94">
        <f t="shared" si="4"/>
        <v>0</v>
      </c>
      <c r="I39" s="94">
        <f t="shared" si="6"/>
        <v>0</v>
      </c>
      <c r="J39" s="320" t="str">
        <f t="shared" si="5"/>
        <v>2022–2023</v>
      </c>
      <c r="N39" s="95"/>
    </row>
    <row r="40" spans="1:14" x14ac:dyDescent="0.3">
      <c r="A40" s="354">
        <v>44927</v>
      </c>
      <c r="B40" s="92">
        <f t="shared" si="1"/>
        <v>0</v>
      </c>
      <c r="C40" s="93"/>
      <c r="D40" s="94">
        <f t="shared" si="2"/>
        <v>0</v>
      </c>
      <c r="E40" s="355">
        <f t="shared" si="0"/>
        <v>0</v>
      </c>
      <c r="F40" s="94">
        <f t="shared" si="3"/>
        <v>0</v>
      </c>
      <c r="G40" s="94">
        <f>IF(AND(C40&lt;&gt;"",SUM(G$34:G39)&lt;E$25),$E$25/$E$29,0)</f>
        <v>0</v>
      </c>
      <c r="H40" s="94">
        <f t="shared" si="4"/>
        <v>0</v>
      </c>
      <c r="I40" s="94">
        <f t="shared" si="6"/>
        <v>0</v>
      </c>
      <c r="J40" s="320" t="str">
        <f t="shared" si="5"/>
        <v>2022–2023</v>
      </c>
      <c r="N40" s="95"/>
    </row>
    <row r="41" spans="1:14" x14ac:dyDescent="0.3">
      <c r="A41" s="354">
        <v>44958</v>
      </c>
      <c r="B41" s="92">
        <f t="shared" si="1"/>
        <v>0</v>
      </c>
      <c r="C41" s="93"/>
      <c r="D41" s="94">
        <f t="shared" si="2"/>
        <v>0</v>
      </c>
      <c r="E41" s="355">
        <f t="shared" si="0"/>
        <v>0</v>
      </c>
      <c r="F41" s="94">
        <f t="shared" si="3"/>
        <v>0</v>
      </c>
      <c r="G41" s="94">
        <f>IF(AND(C41&lt;&gt;"",SUM(G$34:G40)&lt;E$25),$E$25/$E$29,0)</f>
        <v>0</v>
      </c>
      <c r="H41" s="94">
        <f t="shared" si="4"/>
        <v>0</v>
      </c>
      <c r="I41" s="94">
        <f t="shared" si="6"/>
        <v>0</v>
      </c>
      <c r="J41" s="320" t="str">
        <f t="shared" si="5"/>
        <v>2022–2023</v>
      </c>
      <c r="N41" s="95"/>
    </row>
    <row r="42" spans="1:14" x14ac:dyDescent="0.3">
      <c r="A42" s="354">
        <v>44986</v>
      </c>
      <c r="B42" s="92">
        <f t="shared" si="1"/>
        <v>0</v>
      </c>
      <c r="C42" s="93"/>
      <c r="D42" s="94">
        <f t="shared" si="2"/>
        <v>0</v>
      </c>
      <c r="E42" s="355">
        <f t="shared" si="0"/>
        <v>0</v>
      </c>
      <c r="F42" s="94">
        <f t="shared" si="3"/>
        <v>0</v>
      </c>
      <c r="G42" s="94">
        <f>IF(AND(C42&lt;&gt;"",SUM(G$34:G41)&lt;E$25),$E$25/$E$29,0)</f>
        <v>0</v>
      </c>
      <c r="H42" s="94">
        <f t="shared" si="4"/>
        <v>0</v>
      </c>
      <c r="I42" s="94">
        <f t="shared" si="6"/>
        <v>0</v>
      </c>
      <c r="J42" s="320" t="str">
        <f t="shared" si="5"/>
        <v>2022–2023</v>
      </c>
      <c r="N42" s="95"/>
    </row>
    <row r="43" spans="1:14" x14ac:dyDescent="0.3">
      <c r="A43" s="354">
        <v>45017</v>
      </c>
      <c r="B43" s="92">
        <f t="shared" si="1"/>
        <v>0</v>
      </c>
      <c r="C43" s="93"/>
      <c r="D43" s="94">
        <f t="shared" si="2"/>
        <v>0</v>
      </c>
      <c r="E43" s="355">
        <f t="shared" si="0"/>
        <v>0</v>
      </c>
      <c r="F43" s="94">
        <f t="shared" si="3"/>
        <v>0</v>
      </c>
      <c r="G43" s="94">
        <f>IF(AND(C43&lt;&gt;"",SUM(G$34:G42)&lt;E$25),$E$25/$E$29,0)</f>
        <v>0</v>
      </c>
      <c r="H43" s="94">
        <f t="shared" si="4"/>
        <v>0</v>
      </c>
      <c r="I43" s="94">
        <f t="shared" si="6"/>
        <v>0</v>
      </c>
      <c r="J43" s="320" t="str">
        <f t="shared" si="5"/>
        <v>2022–2023</v>
      </c>
      <c r="N43" s="95"/>
    </row>
    <row r="44" spans="1:14" x14ac:dyDescent="0.3">
      <c r="A44" s="354">
        <v>45047</v>
      </c>
      <c r="B44" s="92">
        <f t="shared" si="1"/>
        <v>0</v>
      </c>
      <c r="C44" s="93"/>
      <c r="D44" s="94">
        <f t="shared" si="2"/>
        <v>0</v>
      </c>
      <c r="E44" s="355">
        <f t="shared" si="0"/>
        <v>0</v>
      </c>
      <c r="F44" s="94">
        <f t="shared" si="3"/>
        <v>0</v>
      </c>
      <c r="G44" s="94">
        <f>IF(AND(C44&lt;&gt;"",SUM(G$34:G43)&lt;E$25),$E$25/$E$29,0)</f>
        <v>0</v>
      </c>
      <c r="H44" s="94">
        <f t="shared" si="4"/>
        <v>0</v>
      </c>
      <c r="I44" s="94">
        <f t="shared" si="6"/>
        <v>0</v>
      </c>
      <c r="J44" s="320" t="str">
        <f t="shared" si="5"/>
        <v>2022–2023</v>
      </c>
      <c r="L44" s="356"/>
      <c r="N44" s="95"/>
    </row>
    <row r="45" spans="1:14" x14ac:dyDescent="0.3">
      <c r="A45" s="354">
        <v>45078</v>
      </c>
      <c r="B45" s="92">
        <f t="shared" si="1"/>
        <v>0</v>
      </c>
      <c r="C45" s="93"/>
      <c r="D45" s="94">
        <f t="shared" si="2"/>
        <v>0</v>
      </c>
      <c r="E45" s="355">
        <f t="shared" si="0"/>
        <v>0</v>
      </c>
      <c r="F45" s="96">
        <f t="shared" si="3"/>
        <v>0</v>
      </c>
      <c r="G45" s="96">
        <f>IF(AND(C45&lt;&gt;"",SUM(G$34:G44)&lt;E$25),$E$25/$E$29,0)</f>
        <v>0</v>
      </c>
      <c r="H45" s="96">
        <f t="shared" si="4"/>
        <v>0</v>
      </c>
      <c r="I45" s="94">
        <f t="shared" si="6"/>
        <v>0</v>
      </c>
      <c r="J45" s="320" t="str">
        <f t="shared" si="5"/>
        <v>2022–2023</v>
      </c>
      <c r="L45" s="356"/>
      <c r="N45" s="95"/>
    </row>
    <row r="46" spans="1:14" x14ac:dyDescent="0.3">
      <c r="A46" s="354">
        <v>45108</v>
      </c>
      <c r="B46" s="92">
        <f t="shared" si="1"/>
        <v>0</v>
      </c>
      <c r="C46" s="93"/>
      <c r="D46" s="94">
        <f t="shared" si="2"/>
        <v>0</v>
      </c>
      <c r="E46" s="355">
        <f t="shared" si="0"/>
        <v>0</v>
      </c>
      <c r="F46" s="96">
        <f t="shared" si="3"/>
        <v>0</v>
      </c>
      <c r="G46" s="96">
        <f>IF(AND(C46&lt;&gt;"",SUM(G$34:G45)&lt;E$25),$E$25/$E$29,0)</f>
        <v>0</v>
      </c>
      <c r="H46" s="96">
        <f t="shared" si="4"/>
        <v>0</v>
      </c>
      <c r="I46" s="94">
        <f t="shared" si="6"/>
        <v>0</v>
      </c>
      <c r="J46" s="320" t="str">
        <f t="shared" si="5"/>
        <v>2023–2024</v>
      </c>
      <c r="L46" s="356"/>
      <c r="N46" s="95"/>
    </row>
    <row r="47" spans="1:14" x14ac:dyDescent="0.3">
      <c r="A47" s="354">
        <v>45139</v>
      </c>
      <c r="B47" s="92">
        <f t="shared" si="1"/>
        <v>0</v>
      </c>
      <c r="C47" s="93"/>
      <c r="D47" s="94">
        <f t="shared" si="2"/>
        <v>0</v>
      </c>
      <c r="E47" s="355">
        <f t="shared" si="0"/>
        <v>0</v>
      </c>
      <c r="F47" s="96">
        <f t="shared" si="3"/>
        <v>0</v>
      </c>
      <c r="G47" s="96">
        <f>IF(AND(C47&lt;&gt;"",SUM(G$34:G46)&lt;E$25),$E$25/$E$29,0)</f>
        <v>0</v>
      </c>
      <c r="H47" s="96">
        <f t="shared" si="4"/>
        <v>0</v>
      </c>
      <c r="I47" s="94">
        <f t="shared" si="6"/>
        <v>0</v>
      </c>
      <c r="J47" s="320" t="str">
        <f t="shared" si="5"/>
        <v>2023–2024</v>
      </c>
      <c r="L47" s="356"/>
      <c r="N47" s="95"/>
    </row>
    <row r="48" spans="1:14" x14ac:dyDescent="0.3">
      <c r="A48" s="354">
        <v>45170</v>
      </c>
      <c r="B48" s="92">
        <f t="shared" si="1"/>
        <v>0</v>
      </c>
      <c r="C48" s="93"/>
      <c r="D48" s="94">
        <f t="shared" si="2"/>
        <v>0</v>
      </c>
      <c r="E48" s="355">
        <f t="shared" si="0"/>
        <v>0</v>
      </c>
      <c r="F48" s="96">
        <f t="shared" si="3"/>
        <v>0</v>
      </c>
      <c r="G48" s="96">
        <f>IF(AND(C48&lt;&gt;"",SUM(G$34:G47)&lt;E$25),$E$25/$E$29,0)</f>
        <v>0</v>
      </c>
      <c r="H48" s="96">
        <f t="shared" si="4"/>
        <v>0</v>
      </c>
      <c r="I48" s="94">
        <f t="shared" si="6"/>
        <v>0</v>
      </c>
      <c r="J48" s="320" t="str">
        <f t="shared" si="5"/>
        <v>2023–2024</v>
      </c>
      <c r="L48" s="356"/>
      <c r="N48" s="95"/>
    </row>
    <row r="49" spans="1:14" x14ac:dyDescent="0.3">
      <c r="A49" s="354">
        <v>45200</v>
      </c>
      <c r="B49" s="92">
        <f t="shared" si="1"/>
        <v>0</v>
      </c>
      <c r="C49" s="93"/>
      <c r="D49" s="94">
        <f t="shared" si="2"/>
        <v>0</v>
      </c>
      <c r="E49" s="355">
        <f t="shared" si="0"/>
        <v>0</v>
      </c>
      <c r="F49" s="96">
        <f t="shared" si="3"/>
        <v>0</v>
      </c>
      <c r="G49" s="96">
        <f>IF(AND(C49&lt;&gt;"",SUM(G$34:G48)&lt;E$25),$E$25/$E$29,0)</f>
        <v>0</v>
      </c>
      <c r="H49" s="96">
        <f t="shared" si="4"/>
        <v>0</v>
      </c>
      <c r="I49" s="94">
        <f t="shared" si="6"/>
        <v>0</v>
      </c>
      <c r="J49" s="320" t="str">
        <f t="shared" si="5"/>
        <v>2023–2024</v>
      </c>
      <c r="L49" s="356"/>
      <c r="N49" s="95"/>
    </row>
    <row r="50" spans="1:14" x14ac:dyDescent="0.3">
      <c r="A50" s="354">
        <v>45231</v>
      </c>
      <c r="B50" s="92">
        <f t="shared" si="1"/>
        <v>0</v>
      </c>
      <c r="C50" s="93"/>
      <c r="D50" s="94">
        <f t="shared" si="2"/>
        <v>0</v>
      </c>
      <c r="E50" s="355">
        <f t="shared" si="0"/>
        <v>0</v>
      </c>
      <c r="F50" s="96">
        <f t="shared" si="3"/>
        <v>0</v>
      </c>
      <c r="G50" s="96">
        <f>IF(AND(C50&lt;&gt;"",SUM(G$34:G49)&lt;E$25),$E$25/$E$29,0)</f>
        <v>0</v>
      </c>
      <c r="H50" s="96">
        <f t="shared" si="4"/>
        <v>0</v>
      </c>
      <c r="I50" s="94">
        <f t="shared" si="6"/>
        <v>0</v>
      </c>
      <c r="J50" s="320" t="str">
        <f t="shared" si="5"/>
        <v>2023–2024</v>
      </c>
      <c r="L50" s="356"/>
      <c r="N50" s="95"/>
    </row>
    <row r="51" spans="1:14" x14ac:dyDescent="0.3">
      <c r="A51" s="354">
        <v>45261</v>
      </c>
      <c r="B51" s="92">
        <f t="shared" si="1"/>
        <v>0</v>
      </c>
      <c r="C51" s="93"/>
      <c r="D51" s="94">
        <f t="shared" si="2"/>
        <v>0</v>
      </c>
      <c r="E51" s="355">
        <f t="shared" si="0"/>
        <v>0</v>
      </c>
      <c r="F51" s="96">
        <f t="shared" si="3"/>
        <v>0</v>
      </c>
      <c r="G51" s="96">
        <f>IF(AND(C51&lt;&gt;"",SUM(G$34:G50)&lt;E$25),$E$25/$E$29,0)</f>
        <v>0</v>
      </c>
      <c r="H51" s="96">
        <f t="shared" si="4"/>
        <v>0</v>
      </c>
      <c r="I51" s="94">
        <f t="shared" si="6"/>
        <v>0</v>
      </c>
      <c r="J51" s="320" t="str">
        <f t="shared" si="5"/>
        <v>2023–2024</v>
      </c>
      <c r="L51" s="356"/>
      <c r="N51" s="95"/>
    </row>
    <row r="52" spans="1:14" x14ac:dyDescent="0.3">
      <c r="A52" s="354">
        <v>45292</v>
      </c>
      <c r="B52" s="92">
        <f t="shared" si="1"/>
        <v>0</v>
      </c>
      <c r="C52" s="93"/>
      <c r="D52" s="94">
        <f t="shared" si="2"/>
        <v>0</v>
      </c>
      <c r="E52" s="355">
        <f t="shared" si="0"/>
        <v>0</v>
      </c>
      <c r="F52" s="96">
        <f t="shared" si="3"/>
        <v>0</v>
      </c>
      <c r="G52" s="96">
        <f>IF(AND(C52&lt;&gt;"",SUM(G$34:G51)&lt;E$25),$E$25/$E$29,0)</f>
        <v>0</v>
      </c>
      <c r="H52" s="96">
        <f t="shared" si="4"/>
        <v>0</v>
      </c>
      <c r="I52" s="94">
        <f t="shared" si="6"/>
        <v>0</v>
      </c>
      <c r="J52" s="320" t="str">
        <f t="shared" si="5"/>
        <v>2023–2024</v>
      </c>
      <c r="L52" s="356"/>
      <c r="N52" s="95"/>
    </row>
    <row r="53" spans="1:14" x14ac:dyDescent="0.3">
      <c r="A53" s="354">
        <v>45323</v>
      </c>
      <c r="B53" s="92">
        <f t="shared" si="1"/>
        <v>0</v>
      </c>
      <c r="C53" s="93"/>
      <c r="D53" s="94">
        <f t="shared" si="2"/>
        <v>0</v>
      </c>
      <c r="E53" s="355">
        <f t="shared" si="0"/>
        <v>0</v>
      </c>
      <c r="F53" s="96">
        <f t="shared" si="3"/>
        <v>0</v>
      </c>
      <c r="G53" s="96">
        <f>IF(AND(C53&lt;&gt;"",SUM(G$34:G52)&lt;E$25),$E$25/$E$29,0)</f>
        <v>0</v>
      </c>
      <c r="H53" s="96">
        <f t="shared" si="4"/>
        <v>0</v>
      </c>
      <c r="I53" s="94">
        <f t="shared" si="6"/>
        <v>0</v>
      </c>
      <c r="J53" s="320" t="str">
        <f t="shared" si="5"/>
        <v>2023–2024</v>
      </c>
      <c r="L53" s="356"/>
      <c r="N53" s="95"/>
    </row>
    <row r="54" spans="1:14" x14ac:dyDescent="0.3">
      <c r="A54" s="354">
        <v>45352</v>
      </c>
      <c r="B54" s="92">
        <f t="shared" si="1"/>
        <v>0</v>
      </c>
      <c r="C54" s="93"/>
      <c r="D54" s="94">
        <f t="shared" si="2"/>
        <v>0</v>
      </c>
      <c r="E54" s="355">
        <f t="shared" si="0"/>
        <v>0</v>
      </c>
      <c r="F54" s="96">
        <f t="shared" si="3"/>
        <v>0</v>
      </c>
      <c r="G54" s="96">
        <f>IF(AND(C54&lt;&gt;"",SUM(G$34:G53)&lt;E$25),$E$25/$E$29,0)</f>
        <v>0</v>
      </c>
      <c r="H54" s="96">
        <f t="shared" si="4"/>
        <v>0</v>
      </c>
      <c r="I54" s="94">
        <f t="shared" si="6"/>
        <v>0</v>
      </c>
      <c r="J54" s="320" t="str">
        <f t="shared" si="5"/>
        <v>2023–2024</v>
      </c>
      <c r="L54" s="356"/>
      <c r="N54" s="95"/>
    </row>
    <row r="55" spans="1:14" x14ac:dyDescent="0.3">
      <c r="A55" s="354">
        <v>45383</v>
      </c>
      <c r="B55" s="92">
        <f t="shared" si="1"/>
        <v>0</v>
      </c>
      <c r="C55" s="93"/>
      <c r="D55" s="94">
        <f t="shared" si="2"/>
        <v>0</v>
      </c>
      <c r="E55" s="355">
        <f t="shared" si="0"/>
        <v>0</v>
      </c>
      <c r="F55" s="96">
        <f t="shared" si="3"/>
        <v>0</v>
      </c>
      <c r="G55" s="96">
        <f>IF(AND(C55&lt;&gt;"",SUM(G$34:G54)&lt;E$25),$E$25/$E$29,0)</f>
        <v>0</v>
      </c>
      <c r="H55" s="96">
        <f t="shared" si="4"/>
        <v>0</v>
      </c>
      <c r="I55" s="94">
        <f t="shared" si="6"/>
        <v>0</v>
      </c>
      <c r="J55" s="320" t="str">
        <f t="shared" si="5"/>
        <v>2023–2024</v>
      </c>
      <c r="L55" s="356"/>
      <c r="N55" s="95"/>
    </row>
    <row r="56" spans="1:14" x14ac:dyDescent="0.3">
      <c r="A56" s="354">
        <v>45413</v>
      </c>
      <c r="B56" s="92">
        <f t="shared" si="1"/>
        <v>0</v>
      </c>
      <c r="C56" s="93"/>
      <c r="D56" s="94">
        <f t="shared" si="2"/>
        <v>0</v>
      </c>
      <c r="E56" s="355">
        <f t="shared" si="0"/>
        <v>0</v>
      </c>
      <c r="F56" s="96">
        <f t="shared" si="3"/>
        <v>0</v>
      </c>
      <c r="G56" s="96">
        <f>IF(AND(C56&lt;&gt;"",SUM(G$34:G55)&lt;E$25),$E$25/$E$29,0)</f>
        <v>0</v>
      </c>
      <c r="H56" s="96">
        <f t="shared" si="4"/>
        <v>0</v>
      </c>
      <c r="I56" s="94">
        <f t="shared" si="6"/>
        <v>0</v>
      </c>
      <c r="J56" s="320" t="str">
        <f t="shared" si="5"/>
        <v>2023–2024</v>
      </c>
      <c r="L56" s="356"/>
      <c r="N56" s="95"/>
    </row>
    <row r="57" spans="1:14" x14ac:dyDescent="0.3">
      <c r="A57" s="354">
        <v>45444</v>
      </c>
      <c r="B57" s="92">
        <f t="shared" si="1"/>
        <v>0</v>
      </c>
      <c r="C57" s="93"/>
      <c r="D57" s="94">
        <f t="shared" si="2"/>
        <v>0</v>
      </c>
      <c r="E57" s="355">
        <f t="shared" si="0"/>
        <v>0</v>
      </c>
      <c r="F57" s="96">
        <f t="shared" si="3"/>
        <v>0</v>
      </c>
      <c r="G57" s="96">
        <f>IF(AND(C57&lt;&gt;"",SUM(G$34:G56)&lt;E$25),$E$25/$E$29,0)</f>
        <v>0</v>
      </c>
      <c r="H57" s="96">
        <f t="shared" si="4"/>
        <v>0</v>
      </c>
      <c r="I57" s="94">
        <f t="shared" si="6"/>
        <v>0</v>
      </c>
      <c r="J57" s="320" t="str">
        <f t="shared" si="5"/>
        <v>2023–2024</v>
      </c>
      <c r="L57" s="356"/>
      <c r="N57" s="95"/>
    </row>
    <row r="58" spans="1:14" x14ac:dyDescent="0.3">
      <c r="A58" s="354">
        <v>45474</v>
      </c>
      <c r="B58" s="92">
        <f t="shared" si="1"/>
        <v>0</v>
      </c>
      <c r="C58" s="93"/>
      <c r="D58" s="94">
        <f t="shared" si="2"/>
        <v>0</v>
      </c>
      <c r="E58" s="355">
        <f t="shared" si="0"/>
        <v>0</v>
      </c>
      <c r="F58" s="96">
        <f t="shared" si="3"/>
        <v>0</v>
      </c>
      <c r="G58" s="94">
        <f>IF(AND(C58&lt;&gt;"",SUM(G$34:G57)&lt;E$25),$E$25/$E$29,0)</f>
        <v>0</v>
      </c>
      <c r="H58" s="94">
        <f t="shared" si="4"/>
        <v>0</v>
      </c>
      <c r="I58" s="94">
        <f t="shared" si="6"/>
        <v>0</v>
      </c>
      <c r="J58" s="320" t="str">
        <f t="shared" si="5"/>
        <v>2024–2025</v>
      </c>
      <c r="L58" s="356"/>
      <c r="N58" s="95"/>
    </row>
    <row r="59" spans="1:14" x14ac:dyDescent="0.3">
      <c r="A59" s="354">
        <v>45505</v>
      </c>
      <c r="B59" s="92">
        <f t="shared" si="1"/>
        <v>0</v>
      </c>
      <c r="C59" s="93"/>
      <c r="D59" s="94">
        <f t="shared" si="2"/>
        <v>0</v>
      </c>
      <c r="E59" s="355">
        <f t="shared" si="0"/>
        <v>0</v>
      </c>
      <c r="F59" s="96">
        <f t="shared" si="3"/>
        <v>0</v>
      </c>
      <c r="G59" s="94">
        <f>IF(AND(C59&lt;&gt;"",SUM(G$34:G58)&lt;E$25),$E$25/$E$29,0)</f>
        <v>0</v>
      </c>
      <c r="H59" s="94">
        <f t="shared" si="4"/>
        <v>0</v>
      </c>
      <c r="I59" s="94">
        <f t="shared" si="6"/>
        <v>0</v>
      </c>
      <c r="J59" s="320" t="str">
        <f t="shared" si="5"/>
        <v>2024–2025</v>
      </c>
      <c r="L59" s="356"/>
      <c r="N59" s="95"/>
    </row>
    <row r="60" spans="1:14" x14ac:dyDescent="0.3">
      <c r="A60" s="354">
        <v>45536</v>
      </c>
      <c r="B60" s="92">
        <f t="shared" si="1"/>
        <v>0</v>
      </c>
      <c r="C60" s="93"/>
      <c r="D60" s="94">
        <f t="shared" si="2"/>
        <v>0</v>
      </c>
      <c r="E60" s="355">
        <f t="shared" si="0"/>
        <v>0</v>
      </c>
      <c r="F60" s="96">
        <f t="shared" si="3"/>
        <v>0</v>
      </c>
      <c r="G60" s="94">
        <f>IF(AND(C60&lt;&gt;"",SUM(G$34:G59)&lt;E$25),$E$25/$E$29,0)</f>
        <v>0</v>
      </c>
      <c r="H60" s="94">
        <f t="shared" si="4"/>
        <v>0</v>
      </c>
      <c r="I60" s="94">
        <f t="shared" si="6"/>
        <v>0</v>
      </c>
      <c r="J60" s="320" t="str">
        <f t="shared" si="5"/>
        <v>2024–2025</v>
      </c>
      <c r="L60" s="356"/>
      <c r="N60" s="95"/>
    </row>
    <row r="61" spans="1:14" x14ac:dyDescent="0.3">
      <c r="A61" s="354">
        <v>45566</v>
      </c>
      <c r="B61" s="92">
        <f t="shared" si="1"/>
        <v>0</v>
      </c>
      <c r="C61" s="93"/>
      <c r="D61" s="94">
        <f t="shared" si="2"/>
        <v>0</v>
      </c>
      <c r="E61" s="355">
        <f t="shared" si="0"/>
        <v>0</v>
      </c>
      <c r="F61" s="96">
        <f t="shared" si="3"/>
        <v>0</v>
      </c>
      <c r="G61" s="94">
        <f>IF(AND(C61&lt;&gt;"",SUM(G$34:G60)&lt;E$25),$E$25/$E$29,0)</f>
        <v>0</v>
      </c>
      <c r="H61" s="94">
        <f t="shared" si="4"/>
        <v>0</v>
      </c>
      <c r="I61" s="94">
        <f t="shared" si="6"/>
        <v>0</v>
      </c>
      <c r="J61" s="320" t="str">
        <f t="shared" si="5"/>
        <v>2024–2025</v>
      </c>
      <c r="L61" s="356"/>
      <c r="N61" s="95"/>
    </row>
    <row r="62" spans="1:14" x14ac:dyDescent="0.3">
      <c r="A62" s="354">
        <v>45597</v>
      </c>
      <c r="B62" s="92">
        <f t="shared" si="1"/>
        <v>0</v>
      </c>
      <c r="C62" s="93"/>
      <c r="D62" s="94">
        <f t="shared" si="2"/>
        <v>0</v>
      </c>
      <c r="E62" s="355">
        <f t="shared" si="0"/>
        <v>0</v>
      </c>
      <c r="F62" s="94">
        <f t="shared" si="3"/>
        <v>0</v>
      </c>
      <c r="G62" s="94">
        <f>IF(AND(C62&lt;&gt;"",SUM(G$34:G61)&lt;E$25),$E$25/$E$29,0)</f>
        <v>0</v>
      </c>
      <c r="H62" s="94">
        <f t="shared" si="4"/>
        <v>0</v>
      </c>
      <c r="I62" s="94">
        <f t="shared" si="6"/>
        <v>0</v>
      </c>
      <c r="J62" s="320" t="str">
        <f t="shared" si="5"/>
        <v>2024–2025</v>
      </c>
      <c r="L62" s="356"/>
      <c r="N62" s="95"/>
    </row>
    <row r="63" spans="1:14" x14ac:dyDescent="0.3">
      <c r="A63" s="354">
        <v>45627</v>
      </c>
      <c r="B63" s="92">
        <f t="shared" si="1"/>
        <v>0</v>
      </c>
      <c r="C63" s="93"/>
      <c r="D63" s="94">
        <f t="shared" si="2"/>
        <v>0</v>
      </c>
      <c r="E63" s="355">
        <f t="shared" si="0"/>
        <v>0</v>
      </c>
      <c r="F63" s="94">
        <f t="shared" si="3"/>
        <v>0</v>
      </c>
      <c r="G63" s="94">
        <f>IF(AND(C63&lt;&gt;"",SUM(G$34:G62)&lt;E$25),$E$25/$E$29,0)</f>
        <v>0</v>
      </c>
      <c r="H63" s="94">
        <f t="shared" si="4"/>
        <v>0</v>
      </c>
      <c r="I63" s="94">
        <f t="shared" si="6"/>
        <v>0</v>
      </c>
      <c r="J63" s="320" t="str">
        <f t="shared" si="5"/>
        <v>2024–2025</v>
      </c>
      <c r="L63" s="356"/>
      <c r="N63" s="95"/>
    </row>
    <row r="64" spans="1:14" x14ac:dyDescent="0.3">
      <c r="A64" s="354">
        <v>45658</v>
      </c>
      <c r="B64" s="92">
        <f t="shared" si="1"/>
        <v>0</v>
      </c>
      <c r="C64" s="93"/>
      <c r="D64" s="94">
        <f t="shared" si="2"/>
        <v>0</v>
      </c>
      <c r="E64" s="355">
        <f t="shared" si="0"/>
        <v>0</v>
      </c>
      <c r="F64" s="94">
        <f t="shared" si="3"/>
        <v>0</v>
      </c>
      <c r="G64" s="94">
        <f>IF(AND(C64&lt;&gt;"",SUM(G$34:G63)&lt;E$25),$E$25/$E$29,0)</f>
        <v>0</v>
      </c>
      <c r="H64" s="94">
        <f t="shared" si="4"/>
        <v>0</v>
      </c>
      <c r="I64" s="94">
        <f t="shared" si="6"/>
        <v>0</v>
      </c>
      <c r="J64" s="320" t="str">
        <f t="shared" si="5"/>
        <v>2024–2025</v>
      </c>
      <c r="L64" s="356"/>
      <c r="N64" s="95"/>
    </row>
    <row r="65" spans="1:14" x14ac:dyDescent="0.3">
      <c r="A65" s="354">
        <v>45689</v>
      </c>
      <c r="B65" s="92">
        <f t="shared" si="1"/>
        <v>0</v>
      </c>
      <c r="C65" s="93"/>
      <c r="D65" s="94">
        <f t="shared" si="2"/>
        <v>0</v>
      </c>
      <c r="E65" s="355">
        <f t="shared" si="0"/>
        <v>0</v>
      </c>
      <c r="F65" s="94">
        <f t="shared" si="3"/>
        <v>0</v>
      </c>
      <c r="G65" s="94">
        <f>IF(AND(C65&lt;&gt;"",SUM(G$34:G64)&lt;E$25),$E$25/$E$29,0)</f>
        <v>0</v>
      </c>
      <c r="H65" s="94">
        <f t="shared" si="4"/>
        <v>0</v>
      </c>
      <c r="I65" s="94">
        <f t="shared" si="6"/>
        <v>0</v>
      </c>
      <c r="J65" s="320" t="str">
        <f t="shared" si="5"/>
        <v>2024–2025</v>
      </c>
      <c r="L65" s="356"/>
      <c r="N65" s="95"/>
    </row>
    <row r="66" spans="1:14" x14ac:dyDescent="0.3">
      <c r="A66" s="354">
        <v>45717</v>
      </c>
      <c r="B66" s="92">
        <f t="shared" si="1"/>
        <v>0</v>
      </c>
      <c r="C66" s="93"/>
      <c r="D66" s="94">
        <f t="shared" si="2"/>
        <v>0</v>
      </c>
      <c r="E66" s="355">
        <f t="shared" si="0"/>
        <v>0</v>
      </c>
      <c r="F66" s="94">
        <f t="shared" si="3"/>
        <v>0</v>
      </c>
      <c r="G66" s="94">
        <f>IF(AND(C66&lt;&gt;"",SUM(G$34:G65)&lt;E$25),$E$25/$E$29,0)</f>
        <v>0</v>
      </c>
      <c r="H66" s="94">
        <f t="shared" si="4"/>
        <v>0</v>
      </c>
      <c r="I66" s="94">
        <f t="shared" si="6"/>
        <v>0</v>
      </c>
      <c r="J66" s="320" t="str">
        <f t="shared" si="5"/>
        <v>2024–2025</v>
      </c>
      <c r="L66" s="356"/>
      <c r="N66" s="95"/>
    </row>
    <row r="67" spans="1:14" x14ac:dyDescent="0.3">
      <c r="A67" s="354">
        <v>45748</v>
      </c>
      <c r="B67" s="92">
        <f t="shared" si="1"/>
        <v>0</v>
      </c>
      <c r="C67" s="93"/>
      <c r="D67" s="94">
        <f t="shared" si="2"/>
        <v>0</v>
      </c>
      <c r="E67" s="355">
        <f t="shared" si="0"/>
        <v>0</v>
      </c>
      <c r="F67" s="94">
        <f t="shared" si="3"/>
        <v>0</v>
      </c>
      <c r="G67" s="94">
        <f>IF(AND(C67&lt;&gt;"",SUM(G$34:G66)&lt;E$25),$E$25/$E$29,0)</f>
        <v>0</v>
      </c>
      <c r="H67" s="94">
        <f t="shared" si="4"/>
        <v>0</v>
      </c>
      <c r="I67" s="94">
        <f t="shared" si="6"/>
        <v>0</v>
      </c>
      <c r="J67" s="320" t="str">
        <f t="shared" si="5"/>
        <v>2024–2025</v>
      </c>
      <c r="L67" s="356"/>
      <c r="N67" s="95"/>
    </row>
    <row r="68" spans="1:14" x14ac:dyDescent="0.3">
      <c r="A68" s="354">
        <v>45778</v>
      </c>
      <c r="B68" s="92">
        <f t="shared" si="1"/>
        <v>0</v>
      </c>
      <c r="C68" s="93"/>
      <c r="D68" s="94">
        <f t="shared" si="2"/>
        <v>0</v>
      </c>
      <c r="E68" s="355">
        <f t="shared" si="0"/>
        <v>0</v>
      </c>
      <c r="F68" s="94">
        <f t="shared" si="3"/>
        <v>0</v>
      </c>
      <c r="G68" s="94">
        <f>IF(AND(C68&lt;&gt;"",SUM(G$34:G67)&lt;E$25),$E$25/$E$29,0)</f>
        <v>0</v>
      </c>
      <c r="H68" s="94">
        <f t="shared" si="4"/>
        <v>0</v>
      </c>
      <c r="I68" s="94">
        <f t="shared" si="6"/>
        <v>0</v>
      </c>
      <c r="J68" s="320" t="str">
        <f t="shared" si="5"/>
        <v>2024–2025</v>
      </c>
      <c r="L68" s="356"/>
      <c r="N68" s="95"/>
    </row>
    <row r="69" spans="1:14" x14ac:dyDescent="0.3">
      <c r="A69" s="354">
        <v>45809</v>
      </c>
      <c r="B69" s="92">
        <f t="shared" si="1"/>
        <v>0</v>
      </c>
      <c r="C69" s="93"/>
      <c r="D69" s="94">
        <f t="shared" si="2"/>
        <v>0</v>
      </c>
      <c r="E69" s="355">
        <f t="shared" si="0"/>
        <v>0</v>
      </c>
      <c r="F69" s="94">
        <f t="shared" si="3"/>
        <v>0</v>
      </c>
      <c r="G69" s="94">
        <f>IF(AND(C69&lt;&gt;"",SUM(G$34:G68)&lt;E$25),$E$25/$E$29,0)</f>
        <v>0</v>
      </c>
      <c r="H69" s="94">
        <f t="shared" si="4"/>
        <v>0</v>
      </c>
      <c r="I69" s="94">
        <f t="shared" si="6"/>
        <v>0</v>
      </c>
      <c r="J69" s="320" t="str">
        <f t="shared" si="5"/>
        <v>2024–2025</v>
      </c>
      <c r="L69" s="356"/>
      <c r="N69" s="95"/>
    </row>
    <row r="70" spans="1:14" x14ac:dyDescent="0.3">
      <c r="A70" s="354">
        <v>45839</v>
      </c>
      <c r="B70" s="92">
        <f t="shared" si="1"/>
        <v>0</v>
      </c>
      <c r="C70" s="93"/>
      <c r="D70" s="94">
        <f t="shared" si="2"/>
        <v>0</v>
      </c>
      <c r="E70" s="358">
        <f t="shared" si="0"/>
        <v>0</v>
      </c>
      <c r="F70" s="96">
        <f t="shared" si="3"/>
        <v>0</v>
      </c>
      <c r="G70" s="94">
        <f>IF(AND(C70&lt;&gt;"",SUM(G$34:G69)&lt;E$25),$E$25/$E$29,0)</f>
        <v>0</v>
      </c>
      <c r="H70" s="94">
        <f t="shared" si="4"/>
        <v>0</v>
      </c>
      <c r="I70" s="94">
        <f t="shared" si="6"/>
        <v>0</v>
      </c>
      <c r="J70" s="320" t="str">
        <f t="shared" si="5"/>
        <v>2025–2026</v>
      </c>
      <c r="K70" s="356"/>
      <c r="L70" s="356"/>
      <c r="N70" s="95"/>
    </row>
    <row r="71" spans="1:14" x14ac:dyDescent="0.3">
      <c r="A71" s="354">
        <v>45870</v>
      </c>
      <c r="B71" s="92">
        <f t="shared" si="1"/>
        <v>0</v>
      </c>
      <c r="C71" s="93"/>
      <c r="D71" s="94">
        <f t="shared" si="2"/>
        <v>0</v>
      </c>
      <c r="E71" s="358">
        <f t="shared" si="0"/>
        <v>0</v>
      </c>
      <c r="F71" s="96">
        <f t="shared" si="3"/>
        <v>0</v>
      </c>
      <c r="G71" s="94">
        <f>IF(AND(C71&lt;&gt;"",SUM(G$34:G70)&lt;E$25),$E$25/$E$29,0)</f>
        <v>0</v>
      </c>
      <c r="H71" s="94">
        <f t="shared" si="4"/>
        <v>0</v>
      </c>
      <c r="I71" s="94">
        <f t="shared" si="6"/>
        <v>0</v>
      </c>
      <c r="J71" s="320" t="str">
        <f t="shared" si="5"/>
        <v>2025–2026</v>
      </c>
      <c r="L71" s="356"/>
      <c r="N71" s="95"/>
    </row>
    <row r="72" spans="1:14" x14ac:dyDescent="0.3">
      <c r="A72" s="354">
        <v>45901</v>
      </c>
      <c r="B72" s="92">
        <f t="shared" si="1"/>
        <v>0</v>
      </c>
      <c r="C72" s="93"/>
      <c r="D72" s="94">
        <f t="shared" si="2"/>
        <v>0</v>
      </c>
      <c r="E72" s="358">
        <f t="shared" si="0"/>
        <v>0</v>
      </c>
      <c r="F72" s="96">
        <f t="shared" si="3"/>
        <v>0</v>
      </c>
      <c r="G72" s="94">
        <f>IF(AND(C72&lt;&gt;"",SUM(G$34:G71)&lt;E$25),$E$25/$E$29,0)</f>
        <v>0</v>
      </c>
      <c r="H72" s="94">
        <f t="shared" si="4"/>
        <v>0</v>
      </c>
      <c r="I72" s="94">
        <f t="shared" si="6"/>
        <v>0</v>
      </c>
      <c r="J72" s="320" t="str">
        <f t="shared" si="5"/>
        <v>2025–2026</v>
      </c>
      <c r="L72" s="356"/>
      <c r="N72" s="95"/>
    </row>
    <row r="73" spans="1:14" x14ac:dyDescent="0.3">
      <c r="A73" s="354">
        <v>45931</v>
      </c>
      <c r="B73" s="92">
        <f t="shared" si="1"/>
        <v>0</v>
      </c>
      <c r="C73" s="93"/>
      <c r="D73" s="94">
        <f t="shared" si="2"/>
        <v>0</v>
      </c>
      <c r="E73" s="358">
        <f t="shared" si="0"/>
        <v>0</v>
      </c>
      <c r="F73" s="96">
        <f t="shared" si="3"/>
        <v>0</v>
      </c>
      <c r="G73" s="94">
        <f>IF(AND(C73&lt;&gt;"",SUM(G$34:G72)&lt;E$25),$E$25/$E$29,0)</f>
        <v>0</v>
      </c>
      <c r="H73" s="94">
        <f t="shared" si="4"/>
        <v>0</v>
      </c>
      <c r="I73" s="94">
        <f t="shared" si="6"/>
        <v>0</v>
      </c>
      <c r="J73" s="320" t="str">
        <f t="shared" si="5"/>
        <v>2025–2026</v>
      </c>
      <c r="L73" s="356"/>
      <c r="N73" s="95"/>
    </row>
    <row r="74" spans="1:14" x14ac:dyDescent="0.3">
      <c r="A74" s="354">
        <v>45962</v>
      </c>
      <c r="B74" s="92">
        <f t="shared" si="1"/>
        <v>0</v>
      </c>
      <c r="C74" s="93"/>
      <c r="D74" s="94">
        <f t="shared" si="2"/>
        <v>0</v>
      </c>
      <c r="E74" s="358">
        <f t="shared" si="0"/>
        <v>0</v>
      </c>
      <c r="F74" s="96">
        <f t="shared" si="3"/>
        <v>0</v>
      </c>
      <c r="G74" s="94">
        <f>IF(AND(C74&lt;&gt;"",SUM(G$34:G73)&lt;E$25),$E$25/$E$29,0)</f>
        <v>0</v>
      </c>
      <c r="H74" s="94">
        <f t="shared" si="4"/>
        <v>0</v>
      </c>
      <c r="I74" s="94">
        <f t="shared" si="6"/>
        <v>0</v>
      </c>
      <c r="J74" s="320" t="str">
        <f t="shared" si="5"/>
        <v>2025–2026</v>
      </c>
      <c r="L74" s="356"/>
      <c r="N74" s="95"/>
    </row>
    <row r="75" spans="1:14" x14ac:dyDescent="0.3">
      <c r="A75" s="354">
        <v>45992</v>
      </c>
      <c r="B75" s="92">
        <f t="shared" si="1"/>
        <v>0</v>
      </c>
      <c r="C75" s="93"/>
      <c r="D75" s="94">
        <f t="shared" si="2"/>
        <v>0</v>
      </c>
      <c r="E75" s="358">
        <f t="shared" si="0"/>
        <v>0</v>
      </c>
      <c r="F75" s="96">
        <f t="shared" si="3"/>
        <v>0</v>
      </c>
      <c r="G75" s="94">
        <f>IF(AND(C75&lt;&gt;"",SUM(G$34:G74)&lt;E$25),$E$25/$E$29,0)</f>
        <v>0</v>
      </c>
      <c r="H75" s="94">
        <f t="shared" si="4"/>
        <v>0</v>
      </c>
      <c r="I75" s="94">
        <f t="shared" si="6"/>
        <v>0</v>
      </c>
      <c r="J75" s="320" t="str">
        <f t="shared" si="5"/>
        <v>2025–2026</v>
      </c>
      <c r="L75" s="356"/>
      <c r="N75" s="95"/>
    </row>
    <row r="76" spans="1:14" x14ac:dyDescent="0.3">
      <c r="A76" s="354">
        <v>46023</v>
      </c>
      <c r="B76" s="92">
        <f t="shared" si="1"/>
        <v>0</v>
      </c>
      <c r="C76" s="93"/>
      <c r="D76" s="94">
        <f t="shared" si="2"/>
        <v>0</v>
      </c>
      <c r="E76" s="358">
        <f t="shared" si="0"/>
        <v>0</v>
      </c>
      <c r="F76" s="96">
        <f t="shared" si="3"/>
        <v>0</v>
      </c>
      <c r="G76" s="94">
        <f>IF(AND(C76&lt;&gt;"",SUM(G$34:G75)&lt;E$25),$E$25/$E$29,0)</f>
        <v>0</v>
      </c>
      <c r="H76" s="94">
        <f t="shared" si="4"/>
        <v>0</v>
      </c>
      <c r="I76" s="94">
        <f t="shared" si="6"/>
        <v>0</v>
      </c>
      <c r="J76" s="320" t="str">
        <f t="shared" si="5"/>
        <v>2025–2026</v>
      </c>
      <c r="L76" s="356"/>
      <c r="N76" s="95"/>
    </row>
    <row r="77" spans="1:14" x14ac:dyDescent="0.3">
      <c r="A77" s="354">
        <v>46054</v>
      </c>
      <c r="B77" s="92">
        <f t="shared" si="1"/>
        <v>0</v>
      </c>
      <c r="C77" s="93"/>
      <c r="D77" s="94">
        <f t="shared" si="2"/>
        <v>0</v>
      </c>
      <c r="E77" s="358">
        <f t="shared" si="0"/>
        <v>0</v>
      </c>
      <c r="F77" s="96">
        <f t="shared" si="3"/>
        <v>0</v>
      </c>
      <c r="G77" s="94">
        <f>IF(AND(C77&lt;&gt;"",SUM(G$34:G76)&lt;E$25),$E$25/$E$29,0)</f>
        <v>0</v>
      </c>
      <c r="H77" s="94">
        <f t="shared" si="4"/>
        <v>0</v>
      </c>
      <c r="I77" s="94">
        <f t="shared" si="6"/>
        <v>0</v>
      </c>
      <c r="J77" s="320" t="str">
        <f t="shared" si="5"/>
        <v>2025–2026</v>
      </c>
      <c r="L77" s="356"/>
      <c r="N77" s="95"/>
    </row>
    <row r="78" spans="1:14" x14ac:dyDescent="0.3">
      <c r="A78" s="354">
        <v>46082</v>
      </c>
      <c r="B78" s="92">
        <f t="shared" si="1"/>
        <v>0</v>
      </c>
      <c r="C78" s="93"/>
      <c r="D78" s="94">
        <f t="shared" si="2"/>
        <v>0</v>
      </c>
      <c r="E78" s="358">
        <f t="shared" si="0"/>
        <v>0</v>
      </c>
      <c r="F78" s="96">
        <f t="shared" si="3"/>
        <v>0</v>
      </c>
      <c r="G78" s="94">
        <f>IF(AND(C78&lt;&gt;"",SUM(G$34:G77)&lt;E$25),$E$25/$E$29,0)</f>
        <v>0</v>
      </c>
      <c r="H78" s="94">
        <f t="shared" si="4"/>
        <v>0</v>
      </c>
      <c r="I78" s="94">
        <f t="shared" si="6"/>
        <v>0</v>
      </c>
      <c r="J78" s="320" t="str">
        <f t="shared" si="5"/>
        <v>2025–2026</v>
      </c>
      <c r="L78" s="356"/>
      <c r="N78" s="95"/>
    </row>
    <row r="79" spans="1:14" x14ac:dyDescent="0.3">
      <c r="A79" s="354">
        <v>46113</v>
      </c>
      <c r="B79" s="92">
        <f t="shared" si="1"/>
        <v>0</v>
      </c>
      <c r="C79" s="93"/>
      <c r="D79" s="94">
        <f t="shared" si="2"/>
        <v>0</v>
      </c>
      <c r="E79" s="358">
        <f t="shared" si="0"/>
        <v>0</v>
      </c>
      <c r="F79" s="96">
        <f t="shared" si="3"/>
        <v>0</v>
      </c>
      <c r="G79" s="94">
        <f>IF(AND(C79&lt;&gt;"",SUM(G$34:G78)&lt;E$25),$E$25/$E$29,0)</f>
        <v>0</v>
      </c>
      <c r="H79" s="94">
        <f t="shared" si="4"/>
        <v>0</v>
      </c>
      <c r="I79" s="94">
        <f t="shared" si="6"/>
        <v>0</v>
      </c>
      <c r="J79" s="320" t="str">
        <f t="shared" si="5"/>
        <v>2025–2026</v>
      </c>
      <c r="L79" s="356"/>
      <c r="N79" s="95"/>
    </row>
    <row r="80" spans="1:14" x14ac:dyDescent="0.3">
      <c r="A80" s="354">
        <v>46143</v>
      </c>
      <c r="B80" s="92">
        <f t="shared" si="1"/>
        <v>0</v>
      </c>
      <c r="C80" s="93"/>
      <c r="D80" s="94">
        <f t="shared" si="2"/>
        <v>0</v>
      </c>
      <c r="E80" s="358">
        <f t="shared" si="0"/>
        <v>0</v>
      </c>
      <c r="F80" s="96">
        <f t="shared" si="3"/>
        <v>0</v>
      </c>
      <c r="G80" s="94">
        <f>IF(AND(C80&lt;&gt;"",SUM(G$34:G79)&lt;E$25),$E$25/$E$29,0)</f>
        <v>0</v>
      </c>
      <c r="H80" s="94">
        <f t="shared" si="4"/>
        <v>0</v>
      </c>
      <c r="I80" s="94">
        <f t="shared" si="6"/>
        <v>0</v>
      </c>
      <c r="J80" s="320" t="str">
        <f t="shared" si="5"/>
        <v>2025–2026</v>
      </c>
      <c r="L80" s="356"/>
      <c r="N80" s="95"/>
    </row>
    <row r="81" spans="1:14" x14ac:dyDescent="0.3">
      <c r="A81" s="354">
        <v>46174</v>
      </c>
      <c r="B81" s="92">
        <f t="shared" si="1"/>
        <v>0</v>
      </c>
      <c r="C81" s="93"/>
      <c r="D81" s="94">
        <f t="shared" si="2"/>
        <v>0</v>
      </c>
      <c r="E81" s="358">
        <f t="shared" si="0"/>
        <v>0</v>
      </c>
      <c r="F81" s="96">
        <f t="shared" si="3"/>
        <v>0</v>
      </c>
      <c r="G81" s="94">
        <f>IF(AND(C81&lt;&gt;"",SUM(G$34:G80)&lt;E$25),$E$25/$E$29,0)</f>
        <v>0</v>
      </c>
      <c r="H81" s="94">
        <f t="shared" si="4"/>
        <v>0</v>
      </c>
      <c r="I81" s="94">
        <f t="shared" si="6"/>
        <v>0</v>
      </c>
      <c r="J81" s="320" t="str">
        <f t="shared" si="5"/>
        <v>2025–2026</v>
      </c>
      <c r="L81" s="356"/>
      <c r="N81" s="95"/>
    </row>
    <row r="82" spans="1:14" x14ac:dyDescent="0.3">
      <c r="A82" s="354">
        <v>46204</v>
      </c>
      <c r="B82" s="92">
        <f t="shared" si="1"/>
        <v>0</v>
      </c>
      <c r="C82" s="93"/>
      <c r="D82" s="94">
        <f t="shared" si="2"/>
        <v>0</v>
      </c>
      <c r="E82" s="358">
        <f t="shared" si="0"/>
        <v>0</v>
      </c>
      <c r="F82" s="96">
        <f t="shared" si="3"/>
        <v>0</v>
      </c>
      <c r="G82" s="94">
        <f>IF(AND(C82&lt;&gt;"",SUM(G$34:G81)&lt;E$25),$E$25/$E$29,0)</f>
        <v>0</v>
      </c>
      <c r="H82" s="94">
        <f t="shared" si="4"/>
        <v>0</v>
      </c>
      <c r="I82" s="94">
        <f t="shared" si="6"/>
        <v>0</v>
      </c>
      <c r="J82" s="320" t="str">
        <f t="shared" si="5"/>
        <v>2026–2027</v>
      </c>
      <c r="K82" s="356"/>
      <c r="L82" s="356"/>
      <c r="N82" s="95"/>
    </row>
    <row r="83" spans="1:14" x14ac:dyDescent="0.3">
      <c r="A83" s="354">
        <v>46235</v>
      </c>
      <c r="B83" s="92">
        <f t="shared" si="1"/>
        <v>0</v>
      </c>
      <c r="C83" s="93"/>
      <c r="D83" s="94">
        <f t="shared" si="2"/>
        <v>0</v>
      </c>
      <c r="E83" s="358">
        <f t="shared" si="0"/>
        <v>0</v>
      </c>
      <c r="F83" s="96">
        <f t="shared" si="3"/>
        <v>0</v>
      </c>
      <c r="G83" s="94">
        <f>IF(AND(C83&lt;&gt;"",SUM(G$34:G82)&lt;E$25),$E$25/$E$29,0)</f>
        <v>0</v>
      </c>
      <c r="H83" s="94">
        <f t="shared" si="4"/>
        <v>0</v>
      </c>
      <c r="I83" s="94">
        <f t="shared" si="6"/>
        <v>0</v>
      </c>
      <c r="J83" s="320" t="str">
        <f t="shared" si="5"/>
        <v>2026–2027</v>
      </c>
      <c r="L83" s="356"/>
      <c r="N83" s="95"/>
    </row>
    <row r="84" spans="1:14" x14ac:dyDescent="0.3">
      <c r="A84" s="354">
        <v>46266</v>
      </c>
      <c r="B84" s="92">
        <f t="shared" si="1"/>
        <v>0</v>
      </c>
      <c r="C84" s="93"/>
      <c r="D84" s="94">
        <f t="shared" si="2"/>
        <v>0</v>
      </c>
      <c r="E84" s="358">
        <f t="shared" si="0"/>
        <v>0</v>
      </c>
      <c r="F84" s="96">
        <f t="shared" si="3"/>
        <v>0</v>
      </c>
      <c r="G84" s="94">
        <f>IF(AND(C84&lt;&gt;"",SUM(G$34:G83)&lt;E$25),$E$25/$E$29,0)</f>
        <v>0</v>
      </c>
      <c r="H84" s="94">
        <f t="shared" si="4"/>
        <v>0</v>
      </c>
      <c r="I84" s="94">
        <f t="shared" si="6"/>
        <v>0</v>
      </c>
      <c r="J84" s="320" t="str">
        <f t="shared" si="5"/>
        <v>2026–2027</v>
      </c>
      <c r="K84" s="356"/>
      <c r="L84" s="356"/>
      <c r="N84" s="95"/>
    </row>
    <row r="85" spans="1:14" x14ac:dyDescent="0.3">
      <c r="A85" s="354">
        <v>46296</v>
      </c>
      <c r="B85" s="92">
        <f t="shared" si="1"/>
        <v>0</v>
      </c>
      <c r="C85" s="93"/>
      <c r="D85" s="94">
        <f t="shared" si="2"/>
        <v>0</v>
      </c>
      <c r="E85" s="358">
        <f t="shared" si="0"/>
        <v>0</v>
      </c>
      <c r="F85" s="96">
        <f t="shared" si="3"/>
        <v>0</v>
      </c>
      <c r="G85" s="94">
        <f>IF(AND(C85&lt;&gt;"",SUM(G$34:G84)&lt;E$25),$E$25/$E$29,0)</f>
        <v>0</v>
      </c>
      <c r="H85" s="94">
        <f t="shared" si="4"/>
        <v>0</v>
      </c>
      <c r="I85" s="94">
        <f t="shared" si="6"/>
        <v>0</v>
      </c>
      <c r="J85" s="320" t="str">
        <f t="shared" si="5"/>
        <v>2026–2027</v>
      </c>
      <c r="L85" s="356"/>
      <c r="N85" s="95"/>
    </row>
    <row r="86" spans="1:14" x14ac:dyDescent="0.3">
      <c r="A86" s="354">
        <v>46327</v>
      </c>
      <c r="B86" s="92">
        <f t="shared" si="1"/>
        <v>0</v>
      </c>
      <c r="C86" s="93"/>
      <c r="D86" s="94">
        <f t="shared" si="2"/>
        <v>0</v>
      </c>
      <c r="E86" s="358">
        <f t="shared" si="0"/>
        <v>0</v>
      </c>
      <c r="F86" s="96">
        <f t="shared" si="3"/>
        <v>0</v>
      </c>
      <c r="G86" s="94">
        <f>IF(AND(C86&lt;&gt;"",SUM(G$34:G85)&lt;E$25),$E$25/$E$29,0)</f>
        <v>0</v>
      </c>
      <c r="H86" s="94">
        <f t="shared" si="4"/>
        <v>0</v>
      </c>
      <c r="I86" s="94">
        <f t="shared" si="6"/>
        <v>0</v>
      </c>
      <c r="J86" s="320" t="str">
        <f t="shared" si="5"/>
        <v>2026–2027</v>
      </c>
      <c r="L86" s="356"/>
      <c r="N86" s="95"/>
    </row>
    <row r="87" spans="1:14" x14ac:dyDescent="0.3">
      <c r="A87" s="354">
        <v>46357</v>
      </c>
      <c r="B87" s="92">
        <f t="shared" si="1"/>
        <v>0</v>
      </c>
      <c r="C87" s="93"/>
      <c r="D87" s="94">
        <f t="shared" si="2"/>
        <v>0</v>
      </c>
      <c r="E87" s="358">
        <f t="shared" si="0"/>
        <v>0</v>
      </c>
      <c r="F87" s="96">
        <f t="shared" si="3"/>
        <v>0</v>
      </c>
      <c r="G87" s="94">
        <f>IF(AND(C87&lt;&gt;"",SUM(G$34:G86)&lt;E$25),$E$25/$E$29,0)</f>
        <v>0</v>
      </c>
      <c r="H87" s="94">
        <f t="shared" si="4"/>
        <v>0</v>
      </c>
      <c r="I87" s="94">
        <f t="shared" si="6"/>
        <v>0</v>
      </c>
      <c r="J87" s="320" t="str">
        <f t="shared" si="5"/>
        <v>2026–2027</v>
      </c>
      <c r="K87" s="356"/>
      <c r="L87" s="356"/>
      <c r="N87" s="95"/>
    </row>
    <row r="88" spans="1:14" x14ac:dyDescent="0.3">
      <c r="A88" s="354">
        <v>46388</v>
      </c>
      <c r="B88" s="92">
        <f t="shared" si="1"/>
        <v>0</v>
      </c>
      <c r="C88" s="93"/>
      <c r="D88" s="94">
        <f t="shared" si="2"/>
        <v>0</v>
      </c>
      <c r="E88" s="358">
        <f t="shared" si="0"/>
        <v>0</v>
      </c>
      <c r="F88" s="96">
        <f t="shared" si="3"/>
        <v>0</v>
      </c>
      <c r="G88" s="94">
        <f>IF(AND(C88&lt;&gt;"",SUM(G$34:G87)&lt;E$25),$E$25/$E$29,0)</f>
        <v>0</v>
      </c>
      <c r="H88" s="94">
        <f t="shared" si="4"/>
        <v>0</v>
      </c>
      <c r="I88" s="94">
        <f t="shared" si="6"/>
        <v>0</v>
      </c>
      <c r="J88" s="320" t="str">
        <f t="shared" si="5"/>
        <v>2026–2027</v>
      </c>
      <c r="L88" s="356"/>
      <c r="N88" s="95"/>
    </row>
    <row r="89" spans="1:14" x14ac:dyDescent="0.3">
      <c r="A89" s="354">
        <v>46419</v>
      </c>
      <c r="B89" s="92">
        <f t="shared" si="1"/>
        <v>0</v>
      </c>
      <c r="C89" s="93"/>
      <c r="D89" s="94">
        <f t="shared" si="2"/>
        <v>0</v>
      </c>
      <c r="E89" s="358">
        <f t="shared" si="0"/>
        <v>0</v>
      </c>
      <c r="F89" s="96">
        <f t="shared" si="3"/>
        <v>0</v>
      </c>
      <c r="G89" s="94">
        <f>IF(AND(C89&lt;&gt;"",SUM(G$34:G88)&lt;E$25),$E$25/$E$29,0)</f>
        <v>0</v>
      </c>
      <c r="H89" s="94">
        <f t="shared" si="4"/>
        <v>0</v>
      </c>
      <c r="I89" s="94">
        <f t="shared" si="6"/>
        <v>0</v>
      </c>
      <c r="J89" s="320" t="str">
        <f t="shared" si="5"/>
        <v>2026–2027</v>
      </c>
      <c r="L89" s="356"/>
      <c r="N89" s="95"/>
    </row>
    <row r="90" spans="1:14" x14ac:dyDescent="0.3">
      <c r="A90" s="354">
        <v>46447</v>
      </c>
      <c r="B90" s="92">
        <f t="shared" si="1"/>
        <v>0</v>
      </c>
      <c r="C90" s="93"/>
      <c r="D90" s="94">
        <f t="shared" si="2"/>
        <v>0</v>
      </c>
      <c r="E90" s="358">
        <f t="shared" si="0"/>
        <v>0</v>
      </c>
      <c r="F90" s="96">
        <f t="shared" si="3"/>
        <v>0</v>
      </c>
      <c r="G90" s="94">
        <f>IF(AND(C90&lt;&gt;"",SUM(G$34:G89)&lt;E$25),$E$25/$E$29,0)</f>
        <v>0</v>
      </c>
      <c r="H90" s="94">
        <f t="shared" si="4"/>
        <v>0</v>
      </c>
      <c r="I90" s="94">
        <f t="shared" si="6"/>
        <v>0</v>
      </c>
      <c r="J90" s="320" t="str">
        <f t="shared" si="5"/>
        <v>2026–2027</v>
      </c>
      <c r="L90" s="356"/>
      <c r="N90" s="95"/>
    </row>
    <row r="91" spans="1:14" x14ac:dyDescent="0.3">
      <c r="A91" s="354">
        <v>46478</v>
      </c>
      <c r="B91" s="92">
        <f t="shared" si="1"/>
        <v>0</v>
      </c>
      <c r="C91" s="93"/>
      <c r="D91" s="94">
        <f t="shared" si="2"/>
        <v>0</v>
      </c>
      <c r="E91" s="358">
        <f t="shared" si="0"/>
        <v>0</v>
      </c>
      <c r="F91" s="96">
        <f t="shared" si="3"/>
        <v>0</v>
      </c>
      <c r="G91" s="94">
        <f>IF(AND(C91&lt;&gt;"",SUM(G$34:G90)&lt;E$25),$E$25/$E$29,0)</f>
        <v>0</v>
      </c>
      <c r="H91" s="94">
        <f t="shared" si="4"/>
        <v>0</v>
      </c>
      <c r="I91" s="94">
        <f t="shared" si="6"/>
        <v>0</v>
      </c>
      <c r="J91" s="320" t="str">
        <f t="shared" si="5"/>
        <v>2026–2027</v>
      </c>
      <c r="L91" s="356"/>
      <c r="N91" s="95"/>
    </row>
    <row r="92" spans="1:14" x14ac:dyDescent="0.3">
      <c r="A92" s="354">
        <v>46508</v>
      </c>
      <c r="B92" s="92">
        <f t="shared" si="1"/>
        <v>0</v>
      </c>
      <c r="C92" s="93"/>
      <c r="D92" s="94">
        <f t="shared" si="2"/>
        <v>0</v>
      </c>
      <c r="E92" s="358">
        <f t="shared" si="0"/>
        <v>0</v>
      </c>
      <c r="F92" s="96">
        <f t="shared" si="3"/>
        <v>0</v>
      </c>
      <c r="G92" s="94">
        <f>IF(AND(C92&lt;&gt;"",SUM(G$34:G91)&lt;E$25),$E$25/$E$29,0)</f>
        <v>0</v>
      </c>
      <c r="H92" s="94">
        <f t="shared" si="4"/>
        <v>0</v>
      </c>
      <c r="I92" s="94">
        <f t="shared" si="6"/>
        <v>0</v>
      </c>
      <c r="J92" s="320" t="str">
        <f t="shared" si="5"/>
        <v>2026–2027</v>
      </c>
      <c r="L92" s="356"/>
      <c r="N92" s="95"/>
    </row>
    <row r="93" spans="1:14" x14ac:dyDescent="0.3">
      <c r="A93" s="354">
        <v>46539</v>
      </c>
      <c r="B93" s="92">
        <f t="shared" si="1"/>
        <v>0</v>
      </c>
      <c r="C93" s="93"/>
      <c r="D93" s="94">
        <f t="shared" si="2"/>
        <v>0</v>
      </c>
      <c r="E93" s="358">
        <f t="shared" si="0"/>
        <v>0</v>
      </c>
      <c r="F93" s="96">
        <f t="shared" si="3"/>
        <v>0</v>
      </c>
      <c r="G93" s="94">
        <f>IF(AND(C93&lt;&gt;"",SUM(G$34:G92)&lt;E$25),$E$25/$E$29,0)</f>
        <v>0</v>
      </c>
      <c r="H93" s="96">
        <f>IF(C93&lt;&gt;"",G93+H92,0)</f>
        <v>0</v>
      </c>
      <c r="I93" s="94">
        <f t="shared" si="6"/>
        <v>0</v>
      </c>
      <c r="J93" s="320" t="str">
        <f t="shared" si="5"/>
        <v>2026–2027</v>
      </c>
      <c r="L93" s="356"/>
      <c r="N93" s="95"/>
    </row>
    <row r="94" spans="1:14" x14ac:dyDescent="0.3">
      <c r="A94" s="354">
        <v>46569</v>
      </c>
      <c r="B94" s="92">
        <f t="shared" si="1"/>
        <v>0</v>
      </c>
      <c r="C94" s="93"/>
      <c r="D94" s="94">
        <f t="shared" si="2"/>
        <v>0</v>
      </c>
      <c r="E94" s="355">
        <f t="shared" si="0"/>
        <v>0</v>
      </c>
      <c r="F94" s="94">
        <f t="shared" si="3"/>
        <v>0</v>
      </c>
      <c r="G94" s="94">
        <f>IF(AND(C94&lt;&gt;"",SUM(G$34:G93)&lt;E$25),$E$25/$E$29,0)</f>
        <v>0</v>
      </c>
      <c r="H94" s="94">
        <f t="shared" si="4"/>
        <v>0</v>
      </c>
      <c r="I94" s="94">
        <f t="shared" si="6"/>
        <v>0</v>
      </c>
      <c r="J94" s="320" t="str">
        <f t="shared" si="5"/>
        <v>2027–2028</v>
      </c>
      <c r="L94" s="356"/>
      <c r="N94" s="95"/>
    </row>
    <row r="95" spans="1:14" x14ac:dyDescent="0.3">
      <c r="A95" s="354">
        <v>46600</v>
      </c>
      <c r="B95" s="92">
        <f t="shared" si="1"/>
        <v>0</v>
      </c>
      <c r="C95" s="93"/>
      <c r="D95" s="94">
        <f t="shared" si="2"/>
        <v>0</v>
      </c>
      <c r="E95" s="355">
        <f t="shared" si="0"/>
        <v>0</v>
      </c>
      <c r="F95" s="94">
        <f t="shared" si="3"/>
        <v>0</v>
      </c>
      <c r="G95" s="94">
        <f>IF(AND(C95&lt;&gt;"",SUM(G$34:G94)&lt;E$25),$E$25/$E$29,0)</f>
        <v>0</v>
      </c>
      <c r="H95" s="94">
        <f t="shared" si="4"/>
        <v>0</v>
      </c>
      <c r="I95" s="94">
        <f t="shared" si="6"/>
        <v>0</v>
      </c>
      <c r="J95" s="320" t="str">
        <f t="shared" si="5"/>
        <v>2027–2028</v>
      </c>
      <c r="L95" s="356"/>
      <c r="N95" s="95"/>
    </row>
    <row r="96" spans="1:14" x14ac:dyDescent="0.3">
      <c r="A96" s="354">
        <v>46631</v>
      </c>
      <c r="B96" s="92">
        <f t="shared" si="1"/>
        <v>0</v>
      </c>
      <c r="C96" s="93"/>
      <c r="D96" s="94">
        <f t="shared" si="2"/>
        <v>0</v>
      </c>
      <c r="E96" s="355">
        <f t="shared" si="0"/>
        <v>0</v>
      </c>
      <c r="F96" s="94">
        <f t="shared" si="3"/>
        <v>0</v>
      </c>
      <c r="G96" s="94">
        <f>IF(AND(C96&lt;&gt;"",SUM(G$34:G95)&lt;E$25),$E$25/$E$29,0)</f>
        <v>0</v>
      </c>
      <c r="H96" s="94">
        <f t="shared" si="4"/>
        <v>0</v>
      </c>
      <c r="I96" s="94">
        <f t="shared" si="6"/>
        <v>0</v>
      </c>
      <c r="J96" s="320" t="str">
        <f t="shared" si="5"/>
        <v>2027–2028</v>
      </c>
      <c r="L96" s="356"/>
      <c r="N96" s="95"/>
    </row>
    <row r="97" spans="1:14" x14ac:dyDescent="0.3">
      <c r="A97" s="354">
        <v>46661</v>
      </c>
      <c r="B97" s="92">
        <f t="shared" si="1"/>
        <v>0</v>
      </c>
      <c r="C97" s="93"/>
      <c r="D97" s="94">
        <f t="shared" si="2"/>
        <v>0</v>
      </c>
      <c r="E97" s="355">
        <f t="shared" si="0"/>
        <v>0</v>
      </c>
      <c r="F97" s="94">
        <f t="shared" si="3"/>
        <v>0</v>
      </c>
      <c r="G97" s="94">
        <f>IF(AND(C97&lt;&gt;"",SUM(G$34:G96)&lt;E$25),$E$25/$E$29,0)</f>
        <v>0</v>
      </c>
      <c r="H97" s="94">
        <f t="shared" si="4"/>
        <v>0</v>
      </c>
      <c r="I97" s="94">
        <f t="shared" si="6"/>
        <v>0</v>
      </c>
      <c r="J97" s="320" t="str">
        <f t="shared" si="5"/>
        <v>2027–2028</v>
      </c>
      <c r="L97" s="356"/>
      <c r="N97" s="95"/>
    </row>
    <row r="98" spans="1:14" x14ac:dyDescent="0.3">
      <c r="A98" s="354">
        <v>46692</v>
      </c>
      <c r="B98" s="92">
        <f t="shared" si="1"/>
        <v>0</v>
      </c>
      <c r="C98" s="93"/>
      <c r="D98" s="94">
        <f t="shared" si="2"/>
        <v>0</v>
      </c>
      <c r="E98" s="355">
        <f t="shared" ref="E98:E161" si="7">C98-D98</f>
        <v>0</v>
      </c>
      <c r="F98" s="94">
        <f t="shared" si="3"/>
        <v>0</v>
      </c>
      <c r="G98" s="94">
        <f>IF(AND(C98&lt;&gt;"",SUM(G$34:G97)&lt;E$25),$E$25/$E$29,0)</f>
        <v>0</v>
      </c>
      <c r="H98" s="94">
        <f t="shared" si="4"/>
        <v>0</v>
      </c>
      <c r="I98" s="94">
        <f t="shared" si="6"/>
        <v>0</v>
      </c>
      <c r="J98" s="320" t="str">
        <f t="shared" si="5"/>
        <v>2027–2028</v>
      </c>
      <c r="L98" s="356"/>
      <c r="N98" s="95"/>
    </row>
    <row r="99" spans="1:14" x14ac:dyDescent="0.3">
      <c r="A99" s="354">
        <v>46722</v>
      </c>
      <c r="B99" s="92">
        <f t="shared" ref="B99:B162" si="8">IF(C99&gt;0,C99*-1,C99)</f>
        <v>0</v>
      </c>
      <c r="C99" s="93"/>
      <c r="D99" s="94">
        <f t="shared" ref="D99:D162" si="9">IF(C99="",0,IF($E$20="Beginning",IF(C98&lt;&gt;"",$F98*$E$16/12,0),IF(C98&lt;&gt;"",$F98*$E$16/12,$E$21*$E$16/12)))</f>
        <v>0</v>
      </c>
      <c r="E99" s="355">
        <f t="shared" si="7"/>
        <v>0</v>
      </c>
      <c r="F99" s="94">
        <f t="shared" ref="F99:F162" si="10">IF(C99="",0,IF(C98="",$E$21-E99,IF(C99&lt;&gt;"",F98-E99)))</f>
        <v>0</v>
      </c>
      <c r="G99" s="94">
        <f>IF(AND(C99&lt;&gt;"",SUM(G$34:G98)&lt;E$25),$E$25/$E$29,0)</f>
        <v>0</v>
      </c>
      <c r="H99" s="94">
        <f t="shared" ref="H99:H162" si="11">IF(C99&lt;&gt;"",G99+H98,0)</f>
        <v>0</v>
      </c>
      <c r="I99" s="94">
        <f t="shared" si="6"/>
        <v>0</v>
      </c>
      <c r="J99" s="320" t="str">
        <f t="shared" ref="J99:J162" si="12">IF(OR(MONTH(A99)=1,MONTH(A99)=2,MONTH(A99)=3,MONTH(A99)=4,MONTH(A99)=5,MONTH(A99)=6),YEAR(A99)-1&amp;"–"&amp;YEAR(A99),YEAR(A99)&amp;"–"&amp;YEAR(A99)+1)</f>
        <v>2027–2028</v>
      </c>
      <c r="L99" s="356"/>
      <c r="N99" s="95"/>
    </row>
    <row r="100" spans="1:14" x14ac:dyDescent="0.3">
      <c r="A100" s="354">
        <v>46753</v>
      </c>
      <c r="B100" s="92">
        <f t="shared" si="8"/>
        <v>0</v>
      </c>
      <c r="C100" s="93"/>
      <c r="D100" s="94">
        <f t="shared" si="9"/>
        <v>0</v>
      </c>
      <c r="E100" s="355">
        <f t="shared" si="7"/>
        <v>0</v>
      </c>
      <c r="F100" s="94">
        <f t="shared" si="10"/>
        <v>0</v>
      </c>
      <c r="G100" s="94">
        <f>IF(AND(C100&lt;&gt;"",SUM(G$34:G99)&lt;E$25),$E$25/$E$29,0)</f>
        <v>0</v>
      </c>
      <c r="H100" s="94">
        <f t="shared" si="11"/>
        <v>0</v>
      </c>
      <c r="I100" s="94">
        <f t="shared" ref="I100:I163" si="13">IF(C100&lt;&gt;"",$E$25-H100,0)</f>
        <v>0</v>
      </c>
      <c r="J100" s="320" t="str">
        <f t="shared" si="12"/>
        <v>2027–2028</v>
      </c>
      <c r="L100" s="356"/>
      <c r="N100" s="95"/>
    </row>
    <row r="101" spans="1:14" x14ac:dyDescent="0.3">
      <c r="A101" s="354">
        <v>46784</v>
      </c>
      <c r="B101" s="92">
        <f t="shared" si="8"/>
        <v>0</v>
      </c>
      <c r="C101" s="93"/>
      <c r="D101" s="94">
        <f t="shared" si="9"/>
        <v>0</v>
      </c>
      <c r="E101" s="355">
        <f t="shared" si="7"/>
        <v>0</v>
      </c>
      <c r="F101" s="94">
        <f t="shared" si="10"/>
        <v>0</v>
      </c>
      <c r="G101" s="94">
        <f>IF(AND(C101&lt;&gt;"",SUM(G$34:G100)&lt;E$25),$E$25/$E$29,0)</f>
        <v>0</v>
      </c>
      <c r="H101" s="94">
        <f t="shared" si="11"/>
        <v>0</v>
      </c>
      <c r="I101" s="94">
        <f t="shared" si="13"/>
        <v>0</v>
      </c>
      <c r="J101" s="320" t="str">
        <f t="shared" si="12"/>
        <v>2027–2028</v>
      </c>
      <c r="L101" s="356"/>
      <c r="N101" s="95"/>
    </row>
    <row r="102" spans="1:14" x14ac:dyDescent="0.3">
      <c r="A102" s="354">
        <v>46813</v>
      </c>
      <c r="B102" s="92">
        <f t="shared" si="8"/>
        <v>0</v>
      </c>
      <c r="C102" s="93"/>
      <c r="D102" s="94">
        <f t="shared" si="9"/>
        <v>0</v>
      </c>
      <c r="E102" s="355">
        <f t="shared" si="7"/>
        <v>0</v>
      </c>
      <c r="F102" s="94">
        <f t="shared" si="10"/>
        <v>0</v>
      </c>
      <c r="G102" s="94">
        <f>IF(AND(C102&lt;&gt;"",SUM(G$34:G101)&lt;E$25),$E$25/$E$29,0)</f>
        <v>0</v>
      </c>
      <c r="H102" s="94">
        <f t="shared" si="11"/>
        <v>0</v>
      </c>
      <c r="I102" s="94">
        <f t="shared" si="13"/>
        <v>0</v>
      </c>
      <c r="J102" s="320" t="str">
        <f t="shared" si="12"/>
        <v>2027–2028</v>
      </c>
      <c r="L102" s="356"/>
      <c r="N102" s="95"/>
    </row>
    <row r="103" spans="1:14" x14ac:dyDescent="0.3">
      <c r="A103" s="354">
        <v>46844</v>
      </c>
      <c r="B103" s="92">
        <f t="shared" si="8"/>
        <v>0</v>
      </c>
      <c r="C103" s="93"/>
      <c r="D103" s="94">
        <f t="shared" si="9"/>
        <v>0</v>
      </c>
      <c r="E103" s="355">
        <f t="shared" si="7"/>
        <v>0</v>
      </c>
      <c r="F103" s="94">
        <f t="shared" si="10"/>
        <v>0</v>
      </c>
      <c r="G103" s="94">
        <f>IF(AND(C103&lt;&gt;"",SUM(G$34:G102)&lt;E$25),$E$25/$E$29,0)</f>
        <v>0</v>
      </c>
      <c r="H103" s="94">
        <f t="shared" si="11"/>
        <v>0</v>
      </c>
      <c r="I103" s="94">
        <f t="shared" si="13"/>
        <v>0</v>
      </c>
      <c r="J103" s="320" t="str">
        <f t="shared" si="12"/>
        <v>2027–2028</v>
      </c>
      <c r="L103" s="356"/>
      <c r="N103" s="95"/>
    </row>
    <row r="104" spans="1:14" x14ac:dyDescent="0.3">
      <c r="A104" s="354">
        <v>46874</v>
      </c>
      <c r="B104" s="92">
        <f t="shared" si="8"/>
        <v>0</v>
      </c>
      <c r="C104" s="93"/>
      <c r="D104" s="94">
        <f t="shared" si="9"/>
        <v>0</v>
      </c>
      <c r="E104" s="355">
        <f t="shared" si="7"/>
        <v>0</v>
      </c>
      <c r="F104" s="94">
        <f t="shared" si="10"/>
        <v>0</v>
      </c>
      <c r="G104" s="94">
        <f>IF(AND(C104&lt;&gt;"",SUM(G$34:G103)&lt;E$25),$E$25/$E$29,0)</f>
        <v>0</v>
      </c>
      <c r="H104" s="94">
        <f t="shared" si="11"/>
        <v>0</v>
      </c>
      <c r="I104" s="94">
        <f t="shared" si="13"/>
        <v>0</v>
      </c>
      <c r="J104" s="320" t="str">
        <f t="shared" si="12"/>
        <v>2027–2028</v>
      </c>
      <c r="L104" s="356"/>
      <c r="N104" s="95"/>
    </row>
    <row r="105" spans="1:14" x14ac:dyDescent="0.3">
      <c r="A105" s="354">
        <v>46905</v>
      </c>
      <c r="B105" s="92">
        <f t="shared" si="8"/>
        <v>0</v>
      </c>
      <c r="C105" s="93"/>
      <c r="D105" s="94">
        <f t="shared" si="9"/>
        <v>0</v>
      </c>
      <c r="E105" s="355">
        <f t="shared" si="7"/>
        <v>0</v>
      </c>
      <c r="F105" s="94">
        <f t="shared" si="10"/>
        <v>0</v>
      </c>
      <c r="G105" s="94">
        <f>IF(AND(C105&lt;&gt;"",SUM(G$34:G104)&lt;E$25),$E$25/$E$29,0)</f>
        <v>0</v>
      </c>
      <c r="H105" s="94">
        <f t="shared" si="11"/>
        <v>0</v>
      </c>
      <c r="I105" s="94">
        <f t="shared" si="13"/>
        <v>0</v>
      </c>
      <c r="J105" s="320" t="str">
        <f t="shared" si="12"/>
        <v>2027–2028</v>
      </c>
      <c r="L105" s="356"/>
      <c r="N105" s="95"/>
    </row>
    <row r="106" spans="1:14" x14ac:dyDescent="0.3">
      <c r="A106" s="354">
        <v>46935</v>
      </c>
      <c r="B106" s="92">
        <f t="shared" si="8"/>
        <v>0</v>
      </c>
      <c r="C106" s="93"/>
      <c r="D106" s="94">
        <f t="shared" si="9"/>
        <v>0</v>
      </c>
      <c r="E106" s="355">
        <f t="shared" si="7"/>
        <v>0</v>
      </c>
      <c r="F106" s="94">
        <f t="shared" si="10"/>
        <v>0</v>
      </c>
      <c r="G106" s="94">
        <f>IF(AND(C106&lt;&gt;"",SUM(G$34:G105)&lt;E$25),$E$25/$E$29,0)</f>
        <v>0</v>
      </c>
      <c r="H106" s="94">
        <f t="shared" si="11"/>
        <v>0</v>
      </c>
      <c r="I106" s="94">
        <f t="shared" si="13"/>
        <v>0</v>
      </c>
      <c r="J106" s="320" t="str">
        <f t="shared" si="12"/>
        <v>2028–2029</v>
      </c>
      <c r="L106" s="356"/>
      <c r="N106" s="95"/>
    </row>
    <row r="107" spans="1:14" x14ac:dyDescent="0.3">
      <c r="A107" s="354">
        <v>46966</v>
      </c>
      <c r="B107" s="92">
        <f t="shared" si="8"/>
        <v>0</v>
      </c>
      <c r="C107" s="93"/>
      <c r="D107" s="94">
        <f t="shared" si="9"/>
        <v>0</v>
      </c>
      <c r="E107" s="355">
        <f t="shared" si="7"/>
        <v>0</v>
      </c>
      <c r="F107" s="94">
        <f t="shared" si="10"/>
        <v>0</v>
      </c>
      <c r="G107" s="94">
        <f>IF(AND(C107&lt;&gt;"",SUM(G$34:G106)&lt;E$25),$E$25/$E$29,0)</f>
        <v>0</v>
      </c>
      <c r="H107" s="94">
        <f t="shared" si="11"/>
        <v>0</v>
      </c>
      <c r="I107" s="94">
        <f t="shared" si="13"/>
        <v>0</v>
      </c>
      <c r="J107" s="320" t="str">
        <f t="shared" si="12"/>
        <v>2028–2029</v>
      </c>
      <c r="L107" s="356"/>
      <c r="N107" s="95"/>
    </row>
    <row r="108" spans="1:14" x14ac:dyDescent="0.3">
      <c r="A108" s="354">
        <v>46997</v>
      </c>
      <c r="B108" s="92">
        <f t="shared" si="8"/>
        <v>0</v>
      </c>
      <c r="C108" s="93"/>
      <c r="D108" s="94">
        <f t="shared" si="9"/>
        <v>0</v>
      </c>
      <c r="E108" s="355">
        <f t="shared" si="7"/>
        <v>0</v>
      </c>
      <c r="F108" s="94">
        <f t="shared" si="10"/>
        <v>0</v>
      </c>
      <c r="G108" s="94">
        <f>IF(AND(C108&lt;&gt;"",SUM(G$34:G107)&lt;E$25),$E$25/$E$29,0)</f>
        <v>0</v>
      </c>
      <c r="H108" s="94">
        <f t="shared" si="11"/>
        <v>0</v>
      </c>
      <c r="I108" s="94">
        <f t="shared" si="13"/>
        <v>0</v>
      </c>
      <c r="J108" s="320" t="str">
        <f t="shared" si="12"/>
        <v>2028–2029</v>
      </c>
      <c r="L108" s="356"/>
      <c r="N108" s="95"/>
    </row>
    <row r="109" spans="1:14" x14ac:dyDescent="0.3">
      <c r="A109" s="354">
        <v>47027</v>
      </c>
      <c r="B109" s="92">
        <f t="shared" si="8"/>
        <v>0</v>
      </c>
      <c r="C109" s="93"/>
      <c r="D109" s="94">
        <f t="shared" si="9"/>
        <v>0</v>
      </c>
      <c r="E109" s="355">
        <f t="shared" si="7"/>
        <v>0</v>
      </c>
      <c r="F109" s="94">
        <f t="shared" si="10"/>
        <v>0</v>
      </c>
      <c r="G109" s="94">
        <f>IF(AND(C109&lt;&gt;"",SUM(G$34:G108)&lt;E$25),$E$25/$E$29,0)</f>
        <v>0</v>
      </c>
      <c r="H109" s="94">
        <f t="shared" si="11"/>
        <v>0</v>
      </c>
      <c r="I109" s="94">
        <f t="shared" si="13"/>
        <v>0</v>
      </c>
      <c r="J109" s="320" t="str">
        <f t="shared" si="12"/>
        <v>2028–2029</v>
      </c>
      <c r="L109" s="356"/>
      <c r="N109" s="95"/>
    </row>
    <row r="110" spans="1:14" x14ac:dyDescent="0.3">
      <c r="A110" s="354">
        <v>47058</v>
      </c>
      <c r="B110" s="92">
        <f t="shared" si="8"/>
        <v>0</v>
      </c>
      <c r="C110" s="93"/>
      <c r="D110" s="94">
        <f t="shared" si="9"/>
        <v>0</v>
      </c>
      <c r="E110" s="355">
        <f t="shared" si="7"/>
        <v>0</v>
      </c>
      <c r="F110" s="94">
        <f t="shared" si="10"/>
        <v>0</v>
      </c>
      <c r="G110" s="94">
        <f>IF(AND(C110&lt;&gt;"",SUM(G$34:G109)&lt;E$25),$E$25/$E$29,0)</f>
        <v>0</v>
      </c>
      <c r="H110" s="94">
        <f t="shared" si="11"/>
        <v>0</v>
      </c>
      <c r="I110" s="94">
        <f t="shared" si="13"/>
        <v>0</v>
      </c>
      <c r="J110" s="320" t="str">
        <f t="shared" si="12"/>
        <v>2028–2029</v>
      </c>
      <c r="L110" s="356"/>
      <c r="N110" s="95"/>
    </row>
    <row r="111" spans="1:14" x14ac:dyDescent="0.3">
      <c r="A111" s="354">
        <v>47088</v>
      </c>
      <c r="B111" s="92">
        <f t="shared" si="8"/>
        <v>0</v>
      </c>
      <c r="C111" s="93"/>
      <c r="D111" s="94">
        <f t="shared" si="9"/>
        <v>0</v>
      </c>
      <c r="E111" s="355">
        <f t="shared" si="7"/>
        <v>0</v>
      </c>
      <c r="F111" s="94">
        <f t="shared" si="10"/>
        <v>0</v>
      </c>
      <c r="G111" s="94">
        <f>IF(AND(C111&lt;&gt;"",SUM(G$34:G110)&lt;E$25),$E$25/$E$29,0)</f>
        <v>0</v>
      </c>
      <c r="H111" s="94">
        <f t="shared" si="11"/>
        <v>0</v>
      </c>
      <c r="I111" s="94">
        <f t="shared" si="13"/>
        <v>0</v>
      </c>
      <c r="J111" s="320" t="str">
        <f t="shared" si="12"/>
        <v>2028–2029</v>
      </c>
      <c r="L111" s="356"/>
      <c r="N111" s="95"/>
    </row>
    <row r="112" spans="1:14" x14ac:dyDescent="0.3">
      <c r="A112" s="354">
        <v>47119</v>
      </c>
      <c r="B112" s="92">
        <f t="shared" si="8"/>
        <v>0</v>
      </c>
      <c r="C112" s="93"/>
      <c r="D112" s="94">
        <f t="shared" si="9"/>
        <v>0</v>
      </c>
      <c r="E112" s="355">
        <f t="shared" si="7"/>
        <v>0</v>
      </c>
      <c r="F112" s="94">
        <f t="shared" si="10"/>
        <v>0</v>
      </c>
      <c r="G112" s="94">
        <f>IF(AND(C112&lt;&gt;"",SUM(G$34:G111)&lt;E$25),$E$25/$E$29,0)</f>
        <v>0</v>
      </c>
      <c r="H112" s="94">
        <f t="shared" si="11"/>
        <v>0</v>
      </c>
      <c r="I112" s="94">
        <f t="shared" si="13"/>
        <v>0</v>
      </c>
      <c r="J112" s="320" t="str">
        <f t="shared" si="12"/>
        <v>2028–2029</v>
      </c>
      <c r="L112" s="356"/>
      <c r="N112" s="95"/>
    </row>
    <row r="113" spans="1:14" x14ac:dyDescent="0.3">
      <c r="A113" s="354">
        <v>47150</v>
      </c>
      <c r="B113" s="92">
        <f t="shared" si="8"/>
        <v>0</v>
      </c>
      <c r="C113" s="93"/>
      <c r="D113" s="94">
        <f t="shared" si="9"/>
        <v>0</v>
      </c>
      <c r="E113" s="355">
        <f t="shared" si="7"/>
        <v>0</v>
      </c>
      <c r="F113" s="94">
        <f t="shared" si="10"/>
        <v>0</v>
      </c>
      <c r="G113" s="94">
        <f>IF(AND(C113&lt;&gt;"",SUM(G$34:G112)&lt;E$25),$E$25/$E$29,0)</f>
        <v>0</v>
      </c>
      <c r="H113" s="94">
        <f t="shared" si="11"/>
        <v>0</v>
      </c>
      <c r="I113" s="94">
        <f t="shared" si="13"/>
        <v>0</v>
      </c>
      <c r="J113" s="320" t="str">
        <f t="shared" si="12"/>
        <v>2028–2029</v>
      </c>
      <c r="L113" s="356"/>
      <c r="N113" s="95"/>
    </row>
    <row r="114" spans="1:14" x14ac:dyDescent="0.3">
      <c r="A114" s="354">
        <v>47178</v>
      </c>
      <c r="B114" s="92">
        <f t="shared" si="8"/>
        <v>0</v>
      </c>
      <c r="C114" s="93"/>
      <c r="D114" s="94">
        <f t="shared" si="9"/>
        <v>0</v>
      </c>
      <c r="E114" s="355">
        <f t="shared" si="7"/>
        <v>0</v>
      </c>
      <c r="F114" s="94">
        <f t="shared" si="10"/>
        <v>0</v>
      </c>
      <c r="G114" s="94">
        <f>IF(AND(C114&lt;&gt;"",SUM(G$34:G113)&lt;E$25),$E$25/$E$29,0)</f>
        <v>0</v>
      </c>
      <c r="H114" s="94">
        <f t="shared" si="11"/>
        <v>0</v>
      </c>
      <c r="I114" s="94">
        <f t="shared" si="13"/>
        <v>0</v>
      </c>
      <c r="J114" s="320" t="str">
        <f t="shared" si="12"/>
        <v>2028–2029</v>
      </c>
      <c r="L114" s="356"/>
      <c r="N114" s="95"/>
    </row>
    <row r="115" spans="1:14" x14ac:dyDescent="0.3">
      <c r="A115" s="354">
        <v>47209</v>
      </c>
      <c r="B115" s="92">
        <f t="shared" si="8"/>
        <v>0</v>
      </c>
      <c r="C115" s="93"/>
      <c r="D115" s="94">
        <f t="shared" si="9"/>
        <v>0</v>
      </c>
      <c r="E115" s="355">
        <f t="shared" si="7"/>
        <v>0</v>
      </c>
      <c r="F115" s="94">
        <f t="shared" si="10"/>
        <v>0</v>
      </c>
      <c r="G115" s="94">
        <f>IF(AND(C115&lt;&gt;"",SUM(G$34:G114)&lt;E$25),$E$25/$E$29,0)</f>
        <v>0</v>
      </c>
      <c r="H115" s="94">
        <f t="shared" si="11"/>
        <v>0</v>
      </c>
      <c r="I115" s="94">
        <f t="shared" si="13"/>
        <v>0</v>
      </c>
      <c r="J115" s="320" t="str">
        <f t="shared" si="12"/>
        <v>2028–2029</v>
      </c>
      <c r="L115" s="356"/>
      <c r="N115" s="95"/>
    </row>
    <row r="116" spans="1:14" x14ac:dyDescent="0.3">
      <c r="A116" s="354">
        <v>47239</v>
      </c>
      <c r="B116" s="92">
        <f t="shared" si="8"/>
        <v>0</v>
      </c>
      <c r="C116" s="93"/>
      <c r="D116" s="94">
        <f t="shared" si="9"/>
        <v>0</v>
      </c>
      <c r="E116" s="355">
        <f t="shared" si="7"/>
        <v>0</v>
      </c>
      <c r="F116" s="94">
        <f t="shared" si="10"/>
        <v>0</v>
      </c>
      <c r="G116" s="94">
        <f>IF(AND(C116&lt;&gt;"",SUM(G$34:G115)&lt;E$25),$E$25/$E$29,0)</f>
        <v>0</v>
      </c>
      <c r="H116" s="94">
        <f t="shared" si="11"/>
        <v>0</v>
      </c>
      <c r="I116" s="94">
        <f t="shared" si="13"/>
        <v>0</v>
      </c>
      <c r="J116" s="320" t="str">
        <f t="shared" si="12"/>
        <v>2028–2029</v>
      </c>
      <c r="L116" s="356"/>
      <c r="N116" s="95"/>
    </row>
    <row r="117" spans="1:14" x14ac:dyDescent="0.3">
      <c r="A117" s="354">
        <v>47270</v>
      </c>
      <c r="B117" s="92">
        <f t="shared" si="8"/>
        <v>0</v>
      </c>
      <c r="C117" s="93"/>
      <c r="D117" s="94">
        <f t="shared" si="9"/>
        <v>0</v>
      </c>
      <c r="E117" s="355">
        <f t="shared" si="7"/>
        <v>0</v>
      </c>
      <c r="F117" s="94">
        <f t="shared" si="10"/>
        <v>0</v>
      </c>
      <c r="G117" s="94">
        <f>IF(AND(C117&lt;&gt;"",SUM(G$34:G116)&lt;E$25),$E$25/$E$29,0)</f>
        <v>0</v>
      </c>
      <c r="H117" s="94">
        <f t="shared" si="11"/>
        <v>0</v>
      </c>
      <c r="I117" s="94">
        <f t="shared" si="13"/>
        <v>0</v>
      </c>
      <c r="J117" s="320" t="str">
        <f t="shared" si="12"/>
        <v>2028–2029</v>
      </c>
      <c r="L117" s="356"/>
      <c r="N117" s="95"/>
    </row>
    <row r="118" spans="1:14" x14ac:dyDescent="0.3">
      <c r="A118" s="354">
        <v>47300</v>
      </c>
      <c r="B118" s="92">
        <f t="shared" si="8"/>
        <v>0</v>
      </c>
      <c r="C118" s="93"/>
      <c r="D118" s="94">
        <f t="shared" si="9"/>
        <v>0</v>
      </c>
      <c r="E118" s="355">
        <f t="shared" si="7"/>
        <v>0</v>
      </c>
      <c r="F118" s="94">
        <f t="shared" si="10"/>
        <v>0</v>
      </c>
      <c r="G118" s="94">
        <f>IF(AND(C118&lt;&gt;"",SUM(G$34:G117)&lt;E$25),$E$25/$E$29,0)</f>
        <v>0</v>
      </c>
      <c r="H118" s="94">
        <f t="shared" si="11"/>
        <v>0</v>
      </c>
      <c r="I118" s="94">
        <f t="shared" si="13"/>
        <v>0</v>
      </c>
      <c r="J118" s="320" t="str">
        <f t="shared" si="12"/>
        <v>2029–2030</v>
      </c>
      <c r="L118" s="356"/>
      <c r="N118" s="95"/>
    </row>
    <row r="119" spans="1:14" x14ac:dyDescent="0.3">
      <c r="A119" s="354">
        <v>47331</v>
      </c>
      <c r="B119" s="92">
        <f t="shared" si="8"/>
        <v>0</v>
      </c>
      <c r="C119" s="93"/>
      <c r="D119" s="94">
        <f t="shared" si="9"/>
        <v>0</v>
      </c>
      <c r="E119" s="355">
        <f t="shared" si="7"/>
        <v>0</v>
      </c>
      <c r="F119" s="94">
        <f t="shared" si="10"/>
        <v>0</v>
      </c>
      <c r="G119" s="94">
        <f>IF(AND(C119&lt;&gt;"",SUM(G$34:G118)&lt;E$25),$E$25/$E$29,0)</f>
        <v>0</v>
      </c>
      <c r="H119" s="94">
        <f t="shared" si="11"/>
        <v>0</v>
      </c>
      <c r="I119" s="94">
        <f t="shared" si="13"/>
        <v>0</v>
      </c>
      <c r="J119" s="320" t="str">
        <f t="shared" si="12"/>
        <v>2029–2030</v>
      </c>
      <c r="L119" s="356"/>
      <c r="N119" s="95"/>
    </row>
    <row r="120" spans="1:14" x14ac:dyDescent="0.3">
      <c r="A120" s="354">
        <v>47362</v>
      </c>
      <c r="B120" s="92">
        <f t="shared" si="8"/>
        <v>0</v>
      </c>
      <c r="C120" s="93"/>
      <c r="D120" s="94">
        <f t="shared" si="9"/>
        <v>0</v>
      </c>
      <c r="E120" s="355">
        <f t="shared" si="7"/>
        <v>0</v>
      </c>
      <c r="F120" s="94">
        <f t="shared" si="10"/>
        <v>0</v>
      </c>
      <c r="G120" s="94">
        <f>IF(AND(C120&lt;&gt;"",SUM(G$34:G119)&lt;E$25),$E$25/$E$29,0)</f>
        <v>0</v>
      </c>
      <c r="H120" s="94">
        <f t="shared" si="11"/>
        <v>0</v>
      </c>
      <c r="I120" s="94">
        <f t="shared" si="13"/>
        <v>0</v>
      </c>
      <c r="J120" s="320" t="str">
        <f t="shared" si="12"/>
        <v>2029–2030</v>
      </c>
      <c r="L120" s="356"/>
      <c r="N120" s="95"/>
    </row>
    <row r="121" spans="1:14" x14ac:dyDescent="0.3">
      <c r="A121" s="354">
        <v>47392</v>
      </c>
      <c r="B121" s="92">
        <f t="shared" si="8"/>
        <v>0</v>
      </c>
      <c r="C121" s="93"/>
      <c r="D121" s="94">
        <f t="shared" si="9"/>
        <v>0</v>
      </c>
      <c r="E121" s="355">
        <f t="shared" si="7"/>
        <v>0</v>
      </c>
      <c r="F121" s="94">
        <f t="shared" si="10"/>
        <v>0</v>
      </c>
      <c r="G121" s="94">
        <f>IF(AND(C121&lt;&gt;"",SUM(G$34:G120)&lt;E$25),$E$25/$E$29,0)</f>
        <v>0</v>
      </c>
      <c r="H121" s="94">
        <f t="shared" si="11"/>
        <v>0</v>
      </c>
      <c r="I121" s="94">
        <f t="shared" si="13"/>
        <v>0</v>
      </c>
      <c r="J121" s="320" t="str">
        <f t="shared" si="12"/>
        <v>2029–2030</v>
      </c>
      <c r="L121" s="356"/>
      <c r="N121" s="95"/>
    </row>
    <row r="122" spans="1:14" x14ac:dyDescent="0.3">
      <c r="A122" s="354">
        <v>47423</v>
      </c>
      <c r="B122" s="92">
        <f t="shared" si="8"/>
        <v>0</v>
      </c>
      <c r="C122" s="93"/>
      <c r="D122" s="94">
        <f t="shared" si="9"/>
        <v>0</v>
      </c>
      <c r="E122" s="355">
        <f t="shared" si="7"/>
        <v>0</v>
      </c>
      <c r="F122" s="94">
        <f t="shared" si="10"/>
        <v>0</v>
      </c>
      <c r="G122" s="94">
        <f>IF(AND(C122&lt;&gt;"",SUM(G$34:G121)&lt;E$25),$E$25/$E$29,0)</f>
        <v>0</v>
      </c>
      <c r="H122" s="94">
        <f t="shared" si="11"/>
        <v>0</v>
      </c>
      <c r="I122" s="94">
        <f t="shared" si="13"/>
        <v>0</v>
      </c>
      <c r="J122" s="320" t="str">
        <f t="shared" si="12"/>
        <v>2029–2030</v>
      </c>
      <c r="L122" s="356"/>
      <c r="N122" s="95"/>
    </row>
    <row r="123" spans="1:14" x14ac:dyDescent="0.3">
      <c r="A123" s="354">
        <v>47453</v>
      </c>
      <c r="B123" s="92">
        <f t="shared" si="8"/>
        <v>0</v>
      </c>
      <c r="C123" s="93"/>
      <c r="D123" s="94">
        <f t="shared" si="9"/>
        <v>0</v>
      </c>
      <c r="E123" s="355">
        <f t="shared" si="7"/>
        <v>0</v>
      </c>
      <c r="F123" s="94">
        <f t="shared" si="10"/>
        <v>0</v>
      </c>
      <c r="G123" s="94">
        <f>IF(AND(C123&lt;&gt;"",SUM(G$34:G122)&lt;E$25),$E$25/$E$29,0)</f>
        <v>0</v>
      </c>
      <c r="H123" s="94">
        <f t="shared" si="11"/>
        <v>0</v>
      </c>
      <c r="I123" s="94">
        <f t="shared" si="13"/>
        <v>0</v>
      </c>
      <c r="J123" s="320" t="str">
        <f t="shared" si="12"/>
        <v>2029–2030</v>
      </c>
      <c r="L123" s="356"/>
      <c r="N123" s="95"/>
    </row>
    <row r="124" spans="1:14" x14ac:dyDescent="0.3">
      <c r="A124" s="354">
        <v>47484</v>
      </c>
      <c r="B124" s="92">
        <f t="shared" si="8"/>
        <v>0</v>
      </c>
      <c r="C124" s="93"/>
      <c r="D124" s="94">
        <f t="shared" si="9"/>
        <v>0</v>
      </c>
      <c r="E124" s="355">
        <f t="shared" si="7"/>
        <v>0</v>
      </c>
      <c r="F124" s="94">
        <f t="shared" si="10"/>
        <v>0</v>
      </c>
      <c r="G124" s="94">
        <f>IF(AND(C124&lt;&gt;"",SUM(G$34:G123)&lt;E$25),$E$25/$E$29,0)</f>
        <v>0</v>
      </c>
      <c r="H124" s="94">
        <f t="shared" si="11"/>
        <v>0</v>
      </c>
      <c r="I124" s="94">
        <f t="shared" si="13"/>
        <v>0</v>
      </c>
      <c r="J124" s="320" t="str">
        <f t="shared" si="12"/>
        <v>2029–2030</v>
      </c>
      <c r="L124" s="356"/>
      <c r="N124" s="95"/>
    </row>
    <row r="125" spans="1:14" x14ac:dyDescent="0.3">
      <c r="A125" s="354">
        <v>47515</v>
      </c>
      <c r="B125" s="92">
        <f t="shared" si="8"/>
        <v>0</v>
      </c>
      <c r="C125" s="93"/>
      <c r="D125" s="94">
        <f t="shared" si="9"/>
        <v>0</v>
      </c>
      <c r="E125" s="355">
        <f t="shared" si="7"/>
        <v>0</v>
      </c>
      <c r="F125" s="94">
        <f t="shared" si="10"/>
        <v>0</v>
      </c>
      <c r="G125" s="94">
        <f>IF(AND(C125&lt;&gt;"",SUM(G$34:G124)&lt;E$25),$E$25/$E$29,0)</f>
        <v>0</v>
      </c>
      <c r="H125" s="94">
        <f t="shared" si="11"/>
        <v>0</v>
      </c>
      <c r="I125" s="94">
        <f t="shared" si="13"/>
        <v>0</v>
      </c>
      <c r="J125" s="320" t="str">
        <f t="shared" si="12"/>
        <v>2029–2030</v>
      </c>
      <c r="L125" s="356"/>
      <c r="N125" s="95"/>
    </row>
    <row r="126" spans="1:14" x14ac:dyDescent="0.3">
      <c r="A126" s="354">
        <v>47543</v>
      </c>
      <c r="B126" s="92">
        <f t="shared" si="8"/>
        <v>0</v>
      </c>
      <c r="C126" s="93"/>
      <c r="D126" s="94">
        <f t="shared" si="9"/>
        <v>0</v>
      </c>
      <c r="E126" s="355">
        <f t="shared" si="7"/>
        <v>0</v>
      </c>
      <c r="F126" s="94">
        <f t="shared" si="10"/>
        <v>0</v>
      </c>
      <c r="G126" s="94">
        <f>IF(AND(C126&lt;&gt;"",SUM(G$34:G125)&lt;E$25),$E$25/$E$29,0)</f>
        <v>0</v>
      </c>
      <c r="H126" s="94">
        <f t="shared" si="11"/>
        <v>0</v>
      </c>
      <c r="I126" s="94">
        <f t="shared" si="13"/>
        <v>0</v>
      </c>
      <c r="J126" s="320" t="str">
        <f t="shared" si="12"/>
        <v>2029–2030</v>
      </c>
      <c r="L126" s="356"/>
      <c r="N126" s="95"/>
    </row>
    <row r="127" spans="1:14" x14ac:dyDescent="0.3">
      <c r="A127" s="354">
        <v>47574</v>
      </c>
      <c r="B127" s="92">
        <f t="shared" si="8"/>
        <v>0</v>
      </c>
      <c r="C127" s="93"/>
      <c r="D127" s="94">
        <f t="shared" si="9"/>
        <v>0</v>
      </c>
      <c r="E127" s="355">
        <f t="shared" si="7"/>
        <v>0</v>
      </c>
      <c r="F127" s="94">
        <f t="shared" si="10"/>
        <v>0</v>
      </c>
      <c r="G127" s="94">
        <f>IF(AND(C127&lt;&gt;"",SUM(G$34:G126)&lt;E$25),$E$25/$E$29,0)</f>
        <v>0</v>
      </c>
      <c r="H127" s="94">
        <f t="shared" si="11"/>
        <v>0</v>
      </c>
      <c r="I127" s="94">
        <f t="shared" si="13"/>
        <v>0</v>
      </c>
      <c r="J127" s="320" t="str">
        <f t="shared" si="12"/>
        <v>2029–2030</v>
      </c>
      <c r="L127" s="356"/>
      <c r="N127" s="95"/>
    </row>
    <row r="128" spans="1:14" x14ac:dyDescent="0.3">
      <c r="A128" s="354">
        <v>47604</v>
      </c>
      <c r="B128" s="92">
        <f t="shared" si="8"/>
        <v>0</v>
      </c>
      <c r="C128" s="93"/>
      <c r="D128" s="94">
        <f t="shared" si="9"/>
        <v>0</v>
      </c>
      <c r="E128" s="355">
        <f t="shared" si="7"/>
        <v>0</v>
      </c>
      <c r="F128" s="94">
        <f t="shared" si="10"/>
        <v>0</v>
      </c>
      <c r="G128" s="94">
        <f>IF(AND(C128&lt;&gt;"",SUM(G$34:G127)&lt;E$25),$E$25/$E$29,0)</f>
        <v>0</v>
      </c>
      <c r="H128" s="94">
        <f t="shared" si="11"/>
        <v>0</v>
      </c>
      <c r="I128" s="94">
        <f t="shared" si="13"/>
        <v>0</v>
      </c>
      <c r="J128" s="320" t="str">
        <f t="shared" si="12"/>
        <v>2029–2030</v>
      </c>
      <c r="L128" s="356"/>
      <c r="N128" s="95"/>
    </row>
    <row r="129" spans="1:14" x14ac:dyDescent="0.3">
      <c r="A129" s="354">
        <v>47635</v>
      </c>
      <c r="B129" s="92">
        <f t="shared" si="8"/>
        <v>0</v>
      </c>
      <c r="C129" s="93"/>
      <c r="D129" s="94">
        <f t="shared" si="9"/>
        <v>0</v>
      </c>
      <c r="E129" s="355">
        <f t="shared" si="7"/>
        <v>0</v>
      </c>
      <c r="F129" s="94">
        <f t="shared" si="10"/>
        <v>0</v>
      </c>
      <c r="G129" s="94">
        <f>IF(AND(C129&lt;&gt;"",SUM(G$34:G128)&lt;E$25),$E$25/$E$29,0)</f>
        <v>0</v>
      </c>
      <c r="H129" s="94">
        <f t="shared" si="11"/>
        <v>0</v>
      </c>
      <c r="I129" s="94">
        <f t="shared" si="13"/>
        <v>0</v>
      </c>
      <c r="J129" s="320" t="str">
        <f t="shared" si="12"/>
        <v>2029–2030</v>
      </c>
      <c r="L129" s="356"/>
      <c r="N129" s="95"/>
    </row>
    <row r="130" spans="1:14" x14ac:dyDescent="0.3">
      <c r="A130" s="354">
        <v>47665</v>
      </c>
      <c r="B130" s="92">
        <f t="shared" si="8"/>
        <v>0</v>
      </c>
      <c r="C130" s="93"/>
      <c r="D130" s="94">
        <f t="shared" si="9"/>
        <v>0</v>
      </c>
      <c r="E130" s="355">
        <f t="shared" si="7"/>
        <v>0</v>
      </c>
      <c r="F130" s="94">
        <f t="shared" si="10"/>
        <v>0</v>
      </c>
      <c r="G130" s="94">
        <f>IF(AND(C130&lt;&gt;"",SUM(G$34:G129)&lt;E$25),$E$25/$E$29,0)</f>
        <v>0</v>
      </c>
      <c r="H130" s="94">
        <f t="shared" si="11"/>
        <v>0</v>
      </c>
      <c r="I130" s="94">
        <f t="shared" si="13"/>
        <v>0</v>
      </c>
      <c r="J130" s="320" t="str">
        <f t="shared" si="12"/>
        <v>2030–2031</v>
      </c>
      <c r="L130" s="356"/>
      <c r="N130" s="95"/>
    </row>
    <row r="131" spans="1:14" x14ac:dyDescent="0.3">
      <c r="A131" s="354">
        <v>47696</v>
      </c>
      <c r="B131" s="92">
        <f t="shared" si="8"/>
        <v>0</v>
      </c>
      <c r="C131" s="93"/>
      <c r="D131" s="94">
        <f t="shared" si="9"/>
        <v>0</v>
      </c>
      <c r="E131" s="355">
        <f t="shared" si="7"/>
        <v>0</v>
      </c>
      <c r="F131" s="94">
        <f t="shared" si="10"/>
        <v>0</v>
      </c>
      <c r="G131" s="94">
        <f>IF(AND(C131&lt;&gt;"",SUM(G$34:G130)&lt;E$25),$E$25/$E$29,0)</f>
        <v>0</v>
      </c>
      <c r="H131" s="94">
        <f t="shared" si="11"/>
        <v>0</v>
      </c>
      <c r="I131" s="94">
        <f t="shared" si="13"/>
        <v>0</v>
      </c>
      <c r="J131" s="320" t="str">
        <f t="shared" si="12"/>
        <v>2030–2031</v>
      </c>
      <c r="L131" s="356"/>
      <c r="N131" s="95"/>
    </row>
    <row r="132" spans="1:14" x14ac:dyDescent="0.3">
      <c r="A132" s="354">
        <v>47727</v>
      </c>
      <c r="B132" s="92">
        <f t="shared" si="8"/>
        <v>0</v>
      </c>
      <c r="C132" s="93"/>
      <c r="D132" s="94">
        <f t="shared" si="9"/>
        <v>0</v>
      </c>
      <c r="E132" s="355">
        <f t="shared" si="7"/>
        <v>0</v>
      </c>
      <c r="F132" s="94">
        <f t="shared" si="10"/>
        <v>0</v>
      </c>
      <c r="G132" s="94">
        <f>IF(AND(C132&lt;&gt;"",SUM(G$34:G131)&lt;E$25),$E$25/$E$29,0)</f>
        <v>0</v>
      </c>
      <c r="H132" s="94">
        <f t="shared" si="11"/>
        <v>0</v>
      </c>
      <c r="I132" s="94">
        <f t="shared" si="13"/>
        <v>0</v>
      </c>
      <c r="J132" s="320" t="str">
        <f t="shared" si="12"/>
        <v>2030–2031</v>
      </c>
      <c r="L132" s="356"/>
      <c r="N132" s="95"/>
    </row>
    <row r="133" spans="1:14" x14ac:dyDescent="0.3">
      <c r="A133" s="354">
        <v>47757</v>
      </c>
      <c r="B133" s="92">
        <f t="shared" si="8"/>
        <v>0</v>
      </c>
      <c r="C133" s="93"/>
      <c r="D133" s="94">
        <f t="shared" si="9"/>
        <v>0</v>
      </c>
      <c r="E133" s="355">
        <f t="shared" si="7"/>
        <v>0</v>
      </c>
      <c r="F133" s="94">
        <f t="shared" si="10"/>
        <v>0</v>
      </c>
      <c r="G133" s="94">
        <f>IF(AND(C133&lt;&gt;"",SUM(G$34:G132)&lt;E$25),$E$25/$E$29,0)</f>
        <v>0</v>
      </c>
      <c r="H133" s="94">
        <f t="shared" si="11"/>
        <v>0</v>
      </c>
      <c r="I133" s="94">
        <f t="shared" si="13"/>
        <v>0</v>
      </c>
      <c r="J133" s="320" t="str">
        <f t="shared" si="12"/>
        <v>2030–2031</v>
      </c>
      <c r="L133" s="356"/>
      <c r="N133" s="95"/>
    </row>
    <row r="134" spans="1:14" x14ac:dyDescent="0.3">
      <c r="A134" s="354">
        <v>47788</v>
      </c>
      <c r="B134" s="92">
        <f t="shared" si="8"/>
        <v>0</v>
      </c>
      <c r="C134" s="93"/>
      <c r="D134" s="94">
        <f t="shared" si="9"/>
        <v>0</v>
      </c>
      <c r="E134" s="355">
        <f t="shared" si="7"/>
        <v>0</v>
      </c>
      <c r="F134" s="94">
        <f t="shared" si="10"/>
        <v>0</v>
      </c>
      <c r="G134" s="94">
        <f>IF(AND(C134&lt;&gt;"",SUM(G$34:G133)&lt;E$25),$E$25/$E$29,0)</f>
        <v>0</v>
      </c>
      <c r="H134" s="94">
        <f t="shared" si="11"/>
        <v>0</v>
      </c>
      <c r="I134" s="94">
        <f t="shared" si="13"/>
        <v>0</v>
      </c>
      <c r="J134" s="320" t="str">
        <f t="shared" si="12"/>
        <v>2030–2031</v>
      </c>
      <c r="L134" s="356"/>
      <c r="N134" s="95"/>
    </row>
    <row r="135" spans="1:14" x14ac:dyDescent="0.3">
      <c r="A135" s="354">
        <v>47818</v>
      </c>
      <c r="B135" s="92">
        <f t="shared" si="8"/>
        <v>0</v>
      </c>
      <c r="C135" s="93"/>
      <c r="D135" s="94">
        <f t="shared" si="9"/>
        <v>0</v>
      </c>
      <c r="E135" s="355">
        <f t="shared" si="7"/>
        <v>0</v>
      </c>
      <c r="F135" s="94">
        <f t="shared" si="10"/>
        <v>0</v>
      </c>
      <c r="G135" s="94">
        <f>IF(AND(C135&lt;&gt;"",SUM(G$34:G134)&lt;E$25),$E$25/$E$29,0)</f>
        <v>0</v>
      </c>
      <c r="H135" s="94">
        <f t="shared" si="11"/>
        <v>0</v>
      </c>
      <c r="I135" s="94">
        <f t="shared" si="13"/>
        <v>0</v>
      </c>
      <c r="J135" s="320" t="str">
        <f t="shared" si="12"/>
        <v>2030–2031</v>
      </c>
      <c r="L135" s="356"/>
      <c r="N135" s="95"/>
    </row>
    <row r="136" spans="1:14" x14ac:dyDescent="0.3">
      <c r="A136" s="354">
        <v>47849</v>
      </c>
      <c r="B136" s="92">
        <f t="shared" si="8"/>
        <v>0</v>
      </c>
      <c r="C136" s="93"/>
      <c r="D136" s="94">
        <f t="shared" si="9"/>
        <v>0</v>
      </c>
      <c r="E136" s="355">
        <f t="shared" si="7"/>
        <v>0</v>
      </c>
      <c r="F136" s="94">
        <f t="shared" si="10"/>
        <v>0</v>
      </c>
      <c r="G136" s="94">
        <f>IF(AND(C136&lt;&gt;"",SUM(G$34:G135)&lt;E$25),$E$25/$E$29,0)</f>
        <v>0</v>
      </c>
      <c r="H136" s="94">
        <f t="shared" si="11"/>
        <v>0</v>
      </c>
      <c r="I136" s="94">
        <f t="shared" si="13"/>
        <v>0</v>
      </c>
      <c r="J136" s="320" t="str">
        <f t="shared" si="12"/>
        <v>2030–2031</v>
      </c>
      <c r="L136" s="356"/>
      <c r="N136" s="95"/>
    </row>
    <row r="137" spans="1:14" x14ac:dyDescent="0.3">
      <c r="A137" s="354">
        <v>47880</v>
      </c>
      <c r="B137" s="92">
        <f t="shared" si="8"/>
        <v>0</v>
      </c>
      <c r="C137" s="93"/>
      <c r="D137" s="94">
        <f t="shared" si="9"/>
        <v>0</v>
      </c>
      <c r="E137" s="355">
        <f t="shared" si="7"/>
        <v>0</v>
      </c>
      <c r="F137" s="94">
        <f t="shared" si="10"/>
        <v>0</v>
      </c>
      <c r="G137" s="94">
        <f>IF(AND(C137&lt;&gt;"",SUM(G$34:G136)&lt;E$25),$E$25/$E$29,0)</f>
        <v>0</v>
      </c>
      <c r="H137" s="94">
        <f t="shared" si="11"/>
        <v>0</v>
      </c>
      <c r="I137" s="94">
        <f t="shared" si="13"/>
        <v>0</v>
      </c>
      <c r="J137" s="320" t="str">
        <f t="shared" si="12"/>
        <v>2030–2031</v>
      </c>
      <c r="L137" s="356"/>
      <c r="N137" s="95"/>
    </row>
    <row r="138" spans="1:14" x14ac:dyDescent="0.3">
      <c r="A138" s="354">
        <v>47908</v>
      </c>
      <c r="B138" s="92">
        <f t="shared" si="8"/>
        <v>0</v>
      </c>
      <c r="C138" s="93"/>
      <c r="D138" s="94">
        <f t="shared" si="9"/>
        <v>0</v>
      </c>
      <c r="E138" s="355">
        <f t="shared" si="7"/>
        <v>0</v>
      </c>
      <c r="F138" s="94">
        <f t="shared" si="10"/>
        <v>0</v>
      </c>
      <c r="G138" s="94">
        <f>IF(AND(C138&lt;&gt;"",SUM(G$34:G137)&lt;E$25),$E$25/$E$29,0)</f>
        <v>0</v>
      </c>
      <c r="H138" s="94">
        <f t="shared" si="11"/>
        <v>0</v>
      </c>
      <c r="I138" s="94">
        <f t="shared" si="13"/>
        <v>0</v>
      </c>
      <c r="J138" s="320" t="str">
        <f t="shared" si="12"/>
        <v>2030–2031</v>
      </c>
      <c r="L138" s="356"/>
      <c r="N138" s="95"/>
    </row>
    <row r="139" spans="1:14" x14ac:dyDescent="0.3">
      <c r="A139" s="354">
        <v>47939</v>
      </c>
      <c r="B139" s="92">
        <f t="shared" si="8"/>
        <v>0</v>
      </c>
      <c r="C139" s="93"/>
      <c r="D139" s="94">
        <f t="shared" si="9"/>
        <v>0</v>
      </c>
      <c r="E139" s="355">
        <f t="shared" si="7"/>
        <v>0</v>
      </c>
      <c r="F139" s="94">
        <f t="shared" si="10"/>
        <v>0</v>
      </c>
      <c r="G139" s="94">
        <f>IF(AND(C139&lt;&gt;"",SUM(G$34:G138)&lt;E$25),$E$25/$E$29,0)</f>
        <v>0</v>
      </c>
      <c r="H139" s="94">
        <f t="shared" si="11"/>
        <v>0</v>
      </c>
      <c r="I139" s="94">
        <f t="shared" si="13"/>
        <v>0</v>
      </c>
      <c r="J139" s="320" t="str">
        <f t="shared" si="12"/>
        <v>2030–2031</v>
      </c>
      <c r="L139" s="356"/>
      <c r="N139" s="95"/>
    </row>
    <row r="140" spans="1:14" x14ac:dyDescent="0.3">
      <c r="A140" s="354">
        <v>47969</v>
      </c>
      <c r="B140" s="92">
        <f t="shared" si="8"/>
        <v>0</v>
      </c>
      <c r="C140" s="93"/>
      <c r="D140" s="94">
        <f t="shared" si="9"/>
        <v>0</v>
      </c>
      <c r="E140" s="355">
        <f t="shared" si="7"/>
        <v>0</v>
      </c>
      <c r="F140" s="94">
        <f t="shared" si="10"/>
        <v>0</v>
      </c>
      <c r="G140" s="94">
        <f>IF(AND(C140&lt;&gt;"",SUM(G$34:G139)&lt;E$25),$E$25/$E$29,0)</f>
        <v>0</v>
      </c>
      <c r="H140" s="94">
        <f t="shared" si="11"/>
        <v>0</v>
      </c>
      <c r="I140" s="94">
        <f t="shared" si="13"/>
        <v>0</v>
      </c>
      <c r="J140" s="320" t="str">
        <f t="shared" si="12"/>
        <v>2030–2031</v>
      </c>
      <c r="L140" s="356"/>
      <c r="N140" s="95"/>
    </row>
    <row r="141" spans="1:14" x14ac:dyDescent="0.3">
      <c r="A141" s="354">
        <v>48000</v>
      </c>
      <c r="B141" s="92">
        <f t="shared" si="8"/>
        <v>0</v>
      </c>
      <c r="C141" s="93"/>
      <c r="D141" s="94">
        <f t="shared" si="9"/>
        <v>0</v>
      </c>
      <c r="E141" s="355">
        <f t="shared" si="7"/>
        <v>0</v>
      </c>
      <c r="F141" s="94">
        <f t="shared" si="10"/>
        <v>0</v>
      </c>
      <c r="G141" s="94">
        <f>IF(AND(C141&lt;&gt;"",SUM(G$34:G140)&lt;E$25),$E$25/$E$29,0)</f>
        <v>0</v>
      </c>
      <c r="H141" s="94">
        <f t="shared" si="11"/>
        <v>0</v>
      </c>
      <c r="I141" s="94">
        <f t="shared" si="13"/>
        <v>0</v>
      </c>
      <c r="J141" s="320" t="str">
        <f t="shared" si="12"/>
        <v>2030–2031</v>
      </c>
      <c r="L141" s="356"/>
      <c r="N141" s="95"/>
    </row>
    <row r="142" spans="1:14" x14ac:dyDescent="0.3">
      <c r="A142" s="354">
        <v>48030</v>
      </c>
      <c r="B142" s="92">
        <f t="shared" si="8"/>
        <v>0</v>
      </c>
      <c r="C142" s="93"/>
      <c r="D142" s="94">
        <f t="shared" si="9"/>
        <v>0</v>
      </c>
      <c r="E142" s="355">
        <f t="shared" si="7"/>
        <v>0</v>
      </c>
      <c r="F142" s="94">
        <f t="shared" si="10"/>
        <v>0</v>
      </c>
      <c r="G142" s="94">
        <f>IF(AND(C142&lt;&gt;"",SUM(G$34:G141)&lt;E$25),$E$25/$E$29,0)</f>
        <v>0</v>
      </c>
      <c r="H142" s="94">
        <f t="shared" si="11"/>
        <v>0</v>
      </c>
      <c r="I142" s="94">
        <f t="shared" si="13"/>
        <v>0</v>
      </c>
      <c r="J142" s="320" t="str">
        <f t="shared" si="12"/>
        <v>2031–2032</v>
      </c>
      <c r="L142" s="356"/>
      <c r="N142" s="95"/>
    </row>
    <row r="143" spans="1:14" x14ac:dyDescent="0.3">
      <c r="A143" s="354">
        <v>48061</v>
      </c>
      <c r="B143" s="92">
        <f t="shared" si="8"/>
        <v>0</v>
      </c>
      <c r="C143" s="93"/>
      <c r="D143" s="94">
        <f t="shared" si="9"/>
        <v>0</v>
      </c>
      <c r="E143" s="355">
        <f t="shared" si="7"/>
        <v>0</v>
      </c>
      <c r="F143" s="94">
        <f t="shared" si="10"/>
        <v>0</v>
      </c>
      <c r="G143" s="94">
        <f>IF(AND(C143&lt;&gt;"",SUM(G$34:G142)&lt;E$25),$E$25/$E$29,0)</f>
        <v>0</v>
      </c>
      <c r="H143" s="94">
        <f t="shared" si="11"/>
        <v>0</v>
      </c>
      <c r="I143" s="94">
        <f t="shared" si="13"/>
        <v>0</v>
      </c>
      <c r="J143" s="320" t="str">
        <f t="shared" si="12"/>
        <v>2031–2032</v>
      </c>
      <c r="L143" s="356"/>
      <c r="N143" s="95"/>
    </row>
    <row r="144" spans="1:14" x14ac:dyDescent="0.3">
      <c r="A144" s="354">
        <v>48092</v>
      </c>
      <c r="B144" s="92">
        <f t="shared" si="8"/>
        <v>0</v>
      </c>
      <c r="C144" s="93"/>
      <c r="D144" s="94">
        <f t="shared" si="9"/>
        <v>0</v>
      </c>
      <c r="E144" s="355">
        <f t="shared" si="7"/>
        <v>0</v>
      </c>
      <c r="F144" s="94">
        <f t="shared" si="10"/>
        <v>0</v>
      </c>
      <c r="G144" s="94">
        <f>IF(AND(C144&lt;&gt;"",SUM(G$34:G143)&lt;E$25),$E$25/$E$29,0)</f>
        <v>0</v>
      </c>
      <c r="H144" s="94">
        <f t="shared" si="11"/>
        <v>0</v>
      </c>
      <c r="I144" s="94">
        <f t="shared" si="13"/>
        <v>0</v>
      </c>
      <c r="J144" s="320" t="str">
        <f t="shared" si="12"/>
        <v>2031–2032</v>
      </c>
      <c r="L144" s="356"/>
      <c r="N144" s="95"/>
    </row>
    <row r="145" spans="1:14" x14ac:dyDescent="0.3">
      <c r="A145" s="354">
        <v>48122</v>
      </c>
      <c r="B145" s="92">
        <f t="shared" si="8"/>
        <v>0</v>
      </c>
      <c r="C145" s="93"/>
      <c r="D145" s="94">
        <f t="shared" si="9"/>
        <v>0</v>
      </c>
      <c r="E145" s="355">
        <f t="shared" si="7"/>
        <v>0</v>
      </c>
      <c r="F145" s="94">
        <f t="shared" si="10"/>
        <v>0</v>
      </c>
      <c r="G145" s="94">
        <f>IF(AND(C145&lt;&gt;"",SUM(G$34:G144)&lt;E$25),$E$25/$E$29,0)</f>
        <v>0</v>
      </c>
      <c r="H145" s="94">
        <f t="shared" si="11"/>
        <v>0</v>
      </c>
      <c r="I145" s="94">
        <f t="shared" si="13"/>
        <v>0</v>
      </c>
      <c r="J145" s="320" t="str">
        <f t="shared" si="12"/>
        <v>2031–2032</v>
      </c>
      <c r="L145" s="356"/>
      <c r="N145" s="95"/>
    </row>
    <row r="146" spans="1:14" x14ac:dyDescent="0.3">
      <c r="A146" s="354">
        <v>48153</v>
      </c>
      <c r="B146" s="92">
        <f t="shared" si="8"/>
        <v>0</v>
      </c>
      <c r="C146" s="93"/>
      <c r="D146" s="94">
        <f t="shared" si="9"/>
        <v>0</v>
      </c>
      <c r="E146" s="355">
        <f t="shared" si="7"/>
        <v>0</v>
      </c>
      <c r="F146" s="94">
        <f t="shared" si="10"/>
        <v>0</v>
      </c>
      <c r="G146" s="94">
        <f>IF(AND(C146&lt;&gt;"",SUM(G$34:G145)&lt;E$25),$E$25/$E$29,0)</f>
        <v>0</v>
      </c>
      <c r="H146" s="94">
        <f t="shared" si="11"/>
        <v>0</v>
      </c>
      <c r="I146" s="94">
        <f t="shared" si="13"/>
        <v>0</v>
      </c>
      <c r="J146" s="320" t="str">
        <f t="shared" si="12"/>
        <v>2031–2032</v>
      </c>
      <c r="L146" s="356"/>
      <c r="N146" s="95"/>
    </row>
    <row r="147" spans="1:14" x14ac:dyDescent="0.3">
      <c r="A147" s="354">
        <v>48183</v>
      </c>
      <c r="B147" s="92">
        <f t="shared" si="8"/>
        <v>0</v>
      </c>
      <c r="C147" s="93"/>
      <c r="D147" s="94">
        <f t="shared" si="9"/>
        <v>0</v>
      </c>
      <c r="E147" s="355">
        <f t="shared" si="7"/>
        <v>0</v>
      </c>
      <c r="F147" s="94">
        <f t="shared" si="10"/>
        <v>0</v>
      </c>
      <c r="G147" s="94">
        <f>IF(AND(C147&lt;&gt;"",SUM(G$34:G146)&lt;E$25),$E$25/$E$29,0)</f>
        <v>0</v>
      </c>
      <c r="H147" s="94">
        <f t="shared" si="11"/>
        <v>0</v>
      </c>
      <c r="I147" s="94">
        <f t="shared" si="13"/>
        <v>0</v>
      </c>
      <c r="J147" s="320" t="str">
        <f t="shared" si="12"/>
        <v>2031–2032</v>
      </c>
      <c r="L147" s="356"/>
      <c r="N147" s="95"/>
    </row>
    <row r="148" spans="1:14" x14ac:dyDescent="0.3">
      <c r="A148" s="354">
        <v>48214</v>
      </c>
      <c r="B148" s="92">
        <f t="shared" si="8"/>
        <v>0</v>
      </c>
      <c r="C148" s="93"/>
      <c r="D148" s="94">
        <f t="shared" si="9"/>
        <v>0</v>
      </c>
      <c r="E148" s="355">
        <f t="shared" si="7"/>
        <v>0</v>
      </c>
      <c r="F148" s="94">
        <f t="shared" si="10"/>
        <v>0</v>
      </c>
      <c r="G148" s="94">
        <f>IF(AND(C148&lt;&gt;"",SUM(G$34:G147)&lt;E$25),$E$25/$E$29,0)</f>
        <v>0</v>
      </c>
      <c r="H148" s="94">
        <f t="shared" si="11"/>
        <v>0</v>
      </c>
      <c r="I148" s="94">
        <f t="shared" si="13"/>
        <v>0</v>
      </c>
      <c r="J148" s="320" t="str">
        <f t="shared" si="12"/>
        <v>2031–2032</v>
      </c>
      <c r="L148" s="356"/>
      <c r="N148" s="95"/>
    </row>
    <row r="149" spans="1:14" x14ac:dyDescent="0.3">
      <c r="A149" s="354">
        <v>48245</v>
      </c>
      <c r="B149" s="92">
        <f t="shared" si="8"/>
        <v>0</v>
      </c>
      <c r="C149" s="93"/>
      <c r="D149" s="94">
        <f t="shared" si="9"/>
        <v>0</v>
      </c>
      <c r="E149" s="355">
        <f t="shared" si="7"/>
        <v>0</v>
      </c>
      <c r="F149" s="94">
        <f t="shared" si="10"/>
        <v>0</v>
      </c>
      <c r="G149" s="94">
        <f>IF(AND(C149&lt;&gt;"",SUM(G$34:G148)&lt;E$25),$E$25/$E$29,0)</f>
        <v>0</v>
      </c>
      <c r="H149" s="94">
        <f t="shared" si="11"/>
        <v>0</v>
      </c>
      <c r="I149" s="94">
        <f t="shared" si="13"/>
        <v>0</v>
      </c>
      <c r="J149" s="320" t="str">
        <f t="shared" si="12"/>
        <v>2031–2032</v>
      </c>
      <c r="L149" s="356"/>
      <c r="N149" s="95"/>
    </row>
    <row r="150" spans="1:14" x14ac:dyDescent="0.3">
      <c r="A150" s="354">
        <v>48274</v>
      </c>
      <c r="B150" s="92">
        <f t="shared" si="8"/>
        <v>0</v>
      </c>
      <c r="C150" s="93"/>
      <c r="D150" s="94">
        <f t="shared" si="9"/>
        <v>0</v>
      </c>
      <c r="E150" s="355">
        <f t="shared" si="7"/>
        <v>0</v>
      </c>
      <c r="F150" s="94">
        <f t="shared" si="10"/>
        <v>0</v>
      </c>
      <c r="G150" s="94">
        <f>IF(AND(C150&lt;&gt;"",SUM(G$34:G149)&lt;E$25),$E$25/$E$29,0)</f>
        <v>0</v>
      </c>
      <c r="H150" s="94">
        <f t="shared" si="11"/>
        <v>0</v>
      </c>
      <c r="I150" s="94">
        <f t="shared" si="13"/>
        <v>0</v>
      </c>
      <c r="J150" s="320" t="str">
        <f t="shared" si="12"/>
        <v>2031–2032</v>
      </c>
      <c r="L150" s="356"/>
      <c r="N150" s="95"/>
    </row>
    <row r="151" spans="1:14" x14ac:dyDescent="0.3">
      <c r="A151" s="354">
        <v>48305</v>
      </c>
      <c r="B151" s="92">
        <f t="shared" si="8"/>
        <v>0</v>
      </c>
      <c r="C151" s="93"/>
      <c r="D151" s="94">
        <f t="shared" si="9"/>
        <v>0</v>
      </c>
      <c r="E151" s="355">
        <f t="shared" si="7"/>
        <v>0</v>
      </c>
      <c r="F151" s="94">
        <f t="shared" si="10"/>
        <v>0</v>
      </c>
      <c r="G151" s="94">
        <f>IF(AND(C151&lt;&gt;"",SUM(G$34:G150)&lt;E$25),$E$25/$E$29,0)</f>
        <v>0</v>
      </c>
      <c r="H151" s="94">
        <f t="shared" si="11"/>
        <v>0</v>
      </c>
      <c r="I151" s="94">
        <f t="shared" si="13"/>
        <v>0</v>
      </c>
      <c r="J151" s="320" t="str">
        <f t="shared" si="12"/>
        <v>2031–2032</v>
      </c>
      <c r="L151" s="356"/>
      <c r="N151" s="95"/>
    </row>
    <row r="152" spans="1:14" x14ac:dyDescent="0.3">
      <c r="A152" s="354">
        <v>48335</v>
      </c>
      <c r="B152" s="92">
        <f t="shared" si="8"/>
        <v>0</v>
      </c>
      <c r="C152" s="93"/>
      <c r="D152" s="94">
        <f t="shared" si="9"/>
        <v>0</v>
      </c>
      <c r="E152" s="355">
        <f t="shared" si="7"/>
        <v>0</v>
      </c>
      <c r="F152" s="94">
        <f t="shared" si="10"/>
        <v>0</v>
      </c>
      <c r="G152" s="94">
        <f>IF(AND(C152&lt;&gt;"",SUM(G$34:G151)&lt;E$25),$E$25/$E$29,0)</f>
        <v>0</v>
      </c>
      <c r="H152" s="94">
        <f t="shared" si="11"/>
        <v>0</v>
      </c>
      <c r="I152" s="94">
        <f t="shared" si="13"/>
        <v>0</v>
      </c>
      <c r="J152" s="320" t="str">
        <f t="shared" si="12"/>
        <v>2031–2032</v>
      </c>
      <c r="L152" s="356"/>
      <c r="N152" s="95"/>
    </row>
    <row r="153" spans="1:14" x14ac:dyDescent="0.3">
      <c r="A153" s="354">
        <v>48366</v>
      </c>
      <c r="B153" s="92">
        <f t="shared" si="8"/>
        <v>0</v>
      </c>
      <c r="C153" s="93"/>
      <c r="D153" s="94">
        <f t="shared" si="9"/>
        <v>0</v>
      </c>
      <c r="E153" s="355">
        <f t="shared" si="7"/>
        <v>0</v>
      </c>
      <c r="F153" s="94">
        <f t="shared" si="10"/>
        <v>0</v>
      </c>
      <c r="G153" s="94">
        <f>IF(AND(C153&lt;&gt;"",SUM(G$34:G152)&lt;E$25),$E$25/$E$29,0)</f>
        <v>0</v>
      </c>
      <c r="H153" s="94">
        <f t="shared" si="11"/>
        <v>0</v>
      </c>
      <c r="I153" s="94">
        <f t="shared" si="13"/>
        <v>0</v>
      </c>
      <c r="J153" s="320" t="str">
        <f t="shared" si="12"/>
        <v>2031–2032</v>
      </c>
      <c r="L153" s="356"/>
      <c r="N153" s="95"/>
    </row>
    <row r="154" spans="1:14" x14ac:dyDescent="0.3">
      <c r="A154" s="354">
        <v>48396</v>
      </c>
      <c r="B154" s="92">
        <f t="shared" si="8"/>
        <v>0</v>
      </c>
      <c r="C154" s="93"/>
      <c r="D154" s="94">
        <f t="shared" si="9"/>
        <v>0</v>
      </c>
      <c r="E154" s="355">
        <f t="shared" si="7"/>
        <v>0</v>
      </c>
      <c r="F154" s="94">
        <f t="shared" si="10"/>
        <v>0</v>
      </c>
      <c r="G154" s="94">
        <f>IF(AND(C154&lt;&gt;"",SUM(G$34:G153)&lt;E$25),$E$25/$E$29,0)</f>
        <v>0</v>
      </c>
      <c r="H154" s="94">
        <f t="shared" si="11"/>
        <v>0</v>
      </c>
      <c r="I154" s="94">
        <f t="shared" si="13"/>
        <v>0</v>
      </c>
      <c r="J154" s="320" t="str">
        <f t="shared" si="12"/>
        <v>2032–2033</v>
      </c>
      <c r="L154" s="356"/>
      <c r="N154" s="95"/>
    </row>
    <row r="155" spans="1:14" x14ac:dyDescent="0.3">
      <c r="A155" s="354">
        <v>48427</v>
      </c>
      <c r="B155" s="92">
        <f t="shared" si="8"/>
        <v>0</v>
      </c>
      <c r="C155" s="93"/>
      <c r="D155" s="94">
        <f t="shared" si="9"/>
        <v>0</v>
      </c>
      <c r="E155" s="355">
        <f t="shared" si="7"/>
        <v>0</v>
      </c>
      <c r="F155" s="94">
        <f t="shared" si="10"/>
        <v>0</v>
      </c>
      <c r="G155" s="94">
        <f>IF(AND(C155&lt;&gt;"",SUM(G$34:G154)&lt;E$25),$E$25/$E$29,0)</f>
        <v>0</v>
      </c>
      <c r="H155" s="94">
        <f t="shared" si="11"/>
        <v>0</v>
      </c>
      <c r="I155" s="94">
        <f t="shared" si="13"/>
        <v>0</v>
      </c>
      <c r="J155" s="320" t="str">
        <f t="shared" si="12"/>
        <v>2032–2033</v>
      </c>
      <c r="L155" s="356"/>
      <c r="N155" s="95"/>
    </row>
    <row r="156" spans="1:14" x14ac:dyDescent="0.3">
      <c r="A156" s="354">
        <v>48458</v>
      </c>
      <c r="B156" s="92">
        <f t="shared" si="8"/>
        <v>0</v>
      </c>
      <c r="C156" s="93"/>
      <c r="D156" s="94">
        <f t="shared" si="9"/>
        <v>0</v>
      </c>
      <c r="E156" s="355">
        <f t="shared" si="7"/>
        <v>0</v>
      </c>
      <c r="F156" s="94">
        <f t="shared" si="10"/>
        <v>0</v>
      </c>
      <c r="G156" s="94">
        <f>IF(AND(C156&lt;&gt;"",SUM(G$34:G155)&lt;E$25),$E$25/$E$29,0)</f>
        <v>0</v>
      </c>
      <c r="H156" s="94">
        <f t="shared" si="11"/>
        <v>0</v>
      </c>
      <c r="I156" s="94">
        <f t="shared" si="13"/>
        <v>0</v>
      </c>
      <c r="J156" s="320" t="str">
        <f t="shared" si="12"/>
        <v>2032–2033</v>
      </c>
      <c r="L156" s="356"/>
      <c r="N156" s="95"/>
    </row>
    <row r="157" spans="1:14" x14ac:dyDescent="0.3">
      <c r="A157" s="354">
        <v>48488</v>
      </c>
      <c r="B157" s="92">
        <f t="shared" si="8"/>
        <v>0</v>
      </c>
      <c r="C157" s="93"/>
      <c r="D157" s="94">
        <f t="shared" si="9"/>
        <v>0</v>
      </c>
      <c r="E157" s="355">
        <f t="shared" si="7"/>
        <v>0</v>
      </c>
      <c r="F157" s="94">
        <f t="shared" si="10"/>
        <v>0</v>
      </c>
      <c r="G157" s="94">
        <f>IF(AND(C157&lt;&gt;"",SUM(G$34:G156)&lt;E$25),$E$25/$E$29,0)</f>
        <v>0</v>
      </c>
      <c r="H157" s="94">
        <f t="shared" si="11"/>
        <v>0</v>
      </c>
      <c r="I157" s="94">
        <f t="shared" si="13"/>
        <v>0</v>
      </c>
      <c r="J157" s="320" t="str">
        <f t="shared" si="12"/>
        <v>2032–2033</v>
      </c>
      <c r="L157" s="356"/>
      <c r="N157" s="95"/>
    </row>
    <row r="158" spans="1:14" x14ac:dyDescent="0.3">
      <c r="A158" s="354">
        <v>48519</v>
      </c>
      <c r="B158" s="92">
        <f t="shared" si="8"/>
        <v>0</v>
      </c>
      <c r="C158" s="93"/>
      <c r="D158" s="94">
        <f t="shared" si="9"/>
        <v>0</v>
      </c>
      <c r="E158" s="355">
        <f t="shared" si="7"/>
        <v>0</v>
      </c>
      <c r="F158" s="94">
        <f t="shared" si="10"/>
        <v>0</v>
      </c>
      <c r="G158" s="94">
        <f>IF(AND(C158&lt;&gt;"",SUM(G$34:G157)&lt;E$25),$E$25/$E$29,0)</f>
        <v>0</v>
      </c>
      <c r="H158" s="94">
        <f t="shared" si="11"/>
        <v>0</v>
      </c>
      <c r="I158" s="94">
        <f t="shared" si="13"/>
        <v>0</v>
      </c>
      <c r="J158" s="320" t="str">
        <f t="shared" si="12"/>
        <v>2032–2033</v>
      </c>
      <c r="L158" s="356"/>
      <c r="N158" s="95"/>
    </row>
    <row r="159" spans="1:14" x14ac:dyDescent="0.3">
      <c r="A159" s="354">
        <v>48549</v>
      </c>
      <c r="B159" s="92">
        <f t="shared" si="8"/>
        <v>0</v>
      </c>
      <c r="C159" s="93"/>
      <c r="D159" s="94">
        <f t="shared" si="9"/>
        <v>0</v>
      </c>
      <c r="E159" s="355">
        <f t="shared" si="7"/>
        <v>0</v>
      </c>
      <c r="F159" s="94">
        <f t="shared" si="10"/>
        <v>0</v>
      </c>
      <c r="G159" s="94">
        <f>IF(AND(C159&lt;&gt;"",SUM(G$34:G158)&lt;E$25),$E$25/$E$29,0)</f>
        <v>0</v>
      </c>
      <c r="H159" s="94">
        <f t="shared" si="11"/>
        <v>0</v>
      </c>
      <c r="I159" s="94">
        <f t="shared" si="13"/>
        <v>0</v>
      </c>
      <c r="J159" s="320" t="str">
        <f t="shared" si="12"/>
        <v>2032–2033</v>
      </c>
      <c r="L159" s="356"/>
      <c r="N159" s="95"/>
    </row>
    <row r="160" spans="1:14" x14ac:dyDescent="0.3">
      <c r="A160" s="354">
        <v>48580</v>
      </c>
      <c r="B160" s="92">
        <f t="shared" si="8"/>
        <v>0</v>
      </c>
      <c r="C160" s="93"/>
      <c r="D160" s="94">
        <f t="shared" si="9"/>
        <v>0</v>
      </c>
      <c r="E160" s="355">
        <f t="shared" si="7"/>
        <v>0</v>
      </c>
      <c r="F160" s="94">
        <f t="shared" si="10"/>
        <v>0</v>
      </c>
      <c r="G160" s="94">
        <f>IF(AND(C160&lt;&gt;"",SUM(G$34:G159)&lt;E$25),$E$25/$E$29,0)</f>
        <v>0</v>
      </c>
      <c r="H160" s="94">
        <f t="shared" si="11"/>
        <v>0</v>
      </c>
      <c r="I160" s="94">
        <f t="shared" si="13"/>
        <v>0</v>
      </c>
      <c r="J160" s="320" t="str">
        <f t="shared" si="12"/>
        <v>2032–2033</v>
      </c>
      <c r="L160" s="356"/>
      <c r="N160" s="95"/>
    </row>
    <row r="161" spans="1:14" x14ac:dyDescent="0.3">
      <c r="A161" s="354">
        <v>48611</v>
      </c>
      <c r="B161" s="92">
        <f t="shared" si="8"/>
        <v>0</v>
      </c>
      <c r="C161" s="93"/>
      <c r="D161" s="94">
        <f t="shared" si="9"/>
        <v>0</v>
      </c>
      <c r="E161" s="355">
        <f t="shared" si="7"/>
        <v>0</v>
      </c>
      <c r="F161" s="94">
        <f t="shared" si="10"/>
        <v>0</v>
      </c>
      <c r="G161" s="94">
        <f>IF(AND(C161&lt;&gt;"",SUM(G$34:G160)&lt;E$25),$E$25/$E$29,0)</f>
        <v>0</v>
      </c>
      <c r="H161" s="94">
        <f t="shared" si="11"/>
        <v>0</v>
      </c>
      <c r="I161" s="94">
        <f t="shared" si="13"/>
        <v>0</v>
      </c>
      <c r="J161" s="320" t="str">
        <f t="shared" si="12"/>
        <v>2032–2033</v>
      </c>
      <c r="L161" s="356"/>
      <c r="N161" s="95"/>
    </row>
    <row r="162" spans="1:14" x14ac:dyDescent="0.3">
      <c r="A162" s="354">
        <v>48639</v>
      </c>
      <c r="B162" s="92">
        <f t="shared" si="8"/>
        <v>0</v>
      </c>
      <c r="C162" s="93"/>
      <c r="D162" s="94">
        <f t="shared" si="9"/>
        <v>0</v>
      </c>
      <c r="E162" s="355">
        <f t="shared" ref="E162:E225" si="14">C162-D162</f>
        <v>0</v>
      </c>
      <c r="F162" s="94">
        <f t="shared" si="10"/>
        <v>0</v>
      </c>
      <c r="G162" s="94">
        <f>IF(AND(C162&lt;&gt;"",SUM(G$34:G161)&lt;E$25),$E$25/$E$29,0)</f>
        <v>0</v>
      </c>
      <c r="H162" s="94">
        <f t="shared" si="11"/>
        <v>0</v>
      </c>
      <c r="I162" s="94">
        <f t="shared" si="13"/>
        <v>0</v>
      </c>
      <c r="J162" s="320" t="str">
        <f t="shared" si="12"/>
        <v>2032–2033</v>
      </c>
      <c r="L162" s="356"/>
      <c r="N162" s="95"/>
    </row>
    <row r="163" spans="1:14" x14ac:dyDescent="0.3">
      <c r="A163" s="354">
        <v>48670</v>
      </c>
      <c r="B163" s="92">
        <f t="shared" ref="B163:B226" si="15">IF(C163&gt;0,C163*-1,C163)</f>
        <v>0</v>
      </c>
      <c r="C163" s="93"/>
      <c r="D163" s="94">
        <f t="shared" ref="D163:D226" si="16">IF(C163="",0,IF($E$20="Beginning",IF(C162&lt;&gt;"",$F162*$E$16/12,0),IF(C162&lt;&gt;"",$F162*$E$16/12,$E$21*$E$16/12)))</f>
        <v>0</v>
      </c>
      <c r="E163" s="355">
        <f t="shared" si="14"/>
        <v>0</v>
      </c>
      <c r="F163" s="94">
        <f t="shared" ref="F163:F226" si="17">IF(C163="",0,IF(C162="",$E$21-E163,IF(C163&lt;&gt;"",F162-E163)))</f>
        <v>0</v>
      </c>
      <c r="G163" s="94">
        <f>IF(AND(C163&lt;&gt;"",SUM(G$34:G162)&lt;E$25),$E$25/$E$29,0)</f>
        <v>0</v>
      </c>
      <c r="H163" s="94">
        <f t="shared" ref="H163:H226" si="18">IF(C163&lt;&gt;"",G163+H162,0)</f>
        <v>0</v>
      </c>
      <c r="I163" s="94">
        <f t="shared" si="13"/>
        <v>0</v>
      </c>
      <c r="J163" s="320" t="str">
        <f t="shared" ref="J163:J226" si="19">IF(OR(MONTH(A163)=1,MONTH(A163)=2,MONTH(A163)=3,MONTH(A163)=4,MONTH(A163)=5,MONTH(A163)=6),YEAR(A163)-1&amp;"–"&amp;YEAR(A163),YEAR(A163)&amp;"–"&amp;YEAR(A163)+1)</f>
        <v>2032–2033</v>
      </c>
      <c r="L163" s="356"/>
      <c r="N163" s="95"/>
    </row>
    <row r="164" spans="1:14" x14ac:dyDescent="0.3">
      <c r="A164" s="354">
        <v>48700</v>
      </c>
      <c r="B164" s="92">
        <f t="shared" si="15"/>
        <v>0</v>
      </c>
      <c r="C164" s="93"/>
      <c r="D164" s="94">
        <f t="shared" si="16"/>
        <v>0</v>
      </c>
      <c r="E164" s="355">
        <f t="shared" si="14"/>
        <v>0</v>
      </c>
      <c r="F164" s="94">
        <f t="shared" si="17"/>
        <v>0</v>
      </c>
      <c r="G164" s="94">
        <f>IF(AND(C164&lt;&gt;"",SUM(G$34:G163)&lt;E$25),$E$25/$E$29,0)</f>
        <v>0</v>
      </c>
      <c r="H164" s="94">
        <f t="shared" si="18"/>
        <v>0</v>
      </c>
      <c r="I164" s="94">
        <f t="shared" ref="I164:I227" si="20">IF(C164&lt;&gt;"",$E$25-H164,0)</f>
        <v>0</v>
      </c>
      <c r="J164" s="320" t="str">
        <f t="shared" si="19"/>
        <v>2032–2033</v>
      </c>
      <c r="L164" s="356"/>
      <c r="N164" s="95"/>
    </row>
    <row r="165" spans="1:14" x14ac:dyDescent="0.3">
      <c r="A165" s="354">
        <v>48731</v>
      </c>
      <c r="B165" s="92">
        <f t="shared" si="15"/>
        <v>0</v>
      </c>
      <c r="C165" s="93"/>
      <c r="D165" s="94">
        <f t="shared" si="16"/>
        <v>0</v>
      </c>
      <c r="E165" s="355">
        <f t="shared" si="14"/>
        <v>0</v>
      </c>
      <c r="F165" s="94">
        <f t="shared" si="17"/>
        <v>0</v>
      </c>
      <c r="G165" s="94">
        <f>IF(AND(C165&lt;&gt;"",SUM(G$34:G164)&lt;E$25),$E$25/$E$29,0)</f>
        <v>0</v>
      </c>
      <c r="H165" s="94">
        <f t="shared" si="18"/>
        <v>0</v>
      </c>
      <c r="I165" s="94">
        <f t="shared" si="20"/>
        <v>0</v>
      </c>
      <c r="J165" s="320" t="str">
        <f t="shared" si="19"/>
        <v>2032–2033</v>
      </c>
      <c r="L165" s="356"/>
      <c r="N165" s="95"/>
    </row>
    <row r="166" spans="1:14" x14ac:dyDescent="0.3">
      <c r="A166" s="354">
        <v>48761</v>
      </c>
      <c r="B166" s="92">
        <f t="shared" si="15"/>
        <v>0</v>
      </c>
      <c r="C166" s="93"/>
      <c r="D166" s="94">
        <f t="shared" si="16"/>
        <v>0</v>
      </c>
      <c r="E166" s="355">
        <f t="shared" si="14"/>
        <v>0</v>
      </c>
      <c r="F166" s="94">
        <f t="shared" si="17"/>
        <v>0</v>
      </c>
      <c r="G166" s="94">
        <f>IF(AND(C166&lt;&gt;"",SUM(G$34:G165)&lt;E$25),$E$25/$E$29,0)</f>
        <v>0</v>
      </c>
      <c r="H166" s="94">
        <f t="shared" si="18"/>
        <v>0</v>
      </c>
      <c r="I166" s="94">
        <f t="shared" si="20"/>
        <v>0</v>
      </c>
      <c r="J166" s="320" t="str">
        <f t="shared" si="19"/>
        <v>2033–2034</v>
      </c>
      <c r="L166" s="356"/>
      <c r="N166" s="95"/>
    </row>
    <row r="167" spans="1:14" x14ac:dyDescent="0.3">
      <c r="A167" s="354">
        <v>48792</v>
      </c>
      <c r="B167" s="92">
        <f t="shared" si="15"/>
        <v>0</v>
      </c>
      <c r="C167" s="93"/>
      <c r="D167" s="94">
        <f t="shared" si="16"/>
        <v>0</v>
      </c>
      <c r="E167" s="355">
        <f t="shared" si="14"/>
        <v>0</v>
      </c>
      <c r="F167" s="94">
        <f t="shared" si="17"/>
        <v>0</v>
      </c>
      <c r="G167" s="94">
        <f>IF(AND(C167&lt;&gt;"",SUM(G$34:G166)&lt;E$25),$E$25/$E$29,0)</f>
        <v>0</v>
      </c>
      <c r="H167" s="94">
        <f t="shared" si="18"/>
        <v>0</v>
      </c>
      <c r="I167" s="94">
        <f t="shared" si="20"/>
        <v>0</v>
      </c>
      <c r="J167" s="320" t="str">
        <f t="shared" si="19"/>
        <v>2033–2034</v>
      </c>
      <c r="L167" s="356"/>
      <c r="N167" s="95"/>
    </row>
    <row r="168" spans="1:14" x14ac:dyDescent="0.3">
      <c r="A168" s="354">
        <v>48823</v>
      </c>
      <c r="B168" s="92">
        <f t="shared" si="15"/>
        <v>0</v>
      </c>
      <c r="C168" s="93"/>
      <c r="D168" s="94">
        <f t="shared" si="16"/>
        <v>0</v>
      </c>
      <c r="E168" s="355">
        <f t="shared" si="14"/>
        <v>0</v>
      </c>
      <c r="F168" s="94">
        <f t="shared" si="17"/>
        <v>0</v>
      </c>
      <c r="G168" s="94">
        <f>IF(AND(C168&lt;&gt;"",SUM(G$34:G167)&lt;E$25),$E$25/$E$29,0)</f>
        <v>0</v>
      </c>
      <c r="H168" s="94">
        <f t="shared" si="18"/>
        <v>0</v>
      </c>
      <c r="I168" s="94">
        <f t="shared" si="20"/>
        <v>0</v>
      </c>
      <c r="J168" s="320" t="str">
        <f t="shared" si="19"/>
        <v>2033–2034</v>
      </c>
      <c r="L168" s="356"/>
      <c r="N168" s="95"/>
    </row>
    <row r="169" spans="1:14" x14ac:dyDescent="0.3">
      <c r="A169" s="354">
        <v>48853</v>
      </c>
      <c r="B169" s="92">
        <f t="shared" si="15"/>
        <v>0</v>
      </c>
      <c r="C169" s="93"/>
      <c r="D169" s="94">
        <f t="shared" si="16"/>
        <v>0</v>
      </c>
      <c r="E169" s="355">
        <f t="shared" si="14"/>
        <v>0</v>
      </c>
      <c r="F169" s="94">
        <f t="shared" si="17"/>
        <v>0</v>
      </c>
      <c r="G169" s="94">
        <f>IF(AND(C169&lt;&gt;"",SUM(G$34:G168)&lt;E$25),$E$25/$E$29,0)</f>
        <v>0</v>
      </c>
      <c r="H169" s="94">
        <f t="shared" si="18"/>
        <v>0</v>
      </c>
      <c r="I169" s="94">
        <f t="shared" si="20"/>
        <v>0</v>
      </c>
      <c r="J169" s="320" t="str">
        <f t="shared" si="19"/>
        <v>2033–2034</v>
      </c>
      <c r="L169" s="356"/>
      <c r="N169" s="95"/>
    </row>
    <row r="170" spans="1:14" x14ac:dyDescent="0.3">
      <c r="A170" s="354">
        <v>48884</v>
      </c>
      <c r="B170" s="92">
        <f t="shared" si="15"/>
        <v>0</v>
      </c>
      <c r="C170" s="93"/>
      <c r="D170" s="94">
        <f t="shared" si="16"/>
        <v>0</v>
      </c>
      <c r="E170" s="355">
        <f t="shared" si="14"/>
        <v>0</v>
      </c>
      <c r="F170" s="94">
        <f t="shared" si="17"/>
        <v>0</v>
      </c>
      <c r="G170" s="94">
        <f>IF(AND(C170&lt;&gt;"",SUM(G$34:G169)&lt;E$25),$E$25/$E$29,0)</f>
        <v>0</v>
      </c>
      <c r="H170" s="94">
        <f t="shared" si="18"/>
        <v>0</v>
      </c>
      <c r="I170" s="94">
        <f t="shared" si="20"/>
        <v>0</v>
      </c>
      <c r="J170" s="320" t="str">
        <f t="shared" si="19"/>
        <v>2033–2034</v>
      </c>
      <c r="L170" s="356"/>
      <c r="N170" s="95"/>
    </row>
    <row r="171" spans="1:14" x14ac:dyDescent="0.3">
      <c r="A171" s="354">
        <v>48914</v>
      </c>
      <c r="B171" s="92">
        <f t="shared" si="15"/>
        <v>0</v>
      </c>
      <c r="C171" s="93"/>
      <c r="D171" s="94">
        <f t="shared" si="16"/>
        <v>0</v>
      </c>
      <c r="E171" s="355">
        <f t="shared" si="14"/>
        <v>0</v>
      </c>
      <c r="F171" s="94">
        <f t="shared" si="17"/>
        <v>0</v>
      </c>
      <c r="G171" s="94">
        <f>IF(AND(C171&lt;&gt;"",SUM(G$34:G170)&lt;E$25),$E$25/$E$29,0)</f>
        <v>0</v>
      </c>
      <c r="H171" s="94">
        <f t="shared" si="18"/>
        <v>0</v>
      </c>
      <c r="I171" s="94">
        <f t="shared" si="20"/>
        <v>0</v>
      </c>
      <c r="J171" s="320" t="str">
        <f t="shared" si="19"/>
        <v>2033–2034</v>
      </c>
      <c r="L171" s="356"/>
      <c r="N171" s="95"/>
    </row>
    <row r="172" spans="1:14" x14ac:dyDescent="0.3">
      <c r="A172" s="354">
        <v>48945</v>
      </c>
      <c r="B172" s="92">
        <f t="shared" si="15"/>
        <v>0</v>
      </c>
      <c r="C172" s="93"/>
      <c r="D172" s="94">
        <f t="shared" si="16"/>
        <v>0</v>
      </c>
      <c r="E172" s="355">
        <f t="shared" si="14"/>
        <v>0</v>
      </c>
      <c r="F172" s="94">
        <f t="shared" si="17"/>
        <v>0</v>
      </c>
      <c r="G172" s="94">
        <f>IF(AND(C172&lt;&gt;"",SUM(G$34:G171)&lt;E$25),$E$25/$E$29,0)</f>
        <v>0</v>
      </c>
      <c r="H172" s="94">
        <f t="shared" si="18"/>
        <v>0</v>
      </c>
      <c r="I172" s="94">
        <f t="shared" si="20"/>
        <v>0</v>
      </c>
      <c r="J172" s="320" t="str">
        <f t="shared" si="19"/>
        <v>2033–2034</v>
      </c>
      <c r="L172" s="356"/>
      <c r="N172" s="95"/>
    </row>
    <row r="173" spans="1:14" x14ac:dyDescent="0.3">
      <c r="A173" s="354">
        <v>48976</v>
      </c>
      <c r="B173" s="92">
        <f t="shared" si="15"/>
        <v>0</v>
      </c>
      <c r="C173" s="93"/>
      <c r="D173" s="94">
        <f t="shared" si="16"/>
        <v>0</v>
      </c>
      <c r="E173" s="355">
        <f t="shared" si="14"/>
        <v>0</v>
      </c>
      <c r="F173" s="94">
        <f t="shared" si="17"/>
        <v>0</v>
      </c>
      <c r="G173" s="94">
        <f>IF(AND(C173&lt;&gt;"",SUM(G$34:G172)&lt;E$25),$E$25/$E$29,0)</f>
        <v>0</v>
      </c>
      <c r="H173" s="94">
        <f t="shared" si="18"/>
        <v>0</v>
      </c>
      <c r="I173" s="94">
        <f t="shared" si="20"/>
        <v>0</v>
      </c>
      <c r="J173" s="320" t="str">
        <f t="shared" si="19"/>
        <v>2033–2034</v>
      </c>
      <c r="L173" s="356"/>
      <c r="N173" s="95"/>
    </row>
    <row r="174" spans="1:14" x14ac:dyDescent="0.3">
      <c r="A174" s="354">
        <v>49004</v>
      </c>
      <c r="B174" s="92">
        <f t="shared" si="15"/>
        <v>0</v>
      </c>
      <c r="C174" s="93"/>
      <c r="D174" s="94">
        <f t="shared" si="16"/>
        <v>0</v>
      </c>
      <c r="E174" s="355">
        <f t="shared" si="14"/>
        <v>0</v>
      </c>
      <c r="F174" s="94">
        <f t="shared" si="17"/>
        <v>0</v>
      </c>
      <c r="G174" s="94">
        <f>IF(AND(C174&lt;&gt;"",SUM(G$34:G173)&lt;E$25),$E$25/$E$29,0)</f>
        <v>0</v>
      </c>
      <c r="H174" s="94">
        <f t="shared" si="18"/>
        <v>0</v>
      </c>
      <c r="I174" s="94">
        <f t="shared" si="20"/>
        <v>0</v>
      </c>
      <c r="J174" s="320" t="str">
        <f t="shared" si="19"/>
        <v>2033–2034</v>
      </c>
      <c r="L174" s="356"/>
      <c r="N174" s="95"/>
    </row>
    <row r="175" spans="1:14" x14ac:dyDescent="0.3">
      <c r="A175" s="354">
        <v>49035</v>
      </c>
      <c r="B175" s="92">
        <f t="shared" si="15"/>
        <v>0</v>
      </c>
      <c r="C175" s="93"/>
      <c r="D175" s="94">
        <f t="shared" si="16"/>
        <v>0</v>
      </c>
      <c r="E175" s="355">
        <f t="shared" si="14"/>
        <v>0</v>
      </c>
      <c r="F175" s="94">
        <f t="shared" si="17"/>
        <v>0</v>
      </c>
      <c r="G175" s="94">
        <f>IF(AND(C175&lt;&gt;"",SUM(G$34:G174)&lt;E$25),$E$25/$E$29,0)</f>
        <v>0</v>
      </c>
      <c r="H175" s="94">
        <f t="shared" si="18"/>
        <v>0</v>
      </c>
      <c r="I175" s="94">
        <f t="shared" si="20"/>
        <v>0</v>
      </c>
      <c r="J175" s="320" t="str">
        <f t="shared" si="19"/>
        <v>2033–2034</v>
      </c>
      <c r="L175" s="356"/>
      <c r="N175" s="95"/>
    </row>
    <row r="176" spans="1:14" x14ac:dyDescent="0.3">
      <c r="A176" s="354">
        <v>49065</v>
      </c>
      <c r="B176" s="92">
        <f t="shared" si="15"/>
        <v>0</v>
      </c>
      <c r="C176" s="93"/>
      <c r="D176" s="94">
        <f t="shared" si="16"/>
        <v>0</v>
      </c>
      <c r="E176" s="355">
        <f t="shared" si="14"/>
        <v>0</v>
      </c>
      <c r="F176" s="94">
        <f t="shared" si="17"/>
        <v>0</v>
      </c>
      <c r="G176" s="94">
        <f>IF(AND(C176&lt;&gt;"",SUM(G$34:G175)&lt;E$25),$E$25/$E$29,0)</f>
        <v>0</v>
      </c>
      <c r="H176" s="94">
        <f t="shared" si="18"/>
        <v>0</v>
      </c>
      <c r="I176" s="94">
        <f t="shared" si="20"/>
        <v>0</v>
      </c>
      <c r="J176" s="320" t="str">
        <f t="shared" si="19"/>
        <v>2033–2034</v>
      </c>
      <c r="L176" s="356"/>
      <c r="N176" s="95"/>
    </row>
    <row r="177" spans="1:14" x14ac:dyDescent="0.3">
      <c r="A177" s="354">
        <v>49096</v>
      </c>
      <c r="B177" s="92">
        <f t="shared" si="15"/>
        <v>0</v>
      </c>
      <c r="C177" s="93"/>
      <c r="D177" s="94">
        <f t="shared" si="16"/>
        <v>0</v>
      </c>
      <c r="E177" s="355">
        <f t="shared" si="14"/>
        <v>0</v>
      </c>
      <c r="F177" s="94">
        <f t="shared" si="17"/>
        <v>0</v>
      </c>
      <c r="G177" s="94">
        <f>IF(AND(C177&lt;&gt;"",SUM(G$34:G176)&lt;E$25),$E$25/$E$29,0)</f>
        <v>0</v>
      </c>
      <c r="H177" s="94">
        <f t="shared" si="18"/>
        <v>0</v>
      </c>
      <c r="I177" s="94">
        <f t="shared" si="20"/>
        <v>0</v>
      </c>
      <c r="J177" s="320" t="str">
        <f t="shared" si="19"/>
        <v>2033–2034</v>
      </c>
      <c r="L177" s="356"/>
      <c r="N177" s="95"/>
    </row>
    <row r="178" spans="1:14" x14ac:dyDescent="0.3">
      <c r="A178" s="354">
        <v>49126</v>
      </c>
      <c r="B178" s="92">
        <f t="shared" si="15"/>
        <v>0</v>
      </c>
      <c r="C178" s="93"/>
      <c r="D178" s="94">
        <f t="shared" si="16"/>
        <v>0</v>
      </c>
      <c r="E178" s="355">
        <f t="shared" si="14"/>
        <v>0</v>
      </c>
      <c r="F178" s="94">
        <f t="shared" si="17"/>
        <v>0</v>
      </c>
      <c r="G178" s="94">
        <f>IF(AND(C178&lt;&gt;"",SUM(G$34:G177)&lt;E$25),$E$25/$E$29,0)</f>
        <v>0</v>
      </c>
      <c r="H178" s="94">
        <f t="shared" si="18"/>
        <v>0</v>
      </c>
      <c r="I178" s="94">
        <f t="shared" si="20"/>
        <v>0</v>
      </c>
      <c r="J178" s="320" t="str">
        <f t="shared" si="19"/>
        <v>2034–2035</v>
      </c>
      <c r="L178" s="356"/>
      <c r="N178" s="95"/>
    </row>
    <row r="179" spans="1:14" x14ac:dyDescent="0.3">
      <c r="A179" s="354">
        <v>49157</v>
      </c>
      <c r="B179" s="92">
        <f t="shared" si="15"/>
        <v>0</v>
      </c>
      <c r="C179" s="93"/>
      <c r="D179" s="94">
        <f t="shared" si="16"/>
        <v>0</v>
      </c>
      <c r="E179" s="355">
        <f t="shared" si="14"/>
        <v>0</v>
      </c>
      <c r="F179" s="94">
        <f t="shared" si="17"/>
        <v>0</v>
      </c>
      <c r="G179" s="94">
        <f>IF(AND(C179&lt;&gt;"",SUM(G$34:G178)&lt;E$25),$E$25/$E$29,0)</f>
        <v>0</v>
      </c>
      <c r="H179" s="94">
        <f t="shared" si="18"/>
        <v>0</v>
      </c>
      <c r="I179" s="94">
        <f t="shared" si="20"/>
        <v>0</v>
      </c>
      <c r="J179" s="320" t="str">
        <f t="shared" si="19"/>
        <v>2034–2035</v>
      </c>
      <c r="L179" s="356"/>
      <c r="N179" s="95"/>
    </row>
    <row r="180" spans="1:14" x14ac:dyDescent="0.3">
      <c r="A180" s="354">
        <v>49188</v>
      </c>
      <c r="B180" s="92">
        <f t="shared" si="15"/>
        <v>0</v>
      </c>
      <c r="C180" s="93"/>
      <c r="D180" s="94">
        <f t="shared" si="16"/>
        <v>0</v>
      </c>
      <c r="E180" s="355">
        <f t="shared" si="14"/>
        <v>0</v>
      </c>
      <c r="F180" s="94">
        <f t="shared" si="17"/>
        <v>0</v>
      </c>
      <c r="G180" s="94">
        <f>IF(AND(C180&lt;&gt;"",SUM(G$34:G179)&lt;E$25),$E$25/$E$29,0)</f>
        <v>0</v>
      </c>
      <c r="H180" s="94">
        <f t="shared" si="18"/>
        <v>0</v>
      </c>
      <c r="I180" s="94">
        <f t="shared" si="20"/>
        <v>0</v>
      </c>
      <c r="J180" s="320" t="str">
        <f t="shared" si="19"/>
        <v>2034–2035</v>
      </c>
      <c r="L180" s="356"/>
      <c r="N180" s="95"/>
    </row>
    <row r="181" spans="1:14" x14ac:dyDescent="0.3">
      <c r="A181" s="354">
        <v>49218</v>
      </c>
      <c r="B181" s="92">
        <f t="shared" si="15"/>
        <v>0</v>
      </c>
      <c r="C181" s="93"/>
      <c r="D181" s="94">
        <f t="shared" si="16"/>
        <v>0</v>
      </c>
      <c r="E181" s="355">
        <f t="shared" si="14"/>
        <v>0</v>
      </c>
      <c r="F181" s="94">
        <f t="shared" si="17"/>
        <v>0</v>
      </c>
      <c r="G181" s="94">
        <f>IF(AND(C181&lt;&gt;"",SUM(G$34:G180)&lt;E$25),$E$25/$E$29,0)</f>
        <v>0</v>
      </c>
      <c r="H181" s="94">
        <f t="shared" si="18"/>
        <v>0</v>
      </c>
      <c r="I181" s="94">
        <f t="shared" si="20"/>
        <v>0</v>
      </c>
      <c r="J181" s="320" t="str">
        <f t="shared" si="19"/>
        <v>2034–2035</v>
      </c>
      <c r="L181" s="356"/>
      <c r="N181" s="95"/>
    </row>
    <row r="182" spans="1:14" x14ac:dyDescent="0.3">
      <c r="A182" s="354">
        <v>49249</v>
      </c>
      <c r="B182" s="92">
        <f t="shared" si="15"/>
        <v>0</v>
      </c>
      <c r="C182" s="93"/>
      <c r="D182" s="94">
        <f t="shared" si="16"/>
        <v>0</v>
      </c>
      <c r="E182" s="355">
        <f t="shared" si="14"/>
        <v>0</v>
      </c>
      <c r="F182" s="94">
        <f t="shared" si="17"/>
        <v>0</v>
      </c>
      <c r="G182" s="94">
        <f>IF(AND(C182&lt;&gt;"",SUM(G$34:G181)&lt;E$25),$E$25/$E$29,0)</f>
        <v>0</v>
      </c>
      <c r="H182" s="94">
        <f t="shared" si="18"/>
        <v>0</v>
      </c>
      <c r="I182" s="94">
        <f t="shared" si="20"/>
        <v>0</v>
      </c>
      <c r="J182" s="320" t="str">
        <f t="shared" si="19"/>
        <v>2034–2035</v>
      </c>
      <c r="L182" s="356"/>
      <c r="N182" s="95"/>
    </row>
    <row r="183" spans="1:14" x14ac:dyDescent="0.3">
      <c r="A183" s="354">
        <v>49279</v>
      </c>
      <c r="B183" s="92">
        <f t="shared" si="15"/>
        <v>0</v>
      </c>
      <c r="C183" s="93"/>
      <c r="D183" s="94">
        <f t="shared" si="16"/>
        <v>0</v>
      </c>
      <c r="E183" s="355">
        <f t="shared" si="14"/>
        <v>0</v>
      </c>
      <c r="F183" s="94">
        <f t="shared" si="17"/>
        <v>0</v>
      </c>
      <c r="G183" s="94">
        <f>IF(AND(C183&lt;&gt;"",SUM(G$34:G182)&lt;E$25),$E$25/$E$29,0)</f>
        <v>0</v>
      </c>
      <c r="H183" s="94">
        <f t="shared" si="18"/>
        <v>0</v>
      </c>
      <c r="I183" s="94">
        <f t="shared" si="20"/>
        <v>0</v>
      </c>
      <c r="J183" s="320" t="str">
        <f t="shared" si="19"/>
        <v>2034–2035</v>
      </c>
      <c r="L183" s="356"/>
      <c r="N183" s="95"/>
    </row>
    <row r="184" spans="1:14" x14ac:dyDescent="0.3">
      <c r="A184" s="354">
        <v>49310</v>
      </c>
      <c r="B184" s="92">
        <f t="shared" si="15"/>
        <v>0</v>
      </c>
      <c r="C184" s="93"/>
      <c r="D184" s="94">
        <f t="shared" si="16"/>
        <v>0</v>
      </c>
      <c r="E184" s="355">
        <f t="shared" si="14"/>
        <v>0</v>
      </c>
      <c r="F184" s="94">
        <f t="shared" si="17"/>
        <v>0</v>
      </c>
      <c r="G184" s="94">
        <f>IF(AND(C184&lt;&gt;"",SUM(G$34:G183)&lt;E$25),$E$25/$E$29,0)</f>
        <v>0</v>
      </c>
      <c r="H184" s="94">
        <f t="shared" si="18"/>
        <v>0</v>
      </c>
      <c r="I184" s="94">
        <f t="shared" si="20"/>
        <v>0</v>
      </c>
      <c r="J184" s="320" t="str">
        <f t="shared" si="19"/>
        <v>2034–2035</v>
      </c>
      <c r="L184" s="356"/>
      <c r="N184" s="95"/>
    </row>
    <row r="185" spans="1:14" x14ac:dyDescent="0.3">
      <c r="A185" s="354">
        <v>49341</v>
      </c>
      <c r="B185" s="92">
        <f t="shared" si="15"/>
        <v>0</v>
      </c>
      <c r="C185" s="93"/>
      <c r="D185" s="94">
        <f t="shared" si="16"/>
        <v>0</v>
      </c>
      <c r="E185" s="355">
        <f t="shared" si="14"/>
        <v>0</v>
      </c>
      <c r="F185" s="94">
        <f t="shared" si="17"/>
        <v>0</v>
      </c>
      <c r="G185" s="94">
        <f>IF(AND(C185&lt;&gt;"",SUM(G$34:G184)&lt;E$25),$E$25/$E$29,0)</f>
        <v>0</v>
      </c>
      <c r="H185" s="94">
        <f t="shared" si="18"/>
        <v>0</v>
      </c>
      <c r="I185" s="94">
        <f t="shared" si="20"/>
        <v>0</v>
      </c>
      <c r="J185" s="320" t="str">
        <f t="shared" si="19"/>
        <v>2034–2035</v>
      </c>
      <c r="L185" s="356"/>
      <c r="N185" s="95"/>
    </row>
    <row r="186" spans="1:14" x14ac:dyDescent="0.3">
      <c r="A186" s="354">
        <v>49369</v>
      </c>
      <c r="B186" s="92">
        <f t="shared" si="15"/>
        <v>0</v>
      </c>
      <c r="C186" s="93"/>
      <c r="D186" s="94">
        <f t="shared" si="16"/>
        <v>0</v>
      </c>
      <c r="E186" s="355">
        <f t="shared" si="14"/>
        <v>0</v>
      </c>
      <c r="F186" s="94">
        <f t="shared" si="17"/>
        <v>0</v>
      </c>
      <c r="G186" s="94">
        <f>IF(AND(C186&lt;&gt;"",SUM(G$34:G185)&lt;E$25),$E$25/$E$29,0)</f>
        <v>0</v>
      </c>
      <c r="H186" s="94">
        <f t="shared" si="18"/>
        <v>0</v>
      </c>
      <c r="I186" s="94">
        <f t="shared" si="20"/>
        <v>0</v>
      </c>
      <c r="J186" s="320" t="str">
        <f t="shared" si="19"/>
        <v>2034–2035</v>
      </c>
      <c r="L186" s="356"/>
      <c r="N186" s="95"/>
    </row>
    <row r="187" spans="1:14" x14ac:dyDescent="0.3">
      <c r="A187" s="354">
        <v>49400</v>
      </c>
      <c r="B187" s="92">
        <f t="shared" si="15"/>
        <v>0</v>
      </c>
      <c r="C187" s="93"/>
      <c r="D187" s="94">
        <f t="shared" si="16"/>
        <v>0</v>
      </c>
      <c r="E187" s="355">
        <f t="shared" si="14"/>
        <v>0</v>
      </c>
      <c r="F187" s="94">
        <f t="shared" si="17"/>
        <v>0</v>
      </c>
      <c r="G187" s="94">
        <f>IF(AND(C187&lt;&gt;"",SUM(G$34:G186)&lt;E$25),$E$25/$E$29,0)</f>
        <v>0</v>
      </c>
      <c r="H187" s="94">
        <f t="shared" si="18"/>
        <v>0</v>
      </c>
      <c r="I187" s="94">
        <f t="shared" si="20"/>
        <v>0</v>
      </c>
      <c r="J187" s="320" t="str">
        <f t="shared" si="19"/>
        <v>2034–2035</v>
      </c>
      <c r="L187" s="356"/>
      <c r="N187" s="95"/>
    </row>
    <row r="188" spans="1:14" x14ac:dyDescent="0.3">
      <c r="A188" s="354">
        <v>49430</v>
      </c>
      <c r="B188" s="92">
        <f t="shared" si="15"/>
        <v>0</v>
      </c>
      <c r="C188" s="93"/>
      <c r="D188" s="94">
        <f t="shared" si="16"/>
        <v>0</v>
      </c>
      <c r="E188" s="355">
        <f t="shared" si="14"/>
        <v>0</v>
      </c>
      <c r="F188" s="94">
        <f t="shared" si="17"/>
        <v>0</v>
      </c>
      <c r="G188" s="94">
        <f>IF(AND(C188&lt;&gt;"",SUM(G$34:G187)&lt;E$25),$E$25/$E$29,0)</f>
        <v>0</v>
      </c>
      <c r="H188" s="94">
        <f t="shared" si="18"/>
        <v>0</v>
      </c>
      <c r="I188" s="94">
        <f t="shared" si="20"/>
        <v>0</v>
      </c>
      <c r="J188" s="320" t="str">
        <f t="shared" si="19"/>
        <v>2034–2035</v>
      </c>
      <c r="L188" s="356"/>
      <c r="N188" s="95"/>
    </row>
    <row r="189" spans="1:14" x14ac:dyDescent="0.3">
      <c r="A189" s="354">
        <v>49461</v>
      </c>
      <c r="B189" s="92">
        <f t="shared" si="15"/>
        <v>0</v>
      </c>
      <c r="C189" s="93"/>
      <c r="D189" s="94">
        <f t="shared" si="16"/>
        <v>0</v>
      </c>
      <c r="E189" s="355">
        <f t="shared" si="14"/>
        <v>0</v>
      </c>
      <c r="F189" s="94">
        <f t="shared" si="17"/>
        <v>0</v>
      </c>
      <c r="G189" s="94">
        <f>IF(AND(C189&lt;&gt;"",SUM(G$34:G188)&lt;E$25),$E$25/$E$29,0)</f>
        <v>0</v>
      </c>
      <c r="H189" s="94">
        <f t="shared" si="18"/>
        <v>0</v>
      </c>
      <c r="I189" s="94">
        <f t="shared" si="20"/>
        <v>0</v>
      </c>
      <c r="J189" s="320" t="str">
        <f t="shared" si="19"/>
        <v>2034–2035</v>
      </c>
      <c r="L189" s="356"/>
      <c r="N189" s="95"/>
    </row>
    <row r="190" spans="1:14" x14ac:dyDescent="0.3">
      <c r="A190" s="354">
        <v>49491</v>
      </c>
      <c r="B190" s="92">
        <f t="shared" si="15"/>
        <v>0</v>
      </c>
      <c r="C190" s="93"/>
      <c r="D190" s="94">
        <f t="shared" si="16"/>
        <v>0</v>
      </c>
      <c r="E190" s="355">
        <f t="shared" si="14"/>
        <v>0</v>
      </c>
      <c r="F190" s="94">
        <f t="shared" si="17"/>
        <v>0</v>
      </c>
      <c r="G190" s="94">
        <f>IF(AND(C190&lt;&gt;"",SUM(G$34:G189)&lt;E$25),$E$25/$E$29,0)</f>
        <v>0</v>
      </c>
      <c r="H190" s="94">
        <f t="shared" si="18"/>
        <v>0</v>
      </c>
      <c r="I190" s="94">
        <f t="shared" si="20"/>
        <v>0</v>
      </c>
      <c r="J190" s="320" t="str">
        <f t="shared" si="19"/>
        <v>2035–2036</v>
      </c>
      <c r="L190" s="356"/>
      <c r="N190" s="95"/>
    </row>
    <row r="191" spans="1:14" x14ac:dyDescent="0.3">
      <c r="A191" s="354">
        <v>49522</v>
      </c>
      <c r="B191" s="92">
        <f t="shared" si="15"/>
        <v>0</v>
      </c>
      <c r="C191" s="93"/>
      <c r="D191" s="94">
        <f t="shared" si="16"/>
        <v>0</v>
      </c>
      <c r="E191" s="355">
        <f t="shared" si="14"/>
        <v>0</v>
      </c>
      <c r="F191" s="94">
        <f t="shared" si="17"/>
        <v>0</v>
      </c>
      <c r="G191" s="94">
        <f>IF(AND(C191&lt;&gt;"",SUM(G$34:G190)&lt;E$25),$E$25/$E$29,0)</f>
        <v>0</v>
      </c>
      <c r="H191" s="94">
        <f t="shared" si="18"/>
        <v>0</v>
      </c>
      <c r="I191" s="94">
        <f t="shared" si="20"/>
        <v>0</v>
      </c>
      <c r="J191" s="320" t="str">
        <f t="shared" si="19"/>
        <v>2035–2036</v>
      </c>
      <c r="L191" s="356"/>
      <c r="N191" s="95"/>
    </row>
    <row r="192" spans="1:14" x14ac:dyDescent="0.3">
      <c r="A192" s="354">
        <v>49553</v>
      </c>
      <c r="B192" s="92">
        <f t="shared" si="15"/>
        <v>0</v>
      </c>
      <c r="C192" s="93"/>
      <c r="D192" s="94">
        <f t="shared" si="16"/>
        <v>0</v>
      </c>
      <c r="E192" s="355">
        <f t="shared" si="14"/>
        <v>0</v>
      </c>
      <c r="F192" s="94">
        <f t="shared" si="17"/>
        <v>0</v>
      </c>
      <c r="G192" s="94">
        <f>IF(AND(C192&lt;&gt;"",SUM(G$34:G191)&lt;E$25),$E$25/$E$29,0)</f>
        <v>0</v>
      </c>
      <c r="H192" s="94">
        <f t="shared" si="18"/>
        <v>0</v>
      </c>
      <c r="I192" s="94">
        <f t="shared" si="20"/>
        <v>0</v>
      </c>
      <c r="J192" s="320" t="str">
        <f t="shared" si="19"/>
        <v>2035–2036</v>
      </c>
      <c r="L192" s="356"/>
      <c r="N192" s="95"/>
    </row>
    <row r="193" spans="1:14" x14ac:dyDescent="0.3">
      <c r="A193" s="354">
        <v>49583</v>
      </c>
      <c r="B193" s="92">
        <f t="shared" si="15"/>
        <v>0</v>
      </c>
      <c r="C193" s="93"/>
      <c r="D193" s="94">
        <f t="shared" si="16"/>
        <v>0</v>
      </c>
      <c r="E193" s="355">
        <f t="shared" si="14"/>
        <v>0</v>
      </c>
      <c r="F193" s="94">
        <f t="shared" si="17"/>
        <v>0</v>
      </c>
      <c r="G193" s="94">
        <f>IF(AND(C193&lt;&gt;"",SUM(G$34:G192)&lt;E$25),$E$25/$E$29,0)</f>
        <v>0</v>
      </c>
      <c r="H193" s="94">
        <f t="shared" si="18"/>
        <v>0</v>
      </c>
      <c r="I193" s="94">
        <f t="shared" si="20"/>
        <v>0</v>
      </c>
      <c r="J193" s="320" t="str">
        <f t="shared" si="19"/>
        <v>2035–2036</v>
      </c>
      <c r="L193" s="356"/>
      <c r="N193" s="95"/>
    </row>
    <row r="194" spans="1:14" x14ac:dyDescent="0.3">
      <c r="A194" s="354">
        <v>49614</v>
      </c>
      <c r="B194" s="92">
        <f t="shared" si="15"/>
        <v>0</v>
      </c>
      <c r="C194" s="93"/>
      <c r="D194" s="94">
        <f t="shared" si="16"/>
        <v>0</v>
      </c>
      <c r="E194" s="355">
        <f t="shared" si="14"/>
        <v>0</v>
      </c>
      <c r="F194" s="94">
        <f t="shared" si="17"/>
        <v>0</v>
      </c>
      <c r="G194" s="94">
        <f>IF(AND(C194&lt;&gt;"",SUM(G$34:G193)&lt;E$25),$E$25/$E$29,0)</f>
        <v>0</v>
      </c>
      <c r="H194" s="94">
        <f t="shared" si="18"/>
        <v>0</v>
      </c>
      <c r="I194" s="94">
        <f t="shared" si="20"/>
        <v>0</v>
      </c>
      <c r="J194" s="320" t="str">
        <f t="shared" si="19"/>
        <v>2035–2036</v>
      </c>
      <c r="L194" s="356"/>
      <c r="N194" s="95"/>
    </row>
    <row r="195" spans="1:14" x14ac:dyDescent="0.3">
      <c r="A195" s="354">
        <v>49644</v>
      </c>
      <c r="B195" s="92">
        <f t="shared" si="15"/>
        <v>0</v>
      </c>
      <c r="C195" s="93"/>
      <c r="D195" s="94">
        <f t="shared" si="16"/>
        <v>0</v>
      </c>
      <c r="E195" s="355">
        <f t="shared" si="14"/>
        <v>0</v>
      </c>
      <c r="F195" s="94">
        <f t="shared" si="17"/>
        <v>0</v>
      </c>
      <c r="G195" s="94">
        <f>IF(AND(C195&lt;&gt;"",SUM(G$34:G194)&lt;E$25),$E$25/$E$29,0)</f>
        <v>0</v>
      </c>
      <c r="H195" s="94">
        <f t="shared" si="18"/>
        <v>0</v>
      </c>
      <c r="I195" s="94">
        <f t="shared" si="20"/>
        <v>0</v>
      </c>
      <c r="J195" s="320" t="str">
        <f t="shared" si="19"/>
        <v>2035–2036</v>
      </c>
      <c r="L195" s="356"/>
      <c r="N195" s="95"/>
    </row>
    <row r="196" spans="1:14" x14ac:dyDescent="0.3">
      <c r="A196" s="354">
        <v>49675</v>
      </c>
      <c r="B196" s="92">
        <f t="shared" si="15"/>
        <v>0</v>
      </c>
      <c r="C196" s="93"/>
      <c r="D196" s="94">
        <f t="shared" si="16"/>
        <v>0</v>
      </c>
      <c r="E196" s="355">
        <f t="shared" si="14"/>
        <v>0</v>
      </c>
      <c r="F196" s="94">
        <f t="shared" si="17"/>
        <v>0</v>
      </c>
      <c r="G196" s="94">
        <f>IF(AND(C196&lt;&gt;"",SUM(G$34:G195)&lt;E$25),$E$25/$E$29,0)</f>
        <v>0</v>
      </c>
      <c r="H196" s="94">
        <f t="shared" si="18"/>
        <v>0</v>
      </c>
      <c r="I196" s="94">
        <f t="shared" si="20"/>
        <v>0</v>
      </c>
      <c r="J196" s="320" t="str">
        <f t="shared" si="19"/>
        <v>2035–2036</v>
      </c>
      <c r="L196" s="356"/>
      <c r="N196" s="95"/>
    </row>
    <row r="197" spans="1:14" x14ac:dyDescent="0.3">
      <c r="A197" s="354">
        <v>49706</v>
      </c>
      <c r="B197" s="92">
        <f t="shared" si="15"/>
        <v>0</v>
      </c>
      <c r="C197" s="93"/>
      <c r="D197" s="94">
        <f t="shared" si="16"/>
        <v>0</v>
      </c>
      <c r="E197" s="355">
        <f t="shared" si="14"/>
        <v>0</v>
      </c>
      <c r="F197" s="94">
        <f t="shared" si="17"/>
        <v>0</v>
      </c>
      <c r="G197" s="94">
        <f>IF(AND(C197&lt;&gt;"",SUM(G$34:G196)&lt;E$25),$E$25/$E$29,0)</f>
        <v>0</v>
      </c>
      <c r="H197" s="94">
        <f t="shared" si="18"/>
        <v>0</v>
      </c>
      <c r="I197" s="94">
        <f t="shared" si="20"/>
        <v>0</v>
      </c>
      <c r="J197" s="320" t="str">
        <f t="shared" si="19"/>
        <v>2035–2036</v>
      </c>
      <c r="L197" s="356"/>
      <c r="N197" s="95"/>
    </row>
    <row r="198" spans="1:14" x14ac:dyDescent="0.3">
      <c r="A198" s="354">
        <v>49735</v>
      </c>
      <c r="B198" s="92">
        <f t="shared" si="15"/>
        <v>0</v>
      </c>
      <c r="C198" s="93"/>
      <c r="D198" s="94">
        <f t="shared" si="16"/>
        <v>0</v>
      </c>
      <c r="E198" s="355">
        <f t="shared" si="14"/>
        <v>0</v>
      </c>
      <c r="F198" s="94">
        <f t="shared" si="17"/>
        <v>0</v>
      </c>
      <c r="G198" s="94">
        <f>IF(AND(C198&lt;&gt;"",SUM(G$34:G197)&lt;E$25),$E$25/$E$29,0)</f>
        <v>0</v>
      </c>
      <c r="H198" s="94">
        <f t="shared" si="18"/>
        <v>0</v>
      </c>
      <c r="I198" s="94">
        <f t="shared" si="20"/>
        <v>0</v>
      </c>
      <c r="J198" s="320" t="str">
        <f t="shared" si="19"/>
        <v>2035–2036</v>
      </c>
      <c r="L198" s="356"/>
      <c r="N198" s="95"/>
    </row>
    <row r="199" spans="1:14" x14ac:dyDescent="0.3">
      <c r="A199" s="354">
        <v>49766</v>
      </c>
      <c r="B199" s="92">
        <f t="shared" si="15"/>
        <v>0</v>
      </c>
      <c r="C199" s="93"/>
      <c r="D199" s="94">
        <f t="shared" si="16"/>
        <v>0</v>
      </c>
      <c r="E199" s="355">
        <f t="shared" si="14"/>
        <v>0</v>
      </c>
      <c r="F199" s="94">
        <f t="shared" si="17"/>
        <v>0</v>
      </c>
      <c r="G199" s="94">
        <f>IF(AND(C199&lt;&gt;"",SUM(G$34:G198)&lt;E$25),$E$25/$E$29,0)</f>
        <v>0</v>
      </c>
      <c r="H199" s="94">
        <f t="shared" si="18"/>
        <v>0</v>
      </c>
      <c r="I199" s="94">
        <f t="shared" si="20"/>
        <v>0</v>
      </c>
      <c r="J199" s="320" t="str">
        <f t="shared" si="19"/>
        <v>2035–2036</v>
      </c>
      <c r="L199" s="356"/>
      <c r="N199" s="95"/>
    </row>
    <row r="200" spans="1:14" x14ac:dyDescent="0.3">
      <c r="A200" s="354">
        <v>49796</v>
      </c>
      <c r="B200" s="92">
        <f t="shared" si="15"/>
        <v>0</v>
      </c>
      <c r="C200" s="93"/>
      <c r="D200" s="94">
        <f t="shared" si="16"/>
        <v>0</v>
      </c>
      <c r="E200" s="355">
        <f t="shared" si="14"/>
        <v>0</v>
      </c>
      <c r="F200" s="94">
        <f t="shared" si="17"/>
        <v>0</v>
      </c>
      <c r="G200" s="94">
        <f>IF(AND(C200&lt;&gt;"",SUM(G$34:G199)&lt;E$25),$E$25/$E$29,0)</f>
        <v>0</v>
      </c>
      <c r="H200" s="94">
        <f t="shared" si="18"/>
        <v>0</v>
      </c>
      <c r="I200" s="94">
        <f t="shared" si="20"/>
        <v>0</v>
      </c>
      <c r="J200" s="320" t="str">
        <f t="shared" si="19"/>
        <v>2035–2036</v>
      </c>
      <c r="L200" s="356"/>
      <c r="N200" s="95"/>
    </row>
    <row r="201" spans="1:14" x14ac:dyDescent="0.3">
      <c r="A201" s="354">
        <v>49827</v>
      </c>
      <c r="B201" s="92">
        <f t="shared" si="15"/>
        <v>0</v>
      </c>
      <c r="C201" s="93"/>
      <c r="D201" s="94">
        <f t="shared" si="16"/>
        <v>0</v>
      </c>
      <c r="E201" s="355">
        <f t="shared" si="14"/>
        <v>0</v>
      </c>
      <c r="F201" s="94">
        <f t="shared" si="17"/>
        <v>0</v>
      </c>
      <c r="G201" s="94">
        <f>IF(AND(C201&lt;&gt;"",SUM(G$34:G200)&lt;E$25),$E$25/$E$29,0)</f>
        <v>0</v>
      </c>
      <c r="H201" s="94">
        <f t="shared" si="18"/>
        <v>0</v>
      </c>
      <c r="I201" s="94">
        <f t="shared" si="20"/>
        <v>0</v>
      </c>
      <c r="J201" s="320" t="str">
        <f t="shared" si="19"/>
        <v>2035–2036</v>
      </c>
      <c r="L201" s="356"/>
      <c r="N201" s="95"/>
    </row>
    <row r="202" spans="1:14" x14ac:dyDescent="0.3">
      <c r="A202" s="354">
        <v>49857</v>
      </c>
      <c r="B202" s="92">
        <f t="shared" si="15"/>
        <v>0</v>
      </c>
      <c r="C202" s="93"/>
      <c r="D202" s="94">
        <f t="shared" si="16"/>
        <v>0</v>
      </c>
      <c r="E202" s="355">
        <f t="shared" si="14"/>
        <v>0</v>
      </c>
      <c r="F202" s="94">
        <f t="shared" si="17"/>
        <v>0</v>
      </c>
      <c r="G202" s="94">
        <f>IF(AND(C202&lt;&gt;"",SUM(G$34:G201)&lt;E$25),$E$25/$E$29,0)</f>
        <v>0</v>
      </c>
      <c r="H202" s="94">
        <f t="shared" si="18"/>
        <v>0</v>
      </c>
      <c r="I202" s="94">
        <f t="shared" si="20"/>
        <v>0</v>
      </c>
      <c r="J202" s="320" t="str">
        <f t="shared" si="19"/>
        <v>2036–2037</v>
      </c>
      <c r="L202" s="356"/>
      <c r="N202" s="95"/>
    </row>
    <row r="203" spans="1:14" x14ac:dyDescent="0.3">
      <c r="A203" s="354">
        <v>49888</v>
      </c>
      <c r="B203" s="92">
        <f t="shared" si="15"/>
        <v>0</v>
      </c>
      <c r="C203" s="93"/>
      <c r="D203" s="94">
        <f t="shared" si="16"/>
        <v>0</v>
      </c>
      <c r="E203" s="355">
        <f t="shared" si="14"/>
        <v>0</v>
      </c>
      <c r="F203" s="94">
        <f t="shared" si="17"/>
        <v>0</v>
      </c>
      <c r="G203" s="94">
        <f>IF(AND(C203&lt;&gt;"",SUM(G$34:G202)&lt;E$25),$E$25/$E$29,0)</f>
        <v>0</v>
      </c>
      <c r="H203" s="94">
        <f t="shared" si="18"/>
        <v>0</v>
      </c>
      <c r="I203" s="94">
        <f t="shared" si="20"/>
        <v>0</v>
      </c>
      <c r="J203" s="320" t="str">
        <f t="shared" si="19"/>
        <v>2036–2037</v>
      </c>
      <c r="L203" s="356"/>
      <c r="N203" s="95"/>
    </row>
    <row r="204" spans="1:14" x14ac:dyDescent="0.3">
      <c r="A204" s="354">
        <v>49919</v>
      </c>
      <c r="B204" s="92">
        <f t="shared" si="15"/>
        <v>0</v>
      </c>
      <c r="C204" s="93"/>
      <c r="D204" s="94">
        <f t="shared" si="16"/>
        <v>0</v>
      </c>
      <c r="E204" s="355">
        <f t="shared" si="14"/>
        <v>0</v>
      </c>
      <c r="F204" s="94">
        <f t="shared" si="17"/>
        <v>0</v>
      </c>
      <c r="G204" s="94">
        <f>IF(AND(C204&lt;&gt;"",SUM(G$34:G203)&lt;E$25),$E$25/$E$29,0)</f>
        <v>0</v>
      </c>
      <c r="H204" s="94">
        <f t="shared" si="18"/>
        <v>0</v>
      </c>
      <c r="I204" s="94">
        <f t="shared" si="20"/>
        <v>0</v>
      </c>
      <c r="J204" s="320" t="str">
        <f t="shared" si="19"/>
        <v>2036–2037</v>
      </c>
      <c r="L204" s="356"/>
      <c r="N204" s="95"/>
    </row>
    <row r="205" spans="1:14" x14ac:dyDescent="0.3">
      <c r="A205" s="354">
        <v>49949</v>
      </c>
      <c r="B205" s="92">
        <f t="shared" si="15"/>
        <v>0</v>
      </c>
      <c r="C205" s="93"/>
      <c r="D205" s="94">
        <f t="shared" si="16"/>
        <v>0</v>
      </c>
      <c r="E205" s="355">
        <f t="shared" si="14"/>
        <v>0</v>
      </c>
      <c r="F205" s="94">
        <f t="shared" si="17"/>
        <v>0</v>
      </c>
      <c r="G205" s="94">
        <f>IF(AND(C205&lt;&gt;"",SUM(G$34:G204)&lt;E$25),$E$25/$E$29,0)</f>
        <v>0</v>
      </c>
      <c r="H205" s="94">
        <f t="shared" si="18"/>
        <v>0</v>
      </c>
      <c r="I205" s="94">
        <f t="shared" si="20"/>
        <v>0</v>
      </c>
      <c r="J205" s="320" t="str">
        <f t="shared" si="19"/>
        <v>2036–2037</v>
      </c>
      <c r="L205" s="356"/>
      <c r="N205" s="95"/>
    </row>
    <row r="206" spans="1:14" x14ac:dyDescent="0.3">
      <c r="A206" s="354">
        <v>49980</v>
      </c>
      <c r="B206" s="92">
        <f t="shared" si="15"/>
        <v>0</v>
      </c>
      <c r="C206" s="93"/>
      <c r="D206" s="94">
        <f t="shared" si="16"/>
        <v>0</v>
      </c>
      <c r="E206" s="355">
        <f t="shared" si="14"/>
        <v>0</v>
      </c>
      <c r="F206" s="94">
        <f t="shared" si="17"/>
        <v>0</v>
      </c>
      <c r="G206" s="94">
        <f>IF(AND(C206&lt;&gt;"",SUM(G$34:G205)&lt;E$25),$E$25/$E$29,0)</f>
        <v>0</v>
      </c>
      <c r="H206" s="94">
        <f t="shared" si="18"/>
        <v>0</v>
      </c>
      <c r="I206" s="94">
        <f t="shared" si="20"/>
        <v>0</v>
      </c>
      <c r="J206" s="320" t="str">
        <f t="shared" si="19"/>
        <v>2036–2037</v>
      </c>
      <c r="L206" s="356"/>
      <c r="N206" s="95"/>
    </row>
    <row r="207" spans="1:14" x14ac:dyDescent="0.3">
      <c r="A207" s="354">
        <v>50010</v>
      </c>
      <c r="B207" s="92">
        <f t="shared" si="15"/>
        <v>0</v>
      </c>
      <c r="C207" s="93"/>
      <c r="D207" s="94">
        <f t="shared" si="16"/>
        <v>0</v>
      </c>
      <c r="E207" s="355">
        <f t="shared" si="14"/>
        <v>0</v>
      </c>
      <c r="F207" s="94">
        <f t="shared" si="17"/>
        <v>0</v>
      </c>
      <c r="G207" s="94">
        <f>IF(AND(C207&lt;&gt;"",SUM(G$34:G206)&lt;E$25),$E$25/$E$29,0)</f>
        <v>0</v>
      </c>
      <c r="H207" s="94">
        <f t="shared" si="18"/>
        <v>0</v>
      </c>
      <c r="I207" s="94">
        <f t="shared" si="20"/>
        <v>0</v>
      </c>
      <c r="J207" s="320" t="str">
        <f t="shared" si="19"/>
        <v>2036–2037</v>
      </c>
      <c r="L207" s="356"/>
      <c r="N207" s="95"/>
    </row>
    <row r="208" spans="1:14" x14ac:dyDescent="0.3">
      <c r="A208" s="354">
        <v>50041</v>
      </c>
      <c r="B208" s="92">
        <f t="shared" si="15"/>
        <v>0</v>
      </c>
      <c r="C208" s="93"/>
      <c r="D208" s="94">
        <f t="shared" si="16"/>
        <v>0</v>
      </c>
      <c r="E208" s="355">
        <f t="shared" si="14"/>
        <v>0</v>
      </c>
      <c r="F208" s="94">
        <f t="shared" si="17"/>
        <v>0</v>
      </c>
      <c r="G208" s="94">
        <f>IF(AND(C208&lt;&gt;"",SUM(G$34:G207)&lt;E$25),$E$25/$E$29,0)</f>
        <v>0</v>
      </c>
      <c r="H208" s="94">
        <f t="shared" si="18"/>
        <v>0</v>
      </c>
      <c r="I208" s="94">
        <f t="shared" si="20"/>
        <v>0</v>
      </c>
      <c r="J208" s="320" t="str">
        <f t="shared" si="19"/>
        <v>2036–2037</v>
      </c>
      <c r="L208" s="356"/>
      <c r="N208" s="95"/>
    </row>
    <row r="209" spans="1:14" x14ac:dyDescent="0.3">
      <c r="A209" s="354">
        <v>50072</v>
      </c>
      <c r="B209" s="92">
        <f t="shared" si="15"/>
        <v>0</v>
      </c>
      <c r="C209" s="93"/>
      <c r="D209" s="94">
        <f t="shared" si="16"/>
        <v>0</v>
      </c>
      <c r="E209" s="355">
        <f t="shared" si="14"/>
        <v>0</v>
      </c>
      <c r="F209" s="94">
        <f t="shared" si="17"/>
        <v>0</v>
      </c>
      <c r="G209" s="94">
        <f>IF(AND(C209&lt;&gt;"",SUM(G$34:G208)&lt;E$25),$E$25/$E$29,0)</f>
        <v>0</v>
      </c>
      <c r="H209" s="94">
        <f t="shared" si="18"/>
        <v>0</v>
      </c>
      <c r="I209" s="94">
        <f t="shared" si="20"/>
        <v>0</v>
      </c>
      <c r="J209" s="320" t="str">
        <f t="shared" si="19"/>
        <v>2036–2037</v>
      </c>
      <c r="L209" s="356"/>
      <c r="N209" s="95"/>
    </row>
    <row r="210" spans="1:14" x14ac:dyDescent="0.3">
      <c r="A210" s="354">
        <v>50100</v>
      </c>
      <c r="B210" s="92">
        <f t="shared" si="15"/>
        <v>0</v>
      </c>
      <c r="C210" s="93"/>
      <c r="D210" s="94">
        <f t="shared" si="16"/>
        <v>0</v>
      </c>
      <c r="E210" s="355">
        <f t="shared" si="14"/>
        <v>0</v>
      </c>
      <c r="F210" s="94">
        <f t="shared" si="17"/>
        <v>0</v>
      </c>
      <c r="G210" s="94">
        <f>IF(AND(C210&lt;&gt;"",SUM(G$34:G209)&lt;E$25),$E$25/$E$29,0)</f>
        <v>0</v>
      </c>
      <c r="H210" s="94">
        <f t="shared" si="18"/>
        <v>0</v>
      </c>
      <c r="I210" s="94">
        <f t="shared" si="20"/>
        <v>0</v>
      </c>
      <c r="J210" s="320" t="str">
        <f t="shared" si="19"/>
        <v>2036–2037</v>
      </c>
      <c r="L210" s="356"/>
      <c r="N210" s="95"/>
    </row>
    <row r="211" spans="1:14" x14ac:dyDescent="0.3">
      <c r="A211" s="354">
        <v>50131</v>
      </c>
      <c r="B211" s="92">
        <f t="shared" si="15"/>
        <v>0</v>
      </c>
      <c r="C211" s="93"/>
      <c r="D211" s="94">
        <f t="shared" si="16"/>
        <v>0</v>
      </c>
      <c r="E211" s="355">
        <f t="shared" si="14"/>
        <v>0</v>
      </c>
      <c r="F211" s="94">
        <f t="shared" si="17"/>
        <v>0</v>
      </c>
      <c r="G211" s="94">
        <f>IF(AND(C211&lt;&gt;"",SUM(G$34:G210)&lt;E$25),$E$25/$E$29,0)</f>
        <v>0</v>
      </c>
      <c r="H211" s="94">
        <f t="shared" si="18"/>
        <v>0</v>
      </c>
      <c r="I211" s="94">
        <f t="shared" si="20"/>
        <v>0</v>
      </c>
      <c r="J211" s="320" t="str">
        <f t="shared" si="19"/>
        <v>2036–2037</v>
      </c>
      <c r="L211" s="356"/>
      <c r="N211" s="95"/>
    </row>
    <row r="212" spans="1:14" x14ac:dyDescent="0.3">
      <c r="A212" s="354">
        <v>50161</v>
      </c>
      <c r="B212" s="92">
        <f t="shared" si="15"/>
        <v>0</v>
      </c>
      <c r="C212" s="93"/>
      <c r="D212" s="94">
        <f t="shared" si="16"/>
        <v>0</v>
      </c>
      <c r="E212" s="355">
        <f t="shared" si="14"/>
        <v>0</v>
      </c>
      <c r="F212" s="94">
        <f t="shared" si="17"/>
        <v>0</v>
      </c>
      <c r="G212" s="94">
        <f>IF(AND(C212&lt;&gt;"",SUM(G$34:G211)&lt;E$25),$E$25/$E$29,0)</f>
        <v>0</v>
      </c>
      <c r="H212" s="94">
        <f t="shared" si="18"/>
        <v>0</v>
      </c>
      <c r="I212" s="94">
        <f t="shared" si="20"/>
        <v>0</v>
      </c>
      <c r="J212" s="320" t="str">
        <f t="shared" si="19"/>
        <v>2036–2037</v>
      </c>
      <c r="L212" s="356"/>
      <c r="N212" s="95"/>
    </row>
    <row r="213" spans="1:14" x14ac:dyDescent="0.3">
      <c r="A213" s="354">
        <v>50192</v>
      </c>
      <c r="B213" s="92">
        <f t="shared" si="15"/>
        <v>0</v>
      </c>
      <c r="C213" s="93"/>
      <c r="D213" s="94">
        <f t="shared" si="16"/>
        <v>0</v>
      </c>
      <c r="E213" s="355">
        <f t="shared" si="14"/>
        <v>0</v>
      </c>
      <c r="F213" s="94">
        <f t="shared" si="17"/>
        <v>0</v>
      </c>
      <c r="G213" s="94">
        <f>IF(AND(C213&lt;&gt;"",SUM(G$34:G212)&lt;E$25),$E$25/$E$29,0)</f>
        <v>0</v>
      </c>
      <c r="H213" s="94">
        <f t="shared" si="18"/>
        <v>0</v>
      </c>
      <c r="I213" s="94">
        <f t="shared" si="20"/>
        <v>0</v>
      </c>
      <c r="J213" s="320" t="str">
        <f t="shared" si="19"/>
        <v>2036–2037</v>
      </c>
      <c r="L213" s="356"/>
      <c r="N213" s="95"/>
    </row>
    <row r="214" spans="1:14" x14ac:dyDescent="0.3">
      <c r="A214" s="354">
        <v>50222</v>
      </c>
      <c r="B214" s="92">
        <f t="shared" si="15"/>
        <v>0</v>
      </c>
      <c r="C214" s="93"/>
      <c r="D214" s="94">
        <f t="shared" si="16"/>
        <v>0</v>
      </c>
      <c r="E214" s="355">
        <f t="shared" si="14"/>
        <v>0</v>
      </c>
      <c r="F214" s="94">
        <f t="shared" si="17"/>
        <v>0</v>
      </c>
      <c r="G214" s="94">
        <f>IF(AND(C214&lt;&gt;"",SUM(G$34:G213)&lt;E$25),$E$25/$E$29,0)</f>
        <v>0</v>
      </c>
      <c r="H214" s="94">
        <f t="shared" si="18"/>
        <v>0</v>
      </c>
      <c r="I214" s="94">
        <f t="shared" si="20"/>
        <v>0</v>
      </c>
      <c r="J214" s="320" t="str">
        <f t="shared" si="19"/>
        <v>2037–2038</v>
      </c>
      <c r="L214" s="356"/>
      <c r="N214" s="95"/>
    </row>
    <row r="215" spans="1:14" x14ac:dyDescent="0.3">
      <c r="A215" s="354">
        <v>50253</v>
      </c>
      <c r="B215" s="92">
        <f t="shared" si="15"/>
        <v>0</v>
      </c>
      <c r="C215" s="93"/>
      <c r="D215" s="94">
        <f t="shared" si="16"/>
        <v>0</v>
      </c>
      <c r="E215" s="355">
        <f t="shared" si="14"/>
        <v>0</v>
      </c>
      <c r="F215" s="94">
        <f t="shared" si="17"/>
        <v>0</v>
      </c>
      <c r="G215" s="94">
        <f>IF(AND(C215&lt;&gt;"",SUM(G$34:G214)&lt;E$25),$E$25/$E$29,0)</f>
        <v>0</v>
      </c>
      <c r="H215" s="94">
        <f t="shared" si="18"/>
        <v>0</v>
      </c>
      <c r="I215" s="94">
        <f t="shared" si="20"/>
        <v>0</v>
      </c>
      <c r="J215" s="320" t="str">
        <f t="shared" si="19"/>
        <v>2037–2038</v>
      </c>
      <c r="L215" s="356"/>
      <c r="N215" s="95"/>
    </row>
    <row r="216" spans="1:14" x14ac:dyDescent="0.3">
      <c r="A216" s="354">
        <v>50284</v>
      </c>
      <c r="B216" s="92">
        <f t="shared" si="15"/>
        <v>0</v>
      </c>
      <c r="C216" s="93"/>
      <c r="D216" s="94">
        <f t="shared" si="16"/>
        <v>0</v>
      </c>
      <c r="E216" s="355">
        <f t="shared" si="14"/>
        <v>0</v>
      </c>
      <c r="F216" s="94">
        <f t="shared" si="17"/>
        <v>0</v>
      </c>
      <c r="G216" s="94">
        <f>IF(AND(C216&lt;&gt;"",SUM(G$34:G215)&lt;E$25),$E$25/$E$29,0)</f>
        <v>0</v>
      </c>
      <c r="H216" s="94">
        <f t="shared" si="18"/>
        <v>0</v>
      </c>
      <c r="I216" s="94">
        <f t="shared" si="20"/>
        <v>0</v>
      </c>
      <c r="J216" s="320" t="str">
        <f t="shared" si="19"/>
        <v>2037–2038</v>
      </c>
      <c r="L216" s="356"/>
      <c r="N216" s="95"/>
    </row>
    <row r="217" spans="1:14" x14ac:dyDescent="0.3">
      <c r="A217" s="354">
        <v>50314</v>
      </c>
      <c r="B217" s="92">
        <f t="shared" si="15"/>
        <v>0</v>
      </c>
      <c r="C217" s="93"/>
      <c r="D217" s="94">
        <f t="shared" si="16"/>
        <v>0</v>
      </c>
      <c r="E217" s="355">
        <f t="shared" si="14"/>
        <v>0</v>
      </c>
      <c r="F217" s="94">
        <f t="shared" si="17"/>
        <v>0</v>
      </c>
      <c r="G217" s="94">
        <f>IF(AND(C217&lt;&gt;"",SUM(G$34:G216)&lt;E$25),$E$25/$E$29,0)</f>
        <v>0</v>
      </c>
      <c r="H217" s="94">
        <f t="shared" si="18"/>
        <v>0</v>
      </c>
      <c r="I217" s="94">
        <f t="shared" si="20"/>
        <v>0</v>
      </c>
      <c r="J217" s="320" t="str">
        <f t="shared" si="19"/>
        <v>2037–2038</v>
      </c>
      <c r="L217" s="356"/>
      <c r="N217" s="95"/>
    </row>
    <row r="218" spans="1:14" x14ac:dyDescent="0.3">
      <c r="A218" s="354">
        <v>50345</v>
      </c>
      <c r="B218" s="92">
        <f t="shared" si="15"/>
        <v>0</v>
      </c>
      <c r="C218" s="93"/>
      <c r="D218" s="94">
        <f t="shared" si="16"/>
        <v>0</v>
      </c>
      <c r="E218" s="355">
        <f t="shared" si="14"/>
        <v>0</v>
      </c>
      <c r="F218" s="94">
        <f t="shared" si="17"/>
        <v>0</v>
      </c>
      <c r="G218" s="94">
        <f>IF(AND(C218&lt;&gt;"",SUM(G$34:G217)&lt;E$25),$E$25/$E$29,0)</f>
        <v>0</v>
      </c>
      <c r="H218" s="94">
        <f t="shared" si="18"/>
        <v>0</v>
      </c>
      <c r="I218" s="94">
        <f t="shared" si="20"/>
        <v>0</v>
      </c>
      <c r="J218" s="320" t="str">
        <f t="shared" si="19"/>
        <v>2037–2038</v>
      </c>
      <c r="L218" s="356"/>
      <c r="N218" s="95"/>
    </row>
    <row r="219" spans="1:14" x14ac:dyDescent="0.3">
      <c r="A219" s="354">
        <v>50375</v>
      </c>
      <c r="B219" s="92">
        <f t="shared" si="15"/>
        <v>0</v>
      </c>
      <c r="C219" s="93"/>
      <c r="D219" s="94">
        <f t="shared" si="16"/>
        <v>0</v>
      </c>
      <c r="E219" s="355">
        <f t="shared" si="14"/>
        <v>0</v>
      </c>
      <c r="F219" s="94">
        <f t="shared" si="17"/>
        <v>0</v>
      </c>
      <c r="G219" s="94">
        <f>IF(AND(C219&lt;&gt;"",SUM(G$34:G218)&lt;E$25),$E$25/$E$29,0)</f>
        <v>0</v>
      </c>
      <c r="H219" s="94">
        <f t="shared" si="18"/>
        <v>0</v>
      </c>
      <c r="I219" s="94">
        <f t="shared" si="20"/>
        <v>0</v>
      </c>
      <c r="J219" s="320" t="str">
        <f t="shared" si="19"/>
        <v>2037–2038</v>
      </c>
      <c r="L219" s="356"/>
      <c r="N219" s="95"/>
    </row>
    <row r="220" spans="1:14" x14ac:dyDescent="0.3">
      <c r="A220" s="354">
        <v>50406</v>
      </c>
      <c r="B220" s="92">
        <f t="shared" si="15"/>
        <v>0</v>
      </c>
      <c r="C220" s="93"/>
      <c r="D220" s="94">
        <f t="shared" si="16"/>
        <v>0</v>
      </c>
      <c r="E220" s="355">
        <f t="shared" si="14"/>
        <v>0</v>
      </c>
      <c r="F220" s="94">
        <f t="shared" si="17"/>
        <v>0</v>
      </c>
      <c r="G220" s="94">
        <f>IF(AND(C220&lt;&gt;"",SUM(G$34:G219)&lt;E$25),$E$25/$E$29,0)</f>
        <v>0</v>
      </c>
      <c r="H220" s="94">
        <f t="shared" si="18"/>
        <v>0</v>
      </c>
      <c r="I220" s="94">
        <f t="shared" si="20"/>
        <v>0</v>
      </c>
      <c r="J220" s="320" t="str">
        <f t="shared" si="19"/>
        <v>2037–2038</v>
      </c>
      <c r="L220" s="356"/>
      <c r="N220" s="95"/>
    </row>
    <row r="221" spans="1:14" x14ac:dyDescent="0.3">
      <c r="A221" s="354">
        <v>50437</v>
      </c>
      <c r="B221" s="92">
        <f t="shared" si="15"/>
        <v>0</v>
      </c>
      <c r="C221" s="93"/>
      <c r="D221" s="94">
        <f t="shared" si="16"/>
        <v>0</v>
      </c>
      <c r="E221" s="355">
        <f t="shared" si="14"/>
        <v>0</v>
      </c>
      <c r="F221" s="94">
        <f t="shared" si="17"/>
        <v>0</v>
      </c>
      <c r="G221" s="94">
        <f>IF(AND(C221&lt;&gt;"",SUM(G$34:G220)&lt;E$25),$E$25/$E$29,0)</f>
        <v>0</v>
      </c>
      <c r="H221" s="94">
        <f t="shared" si="18"/>
        <v>0</v>
      </c>
      <c r="I221" s="94">
        <f t="shared" si="20"/>
        <v>0</v>
      </c>
      <c r="J221" s="320" t="str">
        <f t="shared" si="19"/>
        <v>2037–2038</v>
      </c>
      <c r="L221" s="356"/>
      <c r="N221" s="95"/>
    </row>
    <row r="222" spans="1:14" x14ac:dyDescent="0.3">
      <c r="A222" s="354">
        <v>50465</v>
      </c>
      <c r="B222" s="92">
        <f t="shared" si="15"/>
        <v>0</v>
      </c>
      <c r="C222" s="93"/>
      <c r="D222" s="94">
        <f t="shared" si="16"/>
        <v>0</v>
      </c>
      <c r="E222" s="355">
        <f t="shared" si="14"/>
        <v>0</v>
      </c>
      <c r="F222" s="94">
        <f t="shared" si="17"/>
        <v>0</v>
      </c>
      <c r="G222" s="94">
        <f>IF(AND(C222&lt;&gt;"",SUM(G$34:G221)&lt;E$25),$E$25/$E$29,0)</f>
        <v>0</v>
      </c>
      <c r="H222" s="94">
        <f t="shared" si="18"/>
        <v>0</v>
      </c>
      <c r="I222" s="94">
        <f t="shared" si="20"/>
        <v>0</v>
      </c>
      <c r="J222" s="320" t="str">
        <f t="shared" si="19"/>
        <v>2037–2038</v>
      </c>
      <c r="L222" s="356"/>
      <c r="N222" s="95"/>
    </row>
    <row r="223" spans="1:14" x14ac:dyDescent="0.3">
      <c r="A223" s="354">
        <v>50496</v>
      </c>
      <c r="B223" s="92">
        <f t="shared" si="15"/>
        <v>0</v>
      </c>
      <c r="C223" s="93"/>
      <c r="D223" s="94">
        <f t="shared" si="16"/>
        <v>0</v>
      </c>
      <c r="E223" s="355">
        <f t="shared" si="14"/>
        <v>0</v>
      </c>
      <c r="F223" s="94">
        <f t="shared" si="17"/>
        <v>0</v>
      </c>
      <c r="G223" s="94">
        <f>IF(AND(C223&lt;&gt;"",SUM(G$34:G222)&lt;E$25),$E$25/$E$29,0)</f>
        <v>0</v>
      </c>
      <c r="H223" s="94">
        <f t="shared" si="18"/>
        <v>0</v>
      </c>
      <c r="I223" s="94">
        <f t="shared" si="20"/>
        <v>0</v>
      </c>
      <c r="J223" s="320" t="str">
        <f t="shared" si="19"/>
        <v>2037–2038</v>
      </c>
      <c r="L223" s="356"/>
      <c r="N223" s="95"/>
    </row>
    <row r="224" spans="1:14" x14ac:dyDescent="0.3">
      <c r="A224" s="354">
        <v>50526</v>
      </c>
      <c r="B224" s="92">
        <f t="shared" si="15"/>
        <v>0</v>
      </c>
      <c r="C224" s="93"/>
      <c r="D224" s="94">
        <f t="shared" si="16"/>
        <v>0</v>
      </c>
      <c r="E224" s="355">
        <f t="shared" si="14"/>
        <v>0</v>
      </c>
      <c r="F224" s="94">
        <f t="shared" si="17"/>
        <v>0</v>
      </c>
      <c r="G224" s="94">
        <f>IF(AND(C224&lt;&gt;"",SUM(G$34:G223)&lt;E$25),$E$25/$E$29,0)</f>
        <v>0</v>
      </c>
      <c r="H224" s="94">
        <f t="shared" si="18"/>
        <v>0</v>
      </c>
      <c r="I224" s="94">
        <f t="shared" si="20"/>
        <v>0</v>
      </c>
      <c r="J224" s="320" t="str">
        <f t="shared" si="19"/>
        <v>2037–2038</v>
      </c>
      <c r="L224" s="356"/>
      <c r="N224" s="95"/>
    </row>
    <row r="225" spans="1:14" x14ac:dyDescent="0.3">
      <c r="A225" s="354">
        <v>50557</v>
      </c>
      <c r="B225" s="92">
        <f t="shared" si="15"/>
        <v>0</v>
      </c>
      <c r="C225" s="93"/>
      <c r="D225" s="94">
        <f t="shared" si="16"/>
        <v>0</v>
      </c>
      <c r="E225" s="355">
        <f t="shared" si="14"/>
        <v>0</v>
      </c>
      <c r="F225" s="94">
        <f t="shared" si="17"/>
        <v>0</v>
      </c>
      <c r="G225" s="94">
        <f>IF(AND(C225&lt;&gt;"",SUM(G$34:G224)&lt;E$25),$E$25/$E$29,0)</f>
        <v>0</v>
      </c>
      <c r="H225" s="94">
        <f t="shared" si="18"/>
        <v>0</v>
      </c>
      <c r="I225" s="94">
        <f t="shared" si="20"/>
        <v>0</v>
      </c>
      <c r="J225" s="320" t="str">
        <f t="shared" si="19"/>
        <v>2037–2038</v>
      </c>
      <c r="L225" s="356"/>
      <c r="N225" s="95"/>
    </row>
    <row r="226" spans="1:14" x14ac:dyDescent="0.3">
      <c r="A226" s="354">
        <v>50587</v>
      </c>
      <c r="B226" s="92">
        <f t="shared" si="15"/>
        <v>0</v>
      </c>
      <c r="C226" s="93"/>
      <c r="D226" s="94">
        <f t="shared" si="16"/>
        <v>0</v>
      </c>
      <c r="E226" s="355">
        <f t="shared" ref="E226:E289" si="21">C226-D226</f>
        <v>0</v>
      </c>
      <c r="F226" s="94">
        <f t="shared" si="17"/>
        <v>0</v>
      </c>
      <c r="G226" s="94">
        <f>IF(AND(C226&lt;&gt;"",SUM(G$34:G225)&lt;E$25),$E$25/$E$29,0)</f>
        <v>0</v>
      </c>
      <c r="H226" s="94">
        <f t="shared" si="18"/>
        <v>0</v>
      </c>
      <c r="I226" s="94">
        <f t="shared" si="20"/>
        <v>0</v>
      </c>
      <c r="J226" s="320" t="str">
        <f t="shared" si="19"/>
        <v>2038–2039</v>
      </c>
      <c r="L226" s="356"/>
      <c r="N226" s="95"/>
    </row>
    <row r="227" spans="1:14" x14ac:dyDescent="0.3">
      <c r="A227" s="354">
        <v>50618</v>
      </c>
      <c r="B227" s="92">
        <f t="shared" ref="B227:B290" si="22">IF(C227&gt;0,C227*-1,C227)</f>
        <v>0</v>
      </c>
      <c r="C227" s="93"/>
      <c r="D227" s="94">
        <f t="shared" ref="D227:D290" si="23">IF(C227="",0,IF($E$20="Beginning",IF(C226&lt;&gt;"",$F226*$E$16/12,0),IF(C226&lt;&gt;"",$F226*$E$16/12,$E$21*$E$16/12)))</f>
        <v>0</v>
      </c>
      <c r="E227" s="355">
        <f t="shared" si="21"/>
        <v>0</v>
      </c>
      <c r="F227" s="94">
        <f t="shared" ref="F227:F290" si="24">IF(C227="",0,IF(C226="",$E$21-E227,IF(C227&lt;&gt;"",F226-E227)))</f>
        <v>0</v>
      </c>
      <c r="G227" s="94">
        <f>IF(AND(C227&lt;&gt;"",SUM(G$34:G226)&lt;E$25),$E$25/$E$29,0)</f>
        <v>0</v>
      </c>
      <c r="H227" s="94">
        <f t="shared" ref="H227:H290" si="25">IF(C227&lt;&gt;"",G227+H226,0)</f>
        <v>0</v>
      </c>
      <c r="I227" s="94">
        <f t="shared" si="20"/>
        <v>0</v>
      </c>
      <c r="J227" s="320" t="str">
        <f t="shared" ref="J227:J290" si="26">IF(OR(MONTH(A227)=1,MONTH(A227)=2,MONTH(A227)=3,MONTH(A227)=4,MONTH(A227)=5,MONTH(A227)=6),YEAR(A227)-1&amp;"–"&amp;YEAR(A227),YEAR(A227)&amp;"–"&amp;YEAR(A227)+1)</f>
        <v>2038–2039</v>
      </c>
      <c r="L227" s="356"/>
      <c r="N227" s="95"/>
    </row>
    <row r="228" spans="1:14" x14ac:dyDescent="0.3">
      <c r="A228" s="354">
        <v>50649</v>
      </c>
      <c r="B228" s="92">
        <f t="shared" si="22"/>
        <v>0</v>
      </c>
      <c r="C228" s="93"/>
      <c r="D228" s="94">
        <f t="shared" si="23"/>
        <v>0</v>
      </c>
      <c r="E228" s="355">
        <f t="shared" si="21"/>
        <v>0</v>
      </c>
      <c r="F228" s="94">
        <f t="shared" si="24"/>
        <v>0</v>
      </c>
      <c r="G228" s="94">
        <f>IF(AND(C228&lt;&gt;"",SUM(G$34:G227)&lt;E$25),$E$25/$E$29,0)</f>
        <v>0</v>
      </c>
      <c r="H228" s="94">
        <f t="shared" si="25"/>
        <v>0</v>
      </c>
      <c r="I228" s="94">
        <f t="shared" ref="I228:I291" si="27">IF(C228&lt;&gt;"",$E$25-H228,0)</f>
        <v>0</v>
      </c>
      <c r="J228" s="320" t="str">
        <f t="shared" si="26"/>
        <v>2038–2039</v>
      </c>
      <c r="L228" s="356"/>
      <c r="N228" s="95"/>
    </row>
    <row r="229" spans="1:14" x14ac:dyDescent="0.3">
      <c r="A229" s="354">
        <v>50679</v>
      </c>
      <c r="B229" s="92">
        <f t="shared" si="22"/>
        <v>0</v>
      </c>
      <c r="C229" s="93"/>
      <c r="D229" s="94">
        <f t="shared" si="23"/>
        <v>0</v>
      </c>
      <c r="E229" s="355">
        <f t="shared" si="21"/>
        <v>0</v>
      </c>
      <c r="F229" s="94">
        <f t="shared" si="24"/>
        <v>0</v>
      </c>
      <c r="G229" s="94">
        <f>IF(AND(C229&lt;&gt;"",SUM(G$34:G228)&lt;E$25),$E$25/$E$29,0)</f>
        <v>0</v>
      </c>
      <c r="H229" s="94">
        <f t="shared" si="25"/>
        <v>0</v>
      </c>
      <c r="I229" s="94">
        <f t="shared" si="27"/>
        <v>0</v>
      </c>
      <c r="J229" s="320" t="str">
        <f t="shared" si="26"/>
        <v>2038–2039</v>
      </c>
      <c r="L229" s="356"/>
      <c r="N229" s="95"/>
    </row>
    <row r="230" spans="1:14" x14ac:dyDescent="0.3">
      <c r="A230" s="354">
        <v>50710</v>
      </c>
      <c r="B230" s="92">
        <f t="shared" si="22"/>
        <v>0</v>
      </c>
      <c r="C230" s="93"/>
      <c r="D230" s="94">
        <f t="shared" si="23"/>
        <v>0</v>
      </c>
      <c r="E230" s="355">
        <f t="shared" si="21"/>
        <v>0</v>
      </c>
      <c r="F230" s="94">
        <f t="shared" si="24"/>
        <v>0</v>
      </c>
      <c r="G230" s="94">
        <f>IF(AND(C230&lt;&gt;"",SUM(G$34:G229)&lt;E$25),$E$25/$E$29,0)</f>
        <v>0</v>
      </c>
      <c r="H230" s="94">
        <f t="shared" si="25"/>
        <v>0</v>
      </c>
      <c r="I230" s="94">
        <f t="shared" si="27"/>
        <v>0</v>
      </c>
      <c r="J230" s="320" t="str">
        <f t="shared" si="26"/>
        <v>2038–2039</v>
      </c>
      <c r="L230" s="356"/>
      <c r="N230" s="95"/>
    </row>
    <row r="231" spans="1:14" x14ac:dyDescent="0.3">
      <c r="A231" s="354">
        <v>50740</v>
      </c>
      <c r="B231" s="92">
        <f t="shared" si="22"/>
        <v>0</v>
      </c>
      <c r="C231" s="93"/>
      <c r="D231" s="94">
        <f t="shared" si="23"/>
        <v>0</v>
      </c>
      <c r="E231" s="355">
        <f t="shared" si="21"/>
        <v>0</v>
      </c>
      <c r="F231" s="94">
        <f t="shared" si="24"/>
        <v>0</v>
      </c>
      <c r="G231" s="94">
        <f>IF(AND(C231&lt;&gt;"",SUM(G$34:G230)&lt;E$25),$E$25/$E$29,0)</f>
        <v>0</v>
      </c>
      <c r="H231" s="94">
        <f t="shared" si="25"/>
        <v>0</v>
      </c>
      <c r="I231" s="94">
        <f t="shared" si="27"/>
        <v>0</v>
      </c>
      <c r="J231" s="320" t="str">
        <f t="shared" si="26"/>
        <v>2038–2039</v>
      </c>
      <c r="L231" s="356"/>
      <c r="N231" s="95"/>
    </row>
    <row r="232" spans="1:14" x14ac:dyDescent="0.3">
      <c r="A232" s="354">
        <v>50771</v>
      </c>
      <c r="B232" s="92">
        <f t="shared" si="22"/>
        <v>0</v>
      </c>
      <c r="C232" s="93"/>
      <c r="D232" s="94">
        <f t="shared" si="23"/>
        <v>0</v>
      </c>
      <c r="E232" s="355">
        <f t="shared" si="21"/>
        <v>0</v>
      </c>
      <c r="F232" s="94">
        <f t="shared" si="24"/>
        <v>0</v>
      </c>
      <c r="G232" s="94">
        <f>IF(AND(C232&lt;&gt;"",SUM(G$34:G231)&lt;E$25),$E$25/$E$29,0)</f>
        <v>0</v>
      </c>
      <c r="H232" s="94">
        <f t="shared" si="25"/>
        <v>0</v>
      </c>
      <c r="I232" s="94">
        <f t="shared" si="27"/>
        <v>0</v>
      </c>
      <c r="J232" s="320" t="str">
        <f t="shared" si="26"/>
        <v>2038–2039</v>
      </c>
      <c r="L232" s="356"/>
      <c r="N232" s="95"/>
    </row>
    <row r="233" spans="1:14" x14ac:dyDescent="0.3">
      <c r="A233" s="354">
        <v>50802</v>
      </c>
      <c r="B233" s="92">
        <f t="shared" si="22"/>
        <v>0</v>
      </c>
      <c r="C233" s="93"/>
      <c r="D233" s="94">
        <f t="shared" si="23"/>
        <v>0</v>
      </c>
      <c r="E233" s="355">
        <f t="shared" si="21"/>
        <v>0</v>
      </c>
      <c r="F233" s="94">
        <f t="shared" si="24"/>
        <v>0</v>
      </c>
      <c r="G233" s="94">
        <f>IF(AND(C233&lt;&gt;"",SUM(G$34:G232)&lt;E$25),$E$25/$E$29,0)</f>
        <v>0</v>
      </c>
      <c r="H233" s="94">
        <f t="shared" si="25"/>
        <v>0</v>
      </c>
      <c r="I233" s="94">
        <f t="shared" si="27"/>
        <v>0</v>
      </c>
      <c r="J233" s="320" t="str">
        <f t="shared" si="26"/>
        <v>2038–2039</v>
      </c>
      <c r="L233" s="356"/>
      <c r="N233" s="95"/>
    </row>
    <row r="234" spans="1:14" x14ac:dyDescent="0.3">
      <c r="A234" s="354">
        <v>50830</v>
      </c>
      <c r="B234" s="92">
        <f t="shared" si="22"/>
        <v>0</v>
      </c>
      <c r="C234" s="93"/>
      <c r="D234" s="94">
        <f t="shared" si="23"/>
        <v>0</v>
      </c>
      <c r="E234" s="355">
        <f t="shared" si="21"/>
        <v>0</v>
      </c>
      <c r="F234" s="94">
        <f t="shared" si="24"/>
        <v>0</v>
      </c>
      <c r="G234" s="94">
        <f>IF(AND(C234&lt;&gt;"",SUM(G$34:G233)&lt;E$25),$E$25/$E$29,0)</f>
        <v>0</v>
      </c>
      <c r="H234" s="94">
        <f t="shared" si="25"/>
        <v>0</v>
      </c>
      <c r="I234" s="94">
        <f t="shared" si="27"/>
        <v>0</v>
      </c>
      <c r="J234" s="320" t="str">
        <f t="shared" si="26"/>
        <v>2038–2039</v>
      </c>
      <c r="L234" s="356"/>
      <c r="N234" s="95"/>
    </row>
    <row r="235" spans="1:14" x14ac:dyDescent="0.3">
      <c r="A235" s="354">
        <v>50861</v>
      </c>
      <c r="B235" s="92">
        <f t="shared" si="22"/>
        <v>0</v>
      </c>
      <c r="C235" s="93"/>
      <c r="D235" s="94">
        <f t="shared" si="23"/>
        <v>0</v>
      </c>
      <c r="E235" s="355">
        <f t="shared" si="21"/>
        <v>0</v>
      </c>
      <c r="F235" s="94">
        <f t="shared" si="24"/>
        <v>0</v>
      </c>
      <c r="G235" s="94">
        <f>IF(AND(C235&lt;&gt;"",SUM(G$34:G234)&lt;E$25),$E$25/$E$29,0)</f>
        <v>0</v>
      </c>
      <c r="H235" s="94">
        <f t="shared" si="25"/>
        <v>0</v>
      </c>
      <c r="I235" s="94">
        <f t="shared" si="27"/>
        <v>0</v>
      </c>
      <c r="J235" s="320" t="str">
        <f t="shared" si="26"/>
        <v>2038–2039</v>
      </c>
      <c r="L235" s="356"/>
      <c r="N235" s="95"/>
    </row>
    <row r="236" spans="1:14" x14ac:dyDescent="0.3">
      <c r="A236" s="354">
        <v>50891</v>
      </c>
      <c r="B236" s="92">
        <f t="shared" si="22"/>
        <v>0</v>
      </c>
      <c r="C236" s="93"/>
      <c r="D236" s="94">
        <f t="shared" si="23"/>
        <v>0</v>
      </c>
      <c r="E236" s="355">
        <f t="shared" si="21"/>
        <v>0</v>
      </c>
      <c r="F236" s="94">
        <f t="shared" si="24"/>
        <v>0</v>
      </c>
      <c r="G236" s="94">
        <f>IF(AND(C236&lt;&gt;"",SUM(G$34:G235)&lt;E$25),$E$25/$E$29,0)</f>
        <v>0</v>
      </c>
      <c r="H236" s="94">
        <f t="shared" si="25"/>
        <v>0</v>
      </c>
      <c r="I236" s="94">
        <f t="shared" si="27"/>
        <v>0</v>
      </c>
      <c r="J236" s="320" t="str">
        <f t="shared" si="26"/>
        <v>2038–2039</v>
      </c>
      <c r="L236" s="356"/>
      <c r="N236" s="95"/>
    </row>
    <row r="237" spans="1:14" x14ac:dyDescent="0.3">
      <c r="A237" s="354">
        <v>50922</v>
      </c>
      <c r="B237" s="92">
        <f t="shared" si="22"/>
        <v>0</v>
      </c>
      <c r="C237" s="93"/>
      <c r="D237" s="94">
        <f t="shared" si="23"/>
        <v>0</v>
      </c>
      <c r="E237" s="355">
        <f t="shared" si="21"/>
        <v>0</v>
      </c>
      <c r="F237" s="94">
        <f t="shared" si="24"/>
        <v>0</v>
      </c>
      <c r="G237" s="94">
        <f>IF(AND(C237&lt;&gt;"",SUM(G$34:G236)&lt;E$25),$E$25/$E$29,0)</f>
        <v>0</v>
      </c>
      <c r="H237" s="94">
        <f t="shared" si="25"/>
        <v>0</v>
      </c>
      <c r="I237" s="94">
        <f t="shared" si="27"/>
        <v>0</v>
      </c>
      <c r="J237" s="320" t="str">
        <f t="shared" si="26"/>
        <v>2038–2039</v>
      </c>
      <c r="L237" s="356"/>
      <c r="N237" s="95"/>
    </row>
    <row r="238" spans="1:14" x14ac:dyDescent="0.3">
      <c r="A238" s="354">
        <v>50952</v>
      </c>
      <c r="B238" s="92">
        <f t="shared" si="22"/>
        <v>0</v>
      </c>
      <c r="C238" s="93"/>
      <c r="D238" s="94">
        <f t="shared" si="23"/>
        <v>0</v>
      </c>
      <c r="E238" s="355">
        <f t="shared" si="21"/>
        <v>0</v>
      </c>
      <c r="F238" s="94">
        <f t="shared" si="24"/>
        <v>0</v>
      </c>
      <c r="G238" s="94">
        <f>IF(AND(C238&lt;&gt;"",SUM(G$34:G237)&lt;E$25),$E$25/$E$29,0)</f>
        <v>0</v>
      </c>
      <c r="H238" s="94">
        <f t="shared" si="25"/>
        <v>0</v>
      </c>
      <c r="I238" s="94">
        <f t="shared" si="27"/>
        <v>0</v>
      </c>
      <c r="J238" s="320" t="str">
        <f t="shared" si="26"/>
        <v>2039–2040</v>
      </c>
      <c r="L238" s="356"/>
      <c r="N238" s="95"/>
    </row>
    <row r="239" spans="1:14" x14ac:dyDescent="0.3">
      <c r="A239" s="354">
        <v>50983</v>
      </c>
      <c r="B239" s="92">
        <f t="shared" si="22"/>
        <v>0</v>
      </c>
      <c r="C239" s="93"/>
      <c r="D239" s="94">
        <f t="shared" si="23"/>
        <v>0</v>
      </c>
      <c r="E239" s="355">
        <f t="shared" si="21"/>
        <v>0</v>
      </c>
      <c r="F239" s="94">
        <f t="shared" si="24"/>
        <v>0</v>
      </c>
      <c r="G239" s="94">
        <f>IF(AND(C239&lt;&gt;"",SUM(G$34:G238)&lt;E$25),$E$25/$E$29,0)</f>
        <v>0</v>
      </c>
      <c r="H239" s="94">
        <f t="shared" si="25"/>
        <v>0</v>
      </c>
      <c r="I239" s="94">
        <f t="shared" si="27"/>
        <v>0</v>
      </c>
      <c r="J239" s="320" t="str">
        <f t="shared" si="26"/>
        <v>2039–2040</v>
      </c>
      <c r="L239" s="356"/>
      <c r="N239" s="95"/>
    </row>
    <row r="240" spans="1:14" x14ac:dyDescent="0.3">
      <c r="A240" s="354">
        <v>51014</v>
      </c>
      <c r="B240" s="92">
        <f t="shared" si="22"/>
        <v>0</v>
      </c>
      <c r="C240" s="93"/>
      <c r="D240" s="94">
        <f t="shared" si="23"/>
        <v>0</v>
      </c>
      <c r="E240" s="355">
        <f t="shared" si="21"/>
        <v>0</v>
      </c>
      <c r="F240" s="94">
        <f t="shared" si="24"/>
        <v>0</v>
      </c>
      <c r="G240" s="94">
        <f>IF(AND(C240&lt;&gt;"",SUM(G$34:G239)&lt;E$25),$E$25/$E$29,0)</f>
        <v>0</v>
      </c>
      <c r="H240" s="94">
        <f t="shared" si="25"/>
        <v>0</v>
      </c>
      <c r="I240" s="94">
        <f t="shared" si="27"/>
        <v>0</v>
      </c>
      <c r="J240" s="320" t="str">
        <f t="shared" si="26"/>
        <v>2039–2040</v>
      </c>
      <c r="L240" s="356"/>
      <c r="N240" s="95"/>
    </row>
    <row r="241" spans="1:14" x14ac:dyDescent="0.3">
      <c r="A241" s="354">
        <v>51044</v>
      </c>
      <c r="B241" s="92">
        <f t="shared" si="22"/>
        <v>0</v>
      </c>
      <c r="C241" s="93"/>
      <c r="D241" s="94">
        <f t="shared" si="23"/>
        <v>0</v>
      </c>
      <c r="E241" s="355">
        <f t="shared" si="21"/>
        <v>0</v>
      </c>
      <c r="F241" s="94">
        <f t="shared" si="24"/>
        <v>0</v>
      </c>
      <c r="G241" s="94">
        <f>IF(AND(C241&lt;&gt;"",SUM(G$34:G240)&lt;E$25),$E$25/$E$29,0)</f>
        <v>0</v>
      </c>
      <c r="H241" s="94">
        <f t="shared" si="25"/>
        <v>0</v>
      </c>
      <c r="I241" s="94">
        <f t="shared" si="27"/>
        <v>0</v>
      </c>
      <c r="J241" s="320" t="str">
        <f t="shared" si="26"/>
        <v>2039–2040</v>
      </c>
      <c r="L241" s="356"/>
      <c r="N241" s="95"/>
    </row>
    <row r="242" spans="1:14" x14ac:dyDescent="0.3">
      <c r="A242" s="354">
        <v>51075</v>
      </c>
      <c r="B242" s="92">
        <f t="shared" si="22"/>
        <v>0</v>
      </c>
      <c r="C242" s="93"/>
      <c r="D242" s="94">
        <f t="shared" si="23"/>
        <v>0</v>
      </c>
      <c r="E242" s="355">
        <f t="shared" si="21"/>
        <v>0</v>
      </c>
      <c r="F242" s="94">
        <f t="shared" si="24"/>
        <v>0</v>
      </c>
      <c r="G242" s="94">
        <f>IF(AND(C242&lt;&gt;"",SUM(G$34:G241)&lt;E$25),$E$25/$E$29,0)</f>
        <v>0</v>
      </c>
      <c r="H242" s="94">
        <f t="shared" si="25"/>
        <v>0</v>
      </c>
      <c r="I242" s="94">
        <f t="shared" si="27"/>
        <v>0</v>
      </c>
      <c r="J242" s="320" t="str">
        <f t="shared" si="26"/>
        <v>2039–2040</v>
      </c>
      <c r="L242" s="356"/>
      <c r="N242" s="95"/>
    </row>
    <row r="243" spans="1:14" x14ac:dyDescent="0.3">
      <c r="A243" s="354">
        <v>51105</v>
      </c>
      <c r="B243" s="92">
        <f t="shared" si="22"/>
        <v>0</v>
      </c>
      <c r="C243" s="93"/>
      <c r="D243" s="94">
        <f t="shared" si="23"/>
        <v>0</v>
      </c>
      <c r="E243" s="355">
        <f t="shared" si="21"/>
        <v>0</v>
      </c>
      <c r="F243" s="94">
        <f t="shared" si="24"/>
        <v>0</v>
      </c>
      <c r="G243" s="94">
        <f>IF(AND(C243&lt;&gt;"",SUM(G$34:G242)&lt;E$25),$E$25/$E$29,0)</f>
        <v>0</v>
      </c>
      <c r="H243" s="94">
        <f t="shared" si="25"/>
        <v>0</v>
      </c>
      <c r="I243" s="94">
        <f t="shared" si="27"/>
        <v>0</v>
      </c>
      <c r="J243" s="320" t="str">
        <f t="shared" si="26"/>
        <v>2039–2040</v>
      </c>
      <c r="L243" s="356"/>
      <c r="N243" s="95"/>
    </row>
    <row r="244" spans="1:14" x14ac:dyDescent="0.3">
      <c r="A244" s="354">
        <v>51136</v>
      </c>
      <c r="B244" s="92">
        <f t="shared" si="22"/>
        <v>0</v>
      </c>
      <c r="C244" s="93"/>
      <c r="D244" s="94">
        <f t="shared" si="23"/>
        <v>0</v>
      </c>
      <c r="E244" s="355">
        <f t="shared" si="21"/>
        <v>0</v>
      </c>
      <c r="F244" s="94">
        <f t="shared" si="24"/>
        <v>0</v>
      </c>
      <c r="G244" s="94">
        <f>IF(AND(C244&lt;&gt;"",SUM(G$34:G243)&lt;E$25),$E$25/$E$29,0)</f>
        <v>0</v>
      </c>
      <c r="H244" s="94">
        <f t="shared" si="25"/>
        <v>0</v>
      </c>
      <c r="I244" s="94">
        <f t="shared" si="27"/>
        <v>0</v>
      </c>
      <c r="J244" s="320" t="str">
        <f t="shared" si="26"/>
        <v>2039–2040</v>
      </c>
      <c r="L244" s="356"/>
      <c r="N244" s="95"/>
    </row>
    <row r="245" spans="1:14" x14ac:dyDescent="0.3">
      <c r="A245" s="354">
        <v>51167</v>
      </c>
      <c r="B245" s="92">
        <f t="shared" si="22"/>
        <v>0</v>
      </c>
      <c r="C245" s="93"/>
      <c r="D245" s="94">
        <f t="shared" si="23"/>
        <v>0</v>
      </c>
      <c r="E245" s="355">
        <f t="shared" si="21"/>
        <v>0</v>
      </c>
      <c r="F245" s="94">
        <f t="shared" si="24"/>
        <v>0</v>
      </c>
      <c r="G245" s="94">
        <f>IF(AND(C245&lt;&gt;"",SUM(G$34:G244)&lt;E$25),$E$25/$E$29,0)</f>
        <v>0</v>
      </c>
      <c r="H245" s="94">
        <f t="shared" si="25"/>
        <v>0</v>
      </c>
      <c r="I245" s="94">
        <f t="shared" si="27"/>
        <v>0</v>
      </c>
      <c r="J245" s="320" t="str">
        <f t="shared" si="26"/>
        <v>2039–2040</v>
      </c>
      <c r="L245" s="356"/>
      <c r="N245" s="95"/>
    </row>
    <row r="246" spans="1:14" x14ac:dyDescent="0.3">
      <c r="A246" s="354">
        <v>51196</v>
      </c>
      <c r="B246" s="92">
        <f t="shared" si="22"/>
        <v>0</v>
      </c>
      <c r="C246" s="93"/>
      <c r="D246" s="94">
        <f t="shared" si="23"/>
        <v>0</v>
      </c>
      <c r="E246" s="355">
        <f t="shared" si="21"/>
        <v>0</v>
      </c>
      <c r="F246" s="94">
        <f t="shared" si="24"/>
        <v>0</v>
      </c>
      <c r="G246" s="94">
        <f>IF(AND(C246&lt;&gt;"",SUM(G$34:G245)&lt;E$25),$E$25/$E$29,0)</f>
        <v>0</v>
      </c>
      <c r="H246" s="94">
        <f t="shared" si="25"/>
        <v>0</v>
      </c>
      <c r="I246" s="94">
        <f t="shared" si="27"/>
        <v>0</v>
      </c>
      <c r="J246" s="320" t="str">
        <f t="shared" si="26"/>
        <v>2039–2040</v>
      </c>
      <c r="L246" s="356"/>
      <c r="N246" s="95"/>
    </row>
    <row r="247" spans="1:14" x14ac:dyDescent="0.3">
      <c r="A247" s="354">
        <v>51227</v>
      </c>
      <c r="B247" s="92">
        <f t="shared" si="22"/>
        <v>0</v>
      </c>
      <c r="C247" s="93"/>
      <c r="D247" s="94">
        <f t="shared" si="23"/>
        <v>0</v>
      </c>
      <c r="E247" s="355">
        <f t="shared" si="21"/>
        <v>0</v>
      </c>
      <c r="F247" s="94">
        <f t="shared" si="24"/>
        <v>0</v>
      </c>
      <c r="G247" s="94">
        <f>IF(AND(C247&lt;&gt;"",SUM(G$34:G246)&lt;E$25),$E$25/$E$29,0)</f>
        <v>0</v>
      </c>
      <c r="H247" s="94">
        <f t="shared" si="25"/>
        <v>0</v>
      </c>
      <c r="I247" s="94">
        <f t="shared" si="27"/>
        <v>0</v>
      </c>
      <c r="J247" s="320" t="str">
        <f t="shared" si="26"/>
        <v>2039–2040</v>
      </c>
      <c r="L247" s="356"/>
      <c r="N247" s="95"/>
    </row>
    <row r="248" spans="1:14" x14ac:dyDescent="0.3">
      <c r="A248" s="354">
        <v>51257</v>
      </c>
      <c r="B248" s="92">
        <f t="shared" si="22"/>
        <v>0</v>
      </c>
      <c r="C248" s="93"/>
      <c r="D248" s="94">
        <f t="shared" si="23"/>
        <v>0</v>
      </c>
      <c r="E248" s="355">
        <f t="shared" si="21"/>
        <v>0</v>
      </c>
      <c r="F248" s="94">
        <f t="shared" si="24"/>
        <v>0</v>
      </c>
      <c r="G248" s="94">
        <f>IF(AND(C248&lt;&gt;"",SUM(G$34:G247)&lt;E$25),$E$25/$E$29,0)</f>
        <v>0</v>
      </c>
      <c r="H248" s="94">
        <f t="shared" si="25"/>
        <v>0</v>
      </c>
      <c r="I248" s="94">
        <f t="shared" si="27"/>
        <v>0</v>
      </c>
      <c r="J248" s="320" t="str">
        <f t="shared" si="26"/>
        <v>2039–2040</v>
      </c>
      <c r="L248" s="356"/>
      <c r="N248" s="95"/>
    </row>
    <row r="249" spans="1:14" x14ac:dyDescent="0.3">
      <c r="A249" s="354">
        <v>51288</v>
      </c>
      <c r="B249" s="92">
        <f t="shared" si="22"/>
        <v>0</v>
      </c>
      <c r="C249" s="93"/>
      <c r="D249" s="94">
        <f t="shared" si="23"/>
        <v>0</v>
      </c>
      <c r="E249" s="355">
        <f t="shared" si="21"/>
        <v>0</v>
      </c>
      <c r="F249" s="94">
        <f t="shared" si="24"/>
        <v>0</v>
      </c>
      <c r="G249" s="94">
        <f>IF(AND(C249&lt;&gt;"",SUM(G$34:G248)&lt;E$25),$E$25/$E$29,0)</f>
        <v>0</v>
      </c>
      <c r="H249" s="94">
        <f t="shared" si="25"/>
        <v>0</v>
      </c>
      <c r="I249" s="94">
        <f t="shared" si="27"/>
        <v>0</v>
      </c>
      <c r="J249" s="320" t="str">
        <f t="shared" si="26"/>
        <v>2039–2040</v>
      </c>
      <c r="L249" s="356"/>
      <c r="N249" s="95"/>
    </row>
    <row r="250" spans="1:14" x14ac:dyDescent="0.3">
      <c r="A250" s="354">
        <v>51318</v>
      </c>
      <c r="B250" s="92">
        <f t="shared" si="22"/>
        <v>0</v>
      </c>
      <c r="C250" s="93"/>
      <c r="D250" s="94">
        <f t="shared" si="23"/>
        <v>0</v>
      </c>
      <c r="E250" s="355">
        <f t="shared" si="21"/>
        <v>0</v>
      </c>
      <c r="F250" s="94">
        <f t="shared" si="24"/>
        <v>0</v>
      </c>
      <c r="G250" s="94">
        <f>IF(AND(C250&lt;&gt;"",SUM(G$34:G249)&lt;E$25),$E$25/$E$29,0)</f>
        <v>0</v>
      </c>
      <c r="H250" s="94">
        <f t="shared" si="25"/>
        <v>0</v>
      </c>
      <c r="I250" s="94">
        <f t="shared" si="27"/>
        <v>0</v>
      </c>
      <c r="J250" s="320" t="str">
        <f t="shared" si="26"/>
        <v>2040–2041</v>
      </c>
      <c r="L250" s="356"/>
      <c r="N250" s="95"/>
    </row>
    <row r="251" spans="1:14" x14ac:dyDescent="0.3">
      <c r="A251" s="354">
        <v>51349</v>
      </c>
      <c r="B251" s="92">
        <f t="shared" si="22"/>
        <v>0</v>
      </c>
      <c r="C251" s="93"/>
      <c r="D251" s="94">
        <f t="shared" si="23"/>
        <v>0</v>
      </c>
      <c r="E251" s="355">
        <f t="shared" si="21"/>
        <v>0</v>
      </c>
      <c r="F251" s="94">
        <f t="shared" si="24"/>
        <v>0</v>
      </c>
      <c r="G251" s="94">
        <f>IF(AND(C251&lt;&gt;"",SUM(G$34:G250)&lt;E$25),$E$25/$E$29,0)</f>
        <v>0</v>
      </c>
      <c r="H251" s="94">
        <f t="shared" si="25"/>
        <v>0</v>
      </c>
      <c r="I251" s="94">
        <f t="shared" si="27"/>
        <v>0</v>
      </c>
      <c r="J251" s="320" t="str">
        <f t="shared" si="26"/>
        <v>2040–2041</v>
      </c>
      <c r="L251" s="356"/>
      <c r="N251" s="95"/>
    </row>
    <row r="252" spans="1:14" x14ac:dyDescent="0.3">
      <c r="A252" s="354">
        <v>51380</v>
      </c>
      <c r="B252" s="92">
        <f t="shared" si="22"/>
        <v>0</v>
      </c>
      <c r="C252" s="93"/>
      <c r="D252" s="94">
        <f t="shared" si="23"/>
        <v>0</v>
      </c>
      <c r="E252" s="355">
        <f t="shared" si="21"/>
        <v>0</v>
      </c>
      <c r="F252" s="94">
        <f t="shared" si="24"/>
        <v>0</v>
      </c>
      <c r="G252" s="94">
        <f>IF(AND(C252&lt;&gt;"",SUM(G$34:G251)&lt;E$25),$E$25/$E$29,0)</f>
        <v>0</v>
      </c>
      <c r="H252" s="94">
        <f t="shared" si="25"/>
        <v>0</v>
      </c>
      <c r="I252" s="94">
        <f t="shared" si="27"/>
        <v>0</v>
      </c>
      <c r="J252" s="320" t="str">
        <f t="shared" si="26"/>
        <v>2040–2041</v>
      </c>
      <c r="L252" s="356"/>
      <c r="N252" s="95"/>
    </row>
    <row r="253" spans="1:14" x14ac:dyDescent="0.3">
      <c r="A253" s="354">
        <v>51410</v>
      </c>
      <c r="B253" s="92">
        <f t="shared" si="22"/>
        <v>0</v>
      </c>
      <c r="C253" s="93"/>
      <c r="D253" s="94">
        <f t="shared" si="23"/>
        <v>0</v>
      </c>
      <c r="E253" s="355">
        <f t="shared" si="21"/>
        <v>0</v>
      </c>
      <c r="F253" s="94">
        <f t="shared" si="24"/>
        <v>0</v>
      </c>
      <c r="G253" s="94">
        <f>IF(AND(C253&lt;&gt;"",SUM(G$34:G252)&lt;E$25),$E$25/$E$29,0)</f>
        <v>0</v>
      </c>
      <c r="H253" s="94">
        <f t="shared" si="25"/>
        <v>0</v>
      </c>
      <c r="I253" s="94">
        <f t="shared" si="27"/>
        <v>0</v>
      </c>
      <c r="J253" s="320" t="str">
        <f t="shared" si="26"/>
        <v>2040–2041</v>
      </c>
      <c r="L253" s="356"/>
      <c r="N253" s="95"/>
    </row>
    <row r="254" spans="1:14" x14ac:dyDescent="0.3">
      <c r="A254" s="354">
        <v>51441</v>
      </c>
      <c r="B254" s="92">
        <f t="shared" si="22"/>
        <v>0</v>
      </c>
      <c r="C254" s="93"/>
      <c r="D254" s="94">
        <f t="shared" si="23"/>
        <v>0</v>
      </c>
      <c r="E254" s="355">
        <f t="shared" si="21"/>
        <v>0</v>
      </c>
      <c r="F254" s="94">
        <f t="shared" si="24"/>
        <v>0</v>
      </c>
      <c r="G254" s="94">
        <f>IF(AND(C254&lt;&gt;"",SUM(G$34:G253)&lt;E$25),$E$25/$E$29,0)</f>
        <v>0</v>
      </c>
      <c r="H254" s="94">
        <f t="shared" si="25"/>
        <v>0</v>
      </c>
      <c r="I254" s="94">
        <f t="shared" si="27"/>
        <v>0</v>
      </c>
      <c r="J254" s="320" t="str">
        <f t="shared" si="26"/>
        <v>2040–2041</v>
      </c>
      <c r="L254" s="356"/>
      <c r="N254" s="95"/>
    </row>
    <row r="255" spans="1:14" x14ac:dyDescent="0.3">
      <c r="A255" s="354">
        <v>51471</v>
      </c>
      <c r="B255" s="92">
        <f t="shared" si="22"/>
        <v>0</v>
      </c>
      <c r="C255" s="93"/>
      <c r="D255" s="94">
        <f t="shared" si="23"/>
        <v>0</v>
      </c>
      <c r="E255" s="355">
        <f t="shared" si="21"/>
        <v>0</v>
      </c>
      <c r="F255" s="94">
        <f t="shared" si="24"/>
        <v>0</v>
      </c>
      <c r="G255" s="94">
        <f>IF(AND(C255&lt;&gt;"",SUM(G$34:G254)&lt;E$25),$E$25/$E$29,0)</f>
        <v>0</v>
      </c>
      <c r="H255" s="94">
        <f t="shared" si="25"/>
        <v>0</v>
      </c>
      <c r="I255" s="94">
        <f t="shared" si="27"/>
        <v>0</v>
      </c>
      <c r="J255" s="320" t="str">
        <f t="shared" si="26"/>
        <v>2040–2041</v>
      </c>
      <c r="L255" s="356"/>
      <c r="N255" s="95"/>
    </row>
    <row r="256" spans="1:14" x14ac:dyDescent="0.3">
      <c r="A256" s="354">
        <v>51502</v>
      </c>
      <c r="B256" s="92">
        <f t="shared" si="22"/>
        <v>0</v>
      </c>
      <c r="C256" s="93"/>
      <c r="D256" s="94">
        <f t="shared" si="23"/>
        <v>0</v>
      </c>
      <c r="E256" s="355">
        <f t="shared" si="21"/>
        <v>0</v>
      </c>
      <c r="F256" s="94">
        <f t="shared" si="24"/>
        <v>0</v>
      </c>
      <c r="G256" s="94">
        <f>IF(AND(C256&lt;&gt;"",SUM(G$34:G255)&lt;E$25),$E$25/$E$29,0)</f>
        <v>0</v>
      </c>
      <c r="H256" s="94">
        <f t="shared" si="25"/>
        <v>0</v>
      </c>
      <c r="I256" s="94">
        <f t="shared" si="27"/>
        <v>0</v>
      </c>
      <c r="J256" s="320" t="str">
        <f t="shared" si="26"/>
        <v>2040–2041</v>
      </c>
      <c r="L256" s="356"/>
      <c r="N256" s="95"/>
    </row>
    <row r="257" spans="1:14" x14ac:dyDescent="0.3">
      <c r="A257" s="354">
        <v>51533</v>
      </c>
      <c r="B257" s="92">
        <f t="shared" si="22"/>
        <v>0</v>
      </c>
      <c r="C257" s="93"/>
      <c r="D257" s="94">
        <f t="shared" si="23"/>
        <v>0</v>
      </c>
      <c r="E257" s="355">
        <f t="shared" si="21"/>
        <v>0</v>
      </c>
      <c r="F257" s="94">
        <f t="shared" si="24"/>
        <v>0</v>
      </c>
      <c r="G257" s="94">
        <f>IF(AND(C257&lt;&gt;"",SUM(G$34:G256)&lt;E$25),$E$25/$E$29,0)</f>
        <v>0</v>
      </c>
      <c r="H257" s="94">
        <f t="shared" si="25"/>
        <v>0</v>
      </c>
      <c r="I257" s="94">
        <f t="shared" si="27"/>
        <v>0</v>
      </c>
      <c r="J257" s="320" t="str">
        <f t="shared" si="26"/>
        <v>2040–2041</v>
      </c>
      <c r="L257" s="356"/>
      <c r="N257" s="95"/>
    </row>
    <row r="258" spans="1:14" x14ac:dyDescent="0.3">
      <c r="A258" s="354">
        <v>51561</v>
      </c>
      <c r="B258" s="92">
        <f t="shared" si="22"/>
        <v>0</v>
      </c>
      <c r="C258" s="93"/>
      <c r="D258" s="94">
        <f t="shared" si="23"/>
        <v>0</v>
      </c>
      <c r="E258" s="355">
        <f t="shared" si="21"/>
        <v>0</v>
      </c>
      <c r="F258" s="94">
        <f t="shared" si="24"/>
        <v>0</v>
      </c>
      <c r="G258" s="94">
        <f>IF(AND(C258&lt;&gt;"",SUM(G$34:G257)&lt;E$25),$E$25/$E$29,0)</f>
        <v>0</v>
      </c>
      <c r="H258" s="94">
        <f t="shared" si="25"/>
        <v>0</v>
      </c>
      <c r="I258" s="94">
        <f t="shared" si="27"/>
        <v>0</v>
      </c>
      <c r="J258" s="320" t="str">
        <f t="shared" si="26"/>
        <v>2040–2041</v>
      </c>
      <c r="L258" s="356"/>
      <c r="N258" s="95"/>
    </row>
    <row r="259" spans="1:14" x14ac:dyDescent="0.3">
      <c r="A259" s="354">
        <v>51592</v>
      </c>
      <c r="B259" s="92">
        <f t="shared" si="22"/>
        <v>0</v>
      </c>
      <c r="C259" s="93"/>
      <c r="D259" s="94">
        <f t="shared" si="23"/>
        <v>0</v>
      </c>
      <c r="E259" s="355">
        <f t="shared" si="21"/>
        <v>0</v>
      </c>
      <c r="F259" s="94">
        <f t="shared" si="24"/>
        <v>0</v>
      </c>
      <c r="G259" s="94">
        <f>IF(AND(C259&lt;&gt;"",SUM(G$34:G258)&lt;E$25),$E$25/$E$29,0)</f>
        <v>0</v>
      </c>
      <c r="H259" s="94">
        <f t="shared" si="25"/>
        <v>0</v>
      </c>
      <c r="I259" s="94">
        <f t="shared" si="27"/>
        <v>0</v>
      </c>
      <c r="J259" s="320" t="str">
        <f t="shared" si="26"/>
        <v>2040–2041</v>
      </c>
      <c r="L259" s="356"/>
      <c r="N259" s="95"/>
    </row>
    <row r="260" spans="1:14" x14ac:dyDescent="0.3">
      <c r="A260" s="354">
        <v>51622</v>
      </c>
      <c r="B260" s="92">
        <f t="shared" si="22"/>
        <v>0</v>
      </c>
      <c r="C260" s="93"/>
      <c r="D260" s="94">
        <f t="shared" si="23"/>
        <v>0</v>
      </c>
      <c r="E260" s="355">
        <f t="shared" si="21"/>
        <v>0</v>
      </c>
      <c r="F260" s="94">
        <f t="shared" si="24"/>
        <v>0</v>
      </c>
      <c r="G260" s="94">
        <f>IF(AND(C260&lt;&gt;"",SUM(G$34:G259)&lt;E$25),$E$25/$E$29,0)</f>
        <v>0</v>
      </c>
      <c r="H260" s="94">
        <f t="shared" si="25"/>
        <v>0</v>
      </c>
      <c r="I260" s="94">
        <f t="shared" si="27"/>
        <v>0</v>
      </c>
      <c r="J260" s="320" t="str">
        <f t="shared" si="26"/>
        <v>2040–2041</v>
      </c>
      <c r="L260" s="356"/>
      <c r="N260" s="95"/>
    </row>
    <row r="261" spans="1:14" x14ac:dyDescent="0.3">
      <c r="A261" s="354">
        <v>51653</v>
      </c>
      <c r="B261" s="92">
        <f t="shared" si="22"/>
        <v>0</v>
      </c>
      <c r="C261" s="93"/>
      <c r="D261" s="94">
        <f t="shared" si="23"/>
        <v>0</v>
      </c>
      <c r="E261" s="355">
        <f t="shared" si="21"/>
        <v>0</v>
      </c>
      <c r="F261" s="94">
        <f t="shared" si="24"/>
        <v>0</v>
      </c>
      <c r="G261" s="94">
        <f>IF(AND(C261&lt;&gt;"",SUM(G$34:G260)&lt;E$25),$E$25/$E$29,0)</f>
        <v>0</v>
      </c>
      <c r="H261" s="94">
        <f t="shared" si="25"/>
        <v>0</v>
      </c>
      <c r="I261" s="94">
        <f t="shared" si="27"/>
        <v>0</v>
      </c>
      <c r="J261" s="320" t="str">
        <f t="shared" si="26"/>
        <v>2040–2041</v>
      </c>
      <c r="L261" s="356"/>
      <c r="N261" s="95"/>
    </row>
    <row r="262" spans="1:14" x14ac:dyDescent="0.3">
      <c r="A262" s="354">
        <v>51683</v>
      </c>
      <c r="B262" s="92">
        <f t="shared" si="22"/>
        <v>0</v>
      </c>
      <c r="C262" s="93"/>
      <c r="D262" s="94">
        <f t="shared" si="23"/>
        <v>0</v>
      </c>
      <c r="E262" s="355">
        <f t="shared" si="21"/>
        <v>0</v>
      </c>
      <c r="F262" s="94">
        <f t="shared" si="24"/>
        <v>0</v>
      </c>
      <c r="G262" s="94">
        <f>IF(AND(C262&lt;&gt;"",SUM(G$34:G261)&lt;E$25),$E$25/$E$29,0)</f>
        <v>0</v>
      </c>
      <c r="H262" s="94">
        <f t="shared" si="25"/>
        <v>0</v>
      </c>
      <c r="I262" s="94">
        <f t="shared" si="27"/>
        <v>0</v>
      </c>
      <c r="J262" s="320" t="str">
        <f t="shared" si="26"/>
        <v>2041–2042</v>
      </c>
      <c r="L262" s="356"/>
      <c r="N262" s="95"/>
    </row>
    <row r="263" spans="1:14" x14ac:dyDescent="0.3">
      <c r="A263" s="354">
        <v>51714</v>
      </c>
      <c r="B263" s="92">
        <f t="shared" si="22"/>
        <v>0</v>
      </c>
      <c r="C263" s="93"/>
      <c r="D263" s="94">
        <f t="shared" si="23"/>
        <v>0</v>
      </c>
      <c r="E263" s="355">
        <f t="shared" si="21"/>
        <v>0</v>
      </c>
      <c r="F263" s="94">
        <f t="shared" si="24"/>
        <v>0</v>
      </c>
      <c r="G263" s="94">
        <f>IF(AND(C263&lt;&gt;"",SUM(G$34:G262)&lt;E$25),$E$25/$E$29,0)</f>
        <v>0</v>
      </c>
      <c r="H263" s="94">
        <f t="shared" si="25"/>
        <v>0</v>
      </c>
      <c r="I263" s="94">
        <f t="shared" si="27"/>
        <v>0</v>
      </c>
      <c r="J263" s="320" t="str">
        <f t="shared" si="26"/>
        <v>2041–2042</v>
      </c>
      <c r="L263" s="356"/>
      <c r="N263" s="95"/>
    </row>
    <row r="264" spans="1:14" x14ac:dyDescent="0.3">
      <c r="A264" s="354">
        <v>51745</v>
      </c>
      <c r="B264" s="92">
        <f t="shared" si="22"/>
        <v>0</v>
      </c>
      <c r="C264" s="93"/>
      <c r="D264" s="94">
        <f t="shared" si="23"/>
        <v>0</v>
      </c>
      <c r="E264" s="355">
        <f t="shared" si="21"/>
        <v>0</v>
      </c>
      <c r="F264" s="94">
        <f t="shared" si="24"/>
        <v>0</v>
      </c>
      <c r="G264" s="94">
        <f>IF(AND(C264&lt;&gt;"",SUM(G$34:G263)&lt;E$25),$E$25/$E$29,0)</f>
        <v>0</v>
      </c>
      <c r="H264" s="94">
        <f t="shared" si="25"/>
        <v>0</v>
      </c>
      <c r="I264" s="94">
        <f t="shared" si="27"/>
        <v>0</v>
      </c>
      <c r="J264" s="320" t="str">
        <f t="shared" si="26"/>
        <v>2041–2042</v>
      </c>
      <c r="L264" s="356"/>
      <c r="N264" s="95"/>
    </row>
    <row r="265" spans="1:14" x14ac:dyDescent="0.3">
      <c r="A265" s="354">
        <v>51775</v>
      </c>
      <c r="B265" s="92">
        <f t="shared" si="22"/>
        <v>0</v>
      </c>
      <c r="C265" s="93"/>
      <c r="D265" s="94">
        <f t="shared" si="23"/>
        <v>0</v>
      </c>
      <c r="E265" s="355">
        <f t="shared" si="21"/>
        <v>0</v>
      </c>
      <c r="F265" s="94">
        <f t="shared" si="24"/>
        <v>0</v>
      </c>
      <c r="G265" s="94">
        <f>IF(AND(C265&lt;&gt;"",SUM(G$34:G264)&lt;E$25),$E$25/$E$29,0)</f>
        <v>0</v>
      </c>
      <c r="H265" s="94">
        <f t="shared" si="25"/>
        <v>0</v>
      </c>
      <c r="I265" s="94">
        <f t="shared" si="27"/>
        <v>0</v>
      </c>
      <c r="J265" s="320" t="str">
        <f t="shared" si="26"/>
        <v>2041–2042</v>
      </c>
      <c r="L265" s="356"/>
      <c r="N265" s="95"/>
    </row>
    <row r="266" spans="1:14" x14ac:dyDescent="0.3">
      <c r="A266" s="354">
        <v>51806</v>
      </c>
      <c r="B266" s="92">
        <f t="shared" si="22"/>
        <v>0</v>
      </c>
      <c r="C266" s="93"/>
      <c r="D266" s="94">
        <f t="shared" si="23"/>
        <v>0</v>
      </c>
      <c r="E266" s="355">
        <f t="shared" si="21"/>
        <v>0</v>
      </c>
      <c r="F266" s="94">
        <f t="shared" si="24"/>
        <v>0</v>
      </c>
      <c r="G266" s="94">
        <f>IF(AND(C266&lt;&gt;"",SUM(G$34:G265)&lt;E$25),$E$25/$E$29,0)</f>
        <v>0</v>
      </c>
      <c r="H266" s="94">
        <f t="shared" si="25"/>
        <v>0</v>
      </c>
      <c r="I266" s="94">
        <f t="shared" si="27"/>
        <v>0</v>
      </c>
      <c r="J266" s="320" t="str">
        <f t="shared" si="26"/>
        <v>2041–2042</v>
      </c>
      <c r="L266" s="356"/>
      <c r="N266" s="95"/>
    </row>
    <row r="267" spans="1:14" x14ac:dyDescent="0.3">
      <c r="A267" s="354">
        <v>51836</v>
      </c>
      <c r="B267" s="92">
        <f t="shared" si="22"/>
        <v>0</v>
      </c>
      <c r="C267" s="93"/>
      <c r="D267" s="94">
        <f t="shared" si="23"/>
        <v>0</v>
      </c>
      <c r="E267" s="355">
        <f t="shared" si="21"/>
        <v>0</v>
      </c>
      <c r="F267" s="94">
        <f t="shared" si="24"/>
        <v>0</v>
      </c>
      <c r="G267" s="94">
        <f>IF(AND(C267&lt;&gt;"",SUM(G$34:G266)&lt;E$25),$E$25/$E$29,0)</f>
        <v>0</v>
      </c>
      <c r="H267" s="94">
        <f t="shared" si="25"/>
        <v>0</v>
      </c>
      <c r="I267" s="94">
        <f t="shared" si="27"/>
        <v>0</v>
      </c>
      <c r="J267" s="320" t="str">
        <f t="shared" si="26"/>
        <v>2041–2042</v>
      </c>
      <c r="L267" s="356"/>
      <c r="N267" s="95"/>
    </row>
    <row r="268" spans="1:14" x14ac:dyDescent="0.3">
      <c r="A268" s="354">
        <v>51867</v>
      </c>
      <c r="B268" s="92">
        <f t="shared" si="22"/>
        <v>0</v>
      </c>
      <c r="C268" s="93"/>
      <c r="D268" s="94">
        <f t="shared" si="23"/>
        <v>0</v>
      </c>
      <c r="E268" s="355">
        <f t="shared" si="21"/>
        <v>0</v>
      </c>
      <c r="F268" s="94">
        <f t="shared" si="24"/>
        <v>0</v>
      </c>
      <c r="G268" s="94">
        <f>IF(AND(C268&lt;&gt;"",SUM(G$34:G267)&lt;E$25),$E$25/$E$29,0)</f>
        <v>0</v>
      </c>
      <c r="H268" s="94">
        <f t="shared" si="25"/>
        <v>0</v>
      </c>
      <c r="I268" s="94">
        <f t="shared" si="27"/>
        <v>0</v>
      </c>
      <c r="J268" s="320" t="str">
        <f t="shared" si="26"/>
        <v>2041–2042</v>
      </c>
      <c r="L268" s="356"/>
      <c r="N268" s="95"/>
    </row>
    <row r="269" spans="1:14" x14ac:dyDescent="0.3">
      <c r="A269" s="354">
        <v>51898</v>
      </c>
      <c r="B269" s="92">
        <f t="shared" si="22"/>
        <v>0</v>
      </c>
      <c r="C269" s="93"/>
      <c r="D269" s="94">
        <f t="shared" si="23"/>
        <v>0</v>
      </c>
      <c r="E269" s="355">
        <f t="shared" si="21"/>
        <v>0</v>
      </c>
      <c r="F269" s="94">
        <f t="shared" si="24"/>
        <v>0</v>
      </c>
      <c r="G269" s="94">
        <f>IF(AND(C269&lt;&gt;"",SUM(G$34:G268)&lt;E$25),$E$25/$E$29,0)</f>
        <v>0</v>
      </c>
      <c r="H269" s="94">
        <f t="shared" si="25"/>
        <v>0</v>
      </c>
      <c r="I269" s="94">
        <f t="shared" si="27"/>
        <v>0</v>
      </c>
      <c r="J269" s="320" t="str">
        <f t="shared" si="26"/>
        <v>2041–2042</v>
      </c>
      <c r="L269" s="356"/>
      <c r="N269" s="95"/>
    </row>
    <row r="270" spans="1:14" x14ac:dyDescent="0.3">
      <c r="A270" s="354">
        <v>51926</v>
      </c>
      <c r="B270" s="92">
        <f t="shared" si="22"/>
        <v>0</v>
      </c>
      <c r="C270" s="93"/>
      <c r="D270" s="94">
        <f t="shared" si="23"/>
        <v>0</v>
      </c>
      <c r="E270" s="355">
        <f t="shared" si="21"/>
        <v>0</v>
      </c>
      <c r="F270" s="94">
        <f t="shared" si="24"/>
        <v>0</v>
      </c>
      <c r="G270" s="94">
        <f>IF(AND(C270&lt;&gt;"",SUM(G$34:G269)&lt;E$25),$E$25/$E$29,0)</f>
        <v>0</v>
      </c>
      <c r="H270" s="94">
        <f t="shared" si="25"/>
        <v>0</v>
      </c>
      <c r="I270" s="94">
        <f t="shared" si="27"/>
        <v>0</v>
      </c>
      <c r="J270" s="320" t="str">
        <f t="shared" si="26"/>
        <v>2041–2042</v>
      </c>
      <c r="L270" s="356"/>
      <c r="N270" s="95"/>
    </row>
    <row r="271" spans="1:14" x14ac:dyDescent="0.3">
      <c r="A271" s="354">
        <v>51957</v>
      </c>
      <c r="B271" s="92">
        <f t="shared" si="22"/>
        <v>0</v>
      </c>
      <c r="C271" s="93"/>
      <c r="D271" s="94">
        <f t="shared" si="23"/>
        <v>0</v>
      </c>
      <c r="E271" s="355">
        <f t="shared" si="21"/>
        <v>0</v>
      </c>
      <c r="F271" s="94">
        <f t="shared" si="24"/>
        <v>0</v>
      </c>
      <c r="G271" s="94">
        <f>IF(AND(C271&lt;&gt;"",SUM(G$34:G270)&lt;E$25),$E$25/$E$29,0)</f>
        <v>0</v>
      </c>
      <c r="H271" s="94">
        <f t="shared" si="25"/>
        <v>0</v>
      </c>
      <c r="I271" s="94">
        <f t="shared" si="27"/>
        <v>0</v>
      </c>
      <c r="J271" s="320" t="str">
        <f t="shared" si="26"/>
        <v>2041–2042</v>
      </c>
      <c r="L271" s="356"/>
      <c r="N271" s="95"/>
    </row>
    <row r="272" spans="1:14" x14ac:dyDescent="0.3">
      <c r="A272" s="354">
        <v>51987</v>
      </c>
      <c r="B272" s="92">
        <f t="shared" si="22"/>
        <v>0</v>
      </c>
      <c r="C272" s="93"/>
      <c r="D272" s="94">
        <f t="shared" si="23"/>
        <v>0</v>
      </c>
      <c r="E272" s="355">
        <f t="shared" si="21"/>
        <v>0</v>
      </c>
      <c r="F272" s="94">
        <f t="shared" si="24"/>
        <v>0</v>
      </c>
      <c r="G272" s="94">
        <f>IF(AND(C272&lt;&gt;"",SUM(G$34:G271)&lt;E$25),$E$25/$E$29,0)</f>
        <v>0</v>
      </c>
      <c r="H272" s="94">
        <f t="shared" si="25"/>
        <v>0</v>
      </c>
      <c r="I272" s="94">
        <f t="shared" si="27"/>
        <v>0</v>
      </c>
      <c r="J272" s="320" t="str">
        <f t="shared" si="26"/>
        <v>2041–2042</v>
      </c>
      <c r="L272" s="356"/>
      <c r="N272" s="95"/>
    </row>
    <row r="273" spans="1:14" x14ac:dyDescent="0.3">
      <c r="A273" s="354">
        <v>52018</v>
      </c>
      <c r="B273" s="92">
        <f t="shared" si="22"/>
        <v>0</v>
      </c>
      <c r="C273" s="93"/>
      <c r="D273" s="94">
        <f t="shared" si="23"/>
        <v>0</v>
      </c>
      <c r="E273" s="355">
        <f t="shared" si="21"/>
        <v>0</v>
      </c>
      <c r="F273" s="94">
        <f t="shared" si="24"/>
        <v>0</v>
      </c>
      <c r="G273" s="94">
        <f>IF(AND(C273&lt;&gt;"",SUM(G$34:G272)&lt;E$25),$E$25/$E$29,0)</f>
        <v>0</v>
      </c>
      <c r="H273" s="94">
        <f t="shared" si="25"/>
        <v>0</v>
      </c>
      <c r="I273" s="94">
        <f t="shared" si="27"/>
        <v>0</v>
      </c>
      <c r="J273" s="320" t="str">
        <f t="shared" si="26"/>
        <v>2041–2042</v>
      </c>
      <c r="L273" s="356"/>
      <c r="N273" s="95"/>
    </row>
    <row r="274" spans="1:14" x14ac:dyDescent="0.3">
      <c r="A274" s="354">
        <v>52048</v>
      </c>
      <c r="B274" s="92">
        <f t="shared" si="22"/>
        <v>0</v>
      </c>
      <c r="C274" s="93"/>
      <c r="D274" s="94">
        <f t="shared" si="23"/>
        <v>0</v>
      </c>
      <c r="E274" s="355">
        <f t="shared" si="21"/>
        <v>0</v>
      </c>
      <c r="F274" s="94">
        <f t="shared" si="24"/>
        <v>0</v>
      </c>
      <c r="G274" s="94">
        <f>IF(AND(C274&lt;&gt;"",SUM(G$34:G273)&lt;E$25),$E$25/$E$29,0)</f>
        <v>0</v>
      </c>
      <c r="H274" s="94">
        <f t="shared" si="25"/>
        <v>0</v>
      </c>
      <c r="I274" s="94">
        <f t="shared" si="27"/>
        <v>0</v>
      </c>
      <c r="J274" s="320" t="str">
        <f t="shared" si="26"/>
        <v>2042–2043</v>
      </c>
      <c r="L274" s="356"/>
      <c r="N274" s="95"/>
    </row>
    <row r="275" spans="1:14" x14ac:dyDescent="0.3">
      <c r="A275" s="354">
        <v>52079</v>
      </c>
      <c r="B275" s="92">
        <f t="shared" si="22"/>
        <v>0</v>
      </c>
      <c r="C275" s="93"/>
      <c r="D275" s="94">
        <f t="shared" si="23"/>
        <v>0</v>
      </c>
      <c r="E275" s="355">
        <f t="shared" si="21"/>
        <v>0</v>
      </c>
      <c r="F275" s="94">
        <f t="shared" si="24"/>
        <v>0</v>
      </c>
      <c r="G275" s="94">
        <f>IF(AND(C275&lt;&gt;"",SUM(G$34:G274)&lt;E$25),$E$25/$E$29,0)</f>
        <v>0</v>
      </c>
      <c r="H275" s="94">
        <f t="shared" si="25"/>
        <v>0</v>
      </c>
      <c r="I275" s="94">
        <f t="shared" si="27"/>
        <v>0</v>
      </c>
      <c r="J275" s="320" t="str">
        <f t="shared" si="26"/>
        <v>2042–2043</v>
      </c>
      <c r="L275" s="356"/>
      <c r="N275" s="95"/>
    </row>
    <row r="276" spans="1:14" x14ac:dyDescent="0.3">
      <c r="A276" s="354">
        <v>52110</v>
      </c>
      <c r="B276" s="92">
        <f t="shared" si="22"/>
        <v>0</v>
      </c>
      <c r="C276" s="93"/>
      <c r="D276" s="94">
        <f t="shared" si="23"/>
        <v>0</v>
      </c>
      <c r="E276" s="355">
        <f t="shared" si="21"/>
        <v>0</v>
      </c>
      <c r="F276" s="94">
        <f t="shared" si="24"/>
        <v>0</v>
      </c>
      <c r="G276" s="94">
        <f>IF(AND(C276&lt;&gt;"",SUM(G$34:G275)&lt;E$25),$E$25/$E$29,0)</f>
        <v>0</v>
      </c>
      <c r="H276" s="94">
        <f t="shared" si="25"/>
        <v>0</v>
      </c>
      <c r="I276" s="94">
        <f t="shared" si="27"/>
        <v>0</v>
      </c>
      <c r="J276" s="320" t="str">
        <f t="shared" si="26"/>
        <v>2042–2043</v>
      </c>
      <c r="L276" s="356"/>
      <c r="N276" s="95"/>
    </row>
    <row r="277" spans="1:14" x14ac:dyDescent="0.3">
      <c r="A277" s="354">
        <v>52140</v>
      </c>
      <c r="B277" s="92">
        <f t="shared" si="22"/>
        <v>0</v>
      </c>
      <c r="C277" s="93"/>
      <c r="D277" s="94">
        <f t="shared" si="23"/>
        <v>0</v>
      </c>
      <c r="E277" s="355">
        <f t="shared" si="21"/>
        <v>0</v>
      </c>
      <c r="F277" s="94">
        <f t="shared" si="24"/>
        <v>0</v>
      </c>
      <c r="G277" s="94">
        <f>IF(AND(C277&lt;&gt;"",SUM(G$34:G276)&lt;E$25),$E$25/$E$29,0)</f>
        <v>0</v>
      </c>
      <c r="H277" s="94">
        <f t="shared" si="25"/>
        <v>0</v>
      </c>
      <c r="I277" s="94">
        <f t="shared" si="27"/>
        <v>0</v>
      </c>
      <c r="J277" s="320" t="str">
        <f t="shared" si="26"/>
        <v>2042–2043</v>
      </c>
      <c r="L277" s="356"/>
      <c r="N277" s="95"/>
    </row>
    <row r="278" spans="1:14" x14ac:dyDescent="0.3">
      <c r="A278" s="354">
        <v>52171</v>
      </c>
      <c r="B278" s="92">
        <f t="shared" si="22"/>
        <v>0</v>
      </c>
      <c r="C278" s="93"/>
      <c r="D278" s="94">
        <f t="shared" si="23"/>
        <v>0</v>
      </c>
      <c r="E278" s="355">
        <f t="shared" si="21"/>
        <v>0</v>
      </c>
      <c r="F278" s="94">
        <f t="shared" si="24"/>
        <v>0</v>
      </c>
      <c r="G278" s="94">
        <f>IF(AND(C278&lt;&gt;"",SUM(G$34:G277)&lt;E$25),$E$25/$E$29,0)</f>
        <v>0</v>
      </c>
      <c r="H278" s="94">
        <f t="shared" si="25"/>
        <v>0</v>
      </c>
      <c r="I278" s="94">
        <f t="shared" si="27"/>
        <v>0</v>
      </c>
      <c r="J278" s="320" t="str">
        <f t="shared" si="26"/>
        <v>2042–2043</v>
      </c>
      <c r="L278" s="356"/>
      <c r="N278" s="95"/>
    </row>
    <row r="279" spans="1:14" x14ac:dyDescent="0.3">
      <c r="A279" s="354">
        <v>52201</v>
      </c>
      <c r="B279" s="92">
        <f t="shared" si="22"/>
        <v>0</v>
      </c>
      <c r="C279" s="93"/>
      <c r="D279" s="94">
        <f t="shared" si="23"/>
        <v>0</v>
      </c>
      <c r="E279" s="355">
        <f t="shared" si="21"/>
        <v>0</v>
      </c>
      <c r="F279" s="94">
        <f t="shared" si="24"/>
        <v>0</v>
      </c>
      <c r="G279" s="94">
        <f>IF(AND(C279&lt;&gt;"",SUM(G$34:G278)&lt;E$25),$E$25/$E$29,0)</f>
        <v>0</v>
      </c>
      <c r="H279" s="94">
        <f t="shared" si="25"/>
        <v>0</v>
      </c>
      <c r="I279" s="94">
        <f t="shared" si="27"/>
        <v>0</v>
      </c>
      <c r="J279" s="320" t="str">
        <f t="shared" si="26"/>
        <v>2042–2043</v>
      </c>
      <c r="L279" s="356"/>
      <c r="N279" s="95"/>
    </row>
    <row r="280" spans="1:14" x14ac:dyDescent="0.3">
      <c r="A280" s="354">
        <v>52232</v>
      </c>
      <c r="B280" s="92">
        <f t="shared" si="22"/>
        <v>0</v>
      </c>
      <c r="C280" s="93"/>
      <c r="D280" s="94">
        <f t="shared" si="23"/>
        <v>0</v>
      </c>
      <c r="E280" s="355">
        <f t="shared" si="21"/>
        <v>0</v>
      </c>
      <c r="F280" s="94">
        <f t="shared" si="24"/>
        <v>0</v>
      </c>
      <c r="G280" s="94">
        <f>IF(AND(C280&lt;&gt;"",SUM(G$34:G279)&lt;E$25),$E$25/$E$29,0)</f>
        <v>0</v>
      </c>
      <c r="H280" s="94">
        <f t="shared" si="25"/>
        <v>0</v>
      </c>
      <c r="I280" s="94">
        <f t="shared" si="27"/>
        <v>0</v>
      </c>
      <c r="J280" s="320" t="str">
        <f t="shared" si="26"/>
        <v>2042–2043</v>
      </c>
      <c r="L280" s="356"/>
      <c r="N280" s="95"/>
    </row>
    <row r="281" spans="1:14" x14ac:dyDescent="0.3">
      <c r="A281" s="354">
        <v>52263</v>
      </c>
      <c r="B281" s="92">
        <f t="shared" si="22"/>
        <v>0</v>
      </c>
      <c r="C281" s="93"/>
      <c r="D281" s="94">
        <f t="shared" si="23"/>
        <v>0</v>
      </c>
      <c r="E281" s="355">
        <f t="shared" si="21"/>
        <v>0</v>
      </c>
      <c r="F281" s="94">
        <f t="shared" si="24"/>
        <v>0</v>
      </c>
      <c r="G281" s="94">
        <f>IF(AND(C281&lt;&gt;"",SUM(G$34:G280)&lt;E$25),$E$25/$E$29,0)</f>
        <v>0</v>
      </c>
      <c r="H281" s="94">
        <f t="shared" si="25"/>
        <v>0</v>
      </c>
      <c r="I281" s="94">
        <f t="shared" si="27"/>
        <v>0</v>
      </c>
      <c r="J281" s="320" t="str">
        <f t="shared" si="26"/>
        <v>2042–2043</v>
      </c>
      <c r="L281" s="356"/>
      <c r="N281" s="95"/>
    </row>
    <row r="282" spans="1:14" x14ac:dyDescent="0.3">
      <c r="A282" s="354">
        <v>52291</v>
      </c>
      <c r="B282" s="92">
        <f t="shared" si="22"/>
        <v>0</v>
      </c>
      <c r="C282" s="93"/>
      <c r="D282" s="94">
        <f t="shared" si="23"/>
        <v>0</v>
      </c>
      <c r="E282" s="355">
        <f t="shared" si="21"/>
        <v>0</v>
      </c>
      <c r="F282" s="94">
        <f t="shared" si="24"/>
        <v>0</v>
      </c>
      <c r="G282" s="94">
        <f>IF(AND(C282&lt;&gt;"",SUM(G$34:G281)&lt;E$25),$E$25/$E$29,0)</f>
        <v>0</v>
      </c>
      <c r="H282" s="94">
        <f t="shared" si="25"/>
        <v>0</v>
      </c>
      <c r="I282" s="94">
        <f t="shared" si="27"/>
        <v>0</v>
      </c>
      <c r="J282" s="320" t="str">
        <f t="shared" si="26"/>
        <v>2042–2043</v>
      </c>
      <c r="L282" s="356"/>
      <c r="N282" s="95"/>
    </row>
    <row r="283" spans="1:14" x14ac:dyDescent="0.3">
      <c r="A283" s="354">
        <v>52322</v>
      </c>
      <c r="B283" s="92">
        <f t="shared" si="22"/>
        <v>0</v>
      </c>
      <c r="C283" s="93"/>
      <c r="D283" s="94">
        <f t="shared" si="23"/>
        <v>0</v>
      </c>
      <c r="E283" s="355">
        <f t="shared" si="21"/>
        <v>0</v>
      </c>
      <c r="F283" s="94">
        <f t="shared" si="24"/>
        <v>0</v>
      </c>
      <c r="G283" s="94">
        <f>IF(AND(C283&lt;&gt;"",SUM(G$34:G282)&lt;E$25),$E$25/$E$29,0)</f>
        <v>0</v>
      </c>
      <c r="H283" s="94">
        <f t="shared" si="25"/>
        <v>0</v>
      </c>
      <c r="I283" s="94">
        <f t="shared" si="27"/>
        <v>0</v>
      </c>
      <c r="J283" s="320" t="str">
        <f t="shared" si="26"/>
        <v>2042–2043</v>
      </c>
      <c r="L283" s="356"/>
      <c r="N283" s="95"/>
    </row>
    <row r="284" spans="1:14" x14ac:dyDescent="0.3">
      <c r="A284" s="354">
        <v>52352</v>
      </c>
      <c r="B284" s="92">
        <f t="shared" si="22"/>
        <v>0</v>
      </c>
      <c r="C284" s="93"/>
      <c r="D284" s="94">
        <f t="shared" si="23"/>
        <v>0</v>
      </c>
      <c r="E284" s="355">
        <f t="shared" si="21"/>
        <v>0</v>
      </c>
      <c r="F284" s="94">
        <f t="shared" si="24"/>
        <v>0</v>
      </c>
      <c r="G284" s="94">
        <f>IF(AND(C284&lt;&gt;"",SUM(G$34:G283)&lt;E$25),$E$25/$E$29,0)</f>
        <v>0</v>
      </c>
      <c r="H284" s="94">
        <f t="shared" si="25"/>
        <v>0</v>
      </c>
      <c r="I284" s="94">
        <f t="shared" si="27"/>
        <v>0</v>
      </c>
      <c r="J284" s="320" t="str">
        <f t="shared" si="26"/>
        <v>2042–2043</v>
      </c>
      <c r="L284" s="356"/>
      <c r="N284" s="95"/>
    </row>
    <row r="285" spans="1:14" x14ac:dyDescent="0.3">
      <c r="A285" s="354">
        <v>52383</v>
      </c>
      <c r="B285" s="92">
        <f t="shared" si="22"/>
        <v>0</v>
      </c>
      <c r="C285" s="93"/>
      <c r="D285" s="94">
        <f t="shared" si="23"/>
        <v>0</v>
      </c>
      <c r="E285" s="355">
        <f t="shared" si="21"/>
        <v>0</v>
      </c>
      <c r="F285" s="94">
        <f t="shared" si="24"/>
        <v>0</v>
      </c>
      <c r="G285" s="94">
        <f>IF(AND(C285&lt;&gt;"",SUM(G$34:G284)&lt;E$25),$E$25/$E$29,0)</f>
        <v>0</v>
      </c>
      <c r="H285" s="94">
        <f t="shared" si="25"/>
        <v>0</v>
      </c>
      <c r="I285" s="94">
        <f t="shared" si="27"/>
        <v>0</v>
      </c>
      <c r="J285" s="320" t="str">
        <f t="shared" si="26"/>
        <v>2042–2043</v>
      </c>
      <c r="L285" s="356"/>
      <c r="N285" s="95"/>
    </row>
    <row r="286" spans="1:14" x14ac:dyDescent="0.3">
      <c r="A286" s="354">
        <v>52413</v>
      </c>
      <c r="B286" s="92">
        <f t="shared" si="22"/>
        <v>0</v>
      </c>
      <c r="C286" s="93"/>
      <c r="D286" s="94">
        <f t="shared" si="23"/>
        <v>0</v>
      </c>
      <c r="E286" s="355">
        <f t="shared" si="21"/>
        <v>0</v>
      </c>
      <c r="F286" s="94">
        <f t="shared" si="24"/>
        <v>0</v>
      </c>
      <c r="G286" s="94">
        <f>IF(AND(C286&lt;&gt;"",SUM(G$34:G285)&lt;E$25),$E$25/$E$29,0)</f>
        <v>0</v>
      </c>
      <c r="H286" s="94">
        <f t="shared" si="25"/>
        <v>0</v>
      </c>
      <c r="I286" s="94">
        <f t="shared" si="27"/>
        <v>0</v>
      </c>
      <c r="J286" s="320" t="str">
        <f t="shared" si="26"/>
        <v>2043–2044</v>
      </c>
      <c r="L286" s="356"/>
      <c r="N286" s="95"/>
    </row>
    <row r="287" spans="1:14" x14ac:dyDescent="0.3">
      <c r="A287" s="354">
        <v>52444</v>
      </c>
      <c r="B287" s="92">
        <f t="shared" si="22"/>
        <v>0</v>
      </c>
      <c r="C287" s="93"/>
      <c r="D287" s="94">
        <f t="shared" si="23"/>
        <v>0</v>
      </c>
      <c r="E287" s="355">
        <f t="shared" si="21"/>
        <v>0</v>
      </c>
      <c r="F287" s="94">
        <f t="shared" si="24"/>
        <v>0</v>
      </c>
      <c r="G287" s="94">
        <f>IF(AND(C287&lt;&gt;"",SUM(G$34:G286)&lt;E$25),$E$25/$E$29,0)</f>
        <v>0</v>
      </c>
      <c r="H287" s="94">
        <f t="shared" si="25"/>
        <v>0</v>
      </c>
      <c r="I287" s="94">
        <f t="shared" si="27"/>
        <v>0</v>
      </c>
      <c r="J287" s="320" t="str">
        <f t="shared" si="26"/>
        <v>2043–2044</v>
      </c>
      <c r="L287" s="356"/>
      <c r="N287" s="95"/>
    </row>
    <row r="288" spans="1:14" x14ac:dyDescent="0.3">
      <c r="A288" s="354">
        <v>52475</v>
      </c>
      <c r="B288" s="92">
        <f t="shared" si="22"/>
        <v>0</v>
      </c>
      <c r="C288" s="93"/>
      <c r="D288" s="94">
        <f t="shared" si="23"/>
        <v>0</v>
      </c>
      <c r="E288" s="355">
        <f t="shared" si="21"/>
        <v>0</v>
      </c>
      <c r="F288" s="94">
        <f t="shared" si="24"/>
        <v>0</v>
      </c>
      <c r="G288" s="94">
        <f>IF(AND(C288&lt;&gt;"",SUM(G$34:G287)&lt;E$25),$E$25/$E$29,0)</f>
        <v>0</v>
      </c>
      <c r="H288" s="94">
        <f t="shared" si="25"/>
        <v>0</v>
      </c>
      <c r="I288" s="94">
        <f t="shared" si="27"/>
        <v>0</v>
      </c>
      <c r="J288" s="320" t="str">
        <f t="shared" si="26"/>
        <v>2043–2044</v>
      </c>
      <c r="L288" s="356"/>
      <c r="N288" s="95"/>
    </row>
    <row r="289" spans="1:14" x14ac:dyDescent="0.3">
      <c r="A289" s="354">
        <v>52505</v>
      </c>
      <c r="B289" s="92">
        <f t="shared" si="22"/>
        <v>0</v>
      </c>
      <c r="C289" s="93"/>
      <c r="D289" s="94">
        <f t="shared" si="23"/>
        <v>0</v>
      </c>
      <c r="E289" s="355">
        <f t="shared" si="21"/>
        <v>0</v>
      </c>
      <c r="F289" s="94">
        <f t="shared" si="24"/>
        <v>0</v>
      </c>
      <c r="G289" s="94">
        <f>IF(AND(C289&lt;&gt;"",SUM(G$34:G288)&lt;E$25),$E$25/$E$29,0)</f>
        <v>0</v>
      </c>
      <c r="H289" s="94">
        <f t="shared" si="25"/>
        <v>0</v>
      </c>
      <c r="I289" s="94">
        <f t="shared" si="27"/>
        <v>0</v>
      </c>
      <c r="J289" s="320" t="str">
        <f t="shared" si="26"/>
        <v>2043–2044</v>
      </c>
      <c r="L289" s="356"/>
      <c r="N289" s="95"/>
    </row>
    <row r="290" spans="1:14" x14ac:dyDescent="0.3">
      <c r="A290" s="354">
        <v>52536</v>
      </c>
      <c r="B290" s="92">
        <f t="shared" si="22"/>
        <v>0</v>
      </c>
      <c r="C290" s="93"/>
      <c r="D290" s="94">
        <f t="shared" si="23"/>
        <v>0</v>
      </c>
      <c r="E290" s="355">
        <f t="shared" ref="E290:E353" si="28">C290-D290</f>
        <v>0</v>
      </c>
      <c r="F290" s="94">
        <f t="shared" si="24"/>
        <v>0</v>
      </c>
      <c r="G290" s="94">
        <f>IF(AND(C290&lt;&gt;"",SUM(G$34:G289)&lt;E$25),$E$25/$E$29,0)</f>
        <v>0</v>
      </c>
      <c r="H290" s="94">
        <f t="shared" si="25"/>
        <v>0</v>
      </c>
      <c r="I290" s="94">
        <f t="shared" si="27"/>
        <v>0</v>
      </c>
      <c r="J290" s="320" t="str">
        <f t="shared" si="26"/>
        <v>2043–2044</v>
      </c>
      <c r="L290" s="356"/>
      <c r="N290" s="95"/>
    </row>
    <row r="291" spans="1:14" x14ac:dyDescent="0.3">
      <c r="A291" s="354">
        <v>52566</v>
      </c>
      <c r="B291" s="92">
        <f t="shared" ref="B291:B354" si="29">IF(C291&gt;0,C291*-1,C291)</f>
        <v>0</v>
      </c>
      <c r="C291" s="93"/>
      <c r="D291" s="94">
        <f t="shared" ref="D291:D354" si="30">IF(C291="",0,IF($E$20="Beginning",IF(C290&lt;&gt;"",$F290*$E$16/12,0),IF(C290&lt;&gt;"",$F290*$E$16/12,$E$21*$E$16/12)))</f>
        <v>0</v>
      </c>
      <c r="E291" s="355">
        <f t="shared" si="28"/>
        <v>0</v>
      </c>
      <c r="F291" s="94">
        <f t="shared" ref="F291:F354" si="31">IF(C291="",0,IF(C290="",$E$21-E291,IF(C291&lt;&gt;"",F290-E291)))</f>
        <v>0</v>
      </c>
      <c r="G291" s="94">
        <f>IF(AND(C291&lt;&gt;"",SUM(G$34:G290)&lt;E$25),$E$25/$E$29,0)</f>
        <v>0</v>
      </c>
      <c r="H291" s="94">
        <f t="shared" ref="H291:H354" si="32">IF(C291&lt;&gt;"",G291+H290,0)</f>
        <v>0</v>
      </c>
      <c r="I291" s="94">
        <f t="shared" si="27"/>
        <v>0</v>
      </c>
      <c r="J291" s="320" t="str">
        <f t="shared" ref="J291:J354" si="33">IF(OR(MONTH(A291)=1,MONTH(A291)=2,MONTH(A291)=3,MONTH(A291)=4,MONTH(A291)=5,MONTH(A291)=6),YEAR(A291)-1&amp;"–"&amp;YEAR(A291),YEAR(A291)&amp;"–"&amp;YEAR(A291)+1)</f>
        <v>2043–2044</v>
      </c>
      <c r="L291" s="356"/>
      <c r="N291" s="95"/>
    </row>
    <row r="292" spans="1:14" x14ac:dyDescent="0.3">
      <c r="A292" s="354">
        <v>52597</v>
      </c>
      <c r="B292" s="92">
        <f t="shared" si="29"/>
        <v>0</v>
      </c>
      <c r="C292" s="93"/>
      <c r="D292" s="94">
        <f t="shared" si="30"/>
        <v>0</v>
      </c>
      <c r="E292" s="355">
        <f t="shared" si="28"/>
        <v>0</v>
      </c>
      <c r="F292" s="94">
        <f t="shared" si="31"/>
        <v>0</v>
      </c>
      <c r="G292" s="94">
        <f>IF(AND(C292&lt;&gt;"",SUM(G$34:G291)&lt;E$25),$E$25/$E$29,0)</f>
        <v>0</v>
      </c>
      <c r="H292" s="94">
        <f t="shared" si="32"/>
        <v>0</v>
      </c>
      <c r="I292" s="94">
        <f t="shared" ref="I292:I355" si="34">IF(C292&lt;&gt;"",$E$25-H292,0)</f>
        <v>0</v>
      </c>
      <c r="J292" s="320" t="str">
        <f t="shared" si="33"/>
        <v>2043–2044</v>
      </c>
      <c r="L292" s="356"/>
      <c r="N292" s="95"/>
    </row>
    <row r="293" spans="1:14" x14ac:dyDescent="0.3">
      <c r="A293" s="354">
        <v>52628</v>
      </c>
      <c r="B293" s="92">
        <f t="shared" si="29"/>
        <v>0</v>
      </c>
      <c r="C293" s="93"/>
      <c r="D293" s="94">
        <f t="shared" si="30"/>
        <v>0</v>
      </c>
      <c r="E293" s="355">
        <f t="shared" si="28"/>
        <v>0</v>
      </c>
      <c r="F293" s="94">
        <f t="shared" si="31"/>
        <v>0</v>
      </c>
      <c r="G293" s="94">
        <f>IF(AND(C293&lt;&gt;"",SUM(G$34:G292)&lt;E$25),$E$25/$E$29,0)</f>
        <v>0</v>
      </c>
      <c r="H293" s="94">
        <f t="shared" si="32"/>
        <v>0</v>
      </c>
      <c r="I293" s="94">
        <f t="shared" si="34"/>
        <v>0</v>
      </c>
      <c r="J293" s="320" t="str">
        <f t="shared" si="33"/>
        <v>2043–2044</v>
      </c>
      <c r="L293" s="356"/>
      <c r="N293" s="95"/>
    </row>
    <row r="294" spans="1:14" x14ac:dyDescent="0.3">
      <c r="A294" s="354">
        <v>52657</v>
      </c>
      <c r="B294" s="92">
        <f t="shared" si="29"/>
        <v>0</v>
      </c>
      <c r="C294" s="93"/>
      <c r="D294" s="94">
        <f t="shared" si="30"/>
        <v>0</v>
      </c>
      <c r="E294" s="355">
        <f t="shared" si="28"/>
        <v>0</v>
      </c>
      <c r="F294" s="94">
        <f t="shared" si="31"/>
        <v>0</v>
      </c>
      <c r="G294" s="94">
        <f>IF(AND(C294&lt;&gt;"",SUM(G$34:G293)&lt;E$25),$E$25/$E$29,0)</f>
        <v>0</v>
      </c>
      <c r="H294" s="94">
        <f t="shared" si="32"/>
        <v>0</v>
      </c>
      <c r="I294" s="94">
        <f t="shared" si="34"/>
        <v>0</v>
      </c>
      <c r="J294" s="320" t="str">
        <f t="shared" si="33"/>
        <v>2043–2044</v>
      </c>
      <c r="L294" s="356"/>
      <c r="N294" s="95"/>
    </row>
    <row r="295" spans="1:14" x14ac:dyDescent="0.3">
      <c r="A295" s="354">
        <v>52688</v>
      </c>
      <c r="B295" s="92">
        <f t="shared" si="29"/>
        <v>0</v>
      </c>
      <c r="C295" s="93"/>
      <c r="D295" s="94">
        <f t="shared" si="30"/>
        <v>0</v>
      </c>
      <c r="E295" s="355">
        <f t="shared" si="28"/>
        <v>0</v>
      </c>
      <c r="F295" s="94">
        <f t="shared" si="31"/>
        <v>0</v>
      </c>
      <c r="G295" s="94">
        <f>IF(AND(C295&lt;&gt;"",SUM(G$34:G294)&lt;E$25),$E$25/$E$29,0)</f>
        <v>0</v>
      </c>
      <c r="H295" s="94">
        <f t="shared" si="32"/>
        <v>0</v>
      </c>
      <c r="I295" s="94">
        <f t="shared" si="34"/>
        <v>0</v>
      </c>
      <c r="J295" s="320" t="str">
        <f t="shared" si="33"/>
        <v>2043–2044</v>
      </c>
      <c r="L295" s="356"/>
      <c r="N295" s="95"/>
    </row>
    <row r="296" spans="1:14" x14ac:dyDescent="0.3">
      <c r="A296" s="354">
        <v>52718</v>
      </c>
      <c r="B296" s="92">
        <f t="shared" si="29"/>
        <v>0</v>
      </c>
      <c r="C296" s="93"/>
      <c r="D296" s="94">
        <f t="shared" si="30"/>
        <v>0</v>
      </c>
      <c r="E296" s="355">
        <f t="shared" si="28"/>
        <v>0</v>
      </c>
      <c r="F296" s="94">
        <f t="shared" si="31"/>
        <v>0</v>
      </c>
      <c r="G296" s="94">
        <f>IF(AND(C296&lt;&gt;"",SUM(G$34:G295)&lt;E$25),$E$25/$E$29,0)</f>
        <v>0</v>
      </c>
      <c r="H296" s="94">
        <f t="shared" si="32"/>
        <v>0</v>
      </c>
      <c r="I296" s="94">
        <f t="shared" si="34"/>
        <v>0</v>
      </c>
      <c r="J296" s="320" t="str">
        <f t="shared" si="33"/>
        <v>2043–2044</v>
      </c>
      <c r="L296" s="356"/>
      <c r="N296" s="95"/>
    </row>
    <row r="297" spans="1:14" x14ac:dyDescent="0.3">
      <c r="A297" s="354">
        <v>52749</v>
      </c>
      <c r="B297" s="92">
        <f t="shared" si="29"/>
        <v>0</v>
      </c>
      <c r="C297" s="93"/>
      <c r="D297" s="94">
        <f t="shared" si="30"/>
        <v>0</v>
      </c>
      <c r="E297" s="355">
        <f t="shared" si="28"/>
        <v>0</v>
      </c>
      <c r="F297" s="94">
        <f t="shared" si="31"/>
        <v>0</v>
      </c>
      <c r="G297" s="94">
        <f>IF(AND(C297&lt;&gt;"",SUM(G$34:G296)&lt;E$25),$E$25/$E$29,0)</f>
        <v>0</v>
      </c>
      <c r="H297" s="94">
        <f t="shared" si="32"/>
        <v>0</v>
      </c>
      <c r="I297" s="94">
        <f t="shared" si="34"/>
        <v>0</v>
      </c>
      <c r="J297" s="320" t="str">
        <f t="shared" si="33"/>
        <v>2043–2044</v>
      </c>
      <c r="L297" s="356"/>
      <c r="N297" s="95"/>
    </row>
    <row r="298" spans="1:14" x14ac:dyDescent="0.3">
      <c r="A298" s="354">
        <v>52779</v>
      </c>
      <c r="B298" s="92">
        <f t="shared" si="29"/>
        <v>0</v>
      </c>
      <c r="C298" s="93"/>
      <c r="D298" s="94">
        <f t="shared" si="30"/>
        <v>0</v>
      </c>
      <c r="E298" s="355">
        <f t="shared" si="28"/>
        <v>0</v>
      </c>
      <c r="F298" s="94">
        <f t="shared" si="31"/>
        <v>0</v>
      </c>
      <c r="G298" s="94">
        <f>IF(AND(C298&lt;&gt;"",SUM(G$34:G297)&lt;E$25),$E$25/$E$29,0)</f>
        <v>0</v>
      </c>
      <c r="H298" s="94">
        <f t="shared" si="32"/>
        <v>0</v>
      </c>
      <c r="I298" s="94">
        <f t="shared" si="34"/>
        <v>0</v>
      </c>
      <c r="J298" s="320" t="str">
        <f t="shared" si="33"/>
        <v>2044–2045</v>
      </c>
      <c r="L298" s="356"/>
      <c r="N298" s="95"/>
    </row>
    <row r="299" spans="1:14" x14ac:dyDescent="0.3">
      <c r="A299" s="354">
        <v>52810</v>
      </c>
      <c r="B299" s="92">
        <f t="shared" si="29"/>
        <v>0</v>
      </c>
      <c r="C299" s="93"/>
      <c r="D299" s="94">
        <f t="shared" si="30"/>
        <v>0</v>
      </c>
      <c r="E299" s="355">
        <f t="shared" si="28"/>
        <v>0</v>
      </c>
      <c r="F299" s="94">
        <f t="shared" si="31"/>
        <v>0</v>
      </c>
      <c r="G299" s="94">
        <f>IF(AND(C299&lt;&gt;"",SUM(G$34:G298)&lt;E$25),$E$25/$E$29,0)</f>
        <v>0</v>
      </c>
      <c r="H299" s="94">
        <f t="shared" si="32"/>
        <v>0</v>
      </c>
      <c r="I299" s="94">
        <f t="shared" si="34"/>
        <v>0</v>
      </c>
      <c r="J299" s="320" t="str">
        <f t="shared" si="33"/>
        <v>2044–2045</v>
      </c>
      <c r="L299" s="356"/>
      <c r="N299" s="95"/>
    </row>
    <row r="300" spans="1:14" x14ac:dyDescent="0.3">
      <c r="A300" s="354">
        <v>52841</v>
      </c>
      <c r="B300" s="92">
        <f t="shared" si="29"/>
        <v>0</v>
      </c>
      <c r="C300" s="93"/>
      <c r="D300" s="94">
        <f t="shared" si="30"/>
        <v>0</v>
      </c>
      <c r="E300" s="355">
        <f t="shared" si="28"/>
        <v>0</v>
      </c>
      <c r="F300" s="94">
        <f t="shared" si="31"/>
        <v>0</v>
      </c>
      <c r="G300" s="94">
        <f>IF(AND(C300&lt;&gt;"",SUM(G$34:G299)&lt;E$25),$E$25/$E$29,0)</f>
        <v>0</v>
      </c>
      <c r="H300" s="94">
        <f t="shared" si="32"/>
        <v>0</v>
      </c>
      <c r="I300" s="94">
        <f t="shared" si="34"/>
        <v>0</v>
      </c>
      <c r="J300" s="320" t="str">
        <f t="shared" si="33"/>
        <v>2044–2045</v>
      </c>
      <c r="L300" s="356"/>
      <c r="N300" s="95"/>
    </row>
    <row r="301" spans="1:14" x14ac:dyDescent="0.3">
      <c r="A301" s="354">
        <v>52871</v>
      </c>
      <c r="B301" s="92">
        <f t="shared" si="29"/>
        <v>0</v>
      </c>
      <c r="C301" s="93"/>
      <c r="D301" s="94">
        <f t="shared" si="30"/>
        <v>0</v>
      </c>
      <c r="E301" s="355">
        <f t="shared" si="28"/>
        <v>0</v>
      </c>
      <c r="F301" s="94">
        <f t="shared" si="31"/>
        <v>0</v>
      </c>
      <c r="G301" s="94">
        <f>IF(AND(C301&lt;&gt;"",SUM(G$34:G300)&lt;E$25),$E$25/$E$29,0)</f>
        <v>0</v>
      </c>
      <c r="H301" s="94">
        <f t="shared" si="32"/>
        <v>0</v>
      </c>
      <c r="I301" s="94">
        <f t="shared" si="34"/>
        <v>0</v>
      </c>
      <c r="J301" s="320" t="str">
        <f t="shared" si="33"/>
        <v>2044–2045</v>
      </c>
      <c r="L301" s="356"/>
      <c r="N301" s="95"/>
    </row>
    <row r="302" spans="1:14" x14ac:dyDescent="0.3">
      <c r="A302" s="354">
        <v>52902</v>
      </c>
      <c r="B302" s="92">
        <f t="shared" si="29"/>
        <v>0</v>
      </c>
      <c r="C302" s="93"/>
      <c r="D302" s="94">
        <f t="shared" si="30"/>
        <v>0</v>
      </c>
      <c r="E302" s="355">
        <f t="shared" si="28"/>
        <v>0</v>
      </c>
      <c r="F302" s="94">
        <f t="shared" si="31"/>
        <v>0</v>
      </c>
      <c r="G302" s="94">
        <f>IF(AND(C302&lt;&gt;"",SUM(G$34:G301)&lt;E$25),$E$25/$E$29,0)</f>
        <v>0</v>
      </c>
      <c r="H302" s="94">
        <f t="shared" si="32"/>
        <v>0</v>
      </c>
      <c r="I302" s="94">
        <f t="shared" si="34"/>
        <v>0</v>
      </c>
      <c r="J302" s="320" t="str">
        <f t="shared" si="33"/>
        <v>2044–2045</v>
      </c>
      <c r="L302" s="356"/>
      <c r="N302" s="95"/>
    </row>
    <row r="303" spans="1:14" x14ac:dyDescent="0.3">
      <c r="A303" s="354">
        <v>52932</v>
      </c>
      <c r="B303" s="92">
        <f t="shared" si="29"/>
        <v>0</v>
      </c>
      <c r="C303" s="93"/>
      <c r="D303" s="94">
        <f t="shared" si="30"/>
        <v>0</v>
      </c>
      <c r="E303" s="355">
        <f t="shared" si="28"/>
        <v>0</v>
      </c>
      <c r="F303" s="94">
        <f t="shared" si="31"/>
        <v>0</v>
      </c>
      <c r="G303" s="94">
        <f>IF(AND(C303&lt;&gt;"",SUM(G$34:G302)&lt;E$25),$E$25/$E$29,0)</f>
        <v>0</v>
      </c>
      <c r="H303" s="94">
        <f t="shared" si="32"/>
        <v>0</v>
      </c>
      <c r="I303" s="94">
        <f t="shared" si="34"/>
        <v>0</v>
      </c>
      <c r="J303" s="320" t="str">
        <f t="shared" si="33"/>
        <v>2044–2045</v>
      </c>
      <c r="L303" s="356"/>
      <c r="N303" s="95"/>
    </row>
    <row r="304" spans="1:14" x14ac:dyDescent="0.3">
      <c r="A304" s="354">
        <v>52963</v>
      </c>
      <c r="B304" s="92">
        <f t="shared" si="29"/>
        <v>0</v>
      </c>
      <c r="C304" s="93"/>
      <c r="D304" s="94">
        <f t="shared" si="30"/>
        <v>0</v>
      </c>
      <c r="E304" s="355">
        <f t="shared" si="28"/>
        <v>0</v>
      </c>
      <c r="F304" s="94">
        <f t="shared" si="31"/>
        <v>0</v>
      </c>
      <c r="G304" s="94">
        <f>IF(AND(C304&lt;&gt;"",SUM(G$34:G303)&lt;E$25),$E$25/$E$29,0)</f>
        <v>0</v>
      </c>
      <c r="H304" s="94">
        <f t="shared" si="32"/>
        <v>0</v>
      </c>
      <c r="I304" s="94">
        <f t="shared" si="34"/>
        <v>0</v>
      </c>
      <c r="J304" s="320" t="str">
        <f t="shared" si="33"/>
        <v>2044–2045</v>
      </c>
      <c r="L304" s="356"/>
      <c r="N304" s="95"/>
    </row>
    <row r="305" spans="1:14" x14ac:dyDescent="0.3">
      <c r="A305" s="354">
        <v>52994</v>
      </c>
      <c r="B305" s="92">
        <f t="shared" si="29"/>
        <v>0</v>
      </c>
      <c r="C305" s="93"/>
      <c r="D305" s="94">
        <f t="shared" si="30"/>
        <v>0</v>
      </c>
      <c r="E305" s="355">
        <f t="shared" si="28"/>
        <v>0</v>
      </c>
      <c r="F305" s="94">
        <f t="shared" si="31"/>
        <v>0</v>
      </c>
      <c r="G305" s="94">
        <f>IF(AND(C305&lt;&gt;"",SUM(G$34:G304)&lt;E$25),$E$25/$E$29,0)</f>
        <v>0</v>
      </c>
      <c r="H305" s="94">
        <f t="shared" si="32"/>
        <v>0</v>
      </c>
      <c r="I305" s="94">
        <f t="shared" si="34"/>
        <v>0</v>
      </c>
      <c r="J305" s="320" t="str">
        <f t="shared" si="33"/>
        <v>2044–2045</v>
      </c>
      <c r="L305" s="356"/>
      <c r="N305" s="95"/>
    </row>
    <row r="306" spans="1:14" x14ac:dyDescent="0.3">
      <c r="A306" s="354">
        <v>53022</v>
      </c>
      <c r="B306" s="92">
        <f t="shared" si="29"/>
        <v>0</v>
      </c>
      <c r="C306" s="93"/>
      <c r="D306" s="94">
        <f t="shared" si="30"/>
        <v>0</v>
      </c>
      <c r="E306" s="355">
        <f t="shared" si="28"/>
        <v>0</v>
      </c>
      <c r="F306" s="94">
        <f t="shared" si="31"/>
        <v>0</v>
      </c>
      <c r="G306" s="94">
        <f>IF(AND(C306&lt;&gt;"",SUM(G$34:G305)&lt;E$25),$E$25/$E$29,0)</f>
        <v>0</v>
      </c>
      <c r="H306" s="94">
        <f t="shared" si="32"/>
        <v>0</v>
      </c>
      <c r="I306" s="94">
        <f t="shared" si="34"/>
        <v>0</v>
      </c>
      <c r="J306" s="320" t="str">
        <f t="shared" si="33"/>
        <v>2044–2045</v>
      </c>
      <c r="L306" s="356"/>
      <c r="N306" s="95"/>
    </row>
    <row r="307" spans="1:14" x14ac:dyDescent="0.3">
      <c r="A307" s="354">
        <v>53053</v>
      </c>
      <c r="B307" s="92">
        <f t="shared" si="29"/>
        <v>0</v>
      </c>
      <c r="C307" s="93"/>
      <c r="D307" s="94">
        <f t="shared" si="30"/>
        <v>0</v>
      </c>
      <c r="E307" s="355">
        <f t="shared" si="28"/>
        <v>0</v>
      </c>
      <c r="F307" s="94">
        <f t="shared" si="31"/>
        <v>0</v>
      </c>
      <c r="G307" s="94">
        <f>IF(AND(C307&lt;&gt;"",SUM(G$34:G306)&lt;E$25),$E$25/$E$29,0)</f>
        <v>0</v>
      </c>
      <c r="H307" s="94">
        <f t="shared" si="32"/>
        <v>0</v>
      </c>
      <c r="I307" s="94">
        <f t="shared" si="34"/>
        <v>0</v>
      </c>
      <c r="J307" s="320" t="str">
        <f t="shared" si="33"/>
        <v>2044–2045</v>
      </c>
      <c r="L307" s="356"/>
      <c r="N307" s="95"/>
    </row>
    <row r="308" spans="1:14" x14ac:dyDescent="0.3">
      <c r="A308" s="354">
        <v>53083</v>
      </c>
      <c r="B308" s="92">
        <f t="shared" si="29"/>
        <v>0</v>
      </c>
      <c r="C308" s="93"/>
      <c r="D308" s="94">
        <f t="shared" si="30"/>
        <v>0</v>
      </c>
      <c r="E308" s="355">
        <f t="shared" si="28"/>
        <v>0</v>
      </c>
      <c r="F308" s="94">
        <f t="shared" si="31"/>
        <v>0</v>
      </c>
      <c r="G308" s="94">
        <f>IF(AND(C308&lt;&gt;"",SUM(G$34:G307)&lt;E$25),$E$25/$E$29,0)</f>
        <v>0</v>
      </c>
      <c r="H308" s="94">
        <f t="shared" si="32"/>
        <v>0</v>
      </c>
      <c r="I308" s="94">
        <f t="shared" si="34"/>
        <v>0</v>
      </c>
      <c r="J308" s="320" t="str">
        <f t="shared" si="33"/>
        <v>2044–2045</v>
      </c>
      <c r="L308" s="356"/>
      <c r="N308" s="95"/>
    </row>
    <row r="309" spans="1:14" x14ac:dyDescent="0.3">
      <c r="A309" s="354">
        <v>53114</v>
      </c>
      <c r="B309" s="92">
        <f t="shared" si="29"/>
        <v>0</v>
      </c>
      <c r="C309" s="93"/>
      <c r="D309" s="94">
        <f t="shared" si="30"/>
        <v>0</v>
      </c>
      <c r="E309" s="355">
        <f t="shared" si="28"/>
        <v>0</v>
      </c>
      <c r="F309" s="94">
        <f t="shared" si="31"/>
        <v>0</v>
      </c>
      <c r="G309" s="94">
        <f>IF(AND(C309&lt;&gt;"",SUM(G$34:G308)&lt;E$25),$E$25/$E$29,0)</f>
        <v>0</v>
      </c>
      <c r="H309" s="94">
        <f t="shared" si="32"/>
        <v>0</v>
      </c>
      <c r="I309" s="94">
        <f t="shared" si="34"/>
        <v>0</v>
      </c>
      <c r="J309" s="320" t="str">
        <f t="shared" si="33"/>
        <v>2044–2045</v>
      </c>
      <c r="L309" s="356"/>
      <c r="N309" s="95"/>
    </row>
    <row r="310" spans="1:14" x14ac:dyDescent="0.3">
      <c r="A310" s="354">
        <v>53144</v>
      </c>
      <c r="B310" s="92">
        <f t="shared" si="29"/>
        <v>0</v>
      </c>
      <c r="C310" s="93"/>
      <c r="D310" s="94">
        <f t="shared" si="30"/>
        <v>0</v>
      </c>
      <c r="E310" s="355">
        <f t="shared" si="28"/>
        <v>0</v>
      </c>
      <c r="F310" s="94">
        <f t="shared" si="31"/>
        <v>0</v>
      </c>
      <c r="G310" s="94">
        <f>IF(AND(C310&lt;&gt;"",SUM(G$34:G309)&lt;E$25),$E$25/$E$29,0)</f>
        <v>0</v>
      </c>
      <c r="H310" s="94">
        <f t="shared" si="32"/>
        <v>0</v>
      </c>
      <c r="I310" s="94">
        <f t="shared" si="34"/>
        <v>0</v>
      </c>
      <c r="J310" s="320" t="str">
        <f t="shared" si="33"/>
        <v>2045–2046</v>
      </c>
      <c r="L310" s="356"/>
      <c r="N310" s="95"/>
    </row>
    <row r="311" spans="1:14" x14ac:dyDescent="0.3">
      <c r="A311" s="354">
        <v>53175</v>
      </c>
      <c r="B311" s="92">
        <f t="shared" si="29"/>
        <v>0</v>
      </c>
      <c r="C311" s="93"/>
      <c r="D311" s="94">
        <f t="shared" si="30"/>
        <v>0</v>
      </c>
      <c r="E311" s="355">
        <f t="shared" si="28"/>
        <v>0</v>
      </c>
      <c r="F311" s="94">
        <f t="shared" si="31"/>
        <v>0</v>
      </c>
      <c r="G311" s="94">
        <f>IF(AND(C311&lt;&gt;"",SUM(G$34:G310)&lt;E$25),$E$25/$E$29,0)</f>
        <v>0</v>
      </c>
      <c r="H311" s="94">
        <f t="shared" si="32"/>
        <v>0</v>
      </c>
      <c r="I311" s="94">
        <f t="shared" si="34"/>
        <v>0</v>
      </c>
      <c r="J311" s="320" t="str">
        <f t="shared" si="33"/>
        <v>2045–2046</v>
      </c>
      <c r="L311" s="356"/>
      <c r="N311" s="95"/>
    </row>
    <row r="312" spans="1:14" x14ac:dyDescent="0.3">
      <c r="A312" s="354">
        <v>53206</v>
      </c>
      <c r="B312" s="92">
        <f t="shared" si="29"/>
        <v>0</v>
      </c>
      <c r="C312" s="93"/>
      <c r="D312" s="94">
        <f t="shared" si="30"/>
        <v>0</v>
      </c>
      <c r="E312" s="355">
        <f t="shared" si="28"/>
        <v>0</v>
      </c>
      <c r="F312" s="94">
        <f t="shared" si="31"/>
        <v>0</v>
      </c>
      <c r="G312" s="94">
        <f>IF(AND(C312&lt;&gt;"",SUM(G$34:G311)&lt;E$25),$E$25/$E$29,0)</f>
        <v>0</v>
      </c>
      <c r="H312" s="94">
        <f t="shared" si="32"/>
        <v>0</v>
      </c>
      <c r="I312" s="94">
        <f t="shared" si="34"/>
        <v>0</v>
      </c>
      <c r="J312" s="320" t="str">
        <f t="shared" si="33"/>
        <v>2045–2046</v>
      </c>
      <c r="L312" s="356"/>
      <c r="N312" s="95"/>
    </row>
    <row r="313" spans="1:14" x14ac:dyDescent="0.3">
      <c r="A313" s="354">
        <v>53236</v>
      </c>
      <c r="B313" s="92">
        <f t="shared" si="29"/>
        <v>0</v>
      </c>
      <c r="C313" s="93"/>
      <c r="D313" s="94">
        <f t="shared" si="30"/>
        <v>0</v>
      </c>
      <c r="E313" s="355">
        <f t="shared" si="28"/>
        <v>0</v>
      </c>
      <c r="F313" s="94">
        <f t="shared" si="31"/>
        <v>0</v>
      </c>
      <c r="G313" s="94">
        <f>IF(AND(C313&lt;&gt;"",SUM(G$34:G312)&lt;E$25),$E$25/$E$29,0)</f>
        <v>0</v>
      </c>
      <c r="H313" s="94">
        <f t="shared" si="32"/>
        <v>0</v>
      </c>
      <c r="I313" s="94">
        <f t="shared" si="34"/>
        <v>0</v>
      </c>
      <c r="J313" s="320" t="str">
        <f t="shared" si="33"/>
        <v>2045–2046</v>
      </c>
      <c r="L313" s="356"/>
      <c r="N313" s="95"/>
    </row>
    <row r="314" spans="1:14" x14ac:dyDescent="0.3">
      <c r="A314" s="354">
        <v>53267</v>
      </c>
      <c r="B314" s="92">
        <f t="shared" si="29"/>
        <v>0</v>
      </c>
      <c r="C314" s="93"/>
      <c r="D314" s="94">
        <f t="shared" si="30"/>
        <v>0</v>
      </c>
      <c r="E314" s="355">
        <f t="shared" si="28"/>
        <v>0</v>
      </c>
      <c r="F314" s="94">
        <f t="shared" si="31"/>
        <v>0</v>
      </c>
      <c r="G314" s="94">
        <f>IF(AND(C314&lt;&gt;"",SUM(G$34:G313)&lt;E$25),$E$25/$E$29,0)</f>
        <v>0</v>
      </c>
      <c r="H314" s="94">
        <f t="shared" si="32"/>
        <v>0</v>
      </c>
      <c r="I314" s="94">
        <f t="shared" si="34"/>
        <v>0</v>
      </c>
      <c r="J314" s="320" t="str">
        <f t="shared" si="33"/>
        <v>2045–2046</v>
      </c>
      <c r="L314" s="356"/>
      <c r="N314" s="95"/>
    </row>
    <row r="315" spans="1:14" x14ac:dyDescent="0.3">
      <c r="A315" s="354">
        <v>53297</v>
      </c>
      <c r="B315" s="92">
        <f t="shared" si="29"/>
        <v>0</v>
      </c>
      <c r="C315" s="93"/>
      <c r="D315" s="94">
        <f t="shared" si="30"/>
        <v>0</v>
      </c>
      <c r="E315" s="355">
        <f t="shared" si="28"/>
        <v>0</v>
      </c>
      <c r="F315" s="94">
        <f t="shared" si="31"/>
        <v>0</v>
      </c>
      <c r="G315" s="94">
        <f>IF(AND(C315&lt;&gt;"",SUM(G$34:G314)&lt;E$25),$E$25/$E$29,0)</f>
        <v>0</v>
      </c>
      <c r="H315" s="94">
        <f t="shared" si="32"/>
        <v>0</v>
      </c>
      <c r="I315" s="94">
        <f t="shared" si="34"/>
        <v>0</v>
      </c>
      <c r="J315" s="320" t="str">
        <f t="shared" si="33"/>
        <v>2045–2046</v>
      </c>
      <c r="L315" s="356"/>
      <c r="N315" s="95"/>
    </row>
    <row r="316" spans="1:14" x14ac:dyDescent="0.3">
      <c r="A316" s="354">
        <v>53328</v>
      </c>
      <c r="B316" s="92">
        <f t="shared" si="29"/>
        <v>0</v>
      </c>
      <c r="C316" s="93"/>
      <c r="D316" s="94">
        <f t="shared" si="30"/>
        <v>0</v>
      </c>
      <c r="E316" s="355">
        <f t="shared" si="28"/>
        <v>0</v>
      </c>
      <c r="F316" s="94">
        <f t="shared" si="31"/>
        <v>0</v>
      </c>
      <c r="G316" s="94">
        <f>IF(AND(C316&lt;&gt;"",SUM(G$34:G315)&lt;E$25),$E$25/$E$29,0)</f>
        <v>0</v>
      </c>
      <c r="H316" s="94">
        <f t="shared" si="32"/>
        <v>0</v>
      </c>
      <c r="I316" s="94">
        <f t="shared" si="34"/>
        <v>0</v>
      </c>
      <c r="J316" s="320" t="str">
        <f t="shared" si="33"/>
        <v>2045–2046</v>
      </c>
      <c r="L316" s="356"/>
      <c r="N316" s="95"/>
    </row>
    <row r="317" spans="1:14" x14ac:dyDescent="0.3">
      <c r="A317" s="354">
        <v>53359</v>
      </c>
      <c r="B317" s="92">
        <f t="shared" si="29"/>
        <v>0</v>
      </c>
      <c r="C317" s="93"/>
      <c r="D317" s="94">
        <f t="shared" si="30"/>
        <v>0</v>
      </c>
      <c r="E317" s="355">
        <f t="shared" si="28"/>
        <v>0</v>
      </c>
      <c r="F317" s="94">
        <f t="shared" si="31"/>
        <v>0</v>
      </c>
      <c r="G317" s="94">
        <f>IF(AND(C317&lt;&gt;"",SUM(G$34:G316)&lt;E$25),$E$25/$E$29,0)</f>
        <v>0</v>
      </c>
      <c r="H317" s="94">
        <f t="shared" si="32"/>
        <v>0</v>
      </c>
      <c r="I317" s="94">
        <f t="shared" si="34"/>
        <v>0</v>
      </c>
      <c r="J317" s="320" t="str">
        <f t="shared" si="33"/>
        <v>2045–2046</v>
      </c>
      <c r="L317" s="356"/>
      <c r="N317" s="95"/>
    </row>
    <row r="318" spans="1:14" x14ac:dyDescent="0.3">
      <c r="A318" s="354">
        <v>53387</v>
      </c>
      <c r="B318" s="92">
        <f t="shared" si="29"/>
        <v>0</v>
      </c>
      <c r="C318" s="93"/>
      <c r="D318" s="94">
        <f t="shared" si="30"/>
        <v>0</v>
      </c>
      <c r="E318" s="355">
        <f t="shared" si="28"/>
        <v>0</v>
      </c>
      <c r="F318" s="94">
        <f t="shared" si="31"/>
        <v>0</v>
      </c>
      <c r="G318" s="94">
        <f>IF(AND(C318&lt;&gt;"",SUM(G$34:G317)&lt;E$25),$E$25/$E$29,0)</f>
        <v>0</v>
      </c>
      <c r="H318" s="94">
        <f t="shared" si="32"/>
        <v>0</v>
      </c>
      <c r="I318" s="94">
        <f t="shared" si="34"/>
        <v>0</v>
      </c>
      <c r="J318" s="320" t="str">
        <f t="shared" si="33"/>
        <v>2045–2046</v>
      </c>
      <c r="L318" s="356"/>
      <c r="N318" s="95"/>
    </row>
    <row r="319" spans="1:14" x14ac:dyDescent="0.3">
      <c r="A319" s="354">
        <v>53418</v>
      </c>
      <c r="B319" s="92">
        <f t="shared" si="29"/>
        <v>0</v>
      </c>
      <c r="C319" s="93"/>
      <c r="D319" s="94">
        <f t="shared" si="30"/>
        <v>0</v>
      </c>
      <c r="E319" s="355">
        <f t="shared" si="28"/>
        <v>0</v>
      </c>
      <c r="F319" s="94">
        <f t="shared" si="31"/>
        <v>0</v>
      </c>
      <c r="G319" s="94">
        <f>IF(AND(C319&lt;&gt;"",SUM(G$34:G318)&lt;E$25),$E$25/$E$29,0)</f>
        <v>0</v>
      </c>
      <c r="H319" s="94">
        <f t="shared" si="32"/>
        <v>0</v>
      </c>
      <c r="I319" s="94">
        <f t="shared" si="34"/>
        <v>0</v>
      </c>
      <c r="J319" s="320" t="str">
        <f t="shared" si="33"/>
        <v>2045–2046</v>
      </c>
      <c r="L319" s="356"/>
      <c r="N319" s="95"/>
    </row>
    <row r="320" spans="1:14" x14ac:dyDescent="0.3">
      <c r="A320" s="354">
        <v>53448</v>
      </c>
      <c r="B320" s="92">
        <f t="shared" si="29"/>
        <v>0</v>
      </c>
      <c r="C320" s="93"/>
      <c r="D320" s="94">
        <f t="shared" si="30"/>
        <v>0</v>
      </c>
      <c r="E320" s="355">
        <f t="shared" si="28"/>
        <v>0</v>
      </c>
      <c r="F320" s="94">
        <f t="shared" si="31"/>
        <v>0</v>
      </c>
      <c r="G320" s="94">
        <f>IF(AND(C320&lt;&gt;"",SUM(G$34:G319)&lt;E$25),$E$25/$E$29,0)</f>
        <v>0</v>
      </c>
      <c r="H320" s="94">
        <f t="shared" si="32"/>
        <v>0</v>
      </c>
      <c r="I320" s="94">
        <f t="shared" si="34"/>
        <v>0</v>
      </c>
      <c r="J320" s="320" t="str">
        <f t="shared" si="33"/>
        <v>2045–2046</v>
      </c>
      <c r="L320" s="356"/>
      <c r="N320" s="95"/>
    </row>
    <row r="321" spans="1:14" x14ac:dyDescent="0.3">
      <c r="A321" s="354">
        <v>53479</v>
      </c>
      <c r="B321" s="92">
        <f t="shared" si="29"/>
        <v>0</v>
      </c>
      <c r="C321" s="93"/>
      <c r="D321" s="94">
        <f t="shared" si="30"/>
        <v>0</v>
      </c>
      <c r="E321" s="355">
        <f t="shared" si="28"/>
        <v>0</v>
      </c>
      <c r="F321" s="94">
        <f t="shared" si="31"/>
        <v>0</v>
      </c>
      <c r="G321" s="94">
        <f>IF(AND(C321&lt;&gt;"",SUM(G$34:G320)&lt;E$25),$E$25/$E$29,0)</f>
        <v>0</v>
      </c>
      <c r="H321" s="94">
        <f t="shared" si="32"/>
        <v>0</v>
      </c>
      <c r="I321" s="94">
        <f t="shared" si="34"/>
        <v>0</v>
      </c>
      <c r="J321" s="320" t="str">
        <f t="shared" si="33"/>
        <v>2045–2046</v>
      </c>
      <c r="L321" s="356"/>
      <c r="N321" s="95"/>
    </row>
    <row r="322" spans="1:14" x14ac:dyDescent="0.3">
      <c r="A322" s="354">
        <v>53509</v>
      </c>
      <c r="B322" s="92">
        <f t="shared" si="29"/>
        <v>0</v>
      </c>
      <c r="C322" s="93"/>
      <c r="D322" s="94">
        <f t="shared" si="30"/>
        <v>0</v>
      </c>
      <c r="E322" s="355">
        <f t="shared" si="28"/>
        <v>0</v>
      </c>
      <c r="F322" s="94">
        <f t="shared" si="31"/>
        <v>0</v>
      </c>
      <c r="G322" s="94">
        <f>IF(AND(C322&lt;&gt;"",SUM(G$34:G321)&lt;E$25),$E$25/$E$29,0)</f>
        <v>0</v>
      </c>
      <c r="H322" s="94">
        <f t="shared" si="32"/>
        <v>0</v>
      </c>
      <c r="I322" s="94">
        <f t="shared" si="34"/>
        <v>0</v>
      </c>
      <c r="J322" s="320" t="str">
        <f t="shared" si="33"/>
        <v>2046–2047</v>
      </c>
      <c r="L322" s="356"/>
      <c r="N322" s="95"/>
    </row>
    <row r="323" spans="1:14" x14ac:dyDescent="0.3">
      <c r="A323" s="354">
        <v>53540</v>
      </c>
      <c r="B323" s="92">
        <f t="shared" si="29"/>
        <v>0</v>
      </c>
      <c r="C323" s="93"/>
      <c r="D323" s="94">
        <f t="shared" si="30"/>
        <v>0</v>
      </c>
      <c r="E323" s="355">
        <f t="shared" si="28"/>
        <v>0</v>
      </c>
      <c r="F323" s="94">
        <f t="shared" si="31"/>
        <v>0</v>
      </c>
      <c r="G323" s="94">
        <f>IF(AND(C323&lt;&gt;"",SUM(G$34:G322)&lt;E$25),$E$25/$E$29,0)</f>
        <v>0</v>
      </c>
      <c r="H323" s="94">
        <f t="shared" si="32"/>
        <v>0</v>
      </c>
      <c r="I323" s="94">
        <f t="shared" si="34"/>
        <v>0</v>
      </c>
      <c r="J323" s="320" t="str">
        <f t="shared" si="33"/>
        <v>2046–2047</v>
      </c>
      <c r="L323" s="356"/>
      <c r="N323" s="95"/>
    </row>
    <row r="324" spans="1:14" x14ac:dyDescent="0.3">
      <c r="A324" s="354">
        <v>53571</v>
      </c>
      <c r="B324" s="92">
        <f t="shared" si="29"/>
        <v>0</v>
      </c>
      <c r="C324" s="93"/>
      <c r="D324" s="94">
        <f t="shared" si="30"/>
        <v>0</v>
      </c>
      <c r="E324" s="355">
        <f t="shared" si="28"/>
        <v>0</v>
      </c>
      <c r="F324" s="94">
        <f t="shared" si="31"/>
        <v>0</v>
      </c>
      <c r="G324" s="94">
        <f>IF(AND(C324&lt;&gt;"",SUM(G$34:G323)&lt;E$25),$E$25/$E$29,0)</f>
        <v>0</v>
      </c>
      <c r="H324" s="94">
        <f t="shared" si="32"/>
        <v>0</v>
      </c>
      <c r="I324" s="94">
        <f t="shared" si="34"/>
        <v>0</v>
      </c>
      <c r="J324" s="320" t="str">
        <f t="shared" si="33"/>
        <v>2046–2047</v>
      </c>
      <c r="L324" s="356"/>
      <c r="N324" s="95"/>
    </row>
    <row r="325" spans="1:14" x14ac:dyDescent="0.3">
      <c r="A325" s="354">
        <v>53601</v>
      </c>
      <c r="B325" s="92">
        <f t="shared" si="29"/>
        <v>0</v>
      </c>
      <c r="C325" s="93"/>
      <c r="D325" s="94">
        <f t="shared" si="30"/>
        <v>0</v>
      </c>
      <c r="E325" s="355">
        <f t="shared" si="28"/>
        <v>0</v>
      </c>
      <c r="F325" s="94">
        <f t="shared" si="31"/>
        <v>0</v>
      </c>
      <c r="G325" s="94">
        <f>IF(AND(C325&lt;&gt;"",SUM(G$34:G324)&lt;E$25),$E$25/$E$29,0)</f>
        <v>0</v>
      </c>
      <c r="H325" s="94">
        <f t="shared" si="32"/>
        <v>0</v>
      </c>
      <c r="I325" s="94">
        <f t="shared" si="34"/>
        <v>0</v>
      </c>
      <c r="J325" s="320" t="str">
        <f t="shared" si="33"/>
        <v>2046–2047</v>
      </c>
      <c r="L325" s="356"/>
      <c r="N325" s="95"/>
    </row>
    <row r="326" spans="1:14" x14ac:dyDescent="0.3">
      <c r="A326" s="354">
        <v>53632</v>
      </c>
      <c r="B326" s="92">
        <f t="shared" si="29"/>
        <v>0</v>
      </c>
      <c r="C326" s="93"/>
      <c r="D326" s="94">
        <f t="shared" si="30"/>
        <v>0</v>
      </c>
      <c r="E326" s="355">
        <f t="shared" si="28"/>
        <v>0</v>
      </c>
      <c r="F326" s="94">
        <f t="shared" si="31"/>
        <v>0</v>
      </c>
      <c r="G326" s="94">
        <f>IF(AND(C326&lt;&gt;"",SUM(G$34:G325)&lt;E$25),$E$25/$E$29,0)</f>
        <v>0</v>
      </c>
      <c r="H326" s="94">
        <f t="shared" si="32"/>
        <v>0</v>
      </c>
      <c r="I326" s="94">
        <f t="shared" si="34"/>
        <v>0</v>
      </c>
      <c r="J326" s="320" t="str">
        <f t="shared" si="33"/>
        <v>2046–2047</v>
      </c>
      <c r="L326" s="356"/>
      <c r="N326" s="95"/>
    </row>
    <row r="327" spans="1:14" x14ac:dyDescent="0.3">
      <c r="A327" s="354">
        <v>53662</v>
      </c>
      <c r="B327" s="92">
        <f t="shared" si="29"/>
        <v>0</v>
      </c>
      <c r="C327" s="93"/>
      <c r="D327" s="94">
        <f t="shared" si="30"/>
        <v>0</v>
      </c>
      <c r="E327" s="355">
        <f t="shared" si="28"/>
        <v>0</v>
      </c>
      <c r="F327" s="94">
        <f t="shared" si="31"/>
        <v>0</v>
      </c>
      <c r="G327" s="94">
        <f>IF(AND(C327&lt;&gt;"",SUM(G$34:G326)&lt;E$25),$E$25/$E$29,0)</f>
        <v>0</v>
      </c>
      <c r="H327" s="94">
        <f t="shared" si="32"/>
        <v>0</v>
      </c>
      <c r="I327" s="94">
        <f t="shared" si="34"/>
        <v>0</v>
      </c>
      <c r="J327" s="320" t="str">
        <f t="shared" si="33"/>
        <v>2046–2047</v>
      </c>
      <c r="L327" s="356"/>
      <c r="N327" s="95"/>
    </row>
    <row r="328" spans="1:14" x14ac:dyDescent="0.3">
      <c r="A328" s="354">
        <v>53693</v>
      </c>
      <c r="B328" s="92">
        <f t="shared" si="29"/>
        <v>0</v>
      </c>
      <c r="C328" s="93"/>
      <c r="D328" s="94">
        <f t="shared" si="30"/>
        <v>0</v>
      </c>
      <c r="E328" s="355">
        <f t="shared" si="28"/>
        <v>0</v>
      </c>
      <c r="F328" s="94">
        <f t="shared" si="31"/>
        <v>0</v>
      </c>
      <c r="G328" s="94">
        <f>IF(AND(C328&lt;&gt;"",SUM(G$34:G327)&lt;E$25),$E$25/$E$29,0)</f>
        <v>0</v>
      </c>
      <c r="H328" s="94">
        <f t="shared" si="32"/>
        <v>0</v>
      </c>
      <c r="I328" s="94">
        <f t="shared" si="34"/>
        <v>0</v>
      </c>
      <c r="J328" s="320" t="str">
        <f t="shared" si="33"/>
        <v>2046–2047</v>
      </c>
      <c r="L328" s="356"/>
      <c r="N328" s="95"/>
    </row>
    <row r="329" spans="1:14" x14ac:dyDescent="0.3">
      <c r="A329" s="354">
        <v>53724</v>
      </c>
      <c r="B329" s="92">
        <f t="shared" si="29"/>
        <v>0</v>
      </c>
      <c r="C329" s="93"/>
      <c r="D329" s="94">
        <f t="shared" si="30"/>
        <v>0</v>
      </c>
      <c r="E329" s="355">
        <f t="shared" si="28"/>
        <v>0</v>
      </c>
      <c r="F329" s="94">
        <f t="shared" si="31"/>
        <v>0</v>
      </c>
      <c r="G329" s="94">
        <f>IF(AND(C329&lt;&gt;"",SUM(G$34:G328)&lt;E$25),$E$25/$E$29,0)</f>
        <v>0</v>
      </c>
      <c r="H329" s="94">
        <f t="shared" si="32"/>
        <v>0</v>
      </c>
      <c r="I329" s="94">
        <f t="shared" si="34"/>
        <v>0</v>
      </c>
      <c r="J329" s="320" t="str">
        <f t="shared" si="33"/>
        <v>2046–2047</v>
      </c>
      <c r="L329" s="356"/>
      <c r="N329" s="95"/>
    </row>
    <row r="330" spans="1:14" x14ac:dyDescent="0.3">
      <c r="A330" s="354">
        <v>53752</v>
      </c>
      <c r="B330" s="92">
        <f t="shared" si="29"/>
        <v>0</v>
      </c>
      <c r="C330" s="93"/>
      <c r="D330" s="94">
        <f t="shared" si="30"/>
        <v>0</v>
      </c>
      <c r="E330" s="355">
        <f t="shared" si="28"/>
        <v>0</v>
      </c>
      <c r="F330" s="94">
        <f t="shared" si="31"/>
        <v>0</v>
      </c>
      <c r="G330" s="94">
        <f>IF(AND(C330&lt;&gt;"",SUM(G$34:G329)&lt;E$25),$E$25/$E$29,0)</f>
        <v>0</v>
      </c>
      <c r="H330" s="94">
        <f t="shared" si="32"/>
        <v>0</v>
      </c>
      <c r="I330" s="94">
        <f t="shared" si="34"/>
        <v>0</v>
      </c>
      <c r="J330" s="320" t="str">
        <f t="shared" si="33"/>
        <v>2046–2047</v>
      </c>
      <c r="L330" s="356"/>
      <c r="N330" s="95"/>
    </row>
    <row r="331" spans="1:14" x14ac:dyDescent="0.3">
      <c r="A331" s="354">
        <v>53783</v>
      </c>
      <c r="B331" s="92">
        <f t="shared" si="29"/>
        <v>0</v>
      </c>
      <c r="C331" s="93"/>
      <c r="D331" s="94">
        <f t="shared" si="30"/>
        <v>0</v>
      </c>
      <c r="E331" s="355">
        <f t="shared" si="28"/>
        <v>0</v>
      </c>
      <c r="F331" s="94">
        <f t="shared" si="31"/>
        <v>0</v>
      </c>
      <c r="G331" s="94">
        <f>IF(AND(C331&lt;&gt;"",SUM(G$34:G330)&lt;E$25),$E$25/$E$29,0)</f>
        <v>0</v>
      </c>
      <c r="H331" s="94">
        <f t="shared" si="32"/>
        <v>0</v>
      </c>
      <c r="I331" s="94">
        <f t="shared" si="34"/>
        <v>0</v>
      </c>
      <c r="J331" s="320" t="str">
        <f t="shared" si="33"/>
        <v>2046–2047</v>
      </c>
      <c r="L331" s="356"/>
      <c r="N331" s="95"/>
    </row>
    <row r="332" spans="1:14" x14ac:dyDescent="0.3">
      <c r="A332" s="354">
        <v>53813</v>
      </c>
      <c r="B332" s="92">
        <f t="shared" si="29"/>
        <v>0</v>
      </c>
      <c r="C332" s="93"/>
      <c r="D332" s="94">
        <f t="shared" si="30"/>
        <v>0</v>
      </c>
      <c r="E332" s="355">
        <f t="shared" si="28"/>
        <v>0</v>
      </c>
      <c r="F332" s="94">
        <f t="shared" si="31"/>
        <v>0</v>
      </c>
      <c r="G332" s="94">
        <f>IF(AND(C332&lt;&gt;"",SUM(G$34:G331)&lt;E$25),$E$25/$E$29,0)</f>
        <v>0</v>
      </c>
      <c r="H332" s="94">
        <f t="shared" si="32"/>
        <v>0</v>
      </c>
      <c r="I332" s="94">
        <f t="shared" si="34"/>
        <v>0</v>
      </c>
      <c r="J332" s="320" t="str">
        <f t="shared" si="33"/>
        <v>2046–2047</v>
      </c>
      <c r="L332" s="356"/>
      <c r="N332" s="95"/>
    </row>
    <row r="333" spans="1:14" x14ac:dyDescent="0.3">
      <c r="A333" s="354">
        <v>53844</v>
      </c>
      <c r="B333" s="92">
        <f t="shared" si="29"/>
        <v>0</v>
      </c>
      <c r="C333" s="93"/>
      <c r="D333" s="94">
        <f t="shared" si="30"/>
        <v>0</v>
      </c>
      <c r="E333" s="355">
        <f t="shared" si="28"/>
        <v>0</v>
      </c>
      <c r="F333" s="94">
        <f t="shared" si="31"/>
        <v>0</v>
      </c>
      <c r="G333" s="94">
        <f>IF(AND(C333&lt;&gt;"",SUM(G$34:G332)&lt;E$25),$E$25/$E$29,0)</f>
        <v>0</v>
      </c>
      <c r="H333" s="94">
        <f t="shared" si="32"/>
        <v>0</v>
      </c>
      <c r="I333" s="94">
        <f t="shared" si="34"/>
        <v>0</v>
      </c>
      <c r="J333" s="320" t="str">
        <f t="shared" si="33"/>
        <v>2046–2047</v>
      </c>
      <c r="L333" s="356"/>
      <c r="N333" s="95"/>
    </row>
    <row r="334" spans="1:14" x14ac:dyDescent="0.3">
      <c r="A334" s="354">
        <v>53874</v>
      </c>
      <c r="B334" s="92">
        <f t="shared" si="29"/>
        <v>0</v>
      </c>
      <c r="C334" s="93"/>
      <c r="D334" s="94">
        <f t="shared" si="30"/>
        <v>0</v>
      </c>
      <c r="E334" s="355">
        <f t="shared" si="28"/>
        <v>0</v>
      </c>
      <c r="F334" s="94">
        <f t="shared" si="31"/>
        <v>0</v>
      </c>
      <c r="G334" s="94">
        <f>IF(AND(C334&lt;&gt;"",SUM(G$34:G333)&lt;E$25),$E$25/$E$29,0)</f>
        <v>0</v>
      </c>
      <c r="H334" s="94">
        <f t="shared" si="32"/>
        <v>0</v>
      </c>
      <c r="I334" s="94">
        <f t="shared" si="34"/>
        <v>0</v>
      </c>
      <c r="J334" s="320" t="str">
        <f t="shared" si="33"/>
        <v>2047–2048</v>
      </c>
      <c r="L334" s="356"/>
      <c r="N334" s="95"/>
    </row>
    <row r="335" spans="1:14" x14ac:dyDescent="0.3">
      <c r="A335" s="354">
        <v>53905</v>
      </c>
      <c r="B335" s="92">
        <f t="shared" si="29"/>
        <v>0</v>
      </c>
      <c r="C335" s="93"/>
      <c r="D335" s="94">
        <f t="shared" si="30"/>
        <v>0</v>
      </c>
      <c r="E335" s="355">
        <f t="shared" si="28"/>
        <v>0</v>
      </c>
      <c r="F335" s="94">
        <f t="shared" si="31"/>
        <v>0</v>
      </c>
      <c r="G335" s="94">
        <f>IF(AND(C335&lt;&gt;"",SUM(G$34:G334)&lt;E$25),$E$25/$E$29,0)</f>
        <v>0</v>
      </c>
      <c r="H335" s="94">
        <f t="shared" si="32"/>
        <v>0</v>
      </c>
      <c r="I335" s="94">
        <f t="shared" si="34"/>
        <v>0</v>
      </c>
      <c r="J335" s="320" t="str">
        <f t="shared" si="33"/>
        <v>2047–2048</v>
      </c>
      <c r="L335" s="356"/>
      <c r="N335" s="95"/>
    </row>
    <row r="336" spans="1:14" x14ac:dyDescent="0.3">
      <c r="A336" s="354">
        <v>53936</v>
      </c>
      <c r="B336" s="92">
        <f t="shared" si="29"/>
        <v>0</v>
      </c>
      <c r="C336" s="93"/>
      <c r="D336" s="94">
        <f t="shared" si="30"/>
        <v>0</v>
      </c>
      <c r="E336" s="355">
        <f t="shared" si="28"/>
        <v>0</v>
      </c>
      <c r="F336" s="94">
        <f t="shared" si="31"/>
        <v>0</v>
      </c>
      <c r="G336" s="94">
        <f>IF(AND(C336&lt;&gt;"",SUM(G$34:G335)&lt;E$25),$E$25/$E$29,0)</f>
        <v>0</v>
      </c>
      <c r="H336" s="94">
        <f t="shared" si="32"/>
        <v>0</v>
      </c>
      <c r="I336" s="94">
        <f t="shared" si="34"/>
        <v>0</v>
      </c>
      <c r="J336" s="320" t="str">
        <f t="shared" si="33"/>
        <v>2047–2048</v>
      </c>
      <c r="L336" s="356"/>
      <c r="N336" s="95"/>
    </row>
    <row r="337" spans="1:14" x14ac:dyDescent="0.3">
      <c r="A337" s="354">
        <v>53966</v>
      </c>
      <c r="B337" s="92">
        <f t="shared" si="29"/>
        <v>0</v>
      </c>
      <c r="C337" s="93"/>
      <c r="D337" s="94">
        <f t="shared" si="30"/>
        <v>0</v>
      </c>
      <c r="E337" s="355">
        <f t="shared" si="28"/>
        <v>0</v>
      </c>
      <c r="F337" s="94">
        <f t="shared" si="31"/>
        <v>0</v>
      </c>
      <c r="G337" s="94">
        <f>IF(AND(C337&lt;&gt;"",SUM(G$34:G336)&lt;E$25),$E$25/$E$29,0)</f>
        <v>0</v>
      </c>
      <c r="H337" s="94">
        <f t="shared" si="32"/>
        <v>0</v>
      </c>
      <c r="I337" s="94">
        <f t="shared" si="34"/>
        <v>0</v>
      </c>
      <c r="J337" s="320" t="str">
        <f t="shared" si="33"/>
        <v>2047–2048</v>
      </c>
      <c r="L337" s="356"/>
      <c r="N337" s="95"/>
    </row>
    <row r="338" spans="1:14" x14ac:dyDescent="0.3">
      <c r="A338" s="354">
        <v>53997</v>
      </c>
      <c r="B338" s="92">
        <f t="shared" si="29"/>
        <v>0</v>
      </c>
      <c r="C338" s="93"/>
      <c r="D338" s="94">
        <f t="shared" si="30"/>
        <v>0</v>
      </c>
      <c r="E338" s="355">
        <f t="shared" si="28"/>
        <v>0</v>
      </c>
      <c r="F338" s="94">
        <f t="shared" si="31"/>
        <v>0</v>
      </c>
      <c r="G338" s="94">
        <f>IF(AND(C338&lt;&gt;"",SUM(G$34:G337)&lt;E$25),$E$25/$E$29,0)</f>
        <v>0</v>
      </c>
      <c r="H338" s="94">
        <f t="shared" si="32"/>
        <v>0</v>
      </c>
      <c r="I338" s="94">
        <f t="shared" si="34"/>
        <v>0</v>
      </c>
      <c r="J338" s="320" t="str">
        <f t="shared" si="33"/>
        <v>2047–2048</v>
      </c>
      <c r="L338" s="356"/>
      <c r="N338" s="95"/>
    </row>
    <row r="339" spans="1:14" x14ac:dyDescent="0.3">
      <c r="A339" s="354">
        <v>54027</v>
      </c>
      <c r="B339" s="92">
        <f t="shared" si="29"/>
        <v>0</v>
      </c>
      <c r="C339" s="93"/>
      <c r="D339" s="94">
        <f t="shared" si="30"/>
        <v>0</v>
      </c>
      <c r="E339" s="355">
        <f t="shared" si="28"/>
        <v>0</v>
      </c>
      <c r="F339" s="94">
        <f t="shared" si="31"/>
        <v>0</v>
      </c>
      <c r="G339" s="94">
        <f>IF(AND(C339&lt;&gt;"",SUM(G$34:G338)&lt;E$25),$E$25/$E$29,0)</f>
        <v>0</v>
      </c>
      <c r="H339" s="94">
        <f t="shared" si="32"/>
        <v>0</v>
      </c>
      <c r="I339" s="94">
        <f t="shared" si="34"/>
        <v>0</v>
      </c>
      <c r="J339" s="320" t="str">
        <f t="shared" si="33"/>
        <v>2047–2048</v>
      </c>
      <c r="L339" s="356"/>
      <c r="N339" s="95"/>
    </row>
    <row r="340" spans="1:14" x14ac:dyDescent="0.3">
      <c r="A340" s="354">
        <v>54058</v>
      </c>
      <c r="B340" s="92">
        <f t="shared" si="29"/>
        <v>0</v>
      </c>
      <c r="C340" s="93"/>
      <c r="D340" s="94">
        <f t="shared" si="30"/>
        <v>0</v>
      </c>
      <c r="E340" s="355">
        <f t="shared" si="28"/>
        <v>0</v>
      </c>
      <c r="F340" s="94">
        <f t="shared" si="31"/>
        <v>0</v>
      </c>
      <c r="G340" s="94">
        <f>IF(AND(C340&lt;&gt;"",SUM(G$34:G339)&lt;E$25),$E$25/$E$29,0)</f>
        <v>0</v>
      </c>
      <c r="H340" s="94">
        <f t="shared" si="32"/>
        <v>0</v>
      </c>
      <c r="I340" s="94">
        <f t="shared" si="34"/>
        <v>0</v>
      </c>
      <c r="J340" s="320" t="str">
        <f t="shared" si="33"/>
        <v>2047–2048</v>
      </c>
      <c r="L340" s="356"/>
      <c r="N340" s="95"/>
    </row>
    <row r="341" spans="1:14" x14ac:dyDescent="0.3">
      <c r="A341" s="354">
        <v>54089</v>
      </c>
      <c r="B341" s="92">
        <f t="shared" si="29"/>
        <v>0</v>
      </c>
      <c r="C341" s="93"/>
      <c r="D341" s="94">
        <f t="shared" si="30"/>
        <v>0</v>
      </c>
      <c r="E341" s="355">
        <f t="shared" si="28"/>
        <v>0</v>
      </c>
      <c r="F341" s="94">
        <f t="shared" si="31"/>
        <v>0</v>
      </c>
      <c r="G341" s="94">
        <f>IF(AND(C341&lt;&gt;"",SUM(G$34:G340)&lt;E$25),$E$25/$E$29,0)</f>
        <v>0</v>
      </c>
      <c r="H341" s="94">
        <f t="shared" si="32"/>
        <v>0</v>
      </c>
      <c r="I341" s="94">
        <f t="shared" si="34"/>
        <v>0</v>
      </c>
      <c r="J341" s="320" t="str">
        <f t="shared" si="33"/>
        <v>2047–2048</v>
      </c>
      <c r="L341" s="356"/>
      <c r="N341" s="95"/>
    </row>
    <row r="342" spans="1:14" x14ac:dyDescent="0.3">
      <c r="A342" s="354">
        <v>54118</v>
      </c>
      <c r="B342" s="92">
        <f t="shared" si="29"/>
        <v>0</v>
      </c>
      <c r="C342" s="93"/>
      <c r="D342" s="94">
        <f t="shared" si="30"/>
        <v>0</v>
      </c>
      <c r="E342" s="355">
        <f t="shared" si="28"/>
        <v>0</v>
      </c>
      <c r="F342" s="94">
        <f t="shared" si="31"/>
        <v>0</v>
      </c>
      <c r="G342" s="94">
        <f>IF(AND(C342&lt;&gt;"",SUM(G$34:G341)&lt;E$25),$E$25/$E$29,0)</f>
        <v>0</v>
      </c>
      <c r="H342" s="94">
        <f t="shared" si="32"/>
        <v>0</v>
      </c>
      <c r="I342" s="94">
        <f t="shared" si="34"/>
        <v>0</v>
      </c>
      <c r="J342" s="320" t="str">
        <f t="shared" si="33"/>
        <v>2047–2048</v>
      </c>
      <c r="L342" s="356"/>
      <c r="N342" s="95"/>
    </row>
    <row r="343" spans="1:14" x14ac:dyDescent="0.3">
      <c r="A343" s="354">
        <v>54149</v>
      </c>
      <c r="B343" s="92">
        <f t="shared" si="29"/>
        <v>0</v>
      </c>
      <c r="C343" s="93"/>
      <c r="D343" s="94">
        <f t="shared" si="30"/>
        <v>0</v>
      </c>
      <c r="E343" s="355">
        <f t="shared" si="28"/>
        <v>0</v>
      </c>
      <c r="F343" s="94">
        <f t="shared" si="31"/>
        <v>0</v>
      </c>
      <c r="G343" s="94">
        <f>IF(AND(C343&lt;&gt;"",SUM(G$34:G342)&lt;E$25),$E$25/$E$29,0)</f>
        <v>0</v>
      </c>
      <c r="H343" s="94">
        <f t="shared" si="32"/>
        <v>0</v>
      </c>
      <c r="I343" s="94">
        <f t="shared" si="34"/>
        <v>0</v>
      </c>
      <c r="J343" s="320" t="str">
        <f t="shared" si="33"/>
        <v>2047–2048</v>
      </c>
      <c r="L343" s="356"/>
      <c r="N343" s="95"/>
    </row>
    <row r="344" spans="1:14" x14ac:dyDescent="0.3">
      <c r="A344" s="354">
        <v>54179</v>
      </c>
      <c r="B344" s="92">
        <f t="shared" si="29"/>
        <v>0</v>
      </c>
      <c r="C344" s="93"/>
      <c r="D344" s="94">
        <f t="shared" si="30"/>
        <v>0</v>
      </c>
      <c r="E344" s="355">
        <f t="shared" si="28"/>
        <v>0</v>
      </c>
      <c r="F344" s="94">
        <f t="shared" si="31"/>
        <v>0</v>
      </c>
      <c r="G344" s="94">
        <f>IF(AND(C344&lt;&gt;"",SUM(G$34:G343)&lt;E$25),$E$25/$E$29,0)</f>
        <v>0</v>
      </c>
      <c r="H344" s="94">
        <f t="shared" si="32"/>
        <v>0</v>
      </c>
      <c r="I344" s="94">
        <f t="shared" si="34"/>
        <v>0</v>
      </c>
      <c r="J344" s="320" t="str">
        <f t="shared" si="33"/>
        <v>2047–2048</v>
      </c>
      <c r="L344" s="356"/>
      <c r="N344" s="95"/>
    </row>
    <row r="345" spans="1:14" x14ac:dyDescent="0.3">
      <c r="A345" s="354">
        <v>54210</v>
      </c>
      <c r="B345" s="92">
        <f t="shared" si="29"/>
        <v>0</v>
      </c>
      <c r="C345" s="93"/>
      <c r="D345" s="94">
        <f t="shared" si="30"/>
        <v>0</v>
      </c>
      <c r="E345" s="355">
        <f t="shared" si="28"/>
        <v>0</v>
      </c>
      <c r="F345" s="94">
        <f t="shared" si="31"/>
        <v>0</v>
      </c>
      <c r="G345" s="94">
        <f>IF(AND(C345&lt;&gt;"",SUM(G$34:G344)&lt;E$25),$E$25/$E$29,0)</f>
        <v>0</v>
      </c>
      <c r="H345" s="94">
        <f t="shared" si="32"/>
        <v>0</v>
      </c>
      <c r="I345" s="94">
        <f t="shared" si="34"/>
        <v>0</v>
      </c>
      <c r="J345" s="320" t="str">
        <f t="shared" si="33"/>
        <v>2047–2048</v>
      </c>
      <c r="L345" s="356"/>
      <c r="N345" s="95"/>
    </row>
    <row r="346" spans="1:14" x14ac:dyDescent="0.3">
      <c r="A346" s="354">
        <v>54240</v>
      </c>
      <c r="B346" s="92">
        <f t="shared" si="29"/>
        <v>0</v>
      </c>
      <c r="C346" s="93"/>
      <c r="D346" s="94">
        <f t="shared" si="30"/>
        <v>0</v>
      </c>
      <c r="E346" s="355">
        <f t="shared" si="28"/>
        <v>0</v>
      </c>
      <c r="F346" s="94">
        <f t="shared" si="31"/>
        <v>0</v>
      </c>
      <c r="G346" s="94">
        <f>IF(AND(C346&lt;&gt;"",SUM(G$34:G345)&lt;E$25),$E$25/$E$29,0)</f>
        <v>0</v>
      </c>
      <c r="H346" s="94">
        <f t="shared" si="32"/>
        <v>0</v>
      </c>
      <c r="I346" s="94">
        <f t="shared" si="34"/>
        <v>0</v>
      </c>
      <c r="J346" s="320" t="str">
        <f t="shared" si="33"/>
        <v>2048–2049</v>
      </c>
      <c r="L346" s="356"/>
      <c r="N346" s="95"/>
    </row>
    <row r="347" spans="1:14" x14ac:dyDescent="0.3">
      <c r="A347" s="354">
        <v>54271</v>
      </c>
      <c r="B347" s="92">
        <f t="shared" si="29"/>
        <v>0</v>
      </c>
      <c r="C347" s="93"/>
      <c r="D347" s="94">
        <f t="shared" si="30"/>
        <v>0</v>
      </c>
      <c r="E347" s="355">
        <f t="shared" si="28"/>
        <v>0</v>
      </c>
      <c r="F347" s="94">
        <f t="shared" si="31"/>
        <v>0</v>
      </c>
      <c r="G347" s="94">
        <f>IF(AND(C347&lt;&gt;"",SUM(G$34:G346)&lt;E$25),$E$25/$E$29,0)</f>
        <v>0</v>
      </c>
      <c r="H347" s="94">
        <f t="shared" si="32"/>
        <v>0</v>
      </c>
      <c r="I347" s="94">
        <f t="shared" si="34"/>
        <v>0</v>
      </c>
      <c r="J347" s="320" t="str">
        <f t="shared" si="33"/>
        <v>2048–2049</v>
      </c>
      <c r="L347" s="356"/>
      <c r="N347" s="95"/>
    </row>
    <row r="348" spans="1:14" x14ac:dyDescent="0.3">
      <c r="A348" s="354">
        <v>54302</v>
      </c>
      <c r="B348" s="92">
        <f t="shared" si="29"/>
        <v>0</v>
      </c>
      <c r="C348" s="93"/>
      <c r="D348" s="94">
        <f t="shared" si="30"/>
        <v>0</v>
      </c>
      <c r="E348" s="355">
        <f t="shared" si="28"/>
        <v>0</v>
      </c>
      <c r="F348" s="94">
        <f t="shared" si="31"/>
        <v>0</v>
      </c>
      <c r="G348" s="94">
        <f>IF(AND(C348&lt;&gt;"",SUM(G$34:G347)&lt;E$25),$E$25/$E$29,0)</f>
        <v>0</v>
      </c>
      <c r="H348" s="94">
        <f t="shared" si="32"/>
        <v>0</v>
      </c>
      <c r="I348" s="94">
        <f t="shared" si="34"/>
        <v>0</v>
      </c>
      <c r="J348" s="320" t="str">
        <f t="shared" si="33"/>
        <v>2048–2049</v>
      </c>
      <c r="L348" s="356"/>
      <c r="N348" s="95"/>
    </row>
    <row r="349" spans="1:14" x14ac:dyDescent="0.3">
      <c r="A349" s="354">
        <v>54332</v>
      </c>
      <c r="B349" s="92">
        <f t="shared" si="29"/>
        <v>0</v>
      </c>
      <c r="C349" s="93"/>
      <c r="D349" s="94">
        <f t="shared" si="30"/>
        <v>0</v>
      </c>
      <c r="E349" s="355">
        <f t="shared" si="28"/>
        <v>0</v>
      </c>
      <c r="F349" s="94">
        <f t="shared" si="31"/>
        <v>0</v>
      </c>
      <c r="G349" s="94">
        <f>IF(AND(C349&lt;&gt;"",SUM(G$34:G348)&lt;E$25),$E$25/$E$29,0)</f>
        <v>0</v>
      </c>
      <c r="H349" s="94">
        <f t="shared" si="32"/>
        <v>0</v>
      </c>
      <c r="I349" s="94">
        <f t="shared" si="34"/>
        <v>0</v>
      </c>
      <c r="J349" s="320" t="str">
        <f t="shared" si="33"/>
        <v>2048–2049</v>
      </c>
      <c r="L349" s="356"/>
      <c r="N349" s="95"/>
    </row>
    <row r="350" spans="1:14" x14ac:dyDescent="0.3">
      <c r="A350" s="354">
        <v>54363</v>
      </c>
      <c r="B350" s="92">
        <f t="shared" si="29"/>
        <v>0</v>
      </c>
      <c r="C350" s="93"/>
      <c r="D350" s="94">
        <f t="shared" si="30"/>
        <v>0</v>
      </c>
      <c r="E350" s="355">
        <f t="shared" si="28"/>
        <v>0</v>
      </c>
      <c r="F350" s="94">
        <f t="shared" si="31"/>
        <v>0</v>
      </c>
      <c r="G350" s="94">
        <f>IF(AND(C350&lt;&gt;"",SUM(G$34:G349)&lt;E$25),$E$25/$E$29,0)</f>
        <v>0</v>
      </c>
      <c r="H350" s="94">
        <f t="shared" si="32"/>
        <v>0</v>
      </c>
      <c r="I350" s="94">
        <f t="shared" si="34"/>
        <v>0</v>
      </c>
      <c r="J350" s="320" t="str">
        <f t="shared" si="33"/>
        <v>2048–2049</v>
      </c>
      <c r="L350" s="356"/>
      <c r="N350" s="95"/>
    </row>
    <row r="351" spans="1:14" x14ac:dyDescent="0.3">
      <c r="A351" s="354">
        <v>54393</v>
      </c>
      <c r="B351" s="92">
        <f t="shared" si="29"/>
        <v>0</v>
      </c>
      <c r="C351" s="93"/>
      <c r="D351" s="94">
        <f t="shared" si="30"/>
        <v>0</v>
      </c>
      <c r="E351" s="355">
        <f t="shared" si="28"/>
        <v>0</v>
      </c>
      <c r="F351" s="94">
        <f t="shared" si="31"/>
        <v>0</v>
      </c>
      <c r="G351" s="94">
        <f>IF(AND(C351&lt;&gt;"",SUM(G$34:G350)&lt;E$25),$E$25/$E$29,0)</f>
        <v>0</v>
      </c>
      <c r="H351" s="94">
        <f t="shared" si="32"/>
        <v>0</v>
      </c>
      <c r="I351" s="94">
        <f t="shared" si="34"/>
        <v>0</v>
      </c>
      <c r="J351" s="320" t="str">
        <f t="shared" si="33"/>
        <v>2048–2049</v>
      </c>
      <c r="L351" s="356"/>
      <c r="N351" s="95"/>
    </row>
    <row r="352" spans="1:14" x14ac:dyDescent="0.3">
      <c r="A352" s="354">
        <v>54424</v>
      </c>
      <c r="B352" s="92">
        <f t="shared" si="29"/>
        <v>0</v>
      </c>
      <c r="C352" s="93"/>
      <c r="D352" s="94">
        <f t="shared" si="30"/>
        <v>0</v>
      </c>
      <c r="E352" s="355">
        <f t="shared" si="28"/>
        <v>0</v>
      </c>
      <c r="F352" s="94">
        <f t="shared" si="31"/>
        <v>0</v>
      </c>
      <c r="G352" s="94">
        <f>IF(AND(C352&lt;&gt;"",SUM(G$34:G351)&lt;E$25),$E$25/$E$29,0)</f>
        <v>0</v>
      </c>
      <c r="H352" s="94">
        <f t="shared" si="32"/>
        <v>0</v>
      </c>
      <c r="I352" s="94">
        <f t="shared" si="34"/>
        <v>0</v>
      </c>
      <c r="J352" s="320" t="str">
        <f t="shared" si="33"/>
        <v>2048–2049</v>
      </c>
      <c r="L352" s="356"/>
      <c r="N352" s="95"/>
    </row>
    <row r="353" spans="1:14" x14ac:dyDescent="0.3">
      <c r="A353" s="354">
        <v>54455</v>
      </c>
      <c r="B353" s="92">
        <f t="shared" si="29"/>
        <v>0</v>
      </c>
      <c r="C353" s="93"/>
      <c r="D353" s="94">
        <f t="shared" si="30"/>
        <v>0</v>
      </c>
      <c r="E353" s="355">
        <f t="shared" si="28"/>
        <v>0</v>
      </c>
      <c r="F353" s="94">
        <f t="shared" si="31"/>
        <v>0</v>
      </c>
      <c r="G353" s="94">
        <f>IF(AND(C353&lt;&gt;"",SUM(G$34:G352)&lt;E$25),$E$25/$E$29,0)</f>
        <v>0</v>
      </c>
      <c r="H353" s="94">
        <f t="shared" si="32"/>
        <v>0</v>
      </c>
      <c r="I353" s="94">
        <f t="shared" si="34"/>
        <v>0</v>
      </c>
      <c r="J353" s="320" t="str">
        <f t="shared" si="33"/>
        <v>2048–2049</v>
      </c>
      <c r="L353" s="356"/>
      <c r="N353" s="95"/>
    </row>
    <row r="354" spans="1:14" x14ac:dyDescent="0.3">
      <c r="A354" s="354">
        <v>54483</v>
      </c>
      <c r="B354" s="92">
        <f t="shared" si="29"/>
        <v>0</v>
      </c>
      <c r="C354" s="93"/>
      <c r="D354" s="94">
        <f t="shared" si="30"/>
        <v>0</v>
      </c>
      <c r="E354" s="355">
        <f t="shared" ref="E354:E417" si="35">C354-D354</f>
        <v>0</v>
      </c>
      <c r="F354" s="94">
        <f t="shared" si="31"/>
        <v>0</v>
      </c>
      <c r="G354" s="94">
        <f>IF(AND(C354&lt;&gt;"",SUM(G$34:G353)&lt;E$25),$E$25/$E$29,0)</f>
        <v>0</v>
      </c>
      <c r="H354" s="94">
        <f t="shared" si="32"/>
        <v>0</v>
      </c>
      <c r="I354" s="94">
        <f t="shared" si="34"/>
        <v>0</v>
      </c>
      <c r="J354" s="320" t="str">
        <f t="shared" si="33"/>
        <v>2048–2049</v>
      </c>
      <c r="L354" s="356"/>
      <c r="N354" s="95"/>
    </row>
    <row r="355" spans="1:14" x14ac:dyDescent="0.3">
      <c r="A355" s="354">
        <v>54514</v>
      </c>
      <c r="B355" s="92">
        <f t="shared" ref="B355:B418" si="36">IF(C355&gt;0,C355*-1,C355)</f>
        <v>0</v>
      </c>
      <c r="C355" s="93"/>
      <c r="D355" s="94">
        <f t="shared" ref="D355:D418" si="37">IF(C355="",0,IF($E$20="Beginning",IF(C354&lt;&gt;"",$F354*$E$16/12,0),IF(C354&lt;&gt;"",$F354*$E$16/12,$E$21*$E$16/12)))</f>
        <v>0</v>
      </c>
      <c r="E355" s="355">
        <f t="shared" si="35"/>
        <v>0</v>
      </c>
      <c r="F355" s="94">
        <f t="shared" ref="F355:F418" si="38">IF(C355="",0,IF(C354="",$E$21-E355,IF(C355&lt;&gt;"",F354-E355)))</f>
        <v>0</v>
      </c>
      <c r="G355" s="94">
        <f>IF(AND(C355&lt;&gt;"",SUM(G$34:G354)&lt;E$25),$E$25/$E$29,0)</f>
        <v>0</v>
      </c>
      <c r="H355" s="94">
        <f t="shared" ref="H355:H418" si="39">IF(C355&lt;&gt;"",G355+H354,0)</f>
        <v>0</v>
      </c>
      <c r="I355" s="94">
        <f t="shared" si="34"/>
        <v>0</v>
      </c>
      <c r="J355" s="320" t="str">
        <f t="shared" ref="J355:J418" si="40">IF(OR(MONTH(A355)=1,MONTH(A355)=2,MONTH(A355)=3,MONTH(A355)=4,MONTH(A355)=5,MONTH(A355)=6),YEAR(A355)-1&amp;"–"&amp;YEAR(A355),YEAR(A355)&amp;"–"&amp;YEAR(A355)+1)</f>
        <v>2048–2049</v>
      </c>
      <c r="L355" s="356"/>
      <c r="N355" s="95"/>
    </row>
    <row r="356" spans="1:14" x14ac:dyDescent="0.3">
      <c r="A356" s="354">
        <v>54544</v>
      </c>
      <c r="B356" s="92">
        <f t="shared" si="36"/>
        <v>0</v>
      </c>
      <c r="C356" s="93"/>
      <c r="D356" s="94">
        <f t="shared" si="37"/>
        <v>0</v>
      </c>
      <c r="E356" s="355">
        <f t="shared" si="35"/>
        <v>0</v>
      </c>
      <c r="F356" s="94">
        <f t="shared" si="38"/>
        <v>0</v>
      </c>
      <c r="G356" s="94">
        <f>IF(AND(C356&lt;&gt;"",SUM(G$34:G355)&lt;E$25),$E$25/$E$29,0)</f>
        <v>0</v>
      </c>
      <c r="H356" s="94">
        <f t="shared" si="39"/>
        <v>0</v>
      </c>
      <c r="I356" s="94">
        <f t="shared" ref="I356:I419" si="41">IF(C356&lt;&gt;"",$E$25-H356,0)</f>
        <v>0</v>
      </c>
      <c r="J356" s="320" t="str">
        <f t="shared" si="40"/>
        <v>2048–2049</v>
      </c>
      <c r="L356" s="356"/>
      <c r="N356" s="95"/>
    </row>
    <row r="357" spans="1:14" x14ac:dyDescent="0.3">
      <c r="A357" s="354">
        <v>54575</v>
      </c>
      <c r="B357" s="92">
        <f t="shared" si="36"/>
        <v>0</v>
      </c>
      <c r="C357" s="93"/>
      <c r="D357" s="94">
        <f t="shared" si="37"/>
        <v>0</v>
      </c>
      <c r="E357" s="355">
        <f t="shared" si="35"/>
        <v>0</v>
      </c>
      <c r="F357" s="94">
        <f t="shared" si="38"/>
        <v>0</v>
      </c>
      <c r="G357" s="94">
        <f>IF(AND(C357&lt;&gt;"",SUM(G$34:G356)&lt;E$25),$E$25/$E$29,0)</f>
        <v>0</v>
      </c>
      <c r="H357" s="94">
        <f t="shared" si="39"/>
        <v>0</v>
      </c>
      <c r="I357" s="94">
        <f t="shared" si="41"/>
        <v>0</v>
      </c>
      <c r="J357" s="320" t="str">
        <f t="shared" si="40"/>
        <v>2048–2049</v>
      </c>
      <c r="L357" s="356"/>
      <c r="N357" s="95"/>
    </row>
    <row r="358" spans="1:14" x14ac:dyDescent="0.3">
      <c r="A358" s="354">
        <v>54605</v>
      </c>
      <c r="B358" s="92">
        <f t="shared" si="36"/>
        <v>0</v>
      </c>
      <c r="C358" s="93"/>
      <c r="D358" s="94">
        <f t="shared" si="37"/>
        <v>0</v>
      </c>
      <c r="E358" s="355">
        <f t="shared" si="35"/>
        <v>0</v>
      </c>
      <c r="F358" s="94">
        <f t="shared" si="38"/>
        <v>0</v>
      </c>
      <c r="G358" s="94">
        <f>IF(AND(C358&lt;&gt;"",SUM(G$34:G357)&lt;E$25),$E$25/$E$29,0)</f>
        <v>0</v>
      </c>
      <c r="H358" s="94">
        <f t="shared" si="39"/>
        <v>0</v>
      </c>
      <c r="I358" s="94">
        <f t="shared" si="41"/>
        <v>0</v>
      </c>
      <c r="J358" s="320" t="str">
        <f t="shared" si="40"/>
        <v>2049–2050</v>
      </c>
      <c r="L358" s="356"/>
      <c r="N358" s="95"/>
    </row>
    <row r="359" spans="1:14" x14ac:dyDescent="0.3">
      <c r="A359" s="354">
        <v>54636</v>
      </c>
      <c r="B359" s="92">
        <f t="shared" si="36"/>
        <v>0</v>
      </c>
      <c r="C359" s="93"/>
      <c r="D359" s="94">
        <f t="shared" si="37"/>
        <v>0</v>
      </c>
      <c r="E359" s="355">
        <f t="shared" si="35"/>
        <v>0</v>
      </c>
      <c r="F359" s="94">
        <f t="shared" si="38"/>
        <v>0</v>
      </c>
      <c r="G359" s="94">
        <f>IF(AND(C359&lt;&gt;"",SUM(G$34:G358)&lt;E$25),$E$25/$E$29,0)</f>
        <v>0</v>
      </c>
      <c r="H359" s="94">
        <f t="shared" si="39"/>
        <v>0</v>
      </c>
      <c r="I359" s="94">
        <f t="shared" si="41"/>
        <v>0</v>
      </c>
      <c r="J359" s="320" t="str">
        <f t="shared" si="40"/>
        <v>2049–2050</v>
      </c>
      <c r="L359" s="356"/>
      <c r="N359" s="95"/>
    </row>
    <row r="360" spans="1:14" x14ac:dyDescent="0.3">
      <c r="A360" s="354">
        <v>54667</v>
      </c>
      <c r="B360" s="92">
        <f t="shared" si="36"/>
        <v>0</v>
      </c>
      <c r="C360" s="93"/>
      <c r="D360" s="94">
        <f t="shared" si="37"/>
        <v>0</v>
      </c>
      <c r="E360" s="355">
        <f t="shared" si="35"/>
        <v>0</v>
      </c>
      <c r="F360" s="94">
        <f t="shared" si="38"/>
        <v>0</v>
      </c>
      <c r="G360" s="94">
        <f>IF(AND(C360&lt;&gt;"",SUM(G$34:G359)&lt;E$25),$E$25/$E$29,0)</f>
        <v>0</v>
      </c>
      <c r="H360" s="94">
        <f t="shared" si="39"/>
        <v>0</v>
      </c>
      <c r="I360" s="94">
        <f t="shared" si="41"/>
        <v>0</v>
      </c>
      <c r="J360" s="320" t="str">
        <f t="shared" si="40"/>
        <v>2049–2050</v>
      </c>
      <c r="L360" s="356"/>
      <c r="N360" s="95"/>
    </row>
    <row r="361" spans="1:14" x14ac:dyDescent="0.3">
      <c r="A361" s="354">
        <v>54697</v>
      </c>
      <c r="B361" s="92">
        <f t="shared" si="36"/>
        <v>0</v>
      </c>
      <c r="C361" s="93"/>
      <c r="D361" s="94">
        <f t="shared" si="37"/>
        <v>0</v>
      </c>
      <c r="E361" s="355">
        <f t="shared" si="35"/>
        <v>0</v>
      </c>
      <c r="F361" s="94">
        <f t="shared" si="38"/>
        <v>0</v>
      </c>
      <c r="G361" s="94">
        <f>IF(AND(C361&lt;&gt;"",SUM(G$34:G360)&lt;E$25),$E$25/$E$29,0)</f>
        <v>0</v>
      </c>
      <c r="H361" s="94">
        <f t="shared" si="39"/>
        <v>0</v>
      </c>
      <c r="I361" s="94">
        <f t="shared" si="41"/>
        <v>0</v>
      </c>
      <c r="J361" s="320" t="str">
        <f t="shared" si="40"/>
        <v>2049–2050</v>
      </c>
      <c r="L361" s="356"/>
      <c r="N361" s="95"/>
    </row>
    <row r="362" spans="1:14" x14ac:dyDescent="0.3">
      <c r="A362" s="354">
        <v>54728</v>
      </c>
      <c r="B362" s="92">
        <f t="shared" si="36"/>
        <v>0</v>
      </c>
      <c r="C362" s="93"/>
      <c r="D362" s="94">
        <f t="shared" si="37"/>
        <v>0</v>
      </c>
      <c r="E362" s="355">
        <f t="shared" si="35"/>
        <v>0</v>
      </c>
      <c r="F362" s="94">
        <f t="shared" si="38"/>
        <v>0</v>
      </c>
      <c r="G362" s="94">
        <f>IF(AND(C362&lt;&gt;"",SUM(G$34:G361)&lt;E$25),$E$25/$E$29,0)</f>
        <v>0</v>
      </c>
      <c r="H362" s="94">
        <f t="shared" si="39"/>
        <v>0</v>
      </c>
      <c r="I362" s="94">
        <f t="shared" si="41"/>
        <v>0</v>
      </c>
      <c r="J362" s="320" t="str">
        <f t="shared" si="40"/>
        <v>2049–2050</v>
      </c>
      <c r="L362" s="356"/>
      <c r="N362" s="95"/>
    </row>
    <row r="363" spans="1:14" x14ac:dyDescent="0.3">
      <c r="A363" s="354">
        <v>54758</v>
      </c>
      <c r="B363" s="92">
        <f t="shared" si="36"/>
        <v>0</v>
      </c>
      <c r="C363" s="93"/>
      <c r="D363" s="94">
        <f t="shared" si="37"/>
        <v>0</v>
      </c>
      <c r="E363" s="355">
        <f t="shared" si="35"/>
        <v>0</v>
      </c>
      <c r="F363" s="94">
        <f t="shared" si="38"/>
        <v>0</v>
      </c>
      <c r="G363" s="94">
        <f>IF(AND(C363&lt;&gt;"",SUM(G$34:G362)&lt;E$25),$E$25/$E$29,0)</f>
        <v>0</v>
      </c>
      <c r="H363" s="94">
        <f t="shared" si="39"/>
        <v>0</v>
      </c>
      <c r="I363" s="94">
        <f t="shared" si="41"/>
        <v>0</v>
      </c>
      <c r="J363" s="320" t="str">
        <f t="shared" si="40"/>
        <v>2049–2050</v>
      </c>
      <c r="L363" s="356"/>
      <c r="N363" s="95"/>
    </row>
    <row r="364" spans="1:14" x14ac:dyDescent="0.3">
      <c r="A364" s="354">
        <v>54789</v>
      </c>
      <c r="B364" s="92">
        <f t="shared" si="36"/>
        <v>0</v>
      </c>
      <c r="C364" s="93"/>
      <c r="D364" s="94">
        <f t="shared" si="37"/>
        <v>0</v>
      </c>
      <c r="E364" s="355">
        <f t="shared" si="35"/>
        <v>0</v>
      </c>
      <c r="F364" s="94">
        <f t="shared" si="38"/>
        <v>0</v>
      </c>
      <c r="G364" s="94">
        <f>IF(AND(C364&lt;&gt;"",SUM(G$34:G363)&lt;E$25),$E$25/$E$29,0)</f>
        <v>0</v>
      </c>
      <c r="H364" s="94">
        <f t="shared" si="39"/>
        <v>0</v>
      </c>
      <c r="I364" s="94">
        <f t="shared" si="41"/>
        <v>0</v>
      </c>
      <c r="J364" s="320" t="str">
        <f t="shared" si="40"/>
        <v>2049–2050</v>
      </c>
      <c r="L364" s="356"/>
      <c r="N364" s="95"/>
    </row>
    <row r="365" spans="1:14" x14ac:dyDescent="0.3">
      <c r="A365" s="354">
        <v>54820</v>
      </c>
      <c r="B365" s="92">
        <f t="shared" si="36"/>
        <v>0</v>
      </c>
      <c r="C365" s="93"/>
      <c r="D365" s="94">
        <f t="shared" si="37"/>
        <v>0</v>
      </c>
      <c r="E365" s="355">
        <f t="shared" si="35"/>
        <v>0</v>
      </c>
      <c r="F365" s="94">
        <f t="shared" si="38"/>
        <v>0</v>
      </c>
      <c r="G365" s="94">
        <f>IF(AND(C365&lt;&gt;"",SUM(G$34:G364)&lt;E$25),$E$25/$E$29,0)</f>
        <v>0</v>
      </c>
      <c r="H365" s="94">
        <f t="shared" si="39"/>
        <v>0</v>
      </c>
      <c r="I365" s="94">
        <f t="shared" si="41"/>
        <v>0</v>
      </c>
      <c r="J365" s="320" t="str">
        <f t="shared" si="40"/>
        <v>2049–2050</v>
      </c>
      <c r="L365" s="356"/>
      <c r="N365" s="95"/>
    </row>
    <row r="366" spans="1:14" x14ac:dyDescent="0.3">
      <c r="A366" s="354">
        <v>54848</v>
      </c>
      <c r="B366" s="92">
        <f t="shared" si="36"/>
        <v>0</v>
      </c>
      <c r="C366" s="93"/>
      <c r="D366" s="94">
        <f t="shared" si="37"/>
        <v>0</v>
      </c>
      <c r="E366" s="355">
        <f t="shared" si="35"/>
        <v>0</v>
      </c>
      <c r="F366" s="94">
        <f t="shared" si="38"/>
        <v>0</v>
      </c>
      <c r="G366" s="94">
        <f>IF(AND(C366&lt;&gt;"",SUM(G$34:G365)&lt;E$25),$E$25/$E$29,0)</f>
        <v>0</v>
      </c>
      <c r="H366" s="94">
        <f t="shared" si="39"/>
        <v>0</v>
      </c>
      <c r="I366" s="94">
        <f t="shared" si="41"/>
        <v>0</v>
      </c>
      <c r="J366" s="320" t="str">
        <f t="shared" si="40"/>
        <v>2049–2050</v>
      </c>
      <c r="L366" s="356"/>
      <c r="N366" s="95"/>
    </row>
    <row r="367" spans="1:14" x14ac:dyDescent="0.3">
      <c r="A367" s="354">
        <v>54879</v>
      </c>
      <c r="B367" s="92">
        <f t="shared" si="36"/>
        <v>0</v>
      </c>
      <c r="C367" s="93"/>
      <c r="D367" s="94">
        <f t="shared" si="37"/>
        <v>0</v>
      </c>
      <c r="E367" s="355">
        <f t="shared" si="35"/>
        <v>0</v>
      </c>
      <c r="F367" s="94">
        <f t="shared" si="38"/>
        <v>0</v>
      </c>
      <c r="G367" s="94">
        <f>IF(AND(C367&lt;&gt;"",SUM(G$34:G366)&lt;E$25),$E$25/$E$29,0)</f>
        <v>0</v>
      </c>
      <c r="H367" s="94">
        <f t="shared" si="39"/>
        <v>0</v>
      </c>
      <c r="I367" s="94">
        <f t="shared" si="41"/>
        <v>0</v>
      </c>
      <c r="J367" s="320" t="str">
        <f t="shared" si="40"/>
        <v>2049–2050</v>
      </c>
      <c r="L367" s="356"/>
      <c r="N367" s="95"/>
    </row>
    <row r="368" spans="1:14" x14ac:dyDescent="0.3">
      <c r="A368" s="354">
        <v>54909</v>
      </c>
      <c r="B368" s="92">
        <f t="shared" si="36"/>
        <v>0</v>
      </c>
      <c r="C368" s="93"/>
      <c r="D368" s="94">
        <f t="shared" si="37"/>
        <v>0</v>
      </c>
      <c r="E368" s="355">
        <f t="shared" si="35"/>
        <v>0</v>
      </c>
      <c r="F368" s="94">
        <f t="shared" si="38"/>
        <v>0</v>
      </c>
      <c r="G368" s="94">
        <f>IF(AND(C368&lt;&gt;"",SUM(G$34:G367)&lt;E$25),$E$25/$E$29,0)</f>
        <v>0</v>
      </c>
      <c r="H368" s="94">
        <f t="shared" si="39"/>
        <v>0</v>
      </c>
      <c r="I368" s="94">
        <f t="shared" si="41"/>
        <v>0</v>
      </c>
      <c r="J368" s="320" t="str">
        <f t="shared" si="40"/>
        <v>2049–2050</v>
      </c>
      <c r="L368" s="356"/>
      <c r="N368" s="95"/>
    </row>
    <row r="369" spans="1:14" x14ac:dyDescent="0.3">
      <c r="A369" s="354">
        <v>54940</v>
      </c>
      <c r="B369" s="92">
        <f t="shared" si="36"/>
        <v>0</v>
      </c>
      <c r="C369" s="93"/>
      <c r="D369" s="94">
        <f t="shared" si="37"/>
        <v>0</v>
      </c>
      <c r="E369" s="355">
        <f t="shared" si="35"/>
        <v>0</v>
      </c>
      <c r="F369" s="94">
        <f t="shared" si="38"/>
        <v>0</v>
      </c>
      <c r="G369" s="94">
        <f>IF(AND(C369&lt;&gt;"",SUM(G$34:G368)&lt;E$25),$E$25/$E$29,0)</f>
        <v>0</v>
      </c>
      <c r="H369" s="94">
        <f t="shared" si="39"/>
        <v>0</v>
      </c>
      <c r="I369" s="94">
        <f t="shared" si="41"/>
        <v>0</v>
      </c>
      <c r="J369" s="320" t="str">
        <f t="shared" si="40"/>
        <v>2049–2050</v>
      </c>
      <c r="L369" s="356"/>
      <c r="N369" s="95"/>
    </row>
    <row r="370" spans="1:14" x14ac:dyDescent="0.3">
      <c r="A370" s="354">
        <v>54970</v>
      </c>
      <c r="B370" s="92">
        <f t="shared" si="36"/>
        <v>0</v>
      </c>
      <c r="C370" s="93"/>
      <c r="D370" s="94">
        <f t="shared" si="37"/>
        <v>0</v>
      </c>
      <c r="E370" s="355">
        <f t="shared" si="35"/>
        <v>0</v>
      </c>
      <c r="F370" s="94">
        <f t="shared" si="38"/>
        <v>0</v>
      </c>
      <c r="G370" s="94">
        <f>IF(AND(C370&lt;&gt;"",SUM(G$34:G369)&lt;E$25),$E$25/$E$29,0)</f>
        <v>0</v>
      </c>
      <c r="H370" s="94">
        <f t="shared" si="39"/>
        <v>0</v>
      </c>
      <c r="I370" s="94">
        <f t="shared" si="41"/>
        <v>0</v>
      </c>
      <c r="J370" s="320" t="str">
        <f t="shared" si="40"/>
        <v>2050–2051</v>
      </c>
      <c r="L370" s="356"/>
      <c r="N370" s="95"/>
    </row>
    <row r="371" spans="1:14" x14ac:dyDescent="0.3">
      <c r="A371" s="354">
        <v>55001</v>
      </c>
      <c r="B371" s="92">
        <f t="shared" si="36"/>
        <v>0</v>
      </c>
      <c r="C371" s="93"/>
      <c r="D371" s="94">
        <f t="shared" si="37"/>
        <v>0</v>
      </c>
      <c r="E371" s="355">
        <f t="shared" si="35"/>
        <v>0</v>
      </c>
      <c r="F371" s="94">
        <f t="shared" si="38"/>
        <v>0</v>
      </c>
      <c r="G371" s="94">
        <f>IF(AND(C371&lt;&gt;"",SUM(G$34:G370)&lt;E$25),$E$25/$E$29,0)</f>
        <v>0</v>
      </c>
      <c r="H371" s="94">
        <f t="shared" si="39"/>
        <v>0</v>
      </c>
      <c r="I371" s="94">
        <f t="shared" si="41"/>
        <v>0</v>
      </c>
      <c r="J371" s="320" t="str">
        <f t="shared" si="40"/>
        <v>2050–2051</v>
      </c>
      <c r="L371" s="356"/>
      <c r="N371" s="95"/>
    </row>
    <row r="372" spans="1:14" x14ac:dyDescent="0.3">
      <c r="A372" s="354">
        <v>55032</v>
      </c>
      <c r="B372" s="92">
        <f t="shared" si="36"/>
        <v>0</v>
      </c>
      <c r="C372" s="93"/>
      <c r="D372" s="94">
        <f t="shared" si="37"/>
        <v>0</v>
      </c>
      <c r="E372" s="355">
        <f t="shared" si="35"/>
        <v>0</v>
      </c>
      <c r="F372" s="94">
        <f t="shared" si="38"/>
        <v>0</v>
      </c>
      <c r="G372" s="94">
        <f>IF(AND(C372&lt;&gt;"",SUM(G$34:G371)&lt;E$25),$E$25/$E$29,0)</f>
        <v>0</v>
      </c>
      <c r="H372" s="94">
        <f t="shared" si="39"/>
        <v>0</v>
      </c>
      <c r="I372" s="94">
        <f t="shared" si="41"/>
        <v>0</v>
      </c>
      <c r="J372" s="320" t="str">
        <f t="shared" si="40"/>
        <v>2050–2051</v>
      </c>
      <c r="L372" s="356"/>
      <c r="N372" s="95"/>
    </row>
    <row r="373" spans="1:14" x14ac:dyDescent="0.3">
      <c r="A373" s="354">
        <v>55062</v>
      </c>
      <c r="B373" s="92">
        <f t="shared" si="36"/>
        <v>0</v>
      </c>
      <c r="C373" s="93"/>
      <c r="D373" s="94">
        <f t="shared" si="37"/>
        <v>0</v>
      </c>
      <c r="E373" s="355">
        <f t="shared" si="35"/>
        <v>0</v>
      </c>
      <c r="F373" s="94">
        <f t="shared" si="38"/>
        <v>0</v>
      </c>
      <c r="G373" s="94">
        <f>IF(AND(C373&lt;&gt;"",SUM(G$34:G372)&lt;E$25),$E$25/$E$29,0)</f>
        <v>0</v>
      </c>
      <c r="H373" s="94">
        <f t="shared" si="39"/>
        <v>0</v>
      </c>
      <c r="I373" s="94">
        <f t="shared" si="41"/>
        <v>0</v>
      </c>
      <c r="J373" s="320" t="str">
        <f t="shared" si="40"/>
        <v>2050–2051</v>
      </c>
      <c r="L373" s="356"/>
      <c r="N373" s="95"/>
    </row>
    <row r="374" spans="1:14" x14ac:dyDescent="0.3">
      <c r="A374" s="354">
        <v>55093</v>
      </c>
      <c r="B374" s="92">
        <f t="shared" si="36"/>
        <v>0</v>
      </c>
      <c r="C374" s="93"/>
      <c r="D374" s="94">
        <f t="shared" si="37"/>
        <v>0</v>
      </c>
      <c r="E374" s="355">
        <f t="shared" si="35"/>
        <v>0</v>
      </c>
      <c r="F374" s="94">
        <f t="shared" si="38"/>
        <v>0</v>
      </c>
      <c r="G374" s="94">
        <f>IF(AND(C374&lt;&gt;"",SUM(G$34:G373)&lt;E$25),$E$25/$E$29,0)</f>
        <v>0</v>
      </c>
      <c r="H374" s="94">
        <f t="shared" si="39"/>
        <v>0</v>
      </c>
      <c r="I374" s="94">
        <f t="shared" si="41"/>
        <v>0</v>
      </c>
      <c r="J374" s="320" t="str">
        <f t="shared" si="40"/>
        <v>2050–2051</v>
      </c>
      <c r="L374" s="356"/>
      <c r="N374" s="95"/>
    </row>
    <row r="375" spans="1:14" x14ac:dyDescent="0.3">
      <c r="A375" s="354">
        <v>55123</v>
      </c>
      <c r="B375" s="92">
        <f t="shared" si="36"/>
        <v>0</v>
      </c>
      <c r="C375" s="93"/>
      <c r="D375" s="94">
        <f t="shared" si="37"/>
        <v>0</v>
      </c>
      <c r="E375" s="355">
        <f t="shared" si="35"/>
        <v>0</v>
      </c>
      <c r="F375" s="94">
        <f t="shared" si="38"/>
        <v>0</v>
      </c>
      <c r="G375" s="94">
        <f>IF(AND(C375&lt;&gt;"",SUM(G$34:G374)&lt;E$25),$E$25/$E$29,0)</f>
        <v>0</v>
      </c>
      <c r="H375" s="94">
        <f t="shared" si="39"/>
        <v>0</v>
      </c>
      <c r="I375" s="94">
        <f t="shared" si="41"/>
        <v>0</v>
      </c>
      <c r="J375" s="320" t="str">
        <f t="shared" si="40"/>
        <v>2050–2051</v>
      </c>
      <c r="L375" s="356"/>
      <c r="N375" s="95"/>
    </row>
    <row r="376" spans="1:14" x14ac:dyDescent="0.3">
      <c r="A376" s="354">
        <v>55154</v>
      </c>
      <c r="B376" s="92">
        <f t="shared" si="36"/>
        <v>0</v>
      </c>
      <c r="C376" s="93"/>
      <c r="D376" s="94">
        <f t="shared" si="37"/>
        <v>0</v>
      </c>
      <c r="E376" s="355">
        <f t="shared" si="35"/>
        <v>0</v>
      </c>
      <c r="F376" s="94">
        <f t="shared" si="38"/>
        <v>0</v>
      </c>
      <c r="G376" s="94">
        <f>IF(AND(C376&lt;&gt;"",SUM(G$34:G375)&lt;E$25),$E$25/$E$29,0)</f>
        <v>0</v>
      </c>
      <c r="H376" s="94">
        <f t="shared" si="39"/>
        <v>0</v>
      </c>
      <c r="I376" s="94">
        <f t="shared" si="41"/>
        <v>0</v>
      </c>
      <c r="J376" s="320" t="str">
        <f t="shared" si="40"/>
        <v>2050–2051</v>
      </c>
      <c r="L376" s="356"/>
      <c r="N376" s="95"/>
    </row>
    <row r="377" spans="1:14" x14ac:dyDescent="0.3">
      <c r="A377" s="354">
        <v>55185</v>
      </c>
      <c r="B377" s="92">
        <f t="shared" si="36"/>
        <v>0</v>
      </c>
      <c r="C377" s="93"/>
      <c r="D377" s="94">
        <f t="shared" si="37"/>
        <v>0</v>
      </c>
      <c r="E377" s="355">
        <f t="shared" si="35"/>
        <v>0</v>
      </c>
      <c r="F377" s="94">
        <f t="shared" si="38"/>
        <v>0</v>
      </c>
      <c r="G377" s="94">
        <f>IF(AND(C377&lt;&gt;"",SUM(G$34:G376)&lt;E$25),$E$25/$E$29,0)</f>
        <v>0</v>
      </c>
      <c r="H377" s="94">
        <f t="shared" si="39"/>
        <v>0</v>
      </c>
      <c r="I377" s="94">
        <f t="shared" si="41"/>
        <v>0</v>
      </c>
      <c r="J377" s="320" t="str">
        <f t="shared" si="40"/>
        <v>2050–2051</v>
      </c>
      <c r="L377" s="356"/>
      <c r="N377" s="95"/>
    </row>
    <row r="378" spans="1:14" x14ac:dyDescent="0.3">
      <c r="A378" s="354">
        <v>55213</v>
      </c>
      <c r="B378" s="92">
        <f t="shared" si="36"/>
        <v>0</v>
      </c>
      <c r="C378" s="93"/>
      <c r="D378" s="94">
        <f t="shared" si="37"/>
        <v>0</v>
      </c>
      <c r="E378" s="355">
        <f t="shared" si="35"/>
        <v>0</v>
      </c>
      <c r="F378" s="94">
        <f t="shared" si="38"/>
        <v>0</v>
      </c>
      <c r="G378" s="94">
        <f>IF(AND(C378&lt;&gt;"",SUM(G$34:G377)&lt;E$25),$E$25/$E$29,0)</f>
        <v>0</v>
      </c>
      <c r="H378" s="94">
        <f t="shared" si="39"/>
        <v>0</v>
      </c>
      <c r="I378" s="94">
        <f t="shared" si="41"/>
        <v>0</v>
      </c>
      <c r="J378" s="320" t="str">
        <f t="shared" si="40"/>
        <v>2050–2051</v>
      </c>
      <c r="L378" s="356"/>
      <c r="N378" s="95"/>
    </row>
    <row r="379" spans="1:14" x14ac:dyDescent="0.3">
      <c r="A379" s="354">
        <v>55244</v>
      </c>
      <c r="B379" s="92">
        <f t="shared" si="36"/>
        <v>0</v>
      </c>
      <c r="C379" s="93"/>
      <c r="D379" s="94">
        <f t="shared" si="37"/>
        <v>0</v>
      </c>
      <c r="E379" s="355">
        <f t="shared" si="35"/>
        <v>0</v>
      </c>
      <c r="F379" s="94">
        <f t="shared" si="38"/>
        <v>0</v>
      </c>
      <c r="G379" s="94">
        <f>IF(AND(C379&lt;&gt;"",SUM(G$34:G378)&lt;E$25),$E$25/$E$29,0)</f>
        <v>0</v>
      </c>
      <c r="H379" s="94">
        <f t="shared" si="39"/>
        <v>0</v>
      </c>
      <c r="I379" s="94">
        <f t="shared" si="41"/>
        <v>0</v>
      </c>
      <c r="J379" s="320" t="str">
        <f t="shared" si="40"/>
        <v>2050–2051</v>
      </c>
      <c r="L379" s="356"/>
      <c r="N379" s="95"/>
    </row>
    <row r="380" spans="1:14" x14ac:dyDescent="0.3">
      <c r="A380" s="354">
        <v>55274</v>
      </c>
      <c r="B380" s="92">
        <f t="shared" si="36"/>
        <v>0</v>
      </c>
      <c r="C380" s="93"/>
      <c r="D380" s="94">
        <f t="shared" si="37"/>
        <v>0</v>
      </c>
      <c r="E380" s="355">
        <f t="shared" si="35"/>
        <v>0</v>
      </c>
      <c r="F380" s="94">
        <f t="shared" si="38"/>
        <v>0</v>
      </c>
      <c r="G380" s="94">
        <f>IF(AND(C380&lt;&gt;"",SUM(G$34:G379)&lt;E$25),$E$25/$E$29,0)</f>
        <v>0</v>
      </c>
      <c r="H380" s="94">
        <f t="shared" si="39"/>
        <v>0</v>
      </c>
      <c r="I380" s="94">
        <f t="shared" si="41"/>
        <v>0</v>
      </c>
      <c r="J380" s="320" t="str">
        <f t="shared" si="40"/>
        <v>2050–2051</v>
      </c>
      <c r="L380" s="356"/>
      <c r="N380" s="95"/>
    </row>
    <row r="381" spans="1:14" x14ac:dyDescent="0.3">
      <c r="A381" s="354">
        <v>55305</v>
      </c>
      <c r="B381" s="92">
        <f t="shared" si="36"/>
        <v>0</v>
      </c>
      <c r="C381" s="93"/>
      <c r="D381" s="94">
        <f t="shared" si="37"/>
        <v>0</v>
      </c>
      <c r="E381" s="355">
        <f t="shared" si="35"/>
        <v>0</v>
      </c>
      <c r="F381" s="94">
        <f t="shared" si="38"/>
        <v>0</v>
      </c>
      <c r="G381" s="94">
        <f>IF(AND(C381&lt;&gt;"",SUM(G$34:G380)&lt;E$25),$E$25/$E$29,0)</f>
        <v>0</v>
      </c>
      <c r="H381" s="94">
        <f t="shared" si="39"/>
        <v>0</v>
      </c>
      <c r="I381" s="94">
        <f t="shared" si="41"/>
        <v>0</v>
      </c>
      <c r="J381" s="320" t="str">
        <f t="shared" si="40"/>
        <v>2050–2051</v>
      </c>
      <c r="L381" s="356"/>
      <c r="N381" s="95"/>
    </row>
    <row r="382" spans="1:14" x14ac:dyDescent="0.3">
      <c r="A382" s="354">
        <v>55335</v>
      </c>
      <c r="B382" s="92">
        <f t="shared" si="36"/>
        <v>0</v>
      </c>
      <c r="C382" s="93"/>
      <c r="D382" s="94">
        <f t="shared" si="37"/>
        <v>0</v>
      </c>
      <c r="E382" s="355">
        <f t="shared" si="35"/>
        <v>0</v>
      </c>
      <c r="F382" s="94">
        <f t="shared" si="38"/>
        <v>0</v>
      </c>
      <c r="G382" s="94">
        <f>IF(AND(C382&lt;&gt;"",SUM(G$34:G381)&lt;E$25),$E$25/$E$29,0)</f>
        <v>0</v>
      </c>
      <c r="H382" s="94">
        <f t="shared" si="39"/>
        <v>0</v>
      </c>
      <c r="I382" s="94">
        <f t="shared" si="41"/>
        <v>0</v>
      </c>
      <c r="J382" s="320" t="str">
        <f t="shared" si="40"/>
        <v>2051–2052</v>
      </c>
      <c r="L382" s="356"/>
      <c r="N382" s="95"/>
    </row>
    <row r="383" spans="1:14" x14ac:dyDescent="0.3">
      <c r="A383" s="354">
        <v>55366</v>
      </c>
      <c r="B383" s="92">
        <f t="shared" si="36"/>
        <v>0</v>
      </c>
      <c r="C383" s="93"/>
      <c r="D383" s="94">
        <f t="shared" si="37"/>
        <v>0</v>
      </c>
      <c r="E383" s="355">
        <f t="shared" si="35"/>
        <v>0</v>
      </c>
      <c r="F383" s="94">
        <f t="shared" si="38"/>
        <v>0</v>
      </c>
      <c r="G383" s="94">
        <f>IF(AND(C383&lt;&gt;"",SUM(G$34:G382)&lt;E$25),$E$25/$E$29,0)</f>
        <v>0</v>
      </c>
      <c r="H383" s="94">
        <f t="shared" si="39"/>
        <v>0</v>
      </c>
      <c r="I383" s="94">
        <f t="shared" si="41"/>
        <v>0</v>
      </c>
      <c r="J383" s="320" t="str">
        <f t="shared" si="40"/>
        <v>2051–2052</v>
      </c>
      <c r="L383" s="356"/>
      <c r="N383" s="95"/>
    </row>
    <row r="384" spans="1:14" x14ac:dyDescent="0.3">
      <c r="A384" s="354">
        <v>55397</v>
      </c>
      <c r="B384" s="92">
        <f t="shared" si="36"/>
        <v>0</v>
      </c>
      <c r="C384" s="93"/>
      <c r="D384" s="94">
        <f t="shared" si="37"/>
        <v>0</v>
      </c>
      <c r="E384" s="355">
        <f t="shared" si="35"/>
        <v>0</v>
      </c>
      <c r="F384" s="94">
        <f t="shared" si="38"/>
        <v>0</v>
      </c>
      <c r="G384" s="94">
        <f>IF(AND(C384&lt;&gt;"",SUM(G$34:G383)&lt;E$25),$E$25/$E$29,0)</f>
        <v>0</v>
      </c>
      <c r="H384" s="94">
        <f t="shared" si="39"/>
        <v>0</v>
      </c>
      <c r="I384" s="94">
        <f t="shared" si="41"/>
        <v>0</v>
      </c>
      <c r="J384" s="320" t="str">
        <f t="shared" si="40"/>
        <v>2051–2052</v>
      </c>
      <c r="L384" s="356"/>
      <c r="N384" s="95"/>
    </row>
    <row r="385" spans="1:14" x14ac:dyDescent="0.3">
      <c r="A385" s="354">
        <v>55427</v>
      </c>
      <c r="B385" s="92">
        <f t="shared" si="36"/>
        <v>0</v>
      </c>
      <c r="C385" s="93"/>
      <c r="D385" s="94">
        <f t="shared" si="37"/>
        <v>0</v>
      </c>
      <c r="E385" s="355">
        <f t="shared" si="35"/>
        <v>0</v>
      </c>
      <c r="F385" s="94">
        <f t="shared" si="38"/>
        <v>0</v>
      </c>
      <c r="G385" s="94">
        <f>IF(AND(C385&lt;&gt;"",SUM(G$34:G384)&lt;E$25),$E$25/$E$29,0)</f>
        <v>0</v>
      </c>
      <c r="H385" s="94">
        <f t="shared" si="39"/>
        <v>0</v>
      </c>
      <c r="I385" s="94">
        <f t="shared" si="41"/>
        <v>0</v>
      </c>
      <c r="J385" s="320" t="str">
        <f t="shared" si="40"/>
        <v>2051–2052</v>
      </c>
      <c r="L385" s="356"/>
      <c r="N385" s="95"/>
    </row>
    <row r="386" spans="1:14" x14ac:dyDescent="0.3">
      <c r="A386" s="354">
        <v>55458</v>
      </c>
      <c r="B386" s="92">
        <f t="shared" si="36"/>
        <v>0</v>
      </c>
      <c r="C386" s="93"/>
      <c r="D386" s="94">
        <f t="shared" si="37"/>
        <v>0</v>
      </c>
      <c r="E386" s="355">
        <f t="shared" si="35"/>
        <v>0</v>
      </c>
      <c r="F386" s="94">
        <f t="shared" si="38"/>
        <v>0</v>
      </c>
      <c r="G386" s="94">
        <f>IF(AND(C386&lt;&gt;"",SUM(G$34:G385)&lt;E$25),$E$25/$E$29,0)</f>
        <v>0</v>
      </c>
      <c r="H386" s="94">
        <f t="shared" si="39"/>
        <v>0</v>
      </c>
      <c r="I386" s="94">
        <f t="shared" si="41"/>
        <v>0</v>
      </c>
      <c r="J386" s="320" t="str">
        <f t="shared" si="40"/>
        <v>2051–2052</v>
      </c>
      <c r="L386" s="356"/>
      <c r="N386" s="95"/>
    </row>
    <row r="387" spans="1:14" x14ac:dyDescent="0.3">
      <c r="A387" s="354">
        <v>55488</v>
      </c>
      <c r="B387" s="92">
        <f t="shared" si="36"/>
        <v>0</v>
      </c>
      <c r="C387" s="93"/>
      <c r="D387" s="94">
        <f t="shared" si="37"/>
        <v>0</v>
      </c>
      <c r="E387" s="355">
        <f t="shared" si="35"/>
        <v>0</v>
      </c>
      <c r="F387" s="94">
        <f t="shared" si="38"/>
        <v>0</v>
      </c>
      <c r="G387" s="94">
        <f>IF(AND(C387&lt;&gt;"",SUM(G$34:G386)&lt;E$25),$E$25/$E$29,0)</f>
        <v>0</v>
      </c>
      <c r="H387" s="94">
        <f t="shared" si="39"/>
        <v>0</v>
      </c>
      <c r="I387" s="94">
        <f t="shared" si="41"/>
        <v>0</v>
      </c>
      <c r="J387" s="320" t="str">
        <f t="shared" si="40"/>
        <v>2051–2052</v>
      </c>
      <c r="L387" s="356"/>
      <c r="N387" s="95"/>
    </row>
    <row r="388" spans="1:14" x14ac:dyDescent="0.3">
      <c r="A388" s="354">
        <v>55519</v>
      </c>
      <c r="B388" s="92">
        <f t="shared" si="36"/>
        <v>0</v>
      </c>
      <c r="C388" s="93"/>
      <c r="D388" s="94">
        <f t="shared" si="37"/>
        <v>0</v>
      </c>
      <c r="E388" s="355">
        <f t="shared" si="35"/>
        <v>0</v>
      </c>
      <c r="F388" s="94">
        <f t="shared" si="38"/>
        <v>0</v>
      </c>
      <c r="G388" s="94">
        <f>IF(AND(C388&lt;&gt;"",SUM(G$34:G387)&lt;E$25),$E$25/$E$29,0)</f>
        <v>0</v>
      </c>
      <c r="H388" s="94">
        <f t="shared" si="39"/>
        <v>0</v>
      </c>
      <c r="I388" s="94">
        <f t="shared" si="41"/>
        <v>0</v>
      </c>
      <c r="J388" s="320" t="str">
        <f t="shared" si="40"/>
        <v>2051–2052</v>
      </c>
      <c r="L388" s="356"/>
      <c r="N388" s="95"/>
    </row>
    <row r="389" spans="1:14" x14ac:dyDescent="0.3">
      <c r="A389" s="354">
        <v>55550</v>
      </c>
      <c r="B389" s="92">
        <f t="shared" si="36"/>
        <v>0</v>
      </c>
      <c r="C389" s="93"/>
      <c r="D389" s="94">
        <f t="shared" si="37"/>
        <v>0</v>
      </c>
      <c r="E389" s="355">
        <f t="shared" si="35"/>
        <v>0</v>
      </c>
      <c r="F389" s="94">
        <f t="shared" si="38"/>
        <v>0</v>
      </c>
      <c r="G389" s="94">
        <f>IF(AND(C389&lt;&gt;"",SUM(G$34:G388)&lt;E$25),$E$25/$E$29,0)</f>
        <v>0</v>
      </c>
      <c r="H389" s="94">
        <f t="shared" si="39"/>
        <v>0</v>
      </c>
      <c r="I389" s="94">
        <f t="shared" si="41"/>
        <v>0</v>
      </c>
      <c r="J389" s="320" t="str">
        <f t="shared" si="40"/>
        <v>2051–2052</v>
      </c>
      <c r="L389" s="356"/>
      <c r="N389" s="95"/>
    </row>
    <row r="390" spans="1:14" x14ac:dyDescent="0.3">
      <c r="A390" s="354">
        <v>55579</v>
      </c>
      <c r="B390" s="92">
        <f t="shared" si="36"/>
        <v>0</v>
      </c>
      <c r="C390" s="93"/>
      <c r="D390" s="94">
        <f t="shared" si="37"/>
        <v>0</v>
      </c>
      <c r="E390" s="355">
        <f t="shared" si="35"/>
        <v>0</v>
      </c>
      <c r="F390" s="94">
        <f t="shared" si="38"/>
        <v>0</v>
      </c>
      <c r="G390" s="94">
        <f>IF(AND(C390&lt;&gt;"",SUM(G$34:G389)&lt;E$25),$E$25/$E$29,0)</f>
        <v>0</v>
      </c>
      <c r="H390" s="94">
        <f t="shared" si="39"/>
        <v>0</v>
      </c>
      <c r="I390" s="94">
        <f t="shared" si="41"/>
        <v>0</v>
      </c>
      <c r="J390" s="320" t="str">
        <f t="shared" si="40"/>
        <v>2051–2052</v>
      </c>
      <c r="L390" s="356"/>
      <c r="N390" s="95"/>
    </row>
    <row r="391" spans="1:14" x14ac:dyDescent="0.3">
      <c r="A391" s="354">
        <v>55610</v>
      </c>
      <c r="B391" s="92">
        <f t="shared" si="36"/>
        <v>0</v>
      </c>
      <c r="C391" s="93"/>
      <c r="D391" s="94">
        <f t="shared" si="37"/>
        <v>0</v>
      </c>
      <c r="E391" s="355">
        <f t="shared" si="35"/>
        <v>0</v>
      </c>
      <c r="F391" s="94">
        <f t="shared" si="38"/>
        <v>0</v>
      </c>
      <c r="G391" s="94">
        <f>IF(AND(C391&lt;&gt;"",SUM(G$34:G390)&lt;E$25),$E$25/$E$29,0)</f>
        <v>0</v>
      </c>
      <c r="H391" s="94">
        <f t="shared" si="39"/>
        <v>0</v>
      </c>
      <c r="I391" s="94">
        <f t="shared" si="41"/>
        <v>0</v>
      </c>
      <c r="J391" s="320" t="str">
        <f t="shared" si="40"/>
        <v>2051–2052</v>
      </c>
      <c r="L391" s="356"/>
      <c r="N391" s="95"/>
    </row>
    <row r="392" spans="1:14" x14ac:dyDescent="0.3">
      <c r="A392" s="354">
        <v>55640</v>
      </c>
      <c r="B392" s="92">
        <f t="shared" si="36"/>
        <v>0</v>
      </c>
      <c r="C392" s="93"/>
      <c r="D392" s="94">
        <f t="shared" si="37"/>
        <v>0</v>
      </c>
      <c r="E392" s="355">
        <f t="shared" si="35"/>
        <v>0</v>
      </c>
      <c r="F392" s="94">
        <f t="shared" si="38"/>
        <v>0</v>
      </c>
      <c r="G392" s="94">
        <f>IF(AND(C392&lt;&gt;"",SUM(G$34:G391)&lt;E$25),$E$25/$E$29,0)</f>
        <v>0</v>
      </c>
      <c r="H392" s="94">
        <f t="shared" si="39"/>
        <v>0</v>
      </c>
      <c r="I392" s="94">
        <f t="shared" si="41"/>
        <v>0</v>
      </c>
      <c r="J392" s="320" t="str">
        <f t="shared" si="40"/>
        <v>2051–2052</v>
      </c>
      <c r="L392" s="356"/>
      <c r="N392" s="95"/>
    </row>
    <row r="393" spans="1:14" x14ac:dyDescent="0.3">
      <c r="A393" s="354">
        <v>55671</v>
      </c>
      <c r="B393" s="92">
        <f t="shared" si="36"/>
        <v>0</v>
      </c>
      <c r="C393" s="93"/>
      <c r="D393" s="94">
        <f t="shared" si="37"/>
        <v>0</v>
      </c>
      <c r="E393" s="355">
        <f t="shared" si="35"/>
        <v>0</v>
      </c>
      <c r="F393" s="94">
        <f t="shared" si="38"/>
        <v>0</v>
      </c>
      <c r="G393" s="94">
        <f>IF(AND(C393&lt;&gt;"",SUM(G$34:G392)&lt;E$25),$E$25/$E$29,0)</f>
        <v>0</v>
      </c>
      <c r="H393" s="94">
        <f t="shared" si="39"/>
        <v>0</v>
      </c>
      <c r="I393" s="94">
        <f t="shared" si="41"/>
        <v>0</v>
      </c>
      <c r="J393" s="320" t="str">
        <f t="shared" si="40"/>
        <v>2051–2052</v>
      </c>
      <c r="L393" s="356"/>
      <c r="N393" s="95"/>
    </row>
    <row r="394" spans="1:14" x14ac:dyDescent="0.3">
      <c r="A394" s="354">
        <v>55701</v>
      </c>
      <c r="B394" s="92">
        <f t="shared" si="36"/>
        <v>0</v>
      </c>
      <c r="C394" s="93"/>
      <c r="D394" s="94">
        <f t="shared" si="37"/>
        <v>0</v>
      </c>
      <c r="E394" s="355">
        <f t="shared" si="35"/>
        <v>0</v>
      </c>
      <c r="F394" s="94">
        <f t="shared" si="38"/>
        <v>0</v>
      </c>
      <c r="G394" s="94">
        <f>IF(AND(C394&lt;&gt;"",SUM(G$34:G393)&lt;E$25),$E$25/$E$29,0)</f>
        <v>0</v>
      </c>
      <c r="H394" s="94">
        <f t="shared" si="39"/>
        <v>0</v>
      </c>
      <c r="I394" s="94">
        <f t="shared" si="41"/>
        <v>0</v>
      </c>
      <c r="J394" s="320" t="str">
        <f t="shared" si="40"/>
        <v>2052–2053</v>
      </c>
      <c r="L394" s="356"/>
      <c r="N394" s="95"/>
    </row>
    <row r="395" spans="1:14" x14ac:dyDescent="0.3">
      <c r="A395" s="354">
        <v>55732</v>
      </c>
      <c r="B395" s="92">
        <f t="shared" si="36"/>
        <v>0</v>
      </c>
      <c r="C395" s="93"/>
      <c r="D395" s="94">
        <f t="shared" si="37"/>
        <v>0</v>
      </c>
      <c r="E395" s="355">
        <f t="shared" si="35"/>
        <v>0</v>
      </c>
      <c r="F395" s="94">
        <f t="shared" si="38"/>
        <v>0</v>
      </c>
      <c r="G395" s="94">
        <f>IF(AND(C395&lt;&gt;"",SUM(G$34:G394)&lt;E$25),$E$25/$E$29,0)</f>
        <v>0</v>
      </c>
      <c r="H395" s="94">
        <f t="shared" si="39"/>
        <v>0</v>
      </c>
      <c r="I395" s="94">
        <f t="shared" si="41"/>
        <v>0</v>
      </c>
      <c r="J395" s="320" t="str">
        <f t="shared" si="40"/>
        <v>2052–2053</v>
      </c>
      <c r="L395" s="356"/>
      <c r="N395" s="95"/>
    </row>
    <row r="396" spans="1:14" x14ac:dyDescent="0.3">
      <c r="A396" s="354">
        <v>55763</v>
      </c>
      <c r="B396" s="92">
        <f t="shared" si="36"/>
        <v>0</v>
      </c>
      <c r="C396" s="93"/>
      <c r="D396" s="94">
        <f t="shared" si="37"/>
        <v>0</v>
      </c>
      <c r="E396" s="355">
        <f t="shared" si="35"/>
        <v>0</v>
      </c>
      <c r="F396" s="94">
        <f t="shared" si="38"/>
        <v>0</v>
      </c>
      <c r="G396" s="94">
        <f>IF(AND(C396&lt;&gt;"",SUM(G$34:G395)&lt;E$25),$E$25/$E$29,0)</f>
        <v>0</v>
      </c>
      <c r="H396" s="94">
        <f t="shared" si="39"/>
        <v>0</v>
      </c>
      <c r="I396" s="94">
        <f t="shared" si="41"/>
        <v>0</v>
      </c>
      <c r="J396" s="320" t="str">
        <f t="shared" si="40"/>
        <v>2052–2053</v>
      </c>
      <c r="L396" s="356"/>
      <c r="N396" s="95"/>
    </row>
    <row r="397" spans="1:14" x14ac:dyDescent="0.3">
      <c r="A397" s="354">
        <v>55793</v>
      </c>
      <c r="B397" s="92">
        <f t="shared" si="36"/>
        <v>0</v>
      </c>
      <c r="C397" s="93"/>
      <c r="D397" s="94">
        <f t="shared" si="37"/>
        <v>0</v>
      </c>
      <c r="E397" s="355">
        <f t="shared" si="35"/>
        <v>0</v>
      </c>
      <c r="F397" s="94">
        <f t="shared" si="38"/>
        <v>0</v>
      </c>
      <c r="G397" s="94">
        <f>IF(AND(C397&lt;&gt;"",SUM(G$34:G396)&lt;E$25),$E$25/$E$29,0)</f>
        <v>0</v>
      </c>
      <c r="H397" s="94">
        <f t="shared" si="39"/>
        <v>0</v>
      </c>
      <c r="I397" s="94">
        <f t="shared" si="41"/>
        <v>0</v>
      </c>
      <c r="J397" s="320" t="str">
        <f t="shared" si="40"/>
        <v>2052–2053</v>
      </c>
      <c r="L397" s="356"/>
      <c r="N397" s="95"/>
    </row>
    <row r="398" spans="1:14" x14ac:dyDescent="0.3">
      <c r="A398" s="354">
        <v>55824</v>
      </c>
      <c r="B398" s="92">
        <f t="shared" si="36"/>
        <v>0</v>
      </c>
      <c r="C398" s="93"/>
      <c r="D398" s="94">
        <f t="shared" si="37"/>
        <v>0</v>
      </c>
      <c r="E398" s="355">
        <f t="shared" si="35"/>
        <v>0</v>
      </c>
      <c r="F398" s="94">
        <f t="shared" si="38"/>
        <v>0</v>
      </c>
      <c r="G398" s="94">
        <f>IF(AND(C398&lt;&gt;"",SUM(G$34:G397)&lt;E$25),$E$25/$E$29,0)</f>
        <v>0</v>
      </c>
      <c r="H398" s="94">
        <f t="shared" si="39"/>
        <v>0</v>
      </c>
      <c r="I398" s="94">
        <f t="shared" si="41"/>
        <v>0</v>
      </c>
      <c r="J398" s="320" t="str">
        <f t="shared" si="40"/>
        <v>2052–2053</v>
      </c>
      <c r="L398" s="356"/>
      <c r="N398" s="95"/>
    </row>
    <row r="399" spans="1:14" x14ac:dyDescent="0.3">
      <c r="A399" s="354">
        <v>55854</v>
      </c>
      <c r="B399" s="92">
        <f t="shared" si="36"/>
        <v>0</v>
      </c>
      <c r="C399" s="93"/>
      <c r="D399" s="94">
        <f t="shared" si="37"/>
        <v>0</v>
      </c>
      <c r="E399" s="355">
        <f t="shared" si="35"/>
        <v>0</v>
      </c>
      <c r="F399" s="94">
        <f t="shared" si="38"/>
        <v>0</v>
      </c>
      <c r="G399" s="94">
        <f>IF(AND(C399&lt;&gt;"",SUM(G$34:G398)&lt;E$25),$E$25/$E$29,0)</f>
        <v>0</v>
      </c>
      <c r="H399" s="94">
        <f t="shared" si="39"/>
        <v>0</v>
      </c>
      <c r="I399" s="94">
        <f t="shared" si="41"/>
        <v>0</v>
      </c>
      <c r="J399" s="320" t="str">
        <f t="shared" si="40"/>
        <v>2052–2053</v>
      </c>
      <c r="L399" s="356"/>
      <c r="N399" s="95"/>
    </row>
    <row r="400" spans="1:14" x14ac:dyDescent="0.3">
      <c r="A400" s="354">
        <v>55885</v>
      </c>
      <c r="B400" s="92">
        <f t="shared" si="36"/>
        <v>0</v>
      </c>
      <c r="C400" s="93"/>
      <c r="D400" s="94">
        <f t="shared" si="37"/>
        <v>0</v>
      </c>
      <c r="E400" s="355">
        <f t="shared" si="35"/>
        <v>0</v>
      </c>
      <c r="F400" s="94">
        <f t="shared" si="38"/>
        <v>0</v>
      </c>
      <c r="G400" s="94">
        <f>IF(AND(C400&lt;&gt;"",SUM(G$34:G399)&lt;E$25),$E$25/$E$29,0)</f>
        <v>0</v>
      </c>
      <c r="H400" s="94">
        <f t="shared" si="39"/>
        <v>0</v>
      </c>
      <c r="I400" s="94">
        <f t="shared" si="41"/>
        <v>0</v>
      </c>
      <c r="J400" s="320" t="str">
        <f t="shared" si="40"/>
        <v>2052–2053</v>
      </c>
      <c r="L400" s="356"/>
      <c r="N400" s="95"/>
    </row>
    <row r="401" spans="1:14" x14ac:dyDescent="0.3">
      <c r="A401" s="354">
        <v>55916</v>
      </c>
      <c r="B401" s="92">
        <f t="shared" si="36"/>
        <v>0</v>
      </c>
      <c r="C401" s="93"/>
      <c r="D401" s="94">
        <f t="shared" si="37"/>
        <v>0</v>
      </c>
      <c r="E401" s="355">
        <f t="shared" si="35"/>
        <v>0</v>
      </c>
      <c r="F401" s="94">
        <f t="shared" si="38"/>
        <v>0</v>
      </c>
      <c r="G401" s="94">
        <f>IF(AND(C401&lt;&gt;"",SUM(G$34:G400)&lt;E$25),$E$25/$E$29,0)</f>
        <v>0</v>
      </c>
      <c r="H401" s="94">
        <f t="shared" si="39"/>
        <v>0</v>
      </c>
      <c r="I401" s="94">
        <f t="shared" si="41"/>
        <v>0</v>
      </c>
      <c r="J401" s="320" t="str">
        <f t="shared" si="40"/>
        <v>2052–2053</v>
      </c>
      <c r="L401" s="356"/>
      <c r="N401" s="95"/>
    </row>
    <row r="402" spans="1:14" x14ac:dyDescent="0.3">
      <c r="A402" s="354">
        <v>55944</v>
      </c>
      <c r="B402" s="92">
        <f t="shared" si="36"/>
        <v>0</v>
      </c>
      <c r="C402" s="93"/>
      <c r="D402" s="94">
        <f t="shared" si="37"/>
        <v>0</v>
      </c>
      <c r="E402" s="355">
        <f t="shared" si="35"/>
        <v>0</v>
      </c>
      <c r="F402" s="94">
        <f t="shared" si="38"/>
        <v>0</v>
      </c>
      <c r="G402" s="94">
        <f>IF(AND(C402&lt;&gt;"",SUM(G$34:G401)&lt;E$25),$E$25/$E$29,0)</f>
        <v>0</v>
      </c>
      <c r="H402" s="94">
        <f t="shared" si="39"/>
        <v>0</v>
      </c>
      <c r="I402" s="94">
        <f t="shared" si="41"/>
        <v>0</v>
      </c>
      <c r="J402" s="320" t="str">
        <f t="shared" si="40"/>
        <v>2052–2053</v>
      </c>
      <c r="L402" s="356"/>
      <c r="N402" s="95"/>
    </row>
    <row r="403" spans="1:14" x14ac:dyDescent="0.3">
      <c r="A403" s="354">
        <v>55975</v>
      </c>
      <c r="B403" s="92">
        <f t="shared" si="36"/>
        <v>0</v>
      </c>
      <c r="C403" s="93"/>
      <c r="D403" s="94">
        <f t="shared" si="37"/>
        <v>0</v>
      </c>
      <c r="E403" s="355">
        <f t="shared" si="35"/>
        <v>0</v>
      </c>
      <c r="F403" s="94">
        <f t="shared" si="38"/>
        <v>0</v>
      </c>
      <c r="G403" s="94">
        <f>IF(AND(C403&lt;&gt;"",SUM(G$34:G402)&lt;E$25),$E$25/$E$29,0)</f>
        <v>0</v>
      </c>
      <c r="H403" s="94">
        <f t="shared" si="39"/>
        <v>0</v>
      </c>
      <c r="I403" s="94">
        <f t="shared" si="41"/>
        <v>0</v>
      </c>
      <c r="J403" s="320" t="str">
        <f t="shared" si="40"/>
        <v>2052–2053</v>
      </c>
      <c r="L403" s="356"/>
      <c r="N403" s="95"/>
    </row>
    <row r="404" spans="1:14" x14ac:dyDescent="0.3">
      <c r="A404" s="354">
        <v>56005</v>
      </c>
      <c r="B404" s="92">
        <f t="shared" si="36"/>
        <v>0</v>
      </c>
      <c r="C404" s="93"/>
      <c r="D404" s="94">
        <f t="shared" si="37"/>
        <v>0</v>
      </c>
      <c r="E404" s="355">
        <f t="shared" si="35"/>
        <v>0</v>
      </c>
      <c r="F404" s="94">
        <f t="shared" si="38"/>
        <v>0</v>
      </c>
      <c r="G404" s="94">
        <f>IF(AND(C404&lt;&gt;"",SUM(G$34:G403)&lt;E$25),$E$25/$E$29,0)</f>
        <v>0</v>
      </c>
      <c r="H404" s="94">
        <f t="shared" si="39"/>
        <v>0</v>
      </c>
      <c r="I404" s="94">
        <f t="shared" si="41"/>
        <v>0</v>
      </c>
      <c r="J404" s="320" t="str">
        <f t="shared" si="40"/>
        <v>2052–2053</v>
      </c>
      <c r="L404" s="356"/>
      <c r="N404" s="95"/>
    </row>
    <row r="405" spans="1:14" x14ac:dyDescent="0.3">
      <c r="A405" s="354">
        <v>56036</v>
      </c>
      <c r="B405" s="92">
        <f t="shared" si="36"/>
        <v>0</v>
      </c>
      <c r="C405" s="93"/>
      <c r="D405" s="94">
        <f t="shared" si="37"/>
        <v>0</v>
      </c>
      <c r="E405" s="355">
        <f t="shared" si="35"/>
        <v>0</v>
      </c>
      <c r="F405" s="94">
        <f t="shared" si="38"/>
        <v>0</v>
      </c>
      <c r="G405" s="94">
        <f>IF(AND(C405&lt;&gt;"",SUM(G$34:G404)&lt;E$25),$E$25/$E$29,0)</f>
        <v>0</v>
      </c>
      <c r="H405" s="94">
        <f t="shared" si="39"/>
        <v>0</v>
      </c>
      <c r="I405" s="94">
        <f t="shared" si="41"/>
        <v>0</v>
      </c>
      <c r="J405" s="320" t="str">
        <f t="shared" si="40"/>
        <v>2052–2053</v>
      </c>
      <c r="L405" s="356"/>
      <c r="N405" s="95"/>
    </row>
    <row r="406" spans="1:14" x14ac:dyDescent="0.3">
      <c r="A406" s="354">
        <v>56066</v>
      </c>
      <c r="B406" s="92">
        <f t="shared" si="36"/>
        <v>0</v>
      </c>
      <c r="C406" s="93"/>
      <c r="D406" s="94">
        <f t="shared" si="37"/>
        <v>0</v>
      </c>
      <c r="E406" s="355">
        <f t="shared" si="35"/>
        <v>0</v>
      </c>
      <c r="F406" s="94">
        <f t="shared" si="38"/>
        <v>0</v>
      </c>
      <c r="G406" s="94">
        <f>IF(AND(C406&lt;&gt;"",SUM(G$34:G405)&lt;E$25),$E$25/$E$29,0)</f>
        <v>0</v>
      </c>
      <c r="H406" s="94">
        <f t="shared" si="39"/>
        <v>0</v>
      </c>
      <c r="I406" s="94">
        <f t="shared" si="41"/>
        <v>0</v>
      </c>
      <c r="J406" s="320" t="str">
        <f t="shared" si="40"/>
        <v>2053–2054</v>
      </c>
      <c r="L406" s="356"/>
      <c r="N406" s="95"/>
    </row>
    <row r="407" spans="1:14" x14ac:dyDescent="0.3">
      <c r="A407" s="354">
        <v>56097</v>
      </c>
      <c r="B407" s="92">
        <f t="shared" si="36"/>
        <v>0</v>
      </c>
      <c r="C407" s="93"/>
      <c r="D407" s="94">
        <f t="shared" si="37"/>
        <v>0</v>
      </c>
      <c r="E407" s="355">
        <f t="shared" si="35"/>
        <v>0</v>
      </c>
      <c r="F407" s="94">
        <f t="shared" si="38"/>
        <v>0</v>
      </c>
      <c r="G407" s="94">
        <f>IF(AND(C407&lt;&gt;"",SUM(G$34:G406)&lt;E$25),$E$25/$E$29,0)</f>
        <v>0</v>
      </c>
      <c r="H407" s="94">
        <f t="shared" si="39"/>
        <v>0</v>
      </c>
      <c r="I407" s="94">
        <f t="shared" si="41"/>
        <v>0</v>
      </c>
      <c r="J407" s="320" t="str">
        <f t="shared" si="40"/>
        <v>2053–2054</v>
      </c>
      <c r="L407" s="356"/>
      <c r="N407" s="95"/>
    </row>
    <row r="408" spans="1:14" x14ac:dyDescent="0.3">
      <c r="A408" s="354">
        <v>56128</v>
      </c>
      <c r="B408" s="92">
        <f t="shared" si="36"/>
        <v>0</v>
      </c>
      <c r="C408" s="93"/>
      <c r="D408" s="94">
        <f t="shared" si="37"/>
        <v>0</v>
      </c>
      <c r="E408" s="355">
        <f t="shared" si="35"/>
        <v>0</v>
      </c>
      <c r="F408" s="94">
        <f t="shared" si="38"/>
        <v>0</v>
      </c>
      <c r="G408" s="94">
        <f>IF(AND(C408&lt;&gt;"",SUM(G$34:G407)&lt;E$25),$E$25/$E$29,0)</f>
        <v>0</v>
      </c>
      <c r="H408" s="94">
        <f t="shared" si="39"/>
        <v>0</v>
      </c>
      <c r="I408" s="94">
        <f t="shared" si="41"/>
        <v>0</v>
      </c>
      <c r="J408" s="320" t="str">
        <f t="shared" si="40"/>
        <v>2053–2054</v>
      </c>
      <c r="L408" s="356"/>
      <c r="N408" s="95"/>
    </row>
    <row r="409" spans="1:14" x14ac:dyDescent="0.3">
      <c r="A409" s="354">
        <v>56158</v>
      </c>
      <c r="B409" s="92">
        <f t="shared" si="36"/>
        <v>0</v>
      </c>
      <c r="C409" s="93"/>
      <c r="D409" s="94">
        <f t="shared" si="37"/>
        <v>0</v>
      </c>
      <c r="E409" s="355">
        <f t="shared" si="35"/>
        <v>0</v>
      </c>
      <c r="F409" s="94">
        <f t="shared" si="38"/>
        <v>0</v>
      </c>
      <c r="G409" s="94">
        <f>IF(AND(C409&lt;&gt;"",SUM(G$34:G408)&lt;E$25),$E$25/$E$29,0)</f>
        <v>0</v>
      </c>
      <c r="H409" s="94">
        <f t="shared" si="39"/>
        <v>0</v>
      </c>
      <c r="I409" s="94">
        <f t="shared" si="41"/>
        <v>0</v>
      </c>
      <c r="J409" s="320" t="str">
        <f t="shared" si="40"/>
        <v>2053–2054</v>
      </c>
      <c r="L409" s="356"/>
      <c r="N409" s="95"/>
    </row>
    <row r="410" spans="1:14" x14ac:dyDescent="0.3">
      <c r="A410" s="354">
        <v>56189</v>
      </c>
      <c r="B410" s="92">
        <f t="shared" si="36"/>
        <v>0</v>
      </c>
      <c r="C410" s="93"/>
      <c r="D410" s="94">
        <f t="shared" si="37"/>
        <v>0</v>
      </c>
      <c r="E410" s="355">
        <f t="shared" si="35"/>
        <v>0</v>
      </c>
      <c r="F410" s="94">
        <f t="shared" si="38"/>
        <v>0</v>
      </c>
      <c r="G410" s="94">
        <f>IF(AND(C410&lt;&gt;"",SUM(G$34:G409)&lt;E$25),$E$25/$E$29,0)</f>
        <v>0</v>
      </c>
      <c r="H410" s="94">
        <f t="shared" si="39"/>
        <v>0</v>
      </c>
      <c r="I410" s="94">
        <f t="shared" si="41"/>
        <v>0</v>
      </c>
      <c r="J410" s="320" t="str">
        <f t="shared" si="40"/>
        <v>2053–2054</v>
      </c>
      <c r="L410" s="356"/>
      <c r="N410" s="95"/>
    </row>
    <row r="411" spans="1:14" x14ac:dyDescent="0.3">
      <c r="A411" s="354">
        <v>56219</v>
      </c>
      <c r="B411" s="92">
        <f t="shared" si="36"/>
        <v>0</v>
      </c>
      <c r="C411" s="93"/>
      <c r="D411" s="94">
        <f t="shared" si="37"/>
        <v>0</v>
      </c>
      <c r="E411" s="355">
        <f t="shared" si="35"/>
        <v>0</v>
      </c>
      <c r="F411" s="94">
        <f t="shared" si="38"/>
        <v>0</v>
      </c>
      <c r="G411" s="94">
        <f>IF(AND(C411&lt;&gt;"",SUM(G$34:G410)&lt;E$25),$E$25/$E$29,0)</f>
        <v>0</v>
      </c>
      <c r="H411" s="94">
        <f t="shared" si="39"/>
        <v>0</v>
      </c>
      <c r="I411" s="94">
        <f t="shared" si="41"/>
        <v>0</v>
      </c>
      <c r="J411" s="320" t="str">
        <f t="shared" si="40"/>
        <v>2053–2054</v>
      </c>
      <c r="L411" s="356"/>
      <c r="N411" s="95"/>
    </row>
    <row r="412" spans="1:14" x14ac:dyDescent="0.3">
      <c r="A412" s="354">
        <v>56250</v>
      </c>
      <c r="B412" s="92">
        <f t="shared" si="36"/>
        <v>0</v>
      </c>
      <c r="C412" s="93"/>
      <c r="D412" s="94">
        <f t="shared" si="37"/>
        <v>0</v>
      </c>
      <c r="E412" s="355">
        <f t="shared" si="35"/>
        <v>0</v>
      </c>
      <c r="F412" s="94">
        <f t="shared" si="38"/>
        <v>0</v>
      </c>
      <c r="G412" s="94">
        <f>IF(AND(C412&lt;&gt;"",SUM(G$34:G411)&lt;E$25),$E$25/$E$29,0)</f>
        <v>0</v>
      </c>
      <c r="H412" s="94">
        <f t="shared" si="39"/>
        <v>0</v>
      </c>
      <c r="I412" s="94">
        <f t="shared" si="41"/>
        <v>0</v>
      </c>
      <c r="J412" s="320" t="str">
        <f t="shared" si="40"/>
        <v>2053–2054</v>
      </c>
      <c r="L412" s="356"/>
      <c r="N412" s="95"/>
    </row>
    <row r="413" spans="1:14" x14ac:dyDescent="0.3">
      <c r="A413" s="354">
        <v>56281</v>
      </c>
      <c r="B413" s="92">
        <f t="shared" si="36"/>
        <v>0</v>
      </c>
      <c r="C413" s="93"/>
      <c r="D413" s="94">
        <f t="shared" si="37"/>
        <v>0</v>
      </c>
      <c r="E413" s="355">
        <f t="shared" si="35"/>
        <v>0</v>
      </c>
      <c r="F413" s="94">
        <f t="shared" si="38"/>
        <v>0</v>
      </c>
      <c r="G413" s="94">
        <f>IF(AND(C413&lt;&gt;"",SUM(G$34:G412)&lt;E$25),$E$25/$E$29,0)</f>
        <v>0</v>
      </c>
      <c r="H413" s="94">
        <f t="shared" si="39"/>
        <v>0</v>
      </c>
      <c r="I413" s="94">
        <f t="shared" si="41"/>
        <v>0</v>
      </c>
      <c r="J413" s="320" t="str">
        <f t="shared" si="40"/>
        <v>2053–2054</v>
      </c>
      <c r="L413" s="356"/>
      <c r="N413" s="95"/>
    </row>
    <row r="414" spans="1:14" x14ac:dyDescent="0.3">
      <c r="A414" s="354">
        <v>56309</v>
      </c>
      <c r="B414" s="92">
        <f t="shared" si="36"/>
        <v>0</v>
      </c>
      <c r="C414" s="93"/>
      <c r="D414" s="94">
        <f t="shared" si="37"/>
        <v>0</v>
      </c>
      <c r="E414" s="355">
        <f t="shared" si="35"/>
        <v>0</v>
      </c>
      <c r="F414" s="94">
        <f t="shared" si="38"/>
        <v>0</v>
      </c>
      <c r="G414" s="94">
        <f>IF(AND(C414&lt;&gt;"",SUM(G$34:G413)&lt;E$25),$E$25/$E$29,0)</f>
        <v>0</v>
      </c>
      <c r="H414" s="94">
        <f t="shared" si="39"/>
        <v>0</v>
      </c>
      <c r="I414" s="94">
        <f t="shared" si="41"/>
        <v>0</v>
      </c>
      <c r="J414" s="320" t="str">
        <f t="shared" si="40"/>
        <v>2053–2054</v>
      </c>
      <c r="L414" s="356"/>
      <c r="N414" s="95"/>
    </row>
    <row r="415" spans="1:14" x14ac:dyDescent="0.3">
      <c r="A415" s="354">
        <v>56340</v>
      </c>
      <c r="B415" s="92">
        <f t="shared" si="36"/>
        <v>0</v>
      </c>
      <c r="C415" s="93"/>
      <c r="D415" s="94">
        <f t="shared" si="37"/>
        <v>0</v>
      </c>
      <c r="E415" s="355">
        <f t="shared" si="35"/>
        <v>0</v>
      </c>
      <c r="F415" s="94">
        <f t="shared" si="38"/>
        <v>0</v>
      </c>
      <c r="G415" s="94">
        <f>IF(AND(C415&lt;&gt;"",SUM(G$34:G414)&lt;E$25),$E$25/$E$29,0)</f>
        <v>0</v>
      </c>
      <c r="H415" s="94">
        <f t="shared" si="39"/>
        <v>0</v>
      </c>
      <c r="I415" s="94">
        <f t="shared" si="41"/>
        <v>0</v>
      </c>
      <c r="J415" s="320" t="str">
        <f t="shared" si="40"/>
        <v>2053–2054</v>
      </c>
      <c r="L415" s="356"/>
      <c r="N415" s="95"/>
    </row>
    <row r="416" spans="1:14" x14ac:dyDescent="0.3">
      <c r="A416" s="354">
        <v>56370</v>
      </c>
      <c r="B416" s="92">
        <f t="shared" si="36"/>
        <v>0</v>
      </c>
      <c r="C416" s="93"/>
      <c r="D416" s="94">
        <f t="shared" si="37"/>
        <v>0</v>
      </c>
      <c r="E416" s="355">
        <f t="shared" si="35"/>
        <v>0</v>
      </c>
      <c r="F416" s="94">
        <f t="shared" si="38"/>
        <v>0</v>
      </c>
      <c r="G416" s="94">
        <f>IF(AND(C416&lt;&gt;"",SUM(G$34:G415)&lt;E$25),$E$25/$E$29,0)</f>
        <v>0</v>
      </c>
      <c r="H416" s="94">
        <f t="shared" si="39"/>
        <v>0</v>
      </c>
      <c r="I416" s="94">
        <f t="shared" si="41"/>
        <v>0</v>
      </c>
      <c r="J416" s="320" t="str">
        <f t="shared" si="40"/>
        <v>2053–2054</v>
      </c>
      <c r="L416" s="356"/>
      <c r="N416" s="95"/>
    </row>
    <row r="417" spans="1:14" x14ac:dyDescent="0.3">
      <c r="A417" s="354">
        <v>56401</v>
      </c>
      <c r="B417" s="92">
        <f t="shared" si="36"/>
        <v>0</v>
      </c>
      <c r="C417" s="93"/>
      <c r="D417" s="94">
        <f t="shared" si="37"/>
        <v>0</v>
      </c>
      <c r="E417" s="355">
        <f t="shared" si="35"/>
        <v>0</v>
      </c>
      <c r="F417" s="94">
        <f t="shared" si="38"/>
        <v>0</v>
      </c>
      <c r="G417" s="94">
        <f>IF(AND(C417&lt;&gt;"",SUM(G$34:G416)&lt;E$25),$E$25/$E$29,0)</f>
        <v>0</v>
      </c>
      <c r="H417" s="94">
        <f t="shared" si="39"/>
        <v>0</v>
      </c>
      <c r="I417" s="94">
        <f t="shared" si="41"/>
        <v>0</v>
      </c>
      <c r="J417" s="320" t="str">
        <f t="shared" si="40"/>
        <v>2053–2054</v>
      </c>
      <c r="L417" s="356"/>
      <c r="N417" s="95"/>
    </row>
    <row r="418" spans="1:14" x14ac:dyDescent="0.3">
      <c r="A418" s="354">
        <v>56431</v>
      </c>
      <c r="B418" s="92">
        <f t="shared" si="36"/>
        <v>0</v>
      </c>
      <c r="C418" s="93"/>
      <c r="D418" s="94">
        <f t="shared" si="37"/>
        <v>0</v>
      </c>
      <c r="E418" s="355">
        <f t="shared" ref="E418:E481" si="42">C418-D418</f>
        <v>0</v>
      </c>
      <c r="F418" s="94">
        <f t="shared" si="38"/>
        <v>0</v>
      </c>
      <c r="G418" s="94">
        <f>IF(AND(C418&lt;&gt;"",SUM(G$34:G417)&lt;E$25),$E$25/$E$29,0)</f>
        <v>0</v>
      </c>
      <c r="H418" s="94">
        <f t="shared" si="39"/>
        <v>0</v>
      </c>
      <c r="I418" s="94">
        <f t="shared" si="41"/>
        <v>0</v>
      </c>
      <c r="J418" s="320" t="str">
        <f t="shared" si="40"/>
        <v>2054–2055</v>
      </c>
      <c r="L418" s="356"/>
      <c r="N418" s="95"/>
    </row>
    <row r="419" spans="1:14" x14ac:dyDescent="0.3">
      <c r="A419" s="354">
        <v>56462</v>
      </c>
      <c r="B419" s="92">
        <f t="shared" ref="B419:B482" si="43">IF(C419&gt;0,C419*-1,C419)</f>
        <v>0</v>
      </c>
      <c r="C419" s="93"/>
      <c r="D419" s="94">
        <f t="shared" ref="D419:D482" si="44">IF(C419="",0,IF($E$20="Beginning",IF(C418&lt;&gt;"",$F418*$E$16/12,0),IF(C418&lt;&gt;"",$F418*$E$16/12,$E$21*$E$16/12)))</f>
        <v>0</v>
      </c>
      <c r="E419" s="355">
        <f t="shared" si="42"/>
        <v>0</v>
      </c>
      <c r="F419" s="94">
        <f t="shared" ref="F419:F482" si="45">IF(C419="",0,IF(C418="",$E$21-E419,IF(C419&lt;&gt;"",F418-E419)))</f>
        <v>0</v>
      </c>
      <c r="G419" s="94">
        <f>IF(AND(C419&lt;&gt;"",SUM(G$34:G418)&lt;E$25),$E$25/$E$29,0)</f>
        <v>0</v>
      </c>
      <c r="H419" s="94">
        <f t="shared" ref="H419:H482" si="46">IF(C419&lt;&gt;"",G419+H418,0)</f>
        <v>0</v>
      </c>
      <c r="I419" s="94">
        <f t="shared" si="41"/>
        <v>0</v>
      </c>
      <c r="J419" s="320" t="str">
        <f t="shared" ref="J419:J482" si="47">IF(OR(MONTH(A419)=1,MONTH(A419)=2,MONTH(A419)=3,MONTH(A419)=4,MONTH(A419)=5,MONTH(A419)=6),YEAR(A419)-1&amp;"–"&amp;YEAR(A419),YEAR(A419)&amp;"–"&amp;YEAR(A419)+1)</f>
        <v>2054–2055</v>
      </c>
      <c r="L419" s="356"/>
      <c r="N419" s="95"/>
    </row>
    <row r="420" spans="1:14" x14ac:dyDescent="0.3">
      <c r="A420" s="354">
        <v>56493</v>
      </c>
      <c r="B420" s="92">
        <f t="shared" si="43"/>
        <v>0</v>
      </c>
      <c r="C420" s="93"/>
      <c r="D420" s="94">
        <f t="shared" si="44"/>
        <v>0</v>
      </c>
      <c r="E420" s="355">
        <f t="shared" si="42"/>
        <v>0</v>
      </c>
      <c r="F420" s="94">
        <f t="shared" si="45"/>
        <v>0</v>
      </c>
      <c r="G420" s="94">
        <f>IF(AND(C420&lt;&gt;"",SUM(G$34:G419)&lt;E$25),$E$25/$E$29,0)</f>
        <v>0</v>
      </c>
      <c r="H420" s="94">
        <f t="shared" si="46"/>
        <v>0</v>
      </c>
      <c r="I420" s="94">
        <f t="shared" ref="I420:I483" si="48">IF(C420&lt;&gt;"",$E$25-H420,0)</f>
        <v>0</v>
      </c>
      <c r="J420" s="320" t="str">
        <f t="shared" si="47"/>
        <v>2054–2055</v>
      </c>
      <c r="L420" s="356"/>
      <c r="N420" s="95"/>
    </row>
    <row r="421" spans="1:14" x14ac:dyDescent="0.3">
      <c r="A421" s="354">
        <v>56523</v>
      </c>
      <c r="B421" s="92">
        <f t="shared" si="43"/>
        <v>0</v>
      </c>
      <c r="C421" s="93"/>
      <c r="D421" s="94">
        <f t="shared" si="44"/>
        <v>0</v>
      </c>
      <c r="E421" s="355">
        <f t="shared" si="42"/>
        <v>0</v>
      </c>
      <c r="F421" s="94">
        <f t="shared" si="45"/>
        <v>0</v>
      </c>
      <c r="G421" s="94">
        <f>IF(AND(C421&lt;&gt;"",SUM(G$34:G420)&lt;E$25),$E$25/$E$29,0)</f>
        <v>0</v>
      </c>
      <c r="H421" s="94">
        <f t="shared" si="46"/>
        <v>0</v>
      </c>
      <c r="I421" s="94">
        <f t="shared" si="48"/>
        <v>0</v>
      </c>
      <c r="J421" s="320" t="str">
        <f t="shared" si="47"/>
        <v>2054–2055</v>
      </c>
      <c r="L421" s="356"/>
      <c r="N421" s="95"/>
    </row>
    <row r="422" spans="1:14" x14ac:dyDescent="0.3">
      <c r="A422" s="354">
        <v>56554</v>
      </c>
      <c r="B422" s="92">
        <f t="shared" si="43"/>
        <v>0</v>
      </c>
      <c r="C422" s="93"/>
      <c r="D422" s="94">
        <f t="shared" si="44"/>
        <v>0</v>
      </c>
      <c r="E422" s="355">
        <f t="shared" si="42"/>
        <v>0</v>
      </c>
      <c r="F422" s="94">
        <f t="shared" si="45"/>
        <v>0</v>
      </c>
      <c r="G422" s="94">
        <f>IF(AND(C422&lt;&gt;"",SUM(G$34:G421)&lt;E$25),$E$25/$E$29,0)</f>
        <v>0</v>
      </c>
      <c r="H422" s="94">
        <f t="shared" si="46"/>
        <v>0</v>
      </c>
      <c r="I422" s="94">
        <f t="shared" si="48"/>
        <v>0</v>
      </c>
      <c r="J422" s="320" t="str">
        <f t="shared" si="47"/>
        <v>2054–2055</v>
      </c>
      <c r="L422" s="356"/>
      <c r="N422" s="95"/>
    </row>
    <row r="423" spans="1:14" x14ac:dyDescent="0.3">
      <c r="A423" s="354">
        <v>56584</v>
      </c>
      <c r="B423" s="92">
        <f t="shared" si="43"/>
        <v>0</v>
      </c>
      <c r="C423" s="93"/>
      <c r="D423" s="94">
        <f t="shared" si="44"/>
        <v>0</v>
      </c>
      <c r="E423" s="355">
        <f t="shared" si="42"/>
        <v>0</v>
      </c>
      <c r="F423" s="94">
        <f t="shared" si="45"/>
        <v>0</v>
      </c>
      <c r="G423" s="94">
        <f>IF(AND(C423&lt;&gt;"",SUM(G$34:G422)&lt;E$25),$E$25/$E$29,0)</f>
        <v>0</v>
      </c>
      <c r="H423" s="94">
        <f t="shared" si="46"/>
        <v>0</v>
      </c>
      <c r="I423" s="94">
        <f t="shared" si="48"/>
        <v>0</v>
      </c>
      <c r="J423" s="320" t="str">
        <f t="shared" si="47"/>
        <v>2054–2055</v>
      </c>
      <c r="L423" s="356"/>
      <c r="N423" s="95"/>
    </row>
    <row r="424" spans="1:14" x14ac:dyDescent="0.3">
      <c r="A424" s="354">
        <v>56615</v>
      </c>
      <c r="B424" s="92">
        <f t="shared" si="43"/>
        <v>0</v>
      </c>
      <c r="C424" s="93"/>
      <c r="D424" s="94">
        <f t="shared" si="44"/>
        <v>0</v>
      </c>
      <c r="E424" s="355">
        <f t="shared" si="42"/>
        <v>0</v>
      </c>
      <c r="F424" s="94">
        <f t="shared" si="45"/>
        <v>0</v>
      </c>
      <c r="G424" s="94">
        <f>IF(AND(C424&lt;&gt;"",SUM(G$34:G423)&lt;E$25),$E$25/$E$29,0)</f>
        <v>0</v>
      </c>
      <c r="H424" s="94">
        <f t="shared" si="46"/>
        <v>0</v>
      </c>
      <c r="I424" s="94">
        <f t="shared" si="48"/>
        <v>0</v>
      </c>
      <c r="J424" s="320" t="str">
        <f t="shared" si="47"/>
        <v>2054–2055</v>
      </c>
      <c r="L424" s="356"/>
      <c r="N424" s="95"/>
    </row>
    <row r="425" spans="1:14" x14ac:dyDescent="0.3">
      <c r="A425" s="354">
        <v>56646</v>
      </c>
      <c r="B425" s="92">
        <f t="shared" si="43"/>
        <v>0</v>
      </c>
      <c r="C425" s="93"/>
      <c r="D425" s="94">
        <f t="shared" si="44"/>
        <v>0</v>
      </c>
      <c r="E425" s="355">
        <f t="shared" si="42"/>
        <v>0</v>
      </c>
      <c r="F425" s="94">
        <f t="shared" si="45"/>
        <v>0</v>
      </c>
      <c r="G425" s="94">
        <f>IF(AND(C425&lt;&gt;"",SUM(G$34:G424)&lt;E$25),$E$25/$E$29,0)</f>
        <v>0</v>
      </c>
      <c r="H425" s="94">
        <f t="shared" si="46"/>
        <v>0</v>
      </c>
      <c r="I425" s="94">
        <f t="shared" si="48"/>
        <v>0</v>
      </c>
      <c r="J425" s="320" t="str">
        <f t="shared" si="47"/>
        <v>2054–2055</v>
      </c>
      <c r="L425" s="356"/>
      <c r="N425" s="95"/>
    </row>
    <row r="426" spans="1:14" x14ac:dyDescent="0.3">
      <c r="A426" s="354">
        <v>56674</v>
      </c>
      <c r="B426" s="92">
        <f t="shared" si="43"/>
        <v>0</v>
      </c>
      <c r="C426" s="93"/>
      <c r="D426" s="94">
        <f t="shared" si="44"/>
        <v>0</v>
      </c>
      <c r="E426" s="355">
        <f t="shared" si="42"/>
        <v>0</v>
      </c>
      <c r="F426" s="94">
        <f t="shared" si="45"/>
        <v>0</v>
      </c>
      <c r="G426" s="94">
        <f>IF(AND(C426&lt;&gt;"",SUM(G$34:G425)&lt;E$25),$E$25/$E$29,0)</f>
        <v>0</v>
      </c>
      <c r="H426" s="94">
        <f t="shared" si="46"/>
        <v>0</v>
      </c>
      <c r="I426" s="94">
        <f t="shared" si="48"/>
        <v>0</v>
      </c>
      <c r="J426" s="320" t="str">
        <f t="shared" si="47"/>
        <v>2054–2055</v>
      </c>
      <c r="L426" s="356"/>
      <c r="N426" s="95"/>
    </row>
    <row r="427" spans="1:14" x14ac:dyDescent="0.3">
      <c r="A427" s="354">
        <v>56705</v>
      </c>
      <c r="B427" s="92">
        <f t="shared" si="43"/>
        <v>0</v>
      </c>
      <c r="C427" s="93"/>
      <c r="D427" s="94">
        <f t="shared" si="44"/>
        <v>0</v>
      </c>
      <c r="E427" s="355">
        <f t="shared" si="42"/>
        <v>0</v>
      </c>
      <c r="F427" s="94">
        <f t="shared" si="45"/>
        <v>0</v>
      </c>
      <c r="G427" s="94">
        <f>IF(AND(C427&lt;&gt;"",SUM(G$34:G426)&lt;E$25),$E$25/$E$29,0)</f>
        <v>0</v>
      </c>
      <c r="H427" s="94">
        <f t="shared" si="46"/>
        <v>0</v>
      </c>
      <c r="I427" s="94">
        <f t="shared" si="48"/>
        <v>0</v>
      </c>
      <c r="J427" s="320" t="str">
        <f t="shared" si="47"/>
        <v>2054–2055</v>
      </c>
      <c r="L427" s="356"/>
      <c r="N427" s="95"/>
    </row>
    <row r="428" spans="1:14" x14ac:dyDescent="0.3">
      <c r="A428" s="354">
        <v>56735</v>
      </c>
      <c r="B428" s="92">
        <f t="shared" si="43"/>
        <v>0</v>
      </c>
      <c r="C428" s="93"/>
      <c r="D428" s="94">
        <f t="shared" si="44"/>
        <v>0</v>
      </c>
      <c r="E428" s="355">
        <f t="shared" si="42"/>
        <v>0</v>
      </c>
      <c r="F428" s="94">
        <f t="shared" si="45"/>
        <v>0</v>
      </c>
      <c r="G428" s="94">
        <f>IF(AND(C428&lt;&gt;"",SUM(G$34:G427)&lt;E$25),$E$25/$E$29,0)</f>
        <v>0</v>
      </c>
      <c r="H428" s="94">
        <f t="shared" si="46"/>
        <v>0</v>
      </c>
      <c r="I428" s="94">
        <f t="shared" si="48"/>
        <v>0</v>
      </c>
      <c r="J428" s="320" t="str">
        <f t="shared" si="47"/>
        <v>2054–2055</v>
      </c>
      <c r="L428" s="356"/>
      <c r="N428" s="95"/>
    </row>
    <row r="429" spans="1:14" x14ac:dyDescent="0.3">
      <c r="A429" s="354">
        <v>56766</v>
      </c>
      <c r="B429" s="92">
        <f t="shared" si="43"/>
        <v>0</v>
      </c>
      <c r="C429" s="93"/>
      <c r="D429" s="94">
        <f t="shared" si="44"/>
        <v>0</v>
      </c>
      <c r="E429" s="355">
        <f t="shared" si="42"/>
        <v>0</v>
      </c>
      <c r="F429" s="94">
        <f t="shared" si="45"/>
        <v>0</v>
      </c>
      <c r="G429" s="94">
        <f>IF(AND(C429&lt;&gt;"",SUM(G$34:G428)&lt;E$25),$E$25/$E$29,0)</f>
        <v>0</v>
      </c>
      <c r="H429" s="94">
        <f t="shared" si="46"/>
        <v>0</v>
      </c>
      <c r="I429" s="94">
        <f t="shared" si="48"/>
        <v>0</v>
      </c>
      <c r="J429" s="320" t="str">
        <f t="shared" si="47"/>
        <v>2054–2055</v>
      </c>
      <c r="L429" s="356"/>
      <c r="N429" s="95"/>
    </row>
    <row r="430" spans="1:14" x14ac:dyDescent="0.3">
      <c r="A430" s="354">
        <v>56796</v>
      </c>
      <c r="B430" s="92">
        <f t="shared" si="43"/>
        <v>0</v>
      </c>
      <c r="C430" s="93"/>
      <c r="D430" s="94">
        <f t="shared" si="44"/>
        <v>0</v>
      </c>
      <c r="E430" s="355">
        <f t="shared" si="42"/>
        <v>0</v>
      </c>
      <c r="F430" s="94">
        <f t="shared" si="45"/>
        <v>0</v>
      </c>
      <c r="G430" s="94">
        <f>IF(AND(C430&lt;&gt;"",SUM(G$34:G429)&lt;E$25),$E$25/$E$29,0)</f>
        <v>0</v>
      </c>
      <c r="H430" s="94">
        <f t="shared" si="46"/>
        <v>0</v>
      </c>
      <c r="I430" s="94">
        <f t="shared" si="48"/>
        <v>0</v>
      </c>
      <c r="J430" s="320" t="str">
        <f t="shared" si="47"/>
        <v>2055–2056</v>
      </c>
      <c r="L430" s="356"/>
      <c r="N430" s="95"/>
    </row>
    <row r="431" spans="1:14" x14ac:dyDescent="0.3">
      <c r="A431" s="354">
        <v>56827</v>
      </c>
      <c r="B431" s="92">
        <f t="shared" si="43"/>
        <v>0</v>
      </c>
      <c r="C431" s="93"/>
      <c r="D431" s="94">
        <f t="shared" si="44"/>
        <v>0</v>
      </c>
      <c r="E431" s="355">
        <f t="shared" si="42"/>
        <v>0</v>
      </c>
      <c r="F431" s="94">
        <f t="shared" si="45"/>
        <v>0</v>
      </c>
      <c r="G431" s="94">
        <f>IF(AND(C431&lt;&gt;"",SUM(G$34:G430)&lt;E$25),$E$25/$E$29,0)</f>
        <v>0</v>
      </c>
      <c r="H431" s="94">
        <f t="shared" si="46"/>
        <v>0</v>
      </c>
      <c r="I431" s="94">
        <f t="shared" si="48"/>
        <v>0</v>
      </c>
      <c r="J431" s="320" t="str">
        <f t="shared" si="47"/>
        <v>2055–2056</v>
      </c>
      <c r="L431" s="356"/>
      <c r="N431" s="95"/>
    </row>
    <row r="432" spans="1:14" x14ac:dyDescent="0.3">
      <c r="A432" s="354">
        <v>56858</v>
      </c>
      <c r="B432" s="92">
        <f t="shared" si="43"/>
        <v>0</v>
      </c>
      <c r="C432" s="93"/>
      <c r="D432" s="94">
        <f t="shared" si="44"/>
        <v>0</v>
      </c>
      <c r="E432" s="355">
        <f t="shared" si="42"/>
        <v>0</v>
      </c>
      <c r="F432" s="94">
        <f t="shared" si="45"/>
        <v>0</v>
      </c>
      <c r="G432" s="94">
        <f>IF(AND(C432&lt;&gt;"",SUM(G$34:G431)&lt;E$25),$E$25/$E$29,0)</f>
        <v>0</v>
      </c>
      <c r="H432" s="94">
        <f t="shared" si="46"/>
        <v>0</v>
      </c>
      <c r="I432" s="94">
        <f t="shared" si="48"/>
        <v>0</v>
      </c>
      <c r="J432" s="320" t="str">
        <f t="shared" si="47"/>
        <v>2055–2056</v>
      </c>
      <c r="L432" s="356"/>
      <c r="N432" s="95"/>
    </row>
    <row r="433" spans="1:14" x14ac:dyDescent="0.3">
      <c r="A433" s="354">
        <v>56888</v>
      </c>
      <c r="B433" s="92">
        <f t="shared" si="43"/>
        <v>0</v>
      </c>
      <c r="C433" s="93"/>
      <c r="D433" s="94">
        <f t="shared" si="44"/>
        <v>0</v>
      </c>
      <c r="E433" s="355">
        <f t="shared" si="42"/>
        <v>0</v>
      </c>
      <c r="F433" s="94">
        <f t="shared" si="45"/>
        <v>0</v>
      </c>
      <c r="G433" s="94">
        <f>IF(AND(C433&lt;&gt;"",SUM(G$34:G432)&lt;E$25),$E$25/$E$29,0)</f>
        <v>0</v>
      </c>
      <c r="H433" s="94">
        <f t="shared" si="46"/>
        <v>0</v>
      </c>
      <c r="I433" s="94">
        <f t="shared" si="48"/>
        <v>0</v>
      </c>
      <c r="J433" s="320" t="str">
        <f t="shared" si="47"/>
        <v>2055–2056</v>
      </c>
      <c r="L433" s="356"/>
      <c r="N433" s="95"/>
    </row>
    <row r="434" spans="1:14" x14ac:dyDescent="0.3">
      <c r="A434" s="354">
        <v>56919</v>
      </c>
      <c r="B434" s="92">
        <f t="shared" si="43"/>
        <v>0</v>
      </c>
      <c r="C434" s="93"/>
      <c r="D434" s="94">
        <f t="shared" si="44"/>
        <v>0</v>
      </c>
      <c r="E434" s="355">
        <f t="shared" si="42"/>
        <v>0</v>
      </c>
      <c r="F434" s="94">
        <f t="shared" si="45"/>
        <v>0</v>
      </c>
      <c r="G434" s="94">
        <f>IF(AND(C434&lt;&gt;"",SUM(G$34:G433)&lt;E$25),$E$25/$E$29,0)</f>
        <v>0</v>
      </c>
      <c r="H434" s="94">
        <f t="shared" si="46"/>
        <v>0</v>
      </c>
      <c r="I434" s="94">
        <f t="shared" si="48"/>
        <v>0</v>
      </c>
      <c r="J434" s="320" t="str">
        <f t="shared" si="47"/>
        <v>2055–2056</v>
      </c>
      <c r="L434" s="356"/>
      <c r="N434" s="95"/>
    </row>
    <row r="435" spans="1:14" x14ac:dyDescent="0.3">
      <c r="A435" s="354">
        <v>56949</v>
      </c>
      <c r="B435" s="92">
        <f t="shared" si="43"/>
        <v>0</v>
      </c>
      <c r="C435" s="93"/>
      <c r="D435" s="94">
        <f t="shared" si="44"/>
        <v>0</v>
      </c>
      <c r="E435" s="355">
        <f t="shared" si="42"/>
        <v>0</v>
      </c>
      <c r="F435" s="94">
        <f t="shared" si="45"/>
        <v>0</v>
      </c>
      <c r="G435" s="94">
        <f>IF(AND(C435&lt;&gt;"",SUM(G$34:G434)&lt;E$25),$E$25/$E$29,0)</f>
        <v>0</v>
      </c>
      <c r="H435" s="94">
        <f t="shared" si="46"/>
        <v>0</v>
      </c>
      <c r="I435" s="94">
        <f t="shared" si="48"/>
        <v>0</v>
      </c>
      <c r="J435" s="320" t="str">
        <f t="shared" si="47"/>
        <v>2055–2056</v>
      </c>
      <c r="L435" s="356"/>
      <c r="N435" s="95"/>
    </row>
    <row r="436" spans="1:14" x14ac:dyDescent="0.3">
      <c r="A436" s="354">
        <v>56980</v>
      </c>
      <c r="B436" s="92">
        <f t="shared" si="43"/>
        <v>0</v>
      </c>
      <c r="C436" s="93"/>
      <c r="D436" s="94">
        <f t="shared" si="44"/>
        <v>0</v>
      </c>
      <c r="E436" s="355">
        <f t="shared" si="42"/>
        <v>0</v>
      </c>
      <c r="F436" s="94">
        <f t="shared" si="45"/>
        <v>0</v>
      </c>
      <c r="G436" s="94">
        <f>IF(AND(C436&lt;&gt;"",SUM(G$34:G435)&lt;E$25),$E$25/$E$29,0)</f>
        <v>0</v>
      </c>
      <c r="H436" s="94">
        <f t="shared" si="46"/>
        <v>0</v>
      </c>
      <c r="I436" s="94">
        <f t="shared" si="48"/>
        <v>0</v>
      </c>
      <c r="J436" s="320" t="str">
        <f t="shared" si="47"/>
        <v>2055–2056</v>
      </c>
      <c r="L436" s="356"/>
      <c r="N436" s="95"/>
    </row>
    <row r="437" spans="1:14" x14ac:dyDescent="0.3">
      <c r="A437" s="354">
        <v>57011</v>
      </c>
      <c r="B437" s="92">
        <f t="shared" si="43"/>
        <v>0</v>
      </c>
      <c r="C437" s="93"/>
      <c r="D437" s="94">
        <f t="shared" si="44"/>
        <v>0</v>
      </c>
      <c r="E437" s="355">
        <f t="shared" si="42"/>
        <v>0</v>
      </c>
      <c r="F437" s="94">
        <f t="shared" si="45"/>
        <v>0</v>
      </c>
      <c r="G437" s="94">
        <f>IF(AND(C437&lt;&gt;"",SUM(G$34:G436)&lt;E$25),$E$25/$E$29,0)</f>
        <v>0</v>
      </c>
      <c r="H437" s="94">
        <f t="shared" si="46"/>
        <v>0</v>
      </c>
      <c r="I437" s="94">
        <f t="shared" si="48"/>
        <v>0</v>
      </c>
      <c r="J437" s="320" t="str">
        <f t="shared" si="47"/>
        <v>2055–2056</v>
      </c>
      <c r="L437" s="356"/>
      <c r="N437" s="95"/>
    </row>
    <row r="438" spans="1:14" x14ac:dyDescent="0.3">
      <c r="A438" s="354">
        <v>57040</v>
      </c>
      <c r="B438" s="92">
        <f t="shared" si="43"/>
        <v>0</v>
      </c>
      <c r="C438" s="93"/>
      <c r="D438" s="94">
        <f t="shared" si="44"/>
        <v>0</v>
      </c>
      <c r="E438" s="355">
        <f t="shared" si="42"/>
        <v>0</v>
      </c>
      <c r="F438" s="94">
        <f t="shared" si="45"/>
        <v>0</v>
      </c>
      <c r="G438" s="94">
        <f>IF(AND(C438&lt;&gt;"",SUM(G$34:G437)&lt;E$25),$E$25/$E$29,0)</f>
        <v>0</v>
      </c>
      <c r="H438" s="94">
        <f t="shared" si="46"/>
        <v>0</v>
      </c>
      <c r="I438" s="94">
        <f t="shared" si="48"/>
        <v>0</v>
      </c>
      <c r="J438" s="320" t="str">
        <f t="shared" si="47"/>
        <v>2055–2056</v>
      </c>
      <c r="L438" s="356"/>
      <c r="N438" s="95"/>
    </row>
    <row r="439" spans="1:14" x14ac:dyDescent="0.3">
      <c r="A439" s="354">
        <v>57071</v>
      </c>
      <c r="B439" s="92">
        <f t="shared" si="43"/>
        <v>0</v>
      </c>
      <c r="C439" s="93"/>
      <c r="D439" s="94">
        <f t="shared" si="44"/>
        <v>0</v>
      </c>
      <c r="E439" s="355">
        <f t="shared" si="42"/>
        <v>0</v>
      </c>
      <c r="F439" s="94">
        <f t="shared" si="45"/>
        <v>0</v>
      </c>
      <c r="G439" s="94">
        <f>IF(AND(C439&lt;&gt;"",SUM(G$34:G438)&lt;E$25),$E$25/$E$29,0)</f>
        <v>0</v>
      </c>
      <c r="H439" s="94">
        <f t="shared" si="46"/>
        <v>0</v>
      </c>
      <c r="I439" s="94">
        <f t="shared" si="48"/>
        <v>0</v>
      </c>
      <c r="J439" s="320" t="str">
        <f t="shared" si="47"/>
        <v>2055–2056</v>
      </c>
      <c r="L439" s="356"/>
      <c r="N439" s="95"/>
    </row>
    <row r="440" spans="1:14" x14ac:dyDescent="0.3">
      <c r="A440" s="354">
        <v>57101</v>
      </c>
      <c r="B440" s="92">
        <f t="shared" si="43"/>
        <v>0</v>
      </c>
      <c r="C440" s="93"/>
      <c r="D440" s="94">
        <f t="shared" si="44"/>
        <v>0</v>
      </c>
      <c r="E440" s="355">
        <f t="shared" si="42"/>
        <v>0</v>
      </c>
      <c r="F440" s="94">
        <f t="shared" si="45"/>
        <v>0</v>
      </c>
      <c r="G440" s="94">
        <f>IF(AND(C440&lt;&gt;"",SUM(G$34:G439)&lt;E$25),$E$25/$E$29,0)</f>
        <v>0</v>
      </c>
      <c r="H440" s="94">
        <f t="shared" si="46"/>
        <v>0</v>
      </c>
      <c r="I440" s="94">
        <f t="shared" si="48"/>
        <v>0</v>
      </c>
      <c r="J440" s="320" t="str">
        <f t="shared" si="47"/>
        <v>2055–2056</v>
      </c>
      <c r="L440" s="356"/>
      <c r="N440" s="95"/>
    </row>
    <row r="441" spans="1:14" x14ac:dyDescent="0.3">
      <c r="A441" s="354">
        <v>57132</v>
      </c>
      <c r="B441" s="92">
        <f t="shared" si="43"/>
        <v>0</v>
      </c>
      <c r="C441" s="93"/>
      <c r="D441" s="94">
        <f t="shared" si="44"/>
        <v>0</v>
      </c>
      <c r="E441" s="355">
        <f t="shared" si="42"/>
        <v>0</v>
      </c>
      <c r="F441" s="94">
        <f t="shared" si="45"/>
        <v>0</v>
      </c>
      <c r="G441" s="94">
        <f>IF(AND(C441&lt;&gt;"",SUM(G$34:G440)&lt;E$25),$E$25/$E$29,0)</f>
        <v>0</v>
      </c>
      <c r="H441" s="94">
        <f t="shared" si="46"/>
        <v>0</v>
      </c>
      <c r="I441" s="94">
        <f t="shared" si="48"/>
        <v>0</v>
      </c>
      <c r="J441" s="320" t="str">
        <f t="shared" si="47"/>
        <v>2055–2056</v>
      </c>
      <c r="L441" s="356"/>
      <c r="N441" s="95"/>
    </row>
    <row r="442" spans="1:14" x14ac:dyDescent="0.3">
      <c r="A442" s="354">
        <v>57162</v>
      </c>
      <c r="B442" s="92">
        <f t="shared" si="43"/>
        <v>0</v>
      </c>
      <c r="C442" s="93"/>
      <c r="D442" s="94">
        <f t="shared" si="44"/>
        <v>0</v>
      </c>
      <c r="E442" s="355">
        <f t="shared" si="42"/>
        <v>0</v>
      </c>
      <c r="F442" s="94">
        <f t="shared" si="45"/>
        <v>0</v>
      </c>
      <c r="G442" s="94">
        <f>IF(AND(C442&lt;&gt;"",SUM(G$34:G441)&lt;E$25),$E$25/$E$29,0)</f>
        <v>0</v>
      </c>
      <c r="H442" s="94">
        <f t="shared" si="46"/>
        <v>0</v>
      </c>
      <c r="I442" s="94">
        <f t="shared" si="48"/>
        <v>0</v>
      </c>
      <c r="J442" s="320" t="str">
        <f t="shared" si="47"/>
        <v>2056–2057</v>
      </c>
      <c r="L442" s="356"/>
      <c r="N442" s="95"/>
    </row>
    <row r="443" spans="1:14" x14ac:dyDescent="0.3">
      <c r="A443" s="354">
        <v>57193</v>
      </c>
      <c r="B443" s="92">
        <f t="shared" si="43"/>
        <v>0</v>
      </c>
      <c r="C443" s="93"/>
      <c r="D443" s="94">
        <f t="shared" si="44"/>
        <v>0</v>
      </c>
      <c r="E443" s="355">
        <f t="shared" si="42"/>
        <v>0</v>
      </c>
      <c r="F443" s="94">
        <f t="shared" si="45"/>
        <v>0</v>
      </c>
      <c r="G443" s="94">
        <f>IF(AND(C443&lt;&gt;"",SUM(G$34:G442)&lt;E$25),$E$25/$E$29,0)</f>
        <v>0</v>
      </c>
      <c r="H443" s="94">
        <f t="shared" si="46"/>
        <v>0</v>
      </c>
      <c r="I443" s="94">
        <f t="shared" si="48"/>
        <v>0</v>
      </c>
      <c r="J443" s="320" t="str">
        <f t="shared" si="47"/>
        <v>2056–2057</v>
      </c>
      <c r="L443" s="356"/>
      <c r="N443" s="95"/>
    </row>
    <row r="444" spans="1:14" x14ac:dyDescent="0.3">
      <c r="A444" s="354">
        <v>57224</v>
      </c>
      <c r="B444" s="92">
        <f t="shared" si="43"/>
        <v>0</v>
      </c>
      <c r="C444" s="93"/>
      <c r="D444" s="94">
        <f t="shared" si="44"/>
        <v>0</v>
      </c>
      <c r="E444" s="355">
        <f t="shared" si="42"/>
        <v>0</v>
      </c>
      <c r="F444" s="94">
        <f t="shared" si="45"/>
        <v>0</v>
      </c>
      <c r="G444" s="94">
        <f>IF(AND(C444&lt;&gt;"",SUM(G$34:G443)&lt;E$25),$E$25/$E$29,0)</f>
        <v>0</v>
      </c>
      <c r="H444" s="94">
        <f t="shared" si="46"/>
        <v>0</v>
      </c>
      <c r="I444" s="94">
        <f t="shared" si="48"/>
        <v>0</v>
      </c>
      <c r="J444" s="320" t="str">
        <f t="shared" si="47"/>
        <v>2056–2057</v>
      </c>
      <c r="L444" s="356"/>
      <c r="N444" s="95"/>
    </row>
    <row r="445" spans="1:14" x14ac:dyDescent="0.3">
      <c r="A445" s="354">
        <v>57254</v>
      </c>
      <c r="B445" s="92">
        <f t="shared" si="43"/>
        <v>0</v>
      </c>
      <c r="C445" s="93"/>
      <c r="D445" s="94">
        <f t="shared" si="44"/>
        <v>0</v>
      </c>
      <c r="E445" s="355">
        <f t="shared" si="42"/>
        <v>0</v>
      </c>
      <c r="F445" s="94">
        <f t="shared" si="45"/>
        <v>0</v>
      </c>
      <c r="G445" s="94">
        <f>IF(AND(C445&lt;&gt;"",SUM(G$34:G444)&lt;E$25),$E$25/$E$29,0)</f>
        <v>0</v>
      </c>
      <c r="H445" s="94">
        <f t="shared" si="46"/>
        <v>0</v>
      </c>
      <c r="I445" s="94">
        <f t="shared" si="48"/>
        <v>0</v>
      </c>
      <c r="J445" s="320" t="str">
        <f t="shared" si="47"/>
        <v>2056–2057</v>
      </c>
      <c r="L445" s="356"/>
      <c r="N445" s="95"/>
    </row>
    <row r="446" spans="1:14" x14ac:dyDescent="0.3">
      <c r="A446" s="354">
        <v>57285</v>
      </c>
      <c r="B446" s="92">
        <f t="shared" si="43"/>
        <v>0</v>
      </c>
      <c r="C446" s="93"/>
      <c r="D446" s="94">
        <f t="shared" si="44"/>
        <v>0</v>
      </c>
      <c r="E446" s="355">
        <f t="shared" si="42"/>
        <v>0</v>
      </c>
      <c r="F446" s="94">
        <f t="shared" si="45"/>
        <v>0</v>
      </c>
      <c r="G446" s="94">
        <f>IF(AND(C446&lt;&gt;"",SUM(G$34:G445)&lt;E$25),$E$25/$E$29,0)</f>
        <v>0</v>
      </c>
      <c r="H446" s="94">
        <f t="shared" si="46"/>
        <v>0</v>
      </c>
      <c r="I446" s="94">
        <f t="shared" si="48"/>
        <v>0</v>
      </c>
      <c r="J446" s="320" t="str">
        <f t="shared" si="47"/>
        <v>2056–2057</v>
      </c>
      <c r="L446" s="356"/>
      <c r="N446" s="95"/>
    </row>
    <row r="447" spans="1:14" x14ac:dyDescent="0.3">
      <c r="A447" s="354">
        <v>57315</v>
      </c>
      <c r="B447" s="92">
        <f t="shared" si="43"/>
        <v>0</v>
      </c>
      <c r="C447" s="93"/>
      <c r="D447" s="94">
        <f t="shared" si="44"/>
        <v>0</v>
      </c>
      <c r="E447" s="355">
        <f t="shared" si="42"/>
        <v>0</v>
      </c>
      <c r="F447" s="94">
        <f t="shared" si="45"/>
        <v>0</v>
      </c>
      <c r="G447" s="94">
        <f>IF(AND(C447&lt;&gt;"",SUM(G$34:G446)&lt;E$25),$E$25/$E$29,0)</f>
        <v>0</v>
      </c>
      <c r="H447" s="94">
        <f t="shared" si="46"/>
        <v>0</v>
      </c>
      <c r="I447" s="94">
        <f t="shared" si="48"/>
        <v>0</v>
      </c>
      <c r="J447" s="320" t="str">
        <f t="shared" si="47"/>
        <v>2056–2057</v>
      </c>
      <c r="L447" s="356"/>
      <c r="N447" s="95"/>
    </row>
    <row r="448" spans="1:14" x14ac:dyDescent="0.3">
      <c r="A448" s="354">
        <v>57346</v>
      </c>
      <c r="B448" s="92">
        <f t="shared" si="43"/>
        <v>0</v>
      </c>
      <c r="C448" s="93"/>
      <c r="D448" s="94">
        <f t="shared" si="44"/>
        <v>0</v>
      </c>
      <c r="E448" s="355">
        <f t="shared" si="42"/>
        <v>0</v>
      </c>
      <c r="F448" s="94">
        <f t="shared" si="45"/>
        <v>0</v>
      </c>
      <c r="G448" s="94">
        <f>IF(AND(C448&lt;&gt;"",SUM(G$34:G447)&lt;E$25),$E$25/$E$29,0)</f>
        <v>0</v>
      </c>
      <c r="H448" s="94">
        <f t="shared" si="46"/>
        <v>0</v>
      </c>
      <c r="I448" s="94">
        <f t="shared" si="48"/>
        <v>0</v>
      </c>
      <c r="J448" s="320" t="str">
        <f t="shared" si="47"/>
        <v>2056–2057</v>
      </c>
      <c r="L448" s="356"/>
      <c r="N448" s="95"/>
    </row>
    <row r="449" spans="1:14" x14ac:dyDescent="0.3">
      <c r="A449" s="354">
        <v>57377</v>
      </c>
      <c r="B449" s="92">
        <f t="shared" si="43"/>
        <v>0</v>
      </c>
      <c r="C449" s="93"/>
      <c r="D449" s="94">
        <f t="shared" si="44"/>
        <v>0</v>
      </c>
      <c r="E449" s="355">
        <f t="shared" si="42"/>
        <v>0</v>
      </c>
      <c r="F449" s="94">
        <f t="shared" si="45"/>
        <v>0</v>
      </c>
      <c r="G449" s="94">
        <f>IF(AND(C449&lt;&gt;"",SUM(G$34:G448)&lt;E$25),$E$25/$E$29,0)</f>
        <v>0</v>
      </c>
      <c r="H449" s="94">
        <f t="shared" si="46"/>
        <v>0</v>
      </c>
      <c r="I449" s="94">
        <f t="shared" si="48"/>
        <v>0</v>
      </c>
      <c r="J449" s="320" t="str">
        <f t="shared" si="47"/>
        <v>2056–2057</v>
      </c>
      <c r="L449" s="356"/>
      <c r="N449" s="95"/>
    </row>
    <row r="450" spans="1:14" x14ac:dyDescent="0.3">
      <c r="A450" s="354">
        <v>57405</v>
      </c>
      <c r="B450" s="92">
        <f t="shared" si="43"/>
        <v>0</v>
      </c>
      <c r="C450" s="93"/>
      <c r="D450" s="94">
        <f t="shared" si="44"/>
        <v>0</v>
      </c>
      <c r="E450" s="355">
        <f t="shared" si="42"/>
        <v>0</v>
      </c>
      <c r="F450" s="94">
        <f t="shared" si="45"/>
        <v>0</v>
      </c>
      <c r="G450" s="94">
        <f>IF(AND(C450&lt;&gt;"",SUM(G$34:G449)&lt;E$25),$E$25/$E$29,0)</f>
        <v>0</v>
      </c>
      <c r="H450" s="94">
        <f t="shared" si="46"/>
        <v>0</v>
      </c>
      <c r="I450" s="94">
        <f t="shared" si="48"/>
        <v>0</v>
      </c>
      <c r="J450" s="320" t="str">
        <f t="shared" si="47"/>
        <v>2056–2057</v>
      </c>
      <c r="L450" s="356"/>
      <c r="N450" s="95"/>
    </row>
    <row r="451" spans="1:14" x14ac:dyDescent="0.3">
      <c r="A451" s="354">
        <v>57436</v>
      </c>
      <c r="B451" s="92">
        <f t="shared" si="43"/>
        <v>0</v>
      </c>
      <c r="C451" s="93"/>
      <c r="D451" s="94">
        <f t="shared" si="44"/>
        <v>0</v>
      </c>
      <c r="E451" s="355">
        <f t="shared" si="42"/>
        <v>0</v>
      </c>
      <c r="F451" s="94">
        <f t="shared" si="45"/>
        <v>0</v>
      </c>
      <c r="G451" s="94">
        <f>IF(AND(C451&lt;&gt;"",SUM(G$34:G450)&lt;E$25),$E$25/$E$29,0)</f>
        <v>0</v>
      </c>
      <c r="H451" s="94">
        <f t="shared" si="46"/>
        <v>0</v>
      </c>
      <c r="I451" s="94">
        <f t="shared" si="48"/>
        <v>0</v>
      </c>
      <c r="J451" s="320" t="str">
        <f t="shared" si="47"/>
        <v>2056–2057</v>
      </c>
      <c r="L451" s="356"/>
      <c r="N451" s="95"/>
    </row>
    <row r="452" spans="1:14" x14ac:dyDescent="0.3">
      <c r="A452" s="354">
        <v>57466</v>
      </c>
      <c r="B452" s="92">
        <f t="shared" si="43"/>
        <v>0</v>
      </c>
      <c r="C452" s="93"/>
      <c r="D452" s="94">
        <f t="shared" si="44"/>
        <v>0</v>
      </c>
      <c r="E452" s="355">
        <f t="shared" si="42"/>
        <v>0</v>
      </c>
      <c r="F452" s="94">
        <f t="shared" si="45"/>
        <v>0</v>
      </c>
      <c r="G452" s="94">
        <f>IF(AND(C452&lt;&gt;"",SUM(G$34:G451)&lt;E$25),$E$25/$E$29,0)</f>
        <v>0</v>
      </c>
      <c r="H452" s="94">
        <f t="shared" si="46"/>
        <v>0</v>
      </c>
      <c r="I452" s="94">
        <f t="shared" si="48"/>
        <v>0</v>
      </c>
      <c r="J452" s="320" t="str">
        <f t="shared" si="47"/>
        <v>2056–2057</v>
      </c>
      <c r="L452" s="356"/>
      <c r="N452" s="95"/>
    </row>
    <row r="453" spans="1:14" x14ac:dyDescent="0.3">
      <c r="A453" s="354">
        <v>57497</v>
      </c>
      <c r="B453" s="92">
        <f t="shared" si="43"/>
        <v>0</v>
      </c>
      <c r="C453" s="93"/>
      <c r="D453" s="94">
        <f t="shared" si="44"/>
        <v>0</v>
      </c>
      <c r="E453" s="355">
        <f t="shared" si="42"/>
        <v>0</v>
      </c>
      <c r="F453" s="94">
        <f t="shared" si="45"/>
        <v>0</v>
      </c>
      <c r="G453" s="94">
        <f>IF(AND(C453&lt;&gt;"",SUM(G$34:G452)&lt;E$25),$E$25/$E$29,0)</f>
        <v>0</v>
      </c>
      <c r="H453" s="94">
        <f t="shared" si="46"/>
        <v>0</v>
      </c>
      <c r="I453" s="94">
        <f t="shared" si="48"/>
        <v>0</v>
      </c>
      <c r="J453" s="320" t="str">
        <f t="shared" si="47"/>
        <v>2056–2057</v>
      </c>
      <c r="L453" s="356"/>
      <c r="N453" s="95"/>
    </row>
    <row r="454" spans="1:14" x14ac:dyDescent="0.3">
      <c r="A454" s="354">
        <v>57527</v>
      </c>
      <c r="B454" s="92">
        <f t="shared" si="43"/>
        <v>0</v>
      </c>
      <c r="C454" s="93"/>
      <c r="D454" s="94">
        <f t="shared" si="44"/>
        <v>0</v>
      </c>
      <c r="E454" s="355">
        <f t="shared" si="42"/>
        <v>0</v>
      </c>
      <c r="F454" s="94">
        <f t="shared" si="45"/>
        <v>0</v>
      </c>
      <c r="G454" s="94">
        <f>IF(AND(C454&lt;&gt;"",SUM(G$34:G453)&lt;E$25),$E$25/$E$29,0)</f>
        <v>0</v>
      </c>
      <c r="H454" s="94">
        <f t="shared" si="46"/>
        <v>0</v>
      </c>
      <c r="I454" s="94">
        <f t="shared" si="48"/>
        <v>0</v>
      </c>
      <c r="J454" s="320" t="str">
        <f t="shared" si="47"/>
        <v>2057–2058</v>
      </c>
      <c r="L454" s="356"/>
      <c r="N454" s="95"/>
    </row>
    <row r="455" spans="1:14" x14ac:dyDescent="0.3">
      <c r="A455" s="354">
        <v>57558</v>
      </c>
      <c r="B455" s="92">
        <f t="shared" si="43"/>
        <v>0</v>
      </c>
      <c r="C455" s="93"/>
      <c r="D455" s="94">
        <f t="shared" si="44"/>
        <v>0</v>
      </c>
      <c r="E455" s="355">
        <f t="shared" si="42"/>
        <v>0</v>
      </c>
      <c r="F455" s="94">
        <f t="shared" si="45"/>
        <v>0</v>
      </c>
      <c r="G455" s="94">
        <f>IF(AND(C455&lt;&gt;"",SUM(G$34:G454)&lt;E$25),$E$25/$E$29,0)</f>
        <v>0</v>
      </c>
      <c r="H455" s="94">
        <f t="shared" si="46"/>
        <v>0</v>
      </c>
      <c r="I455" s="94">
        <f t="shared" si="48"/>
        <v>0</v>
      </c>
      <c r="J455" s="320" t="str">
        <f t="shared" si="47"/>
        <v>2057–2058</v>
      </c>
      <c r="L455" s="356"/>
      <c r="N455" s="95"/>
    </row>
    <row r="456" spans="1:14" x14ac:dyDescent="0.3">
      <c r="A456" s="354">
        <v>57589</v>
      </c>
      <c r="B456" s="92">
        <f t="shared" si="43"/>
        <v>0</v>
      </c>
      <c r="C456" s="93"/>
      <c r="D456" s="94">
        <f t="shared" si="44"/>
        <v>0</v>
      </c>
      <c r="E456" s="355">
        <f t="shared" si="42"/>
        <v>0</v>
      </c>
      <c r="F456" s="94">
        <f t="shared" si="45"/>
        <v>0</v>
      </c>
      <c r="G456" s="94">
        <f>IF(AND(C456&lt;&gt;"",SUM(G$34:G455)&lt;E$25),$E$25/$E$29,0)</f>
        <v>0</v>
      </c>
      <c r="H456" s="94">
        <f t="shared" si="46"/>
        <v>0</v>
      </c>
      <c r="I456" s="94">
        <f t="shared" si="48"/>
        <v>0</v>
      </c>
      <c r="J456" s="320" t="str">
        <f t="shared" si="47"/>
        <v>2057–2058</v>
      </c>
      <c r="L456" s="356"/>
      <c r="N456" s="95"/>
    </row>
    <row r="457" spans="1:14" x14ac:dyDescent="0.3">
      <c r="A457" s="354">
        <v>57619</v>
      </c>
      <c r="B457" s="92">
        <f t="shared" si="43"/>
        <v>0</v>
      </c>
      <c r="C457" s="93"/>
      <c r="D457" s="94">
        <f t="shared" si="44"/>
        <v>0</v>
      </c>
      <c r="E457" s="355">
        <f t="shared" si="42"/>
        <v>0</v>
      </c>
      <c r="F457" s="94">
        <f t="shared" si="45"/>
        <v>0</v>
      </c>
      <c r="G457" s="94">
        <f>IF(AND(C457&lt;&gt;"",SUM(G$34:G456)&lt;E$25),$E$25/$E$29,0)</f>
        <v>0</v>
      </c>
      <c r="H457" s="94">
        <f t="shared" si="46"/>
        <v>0</v>
      </c>
      <c r="I457" s="94">
        <f t="shared" si="48"/>
        <v>0</v>
      </c>
      <c r="J457" s="320" t="str">
        <f t="shared" si="47"/>
        <v>2057–2058</v>
      </c>
      <c r="L457" s="356"/>
      <c r="N457" s="95"/>
    </row>
    <row r="458" spans="1:14" x14ac:dyDescent="0.3">
      <c r="A458" s="354">
        <v>57650</v>
      </c>
      <c r="B458" s="92">
        <f t="shared" si="43"/>
        <v>0</v>
      </c>
      <c r="C458" s="93"/>
      <c r="D458" s="94">
        <f t="shared" si="44"/>
        <v>0</v>
      </c>
      <c r="E458" s="355">
        <f t="shared" si="42"/>
        <v>0</v>
      </c>
      <c r="F458" s="94">
        <f t="shared" si="45"/>
        <v>0</v>
      </c>
      <c r="G458" s="94">
        <f>IF(AND(C458&lt;&gt;"",SUM(G$34:G457)&lt;E$25),$E$25/$E$29,0)</f>
        <v>0</v>
      </c>
      <c r="H458" s="94">
        <f t="shared" si="46"/>
        <v>0</v>
      </c>
      <c r="I458" s="94">
        <f t="shared" si="48"/>
        <v>0</v>
      </c>
      <c r="J458" s="320" t="str">
        <f t="shared" si="47"/>
        <v>2057–2058</v>
      </c>
      <c r="L458" s="356"/>
      <c r="N458" s="95"/>
    </row>
    <row r="459" spans="1:14" x14ac:dyDescent="0.3">
      <c r="A459" s="354">
        <v>57680</v>
      </c>
      <c r="B459" s="92">
        <f t="shared" si="43"/>
        <v>0</v>
      </c>
      <c r="C459" s="93"/>
      <c r="D459" s="94">
        <f t="shared" si="44"/>
        <v>0</v>
      </c>
      <c r="E459" s="355">
        <f t="shared" si="42"/>
        <v>0</v>
      </c>
      <c r="F459" s="94">
        <f t="shared" si="45"/>
        <v>0</v>
      </c>
      <c r="G459" s="94">
        <f>IF(AND(C459&lt;&gt;"",SUM(G$34:G458)&lt;E$25),$E$25/$E$29,0)</f>
        <v>0</v>
      </c>
      <c r="H459" s="94">
        <f t="shared" si="46"/>
        <v>0</v>
      </c>
      <c r="I459" s="94">
        <f t="shared" si="48"/>
        <v>0</v>
      </c>
      <c r="J459" s="320" t="str">
        <f t="shared" si="47"/>
        <v>2057–2058</v>
      </c>
      <c r="L459" s="356"/>
      <c r="N459" s="95"/>
    </row>
    <row r="460" spans="1:14" x14ac:dyDescent="0.3">
      <c r="A460" s="354">
        <v>57711</v>
      </c>
      <c r="B460" s="92">
        <f t="shared" si="43"/>
        <v>0</v>
      </c>
      <c r="C460" s="93"/>
      <c r="D460" s="94">
        <f t="shared" si="44"/>
        <v>0</v>
      </c>
      <c r="E460" s="355">
        <f t="shared" si="42"/>
        <v>0</v>
      </c>
      <c r="F460" s="94">
        <f t="shared" si="45"/>
        <v>0</v>
      </c>
      <c r="G460" s="94">
        <f>IF(AND(C460&lt;&gt;"",SUM(G$34:G459)&lt;E$25),$E$25/$E$29,0)</f>
        <v>0</v>
      </c>
      <c r="H460" s="94">
        <f t="shared" si="46"/>
        <v>0</v>
      </c>
      <c r="I460" s="94">
        <f t="shared" si="48"/>
        <v>0</v>
      </c>
      <c r="J460" s="320" t="str">
        <f t="shared" si="47"/>
        <v>2057–2058</v>
      </c>
      <c r="L460" s="356"/>
      <c r="N460" s="95"/>
    </row>
    <row r="461" spans="1:14" x14ac:dyDescent="0.3">
      <c r="A461" s="354">
        <v>57742</v>
      </c>
      <c r="B461" s="92">
        <f t="shared" si="43"/>
        <v>0</v>
      </c>
      <c r="C461" s="93"/>
      <c r="D461" s="94">
        <f t="shared" si="44"/>
        <v>0</v>
      </c>
      <c r="E461" s="355">
        <f t="shared" si="42"/>
        <v>0</v>
      </c>
      <c r="F461" s="94">
        <f t="shared" si="45"/>
        <v>0</v>
      </c>
      <c r="G461" s="94">
        <f>IF(AND(C461&lt;&gt;"",SUM(G$34:G460)&lt;E$25),$E$25/$E$29,0)</f>
        <v>0</v>
      </c>
      <c r="H461" s="94">
        <f t="shared" si="46"/>
        <v>0</v>
      </c>
      <c r="I461" s="94">
        <f t="shared" si="48"/>
        <v>0</v>
      </c>
      <c r="J461" s="320" t="str">
        <f t="shared" si="47"/>
        <v>2057–2058</v>
      </c>
      <c r="L461" s="356"/>
      <c r="N461" s="95"/>
    </row>
    <row r="462" spans="1:14" x14ac:dyDescent="0.3">
      <c r="A462" s="354">
        <v>57770</v>
      </c>
      <c r="B462" s="92">
        <f t="shared" si="43"/>
        <v>0</v>
      </c>
      <c r="C462" s="93"/>
      <c r="D462" s="94">
        <f t="shared" si="44"/>
        <v>0</v>
      </c>
      <c r="E462" s="355">
        <f t="shared" si="42"/>
        <v>0</v>
      </c>
      <c r="F462" s="94">
        <f t="shared" si="45"/>
        <v>0</v>
      </c>
      <c r="G462" s="94">
        <f>IF(AND(C462&lt;&gt;"",SUM(G$34:G461)&lt;E$25),$E$25/$E$29,0)</f>
        <v>0</v>
      </c>
      <c r="H462" s="94">
        <f t="shared" si="46"/>
        <v>0</v>
      </c>
      <c r="I462" s="94">
        <f t="shared" si="48"/>
        <v>0</v>
      </c>
      <c r="J462" s="320" t="str">
        <f t="shared" si="47"/>
        <v>2057–2058</v>
      </c>
      <c r="L462" s="356"/>
      <c r="N462" s="95"/>
    </row>
    <row r="463" spans="1:14" x14ac:dyDescent="0.3">
      <c r="A463" s="354">
        <v>57801</v>
      </c>
      <c r="B463" s="92">
        <f t="shared" si="43"/>
        <v>0</v>
      </c>
      <c r="C463" s="93"/>
      <c r="D463" s="94">
        <f t="shared" si="44"/>
        <v>0</v>
      </c>
      <c r="E463" s="355">
        <f t="shared" si="42"/>
        <v>0</v>
      </c>
      <c r="F463" s="94">
        <f t="shared" si="45"/>
        <v>0</v>
      </c>
      <c r="G463" s="94">
        <f>IF(AND(C463&lt;&gt;"",SUM(G$34:G462)&lt;E$25),$E$25/$E$29,0)</f>
        <v>0</v>
      </c>
      <c r="H463" s="94">
        <f t="shared" si="46"/>
        <v>0</v>
      </c>
      <c r="I463" s="94">
        <f t="shared" si="48"/>
        <v>0</v>
      </c>
      <c r="J463" s="320" t="str">
        <f t="shared" si="47"/>
        <v>2057–2058</v>
      </c>
      <c r="L463" s="356"/>
      <c r="N463" s="95"/>
    </row>
    <row r="464" spans="1:14" x14ac:dyDescent="0.3">
      <c r="A464" s="354">
        <v>57831</v>
      </c>
      <c r="B464" s="92">
        <f t="shared" si="43"/>
        <v>0</v>
      </c>
      <c r="C464" s="93"/>
      <c r="D464" s="94">
        <f t="shared" si="44"/>
        <v>0</v>
      </c>
      <c r="E464" s="355">
        <f t="shared" si="42"/>
        <v>0</v>
      </c>
      <c r="F464" s="94">
        <f t="shared" si="45"/>
        <v>0</v>
      </c>
      <c r="G464" s="94">
        <f>IF(AND(C464&lt;&gt;"",SUM(G$34:G463)&lt;E$25),$E$25/$E$29,0)</f>
        <v>0</v>
      </c>
      <c r="H464" s="94">
        <f t="shared" si="46"/>
        <v>0</v>
      </c>
      <c r="I464" s="94">
        <f t="shared" si="48"/>
        <v>0</v>
      </c>
      <c r="J464" s="320" t="str">
        <f t="shared" si="47"/>
        <v>2057–2058</v>
      </c>
      <c r="L464" s="356"/>
      <c r="N464" s="95"/>
    </row>
    <row r="465" spans="1:14" x14ac:dyDescent="0.3">
      <c r="A465" s="354">
        <v>57862</v>
      </c>
      <c r="B465" s="92">
        <f t="shared" si="43"/>
        <v>0</v>
      </c>
      <c r="C465" s="93"/>
      <c r="D465" s="94">
        <f t="shared" si="44"/>
        <v>0</v>
      </c>
      <c r="E465" s="355">
        <f t="shared" si="42"/>
        <v>0</v>
      </c>
      <c r="F465" s="94">
        <f t="shared" si="45"/>
        <v>0</v>
      </c>
      <c r="G465" s="94">
        <f>IF(AND(C465&lt;&gt;"",SUM(G$34:G464)&lt;E$25),$E$25/$E$29,0)</f>
        <v>0</v>
      </c>
      <c r="H465" s="94">
        <f t="shared" si="46"/>
        <v>0</v>
      </c>
      <c r="I465" s="94">
        <f t="shared" si="48"/>
        <v>0</v>
      </c>
      <c r="J465" s="320" t="str">
        <f t="shared" si="47"/>
        <v>2057–2058</v>
      </c>
      <c r="L465" s="356"/>
      <c r="N465" s="95"/>
    </row>
    <row r="466" spans="1:14" x14ac:dyDescent="0.3">
      <c r="A466" s="354">
        <v>57892</v>
      </c>
      <c r="B466" s="92">
        <f t="shared" si="43"/>
        <v>0</v>
      </c>
      <c r="C466" s="93"/>
      <c r="D466" s="94">
        <f t="shared" si="44"/>
        <v>0</v>
      </c>
      <c r="E466" s="355">
        <f t="shared" si="42"/>
        <v>0</v>
      </c>
      <c r="F466" s="94">
        <f t="shared" si="45"/>
        <v>0</v>
      </c>
      <c r="G466" s="94">
        <f>IF(AND(C466&lt;&gt;"",SUM(G$34:G465)&lt;E$25),$E$25/$E$29,0)</f>
        <v>0</v>
      </c>
      <c r="H466" s="94">
        <f t="shared" si="46"/>
        <v>0</v>
      </c>
      <c r="I466" s="94">
        <f t="shared" si="48"/>
        <v>0</v>
      </c>
      <c r="J466" s="320" t="str">
        <f t="shared" si="47"/>
        <v>2058–2059</v>
      </c>
      <c r="L466" s="356"/>
      <c r="N466" s="95"/>
    </row>
    <row r="467" spans="1:14" x14ac:dyDescent="0.3">
      <c r="A467" s="354">
        <v>57923</v>
      </c>
      <c r="B467" s="92">
        <f t="shared" si="43"/>
        <v>0</v>
      </c>
      <c r="C467" s="93"/>
      <c r="D467" s="94">
        <f t="shared" si="44"/>
        <v>0</v>
      </c>
      <c r="E467" s="355">
        <f t="shared" si="42"/>
        <v>0</v>
      </c>
      <c r="F467" s="94">
        <f t="shared" si="45"/>
        <v>0</v>
      </c>
      <c r="G467" s="94">
        <f>IF(AND(C467&lt;&gt;"",SUM(G$34:G466)&lt;E$25),$E$25/$E$29,0)</f>
        <v>0</v>
      </c>
      <c r="H467" s="94">
        <f t="shared" si="46"/>
        <v>0</v>
      </c>
      <c r="I467" s="94">
        <f t="shared" si="48"/>
        <v>0</v>
      </c>
      <c r="J467" s="320" t="str">
        <f t="shared" si="47"/>
        <v>2058–2059</v>
      </c>
      <c r="L467" s="356"/>
      <c r="N467" s="95"/>
    </row>
    <row r="468" spans="1:14" x14ac:dyDescent="0.3">
      <c r="A468" s="354">
        <v>57954</v>
      </c>
      <c r="B468" s="92">
        <f t="shared" si="43"/>
        <v>0</v>
      </c>
      <c r="C468" s="93"/>
      <c r="D468" s="94">
        <f t="shared" si="44"/>
        <v>0</v>
      </c>
      <c r="E468" s="355">
        <f t="shared" si="42"/>
        <v>0</v>
      </c>
      <c r="F468" s="94">
        <f t="shared" si="45"/>
        <v>0</v>
      </c>
      <c r="G468" s="94">
        <f>IF(AND(C468&lt;&gt;"",SUM(G$34:G467)&lt;E$25),$E$25/$E$29,0)</f>
        <v>0</v>
      </c>
      <c r="H468" s="94">
        <f t="shared" si="46"/>
        <v>0</v>
      </c>
      <c r="I468" s="94">
        <f t="shared" si="48"/>
        <v>0</v>
      </c>
      <c r="J468" s="320" t="str">
        <f t="shared" si="47"/>
        <v>2058–2059</v>
      </c>
      <c r="L468" s="356"/>
      <c r="N468" s="95"/>
    </row>
    <row r="469" spans="1:14" x14ac:dyDescent="0.3">
      <c r="A469" s="354">
        <v>57984</v>
      </c>
      <c r="B469" s="92">
        <f t="shared" si="43"/>
        <v>0</v>
      </c>
      <c r="C469" s="93"/>
      <c r="D469" s="94">
        <f t="shared" si="44"/>
        <v>0</v>
      </c>
      <c r="E469" s="355">
        <f t="shared" si="42"/>
        <v>0</v>
      </c>
      <c r="F469" s="94">
        <f t="shared" si="45"/>
        <v>0</v>
      </c>
      <c r="G469" s="94">
        <f>IF(AND(C469&lt;&gt;"",SUM(G$34:G468)&lt;E$25),$E$25/$E$29,0)</f>
        <v>0</v>
      </c>
      <c r="H469" s="94">
        <f t="shared" si="46"/>
        <v>0</v>
      </c>
      <c r="I469" s="94">
        <f t="shared" si="48"/>
        <v>0</v>
      </c>
      <c r="J469" s="320" t="str">
        <f t="shared" si="47"/>
        <v>2058–2059</v>
      </c>
      <c r="L469" s="356"/>
      <c r="N469" s="95"/>
    </row>
    <row r="470" spans="1:14" x14ac:dyDescent="0.3">
      <c r="A470" s="354">
        <v>58015</v>
      </c>
      <c r="B470" s="92">
        <f t="shared" si="43"/>
        <v>0</v>
      </c>
      <c r="C470" s="93"/>
      <c r="D470" s="94">
        <f t="shared" si="44"/>
        <v>0</v>
      </c>
      <c r="E470" s="355">
        <f t="shared" si="42"/>
        <v>0</v>
      </c>
      <c r="F470" s="94">
        <f t="shared" si="45"/>
        <v>0</v>
      </c>
      <c r="G470" s="94">
        <f>IF(AND(C470&lt;&gt;"",SUM(G$34:G469)&lt;E$25),$E$25/$E$29,0)</f>
        <v>0</v>
      </c>
      <c r="H470" s="94">
        <f t="shared" si="46"/>
        <v>0</v>
      </c>
      <c r="I470" s="94">
        <f t="shared" si="48"/>
        <v>0</v>
      </c>
      <c r="J470" s="320" t="str">
        <f t="shared" si="47"/>
        <v>2058–2059</v>
      </c>
      <c r="L470" s="356"/>
      <c r="N470" s="95"/>
    </row>
    <row r="471" spans="1:14" x14ac:dyDescent="0.3">
      <c r="A471" s="354">
        <v>58045</v>
      </c>
      <c r="B471" s="92">
        <f t="shared" si="43"/>
        <v>0</v>
      </c>
      <c r="C471" s="93"/>
      <c r="D471" s="94">
        <f t="shared" si="44"/>
        <v>0</v>
      </c>
      <c r="E471" s="355">
        <f t="shared" si="42"/>
        <v>0</v>
      </c>
      <c r="F471" s="94">
        <f t="shared" si="45"/>
        <v>0</v>
      </c>
      <c r="G471" s="94">
        <f>IF(AND(C471&lt;&gt;"",SUM(G$34:G470)&lt;E$25),$E$25/$E$29,0)</f>
        <v>0</v>
      </c>
      <c r="H471" s="94">
        <f t="shared" si="46"/>
        <v>0</v>
      </c>
      <c r="I471" s="94">
        <f t="shared" si="48"/>
        <v>0</v>
      </c>
      <c r="J471" s="320" t="str">
        <f t="shared" si="47"/>
        <v>2058–2059</v>
      </c>
      <c r="L471" s="356"/>
      <c r="N471" s="95"/>
    </row>
    <row r="472" spans="1:14" x14ac:dyDescent="0.3">
      <c r="A472" s="354">
        <v>58076</v>
      </c>
      <c r="B472" s="92">
        <f t="shared" si="43"/>
        <v>0</v>
      </c>
      <c r="C472" s="93"/>
      <c r="D472" s="94">
        <f t="shared" si="44"/>
        <v>0</v>
      </c>
      <c r="E472" s="355">
        <f t="shared" si="42"/>
        <v>0</v>
      </c>
      <c r="F472" s="94">
        <f t="shared" si="45"/>
        <v>0</v>
      </c>
      <c r="G472" s="94">
        <f>IF(AND(C472&lt;&gt;"",SUM(G$34:G471)&lt;E$25),$E$25/$E$29,0)</f>
        <v>0</v>
      </c>
      <c r="H472" s="94">
        <f t="shared" si="46"/>
        <v>0</v>
      </c>
      <c r="I472" s="94">
        <f t="shared" si="48"/>
        <v>0</v>
      </c>
      <c r="J472" s="320" t="str">
        <f t="shared" si="47"/>
        <v>2058–2059</v>
      </c>
      <c r="L472" s="356"/>
      <c r="N472" s="95"/>
    </row>
    <row r="473" spans="1:14" x14ac:dyDescent="0.3">
      <c r="A473" s="354">
        <v>58107</v>
      </c>
      <c r="B473" s="92">
        <f t="shared" si="43"/>
        <v>0</v>
      </c>
      <c r="C473" s="93"/>
      <c r="D473" s="94">
        <f t="shared" si="44"/>
        <v>0</v>
      </c>
      <c r="E473" s="355">
        <f t="shared" si="42"/>
        <v>0</v>
      </c>
      <c r="F473" s="94">
        <f t="shared" si="45"/>
        <v>0</v>
      </c>
      <c r="G473" s="94">
        <f>IF(AND(C473&lt;&gt;"",SUM(G$34:G472)&lt;E$25),$E$25/$E$29,0)</f>
        <v>0</v>
      </c>
      <c r="H473" s="94">
        <f t="shared" si="46"/>
        <v>0</v>
      </c>
      <c r="I473" s="94">
        <f t="shared" si="48"/>
        <v>0</v>
      </c>
      <c r="J473" s="320" t="str">
        <f t="shared" si="47"/>
        <v>2058–2059</v>
      </c>
      <c r="L473" s="356"/>
      <c r="N473" s="95"/>
    </row>
    <row r="474" spans="1:14" x14ac:dyDescent="0.3">
      <c r="A474" s="354">
        <v>58135</v>
      </c>
      <c r="B474" s="92">
        <f t="shared" si="43"/>
        <v>0</v>
      </c>
      <c r="C474" s="93"/>
      <c r="D474" s="94">
        <f t="shared" si="44"/>
        <v>0</v>
      </c>
      <c r="E474" s="355">
        <f t="shared" si="42"/>
        <v>0</v>
      </c>
      <c r="F474" s="94">
        <f t="shared" si="45"/>
        <v>0</v>
      </c>
      <c r="G474" s="94">
        <f>IF(AND(C474&lt;&gt;"",SUM(G$34:G473)&lt;E$25),$E$25/$E$29,0)</f>
        <v>0</v>
      </c>
      <c r="H474" s="94">
        <f t="shared" si="46"/>
        <v>0</v>
      </c>
      <c r="I474" s="94">
        <f t="shared" si="48"/>
        <v>0</v>
      </c>
      <c r="J474" s="320" t="str">
        <f t="shared" si="47"/>
        <v>2058–2059</v>
      </c>
      <c r="L474" s="356"/>
      <c r="N474" s="95"/>
    </row>
    <row r="475" spans="1:14" x14ac:dyDescent="0.3">
      <c r="A475" s="354">
        <v>58166</v>
      </c>
      <c r="B475" s="92">
        <f t="shared" si="43"/>
        <v>0</v>
      </c>
      <c r="C475" s="93"/>
      <c r="D475" s="94">
        <f t="shared" si="44"/>
        <v>0</v>
      </c>
      <c r="E475" s="355">
        <f t="shared" si="42"/>
        <v>0</v>
      </c>
      <c r="F475" s="94">
        <f t="shared" si="45"/>
        <v>0</v>
      </c>
      <c r="G475" s="94">
        <f>IF(AND(C475&lt;&gt;"",SUM(G$34:G474)&lt;E$25),$E$25/$E$29,0)</f>
        <v>0</v>
      </c>
      <c r="H475" s="94">
        <f t="shared" si="46"/>
        <v>0</v>
      </c>
      <c r="I475" s="94">
        <f t="shared" si="48"/>
        <v>0</v>
      </c>
      <c r="J475" s="320" t="str">
        <f t="shared" si="47"/>
        <v>2058–2059</v>
      </c>
      <c r="L475" s="356"/>
      <c r="N475" s="95"/>
    </row>
    <row r="476" spans="1:14" x14ac:dyDescent="0.3">
      <c r="A476" s="354">
        <v>58196</v>
      </c>
      <c r="B476" s="92">
        <f t="shared" si="43"/>
        <v>0</v>
      </c>
      <c r="C476" s="93"/>
      <c r="D476" s="94">
        <f t="shared" si="44"/>
        <v>0</v>
      </c>
      <c r="E476" s="355">
        <f t="shared" si="42"/>
        <v>0</v>
      </c>
      <c r="F476" s="94">
        <f t="shared" si="45"/>
        <v>0</v>
      </c>
      <c r="G476" s="94">
        <f>IF(AND(C476&lt;&gt;"",SUM(G$34:G475)&lt;E$25),$E$25/$E$29,0)</f>
        <v>0</v>
      </c>
      <c r="H476" s="94">
        <f t="shared" si="46"/>
        <v>0</v>
      </c>
      <c r="I476" s="94">
        <f t="shared" si="48"/>
        <v>0</v>
      </c>
      <c r="J476" s="320" t="str">
        <f t="shared" si="47"/>
        <v>2058–2059</v>
      </c>
      <c r="L476" s="356"/>
      <c r="N476" s="95"/>
    </row>
    <row r="477" spans="1:14" x14ac:dyDescent="0.3">
      <c r="A477" s="354">
        <v>58227</v>
      </c>
      <c r="B477" s="92">
        <f t="shared" si="43"/>
        <v>0</v>
      </c>
      <c r="C477" s="93"/>
      <c r="D477" s="94">
        <f t="shared" si="44"/>
        <v>0</v>
      </c>
      <c r="E477" s="355">
        <f t="shared" si="42"/>
        <v>0</v>
      </c>
      <c r="F477" s="94">
        <f t="shared" si="45"/>
        <v>0</v>
      </c>
      <c r="G477" s="94">
        <f>IF(AND(C477&lt;&gt;"",SUM(G$34:G476)&lt;E$25),$E$25/$E$29,0)</f>
        <v>0</v>
      </c>
      <c r="H477" s="94">
        <f t="shared" si="46"/>
        <v>0</v>
      </c>
      <c r="I477" s="94">
        <f t="shared" si="48"/>
        <v>0</v>
      </c>
      <c r="J477" s="320" t="str">
        <f t="shared" si="47"/>
        <v>2058–2059</v>
      </c>
      <c r="L477" s="356"/>
      <c r="N477" s="95"/>
    </row>
    <row r="478" spans="1:14" x14ac:dyDescent="0.3">
      <c r="A478" s="354">
        <v>58257</v>
      </c>
      <c r="B478" s="92">
        <f t="shared" si="43"/>
        <v>0</v>
      </c>
      <c r="C478" s="93"/>
      <c r="D478" s="94">
        <f t="shared" si="44"/>
        <v>0</v>
      </c>
      <c r="E478" s="355">
        <f t="shared" si="42"/>
        <v>0</v>
      </c>
      <c r="F478" s="94">
        <f t="shared" si="45"/>
        <v>0</v>
      </c>
      <c r="G478" s="94">
        <f>IF(AND(C478&lt;&gt;"",SUM(G$34:G477)&lt;E$25),$E$25/$E$29,0)</f>
        <v>0</v>
      </c>
      <c r="H478" s="94">
        <f t="shared" si="46"/>
        <v>0</v>
      </c>
      <c r="I478" s="94">
        <f t="shared" si="48"/>
        <v>0</v>
      </c>
      <c r="J478" s="320" t="str">
        <f t="shared" si="47"/>
        <v>2059–2060</v>
      </c>
      <c r="L478" s="356"/>
      <c r="N478" s="95"/>
    </row>
    <row r="479" spans="1:14" x14ac:dyDescent="0.3">
      <c r="A479" s="354">
        <v>58288</v>
      </c>
      <c r="B479" s="92">
        <f t="shared" si="43"/>
        <v>0</v>
      </c>
      <c r="C479" s="93"/>
      <c r="D479" s="94">
        <f t="shared" si="44"/>
        <v>0</v>
      </c>
      <c r="E479" s="355">
        <f t="shared" si="42"/>
        <v>0</v>
      </c>
      <c r="F479" s="94">
        <f t="shared" si="45"/>
        <v>0</v>
      </c>
      <c r="G479" s="94">
        <f>IF(AND(C479&lt;&gt;"",SUM(G$34:G478)&lt;E$25),$E$25/$E$29,0)</f>
        <v>0</v>
      </c>
      <c r="H479" s="94">
        <f t="shared" si="46"/>
        <v>0</v>
      </c>
      <c r="I479" s="94">
        <f t="shared" si="48"/>
        <v>0</v>
      </c>
      <c r="J479" s="320" t="str">
        <f t="shared" si="47"/>
        <v>2059–2060</v>
      </c>
      <c r="L479" s="356"/>
      <c r="N479" s="95"/>
    </row>
    <row r="480" spans="1:14" x14ac:dyDescent="0.3">
      <c r="A480" s="354">
        <v>58319</v>
      </c>
      <c r="B480" s="92">
        <f t="shared" si="43"/>
        <v>0</v>
      </c>
      <c r="C480" s="93"/>
      <c r="D480" s="94">
        <f t="shared" si="44"/>
        <v>0</v>
      </c>
      <c r="E480" s="355">
        <f t="shared" si="42"/>
        <v>0</v>
      </c>
      <c r="F480" s="94">
        <f t="shared" si="45"/>
        <v>0</v>
      </c>
      <c r="G480" s="94">
        <f>IF(AND(C480&lt;&gt;"",SUM(G$34:G479)&lt;E$25),$E$25/$E$29,0)</f>
        <v>0</v>
      </c>
      <c r="H480" s="94">
        <f t="shared" si="46"/>
        <v>0</v>
      </c>
      <c r="I480" s="94">
        <f t="shared" si="48"/>
        <v>0</v>
      </c>
      <c r="J480" s="320" t="str">
        <f t="shared" si="47"/>
        <v>2059–2060</v>
      </c>
      <c r="L480" s="356"/>
      <c r="N480" s="95"/>
    </row>
    <row r="481" spans="1:14" x14ac:dyDescent="0.3">
      <c r="A481" s="354">
        <v>58349</v>
      </c>
      <c r="B481" s="92">
        <f t="shared" si="43"/>
        <v>0</v>
      </c>
      <c r="C481" s="93"/>
      <c r="D481" s="94">
        <f t="shared" si="44"/>
        <v>0</v>
      </c>
      <c r="E481" s="355">
        <f t="shared" si="42"/>
        <v>0</v>
      </c>
      <c r="F481" s="94">
        <f t="shared" si="45"/>
        <v>0</v>
      </c>
      <c r="G481" s="94">
        <f>IF(AND(C481&lt;&gt;"",SUM(G$34:G480)&lt;E$25),$E$25/$E$29,0)</f>
        <v>0</v>
      </c>
      <c r="H481" s="94">
        <f t="shared" si="46"/>
        <v>0</v>
      </c>
      <c r="I481" s="94">
        <f t="shared" si="48"/>
        <v>0</v>
      </c>
      <c r="J481" s="320" t="str">
        <f t="shared" si="47"/>
        <v>2059–2060</v>
      </c>
      <c r="L481" s="356"/>
      <c r="N481" s="95"/>
    </row>
    <row r="482" spans="1:14" x14ac:dyDescent="0.3">
      <c r="A482" s="354">
        <v>58380</v>
      </c>
      <c r="B482" s="92">
        <f t="shared" si="43"/>
        <v>0</v>
      </c>
      <c r="C482" s="93"/>
      <c r="D482" s="94">
        <f t="shared" si="44"/>
        <v>0</v>
      </c>
      <c r="E482" s="355">
        <f t="shared" ref="E482:E545" si="49">C482-D482</f>
        <v>0</v>
      </c>
      <c r="F482" s="94">
        <f t="shared" si="45"/>
        <v>0</v>
      </c>
      <c r="G482" s="94">
        <f>IF(AND(C482&lt;&gt;"",SUM(G$34:G481)&lt;E$25),$E$25/$E$29,0)</f>
        <v>0</v>
      </c>
      <c r="H482" s="94">
        <f t="shared" si="46"/>
        <v>0</v>
      </c>
      <c r="I482" s="94">
        <f t="shared" si="48"/>
        <v>0</v>
      </c>
      <c r="J482" s="320" t="str">
        <f t="shared" si="47"/>
        <v>2059–2060</v>
      </c>
      <c r="L482" s="356"/>
      <c r="N482" s="95"/>
    </row>
    <row r="483" spans="1:14" x14ac:dyDescent="0.3">
      <c r="A483" s="354">
        <v>58410</v>
      </c>
      <c r="B483" s="92">
        <f t="shared" ref="B483:B546" si="50">IF(C483&gt;0,C483*-1,C483)</f>
        <v>0</v>
      </c>
      <c r="C483" s="93"/>
      <c r="D483" s="94">
        <f t="shared" ref="D483:D546" si="51">IF(C483="",0,IF($E$20="Beginning",IF(C482&lt;&gt;"",$F482*$E$16/12,0),IF(C482&lt;&gt;"",$F482*$E$16/12,$E$21*$E$16/12)))</f>
        <v>0</v>
      </c>
      <c r="E483" s="355">
        <f t="shared" si="49"/>
        <v>0</v>
      </c>
      <c r="F483" s="94">
        <f t="shared" ref="F483:F546" si="52">IF(C483="",0,IF(C482="",$E$21-E483,IF(C483&lt;&gt;"",F482-E483)))</f>
        <v>0</v>
      </c>
      <c r="G483" s="94">
        <f>IF(AND(C483&lt;&gt;"",SUM(G$34:G482)&lt;E$25),$E$25/$E$29,0)</f>
        <v>0</v>
      </c>
      <c r="H483" s="94">
        <f t="shared" ref="H483:H546" si="53">IF(C483&lt;&gt;"",G483+H482,0)</f>
        <v>0</v>
      </c>
      <c r="I483" s="94">
        <f t="shared" si="48"/>
        <v>0</v>
      </c>
      <c r="J483" s="320" t="str">
        <f t="shared" ref="J483:J546" si="54">IF(OR(MONTH(A483)=1,MONTH(A483)=2,MONTH(A483)=3,MONTH(A483)=4,MONTH(A483)=5,MONTH(A483)=6),YEAR(A483)-1&amp;"–"&amp;YEAR(A483),YEAR(A483)&amp;"–"&amp;YEAR(A483)+1)</f>
        <v>2059–2060</v>
      </c>
      <c r="L483" s="356"/>
      <c r="N483" s="95"/>
    </row>
    <row r="484" spans="1:14" x14ac:dyDescent="0.3">
      <c r="A484" s="354">
        <v>58441</v>
      </c>
      <c r="B484" s="92">
        <f t="shared" si="50"/>
        <v>0</v>
      </c>
      <c r="C484" s="93"/>
      <c r="D484" s="94">
        <f t="shared" si="51"/>
        <v>0</v>
      </c>
      <c r="E484" s="355">
        <f t="shared" si="49"/>
        <v>0</v>
      </c>
      <c r="F484" s="94">
        <f t="shared" si="52"/>
        <v>0</v>
      </c>
      <c r="G484" s="94">
        <f>IF(AND(C484&lt;&gt;"",SUM(G$34:G483)&lt;E$25),$E$25/$E$29,0)</f>
        <v>0</v>
      </c>
      <c r="H484" s="94">
        <f t="shared" si="53"/>
        <v>0</v>
      </c>
      <c r="I484" s="94">
        <f t="shared" ref="I484:I547" si="55">IF(C484&lt;&gt;"",$E$25-H484,0)</f>
        <v>0</v>
      </c>
      <c r="J484" s="320" t="str">
        <f t="shared" si="54"/>
        <v>2059–2060</v>
      </c>
      <c r="L484" s="356"/>
      <c r="N484" s="95"/>
    </row>
    <row r="485" spans="1:14" x14ac:dyDescent="0.3">
      <c r="A485" s="354">
        <v>58472</v>
      </c>
      <c r="B485" s="92">
        <f t="shared" si="50"/>
        <v>0</v>
      </c>
      <c r="C485" s="93"/>
      <c r="D485" s="94">
        <f t="shared" si="51"/>
        <v>0</v>
      </c>
      <c r="E485" s="355">
        <f t="shared" si="49"/>
        <v>0</v>
      </c>
      <c r="F485" s="94">
        <f t="shared" si="52"/>
        <v>0</v>
      </c>
      <c r="G485" s="94">
        <f>IF(AND(C485&lt;&gt;"",SUM(G$34:G484)&lt;E$25),$E$25/$E$29,0)</f>
        <v>0</v>
      </c>
      <c r="H485" s="94">
        <f t="shared" si="53"/>
        <v>0</v>
      </c>
      <c r="I485" s="94">
        <f t="shared" si="55"/>
        <v>0</v>
      </c>
      <c r="J485" s="320" t="str">
        <f t="shared" si="54"/>
        <v>2059–2060</v>
      </c>
      <c r="L485" s="356"/>
      <c r="N485" s="95"/>
    </row>
    <row r="486" spans="1:14" x14ac:dyDescent="0.3">
      <c r="A486" s="354">
        <v>58501</v>
      </c>
      <c r="B486" s="92">
        <f t="shared" si="50"/>
        <v>0</v>
      </c>
      <c r="C486" s="93"/>
      <c r="D486" s="94">
        <f t="shared" si="51"/>
        <v>0</v>
      </c>
      <c r="E486" s="355">
        <f t="shared" si="49"/>
        <v>0</v>
      </c>
      <c r="F486" s="94">
        <f t="shared" si="52"/>
        <v>0</v>
      </c>
      <c r="G486" s="94">
        <f>IF(AND(C486&lt;&gt;"",SUM(G$34:G485)&lt;E$25),$E$25/$E$29,0)</f>
        <v>0</v>
      </c>
      <c r="H486" s="94">
        <f t="shared" si="53"/>
        <v>0</v>
      </c>
      <c r="I486" s="94">
        <f t="shared" si="55"/>
        <v>0</v>
      </c>
      <c r="J486" s="320" t="str">
        <f t="shared" si="54"/>
        <v>2059–2060</v>
      </c>
      <c r="L486" s="356"/>
      <c r="N486" s="95"/>
    </row>
    <row r="487" spans="1:14" x14ac:dyDescent="0.3">
      <c r="A487" s="354">
        <v>58532</v>
      </c>
      <c r="B487" s="92">
        <f t="shared" si="50"/>
        <v>0</v>
      </c>
      <c r="C487" s="93"/>
      <c r="D487" s="94">
        <f t="shared" si="51"/>
        <v>0</v>
      </c>
      <c r="E487" s="355">
        <f t="shared" si="49"/>
        <v>0</v>
      </c>
      <c r="F487" s="94">
        <f t="shared" si="52"/>
        <v>0</v>
      </c>
      <c r="G487" s="94">
        <f>IF(AND(C487&lt;&gt;"",SUM(G$34:G486)&lt;E$25),$E$25/$E$29,0)</f>
        <v>0</v>
      </c>
      <c r="H487" s="94">
        <f t="shared" si="53"/>
        <v>0</v>
      </c>
      <c r="I487" s="94">
        <f t="shared" si="55"/>
        <v>0</v>
      </c>
      <c r="J487" s="320" t="str">
        <f t="shared" si="54"/>
        <v>2059–2060</v>
      </c>
      <c r="L487" s="356"/>
      <c r="N487" s="95"/>
    </row>
    <row r="488" spans="1:14" x14ac:dyDescent="0.3">
      <c r="A488" s="354">
        <v>58562</v>
      </c>
      <c r="B488" s="92">
        <f t="shared" si="50"/>
        <v>0</v>
      </c>
      <c r="C488" s="93"/>
      <c r="D488" s="94">
        <f t="shared" si="51"/>
        <v>0</v>
      </c>
      <c r="E488" s="355">
        <f t="shared" si="49"/>
        <v>0</v>
      </c>
      <c r="F488" s="94">
        <f t="shared" si="52"/>
        <v>0</v>
      </c>
      <c r="G488" s="94">
        <f>IF(AND(C488&lt;&gt;"",SUM(G$34:G487)&lt;E$25),$E$25/$E$29,0)</f>
        <v>0</v>
      </c>
      <c r="H488" s="94">
        <f t="shared" si="53"/>
        <v>0</v>
      </c>
      <c r="I488" s="94">
        <f t="shared" si="55"/>
        <v>0</v>
      </c>
      <c r="J488" s="320" t="str">
        <f t="shared" si="54"/>
        <v>2059–2060</v>
      </c>
      <c r="L488" s="356"/>
      <c r="N488" s="95"/>
    </row>
    <row r="489" spans="1:14" x14ac:dyDescent="0.3">
      <c r="A489" s="354">
        <v>58593</v>
      </c>
      <c r="B489" s="92">
        <f t="shared" si="50"/>
        <v>0</v>
      </c>
      <c r="C489" s="93"/>
      <c r="D489" s="94">
        <f t="shared" si="51"/>
        <v>0</v>
      </c>
      <c r="E489" s="355">
        <f t="shared" si="49"/>
        <v>0</v>
      </c>
      <c r="F489" s="94">
        <f t="shared" si="52"/>
        <v>0</v>
      </c>
      <c r="G489" s="94">
        <f>IF(AND(C489&lt;&gt;"",SUM(G$34:G488)&lt;E$25),$E$25/$E$29,0)</f>
        <v>0</v>
      </c>
      <c r="H489" s="94">
        <f t="shared" si="53"/>
        <v>0</v>
      </c>
      <c r="I489" s="94">
        <f t="shared" si="55"/>
        <v>0</v>
      </c>
      <c r="J489" s="320" t="str">
        <f t="shared" si="54"/>
        <v>2059–2060</v>
      </c>
      <c r="L489" s="356"/>
      <c r="N489" s="95"/>
    </row>
    <row r="490" spans="1:14" x14ac:dyDescent="0.3">
      <c r="A490" s="354">
        <v>58623</v>
      </c>
      <c r="B490" s="92">
        <f t="shared" si="50"/>
        <v>0</v>
      </c>
      <c r="C490" s="93"/>
      <c r="D490" s="94">
        <f t="shared" si="51"/>
        <v>0</v>
      </c>
      <c r="E490" s="355">
        <f t="shared" si="49"/>
        <v>0</v>
      </c>
      <c r="F490" s="94">
        <f t="shared" si="52"/>
        <v>0</v>
      </c>
      <c r="G490" s="94">
        <f>IF(AND(C490&lt;&gt;"",SUM(G$34:G489)&lt;E$25),$E$25/$E$29,0)</f>
        <v>0</v>
      </c>
      <c r="H490" s="94">
        <f t="shared" si="53"/>
        <v>0</v>
      </c>
      <c r="I490" s="94">
        <f t="shared" si="55"/>
        <v>0</v>
      </c>
      <c r="J490" s="320" t="str">
        <f t="shared" si="54"/>
        <v>2060–2061</v>
      </c>
      <c r="L490" s="356"/>
      <c r="N490" s="95"/>
    </row>
    <row r="491" spans="1:14" x14ac:dyDescent="0.3">
      <c r="A491" s="354">
        <v>58654</v>
      </c>
      <c r="B491" s="92">
        <f t="shared" si="50"/>
        <v>0</v>
      </c>
      <c r="C491" s="93"/>
      <c r="D491" s="94">
        <f t="shared" si="51"/>
        <v>0</v>
      </c>
      <c r="E491" s="355">
        <f t="shared" si="49"/>
        <v>0</v>
      </c>
      <c r="F491" s="94">
        <f t="shared" si="52"/>
        <v>0</v>
      </c>
      <c r="G491" s="94">
        <f>IF(AND(C491&lt;&gt;"",SUM(G$34:G490)&lt;E$25),$E$25/$E$29,0)</f>
        <v>0</v>
      </c>
      <c r="H491" s="94">
        <f t="shared" si="53"/>
        <v>0</v>
      </c>
      <c r="I491" s="94">
        <f t="shared" si="55"/>
        <v>0</v>
      </c>
      <c r="J491" s="320" t="str">
        <f t="shared" si="54"/>
        <v>2060–2061</v>
      </c>
      <c r="L491" s="356"/>
      <c r="N491" s="95"/>
    </row>
    <row r="492" spans="1:14" x14ac:dyDescent="0.3">
      <c r="A492" s="354">
        <v>58685</v>
      </c>
      <c r="B492" s="92">
        <f t="shared" si="50"/>
        <v>0</v>
      </c>
      <c r="C492" s="93"/>
      <c r="D492" s="94">
        <f t="shared" si="51"/>
        <v>0</v>
      </c>
      <c r="E492" s="355">
        <f t="shared" si="49"/>
        <v>0</v>
      </c>
      <c r="F492" s="94">
        <f t="shared" si="52"/>
        <v>0</v>
      </c>
      <c r="G492" s="94">
        <f>IF(AND(C492&lt;&gt;"",SUM(G$34:G491)&lt;E$25),$E$25/$E$29,0)</f>
        <v>0</v>
      </c>
      <c r="H492" s="94">
        <f t="shared" si="53"/>
        <v>0</v>
      </c>
      <c r="I492" s="94">
        <f t="shared" si="55"/>
        <v>0</v>
      </c>
      <c r="J492" s="320" t="str">
        <f t="shared" si="54"/>
        <v>2060–2061</v>
      </c>
      <c r="L492" s="356"/>
      <c r="N492" s="95"/>
    </row>
    <row r="493" spans="1:14" x14ac:dyDescent="0.3">
      <c r="A493" s="354">
        <v>58715</v>
      </c>
      <c r="B493" s="92">
        <f t="shared" si="50"/>
        <v>0</v>
      </c>
      <c r="C493" s="93"/>
      <c r="D493" s="94">
        <f t="shared" si="51"/>
        <v>0</v>
      </c>
      <c r="E493" s="355">
        <f t="shared" si="49"/>
        <v>0</v>
      </c>
      <c r="F493" s="94">
        <f t="shared" si="52"/>
        <v>0</v>
      </c>
      <c r="G493" s="94">
        <f>IF(AND(C493&lt;&gt;"",SUM(G$34:G492)&lt;E$25),$E$25/$E$29,0)</f>
        <v>0</v>
      </c>
      <c r="H493" s="94">
        <f t="shared" si="53"/>
        <v>0</v>
      </c>
      <c r="I493" s="94">
        <f t="shared" si="55"/>
        <v>0</v>
      </c>
      <c r="J493" s="320" t="str">
        <f t="shared" si="54"/>
        <v>2060–2061</v>
      </c>
      <c r="L493" s="356"/>
      <c r="N493" s="95"/>
    </row>
    <row r="494" spans="1:14" x14ac:dyDescent="0.3">
      <c r="A494" s="354">
        <v>58746</v>
      </c>
      <c r="B494" s="92">
        <f t="shared" si="50"/>
        <v>0</v>
      </c>
      <c r="C494" s="93"/>
      <c r="D494" s="94">
        <f t="shared" si="51"/>
        <v>0</v>
      </c>
      <c r="E494" s="355">
        <f t="shared" si="49"/>
        <v>0</v>
      </c>
      <c r="F494" s="94">
        <f t="shared" si="52"/>
        <v>0</v>
      </c>
      <c r="G494" s="94">
        <f>IF(AND(C494&lt;&gt;"",SUM(G$34:G493)&lt;E$25),$E$25/$E$29,0)</f>
        <v>0</v>
      </c>
      <c r="H494" s="94">
        <f t="shared" si="53"/>
        <v>0</v>
      </c>
      <c r="I494" s="94">
        <f t="shared" si="55"/>
        <v>0</v>
      </c>
      <c r="J494" s="320" t="str">
        <f t="shared" si="54"/>
        <v>2060–2061</v>
      </c>
      <c r="L494" s="356"/>
      <c r="N494" s="95"/>
    </row>
    <row r="495" spans="1:14" x14ac:dyDescent="0.3">
      <c r="A495" s="354">
        <v>58776</v>
      </c>
      <c r="B495" s="92">
        <f t="shared" si="50"/>
        <v>0</v>
      </c>
      <c r="C495" s="93"/>
      <c r="D495" s="94">
        <f t="shared" si="51"/>
        <v>0</v>
      </c>
      <c r="E495" s="355">
        <f t="shared" si="49"/>
        <v>0</v>
      </c>
      <c r="F495" s="94">
        <f t="shared" si="52"/>
        <v>0</v>
      </c>
      <c r="G495" s="94">
        <f>IF(AND(C495&lt;&gt;"",SUM(G$34:G494)&lt;E$25),$E$25/$E$29,0)</f>
        <v>0</v>
      </c>
      <c r="H495" s="94">
        <f t="shared" si="53"/>
        <v>0</v>
      </c>
      <c r="I495" s="94">
        <f t="shared" si="55"/>
        <v>0</v>
      </c>
      <c r="J495" s="320" t="str">
        <f t="shared" si="54"/>
        <v>2060–2061</v>
      </c>
      <c r="L495" s="356"/>
      <c r="N495" s="95"/>
    </row>
    <row r="496" spans="1:14" x14ac:dyDescent="0.3">
      <c r="A496" s="354">
        <v>58807</v>
      </c>
      <c r="B496" s="92">
        <f t="shared" si="50"/>
        <v>0</v>
      </c>
      <c r="C496" s="93"/>
      <c r="D496" s="94">
        <f t="shared" si="51"/>
        <v>0</v>
      </c>
      <c r="E496" s="355">
        <f t="shared" si="49"/>
        <v>0</v>
      </c>
      <c r="F496" s="94">
        <f t="shared" si="52"/>
        <v>0</v>
      </c>
      <c r="G496" s="94">
        <f>IF(AND(C496&lt;&gt;"",SUM(G$34:G495)&lt;E$25),$E$25/$E$29,0)</f>
        <v>0</v>
      </c>
      <c r="H496" s="94">
        <f t="shared" si="53"/>
        <v>0</v>
      </c>
      <c r="I496" s="94">
        <f t="shared" si="55"/>
        <v>0</v>
      </c>
      <c r="J496" s="320" t="str">
        <f t="shared" si="54"/>
        <v>2060–2061</v>
      </c>
      <c r="L496" s="356"/>
      <c r="N496" s="95"/>
    </row>
    <row r="497" spans="1:14" x14ac:dyDescent="0.3">
      <c r="A497" s="354">
        <v>58838</v>
      </c>
      <c r="B497" s="92">
        <f t="shared" si="50"/>
        <v>0</v>
      </c>
      <c r="C497" s="93"/>
      <c r="D497" s="94">
        <f t="shared" si="51"/>
        <v>0</v>
      </c>
      <c r="E497" s="355">
        <f t="shared" si="49"/>
        <v>0</v>
      </c>
      <c r="F497" s="94">
        <f t="shared" si="52"/>
        <v>0</v>
      </c>
      <c r="G497" s="94">
        <f>IF(AND(C497&lt;&gt;"",SUM(G$34:G496)&lt;E$25),$E$25/$E$29,0)</f>
        <v>0</v>
      </c>
      <c r="H497" s="94">
        <f t="shared" si="53"/>
        <v>0</v>
      </c>
      <c r="I497" s="94">
        <f t="shared" si="55"/>
        <v>0</v>
      </c>
      <c r="J497" s="320" t="str">
        <f t="shared" si="54"/>
        <v>2060–2061</v>
      </c>
      <c r="L497" s="356"/>
      <c r="N497" s="95"/>
    </row>
    <row r="498" spans="1:14" x14ac:dyDescent="0.3">
      <c r="A498" s="354">
        <v>58866</v>
      </c>
      <c r="B498" s="92">
        <f t="shared" si="50"/>
        <v>0</v>
      </c>
      <c r="C498" s="93"/>
      <c r="D498" s="94">
        <f t="shared" si="51"/>
        <v>0</v>
      </c>
      <c r="E498" s="355">
        <f t="shared" si="49"/>
        <v>0</v>
      </c>
      <c r="F498" s="94">
        <f t="shared" si="52"/>
        <v>0</v>
      </c>
      <c r="G498" s="94">
        <f>IF(AND(C498&lt;&gt;"",SUM(G$34:G497)&lt;E$25),$E$25/$E$29,0)</f>
        <v>0</v>
      </c>
      <c r="H498" s="94">
        <f t="shared" si="53"/>
        <v>0</v>
      </c>
      <c r="I498" s="94">
        <f t="shared" si="55"/>
        <v>0</v>
      </c>
      <c r="J498" s="320" t="str">
        <f t="shared" si="54"/>
        <v>2060–2061</v>
      </c>
      <c r="L498" s="356"/>
      <c r="N498" s="95"/>
    </row>
    <row r="499" spans="1:14" x14ac:dyDescent="0.3">
      <c r="A499" s="354">
        <v>58897</v>
      </c>
      <c r="B499" s="92">
        <f t="shared" si="50"/>
        <v>0</v>
      </c>
      <c r="C499" s="93"/>
      <c r="D499" s="94">
        <f t="shared" si="51"/>
        <v>0</v>
      </c>
      <c r="E499" s="355">
        <f t="shared" si="49"/>
        <v>0</v>
      </c>
      <c r="F499" s="94">
        <f t="shared" si="52"/>
        <v>0</v>
      </c>
      <c r="G499" s="94">
        <f>IF(AND(C499&lt;&gt;"",SUM(G$34:G498)&lt;E$25),$E$25/$E$29,0)</f>
        <v>0</v>
      </c>
      <c r="H499" s="94">
        <f t="shared" si="53"/>
        <v>0</v>
      </c>
      <c r="I499" s="94">
        <f t="shared" si="55"/>
        <v>0</v>
      </c>
      <c r="J499" s="320" t="str">
        <f t="shared" si="54"/>
        <v>2060–2061</v>
      </c>
      <c r="L499" s="356"/>
      <c r="N499" s="95"/>
    </row>
    <row r="500" spans="1:14" x14ac:dyDescent="0.3">
      <c r="A500" s="354">
        <v>58927</v>
      </c>
      <c r="B500" s="92">
        <f t="shared" si="50"/>
        <v>0</v>
      </c>
      <c r="C500" s="93"/>
      <c r="D500" s="94">
        <f t="shared" si="51"/>
        <v>0</v>
      </c>
      <c r="E500" s="355">
        <f t="shared" si="49"/>
        <v>0</v>
      </c>
      <c r="F500" s="94">
        <f t="shared" si="52"/>
        <v>0</v>
      </c>
      <c r="G500" s="94">
        <f>IF(AND(C500&lt;&gt;"",SUM(G$34:G499)&lt;E$25),$E$25/$E$29,0)</f>
        <v>0</v>
      </c>
      <c r="H500" s="94">
        <f t="shared" si="53"/>
        <v>0</v>
      </c>
      <c r="I500" s="94">
        <f t="shared" si="55"/>
        <v>0</v>
      </c>
      <c r="J500" s="320" t="str">
        <f t="shared" si="54"/>
        <v>2060–2061</v>
      </c>
      <c r="L500" s="356"/>
      <c r="N500" s="95"/>
    </row>
    <row r="501" spans="1:14" x14ac:dyDescent="0.3">
      <c r="A501" s="354">
        <v>58958</v>
      </c>
      <c r="B501" s="92">
        <f t="shared" si="50"/>
        <v>0</v>
      </c>
      <c r="C501" s="93"/>
      <c r="D501" s="94">
        <f t="shared" si="51"/>
        <v>0</v>
      </c>
      <c r="E501" s="355">
        <f t="shared" si="49"/>
        <v>0</v>
      </c>
      <c r="F501" s="94">
        <f t="shared" si="52"/>
        <v>0</v>
      </c>
      <c r="G501" s="94">
        <f>IF(AND(C501&lt;&gt;"",SUM(G$34:G500)&lt;E$25),$E$25/$E$29,0)</f>
        <v>0</v>
      </c>
      <c r="H501" s="94">
        <f t="shared" si="53"/>
        <v>0</v>
      </c>
      <c r="I501" s="94">
        <f t="shared" si="55"/>
        <v>0</v>
      </c>
      <c r="J501" s="320" t="str">
        <f t="shared" si="54"/>
        <v>2060–2061</v>
      </c>
      <c r="L501" s="356"/>
      <c r="N501" s="95"/>
    </row>
    <row r="502" spans="1:14" x14ac:dyDescent="0.3">
      <c r="A502" s="354">
        <v>58988</v>
      </c>
      <c r="B502" s="92">
        <f t="shared" si="50"/>
        <v>0</v>
      </c>
      <c r="C502" s="93"/>
      <c r="D502" s="94">
        <f t="shared" si="51"/>
        <v>0</v>
      </c>
      <c r="E502" s="355">
        <f t="shared" si="49"/>
        <v>0</v>
      </c>
      <c r="F502" s="94">
        <f t="shared" si="52"/>
        <v>0</v>
      </c>
      <c r="G502" s="94">
        <f>IF(AND(C502&lt;&gt;"",SUM(G$34:G501)&lt;E$25),$E$25/$E$29,0)</f>
        <v>0</v>
      </c>
      <c r="H502" s="94">
        <f t="shared" si="53"/>
        <v>0</v>
      </c>
      <c r="I502" s="94">
        <f t="shared" si="55"/>
        <v>0</v>
      </c>
      <c r="J502" s="320" t="str">
        <f t="shared" si="54"/>
        <v>2061–2062</v>
      </c>
      <c r="L502" s="356"/>
      <c r="N502" s="95"/>
    </row>
    <row r="503" spans="1:14" x14ac:dyDescent="0.3">
      <c r="A503" s="354">
        <v>59019</v>
      </c>
      <c r="B503" s="92">
        <f t="shared" si="50"/>
        <v>0</v>
      </c>
      <c r="C503" s="93"/>
      <c r="D503" s="94">
        <f t="shared" si="51"/>
        <v>0</v>
      </c>
      <c r="E503" s="355">
        <f t="shared" si="49"/>
        <v>0</v>
      </c>
      <c r="F503" s="94">
        <f t="shared" si="52"/>
        <v>0</v>
      </c>
      <c r="G503" s="94">
        <f>IF(AND(C503&lt;&gt;"",SUM(G$34:G502)&lt;E$25),$E$25/$E$29,0)</f>
        <v>0</v>
      </c>
      <c r="H503" s="94">
        <f t="shared" si="53"/>
        <v>0</v>
      </c>
      <c r="I503" s="94">
        <f t="shared" si="55"/>
        <v>0</v>
      </c>
      <c r="J503" s="320" t="str">
        <f t="shared" si="54"/>
        <v>2061–2062</v>
      </c>
      <c r="L503" s="356"/>
      <c r="N503" s="95"/>
    </row>
    <row r="504" spans="1:14" x14ac:dyDescent="0.3">
      <c r="A504" s="354">
        <v>59050</v>
      </c>
      <c r="B504" s="92">
        <f t="shared" si="50"/>
        <v>0</v>
      </c>
      <c r="C504" s="93"/>
      <c r="D504" s="94">
        <f t="shared" si="51"/>
        <v>0</v>
      </c>
      <c r="E504" s="355">
        <f t="shared" si="49"/>
        <v>0</v>
      </c>
      <c r="F504" s="94">
        <f t="shared" si="52"/>
        <v>0</v>
      </c>
      <c r="G504" s="94">
        <f>IF(AND(C504&lt;&gt;"",SUM(G$34:G503)&lt;E$25),$E$25/$E$29,0)</f>
        <v>0</v>
      </c>
      <c r="H504" s="94">
        <f t="shared" si="53"/>
        <v>0</v>
      </c>
      <c r="I504" s="94">
        <f t="shared" si="55"/>
        <v>0</v>
      </c>
      <c r="J504" s="320" t="str">
        <f t="shared" si="54"/>
        <v>2061–2062</v>
      </c>
      <c r="L504" s="356"/>
      <c r="N504" s="95"/>
    </row>
    <row r="505" spans="1:14" x14ac:dyDescent="0.3">
      <c r="A505" s="354">
        <v>59080</v>
      </c>
      <c r="B505" s="92">
        <f t="shared" si="50"/>
        <v>0</v>
      </c>
      <c r="C505" s="93"/>
      <c r="D505" s="94">
        <f t="shared" si="51"/>
        <v>0</v>
      </c>
      <c r="E505" s="355">
        <f t="shared" si="49"/>
        <v>0</v>
      </c>
      <c r="F505" s="94">
        <f t="shared" si="52"/>
        <v>0</v>
      </c>
      <c r="G505" s="94">
        <f>IF(AND(C505&lt;&gt;"",SUM(G$34:G504)&lt;E$25),$E$25/$E$29,0)</f>
        <v>0</v>
      </c>
      <c r="H505" s="94">
        <f t="shared" si="53"/>
        <v>0</v>
      </c>
      <c r="I505" s="94">
        <f t="shared" si="55"/>
        <v>0</v>
      </c>
      <c r="J505" s="320" t="str">
        <f t="shared" si="54"/>
        <v>2061–2062</v>
      </c>
      <c r="L505" s="356"/>
      <c r="N505" s="95"/>
    </row>
    <row r="506" spans="1:14" x14ac:dyDescent="0.3">
      <c r="A506" s="354">
        <v>59111</v>
      </c>
      <c r="B506" s="92">
        <f t="shared" si="50"/>
        <v>0</v>
      </c>
      <c r="C506" s="93"/>
      <c r="D506" s="94">
        <f t="shared" si="51"/>
        <v>0</v>
      </c>
      <c r="E506" s="355">
        <f t="shared" si="49"/>
        <v>0</v>
      </c>
      <c r="F506" s="94">
        <f t="shared" si="52"/>
        <v>0</v>
      </c>
      <c r="G506" s="94">
        <f>IF(AND(C506&lt;&gt;"",SUM(G$34:G505)&lt;E$25),$E$25/$E$29,0)</f>
        <v>0</v>
      </c>
      <c r="H506" s="94">
        <f t="shared" si="53"/>
        <v>0</v>
      </c>
      <c r="I506" s="94">
        <f t="shared" si="55"/>
        <v>0</v>
      </c>
      <c r="J506" s="320" t="str">
        <f t="shared" si="54"/>
        <v>2061–2062</v>
      </c>
      <c r="L506" s="356"/>
      <c r="N506" s="95"/>
    </row>
    <row r="507" spans="1:14" x14ac:dyDescent="0.3">
      <c r="A507" s="354">
        <v>59141</v>
      </c>
      <c r="B507" s="92">
        <f t="shared" si="50"/>
        <v>0</v>
      </c>
      <c r="C507" s="93"/>
      <c r="D507" s="94">
        <f t="shared" si="51"/>
        <v>0</v>
      </c>
      <c r="E507" s="355">
        <f t="shared" si="49"/>
        <v>0</v>
      </c>
      <c r="F507" s="94">
        <f t="shared" si="52"/>
        <v>0</v>
      </c>
      <c r="G507" s="94">
        <f>IF(AND(C507&lt;&gt;"",SUM(G$34:G506)&lt;E$25),$E$25/$E$29,0)</f>
        <v>0</v>
      </c>
      <c r="H507" s="94">
        <f t="shared" si="53"/>
        <v>0</v>
      </c>
      <c r="I507" s="94">
        <f t="shared" si="55"/>
        <v>0</v>
      </c>
      <c r="J507" s="320" t="str">
        <f t="shared" si="54"/>
        <v>2061–2062</v>
      </c>
      <c r="L507" s="356"/>
      <c r="N507" s="95"/>
    </row>
    <row r="508" spans="1:14" x14ac:dyDescent="0.3">
      <c r="A508" s="354">
        <v>59172</v>
      </c>
      <c r="B508" s="92">
        <f t="shared" si="50"/>
        <v>0</v>
      </c>
      <c r="C508" s="93"/>
      <c r="D508" s="94">
        <f t="shared" si="51"/>
        <v>0</v>
      </c>
      <c r="E508" s="355">
        <f t="shared" si="49"/>
        <v>0</v>
      </c>
      <c r="F508" s="94">
        <f t="shared" si="52"/>
        <v>0</v>
      </c>
      <c r="G508" s="94">
        <f>IF(AND(C508&lt;&gt;"",SUM(G$34:G507)&lt;E$25),$E$25/$E$29,0)</f>
        <v>0</v>
      </c>
      <c r="H508" s="94">
        <f t="shared" si="53"/>
        <v>0</v>
      </c>
      <c r="I508" s="94">
        <f t="shared" si="55"/>
        <v>0</v>
      </c>
      <c r="J508" s="320" t="str">
        <f t="shared" si="54"/>
        <v>2061–2062</v>
      </c>
      <c r="L508" s="356"/>
      <c r="N508" s="95"/>
    </row>
    <row r="509" spans="1:14" x14ac:dyDescent="0.3">
      <c r="A509" s="354">
        <v>59203</v>
      </c>
      <c r="B509" s="92">
        <f t="shared" si="50"/>
        <v>0</v>
      </c>
      <c r="C509" s="93"/>
      <c r="D509" s="94">
        <f t="shared" si="51"/>
        <v>0</v>
      </c>
      <c r="E509" s="355">
        <f t="shared" si="49"/>
        <v>0</v>
      </c>
      <c r="F509" s="94">
        <f t="shared" si="52"/>
        <v>0</v>
      </c>
      <c r="G509" s="94">
        <f>IF(AND(C509&lt;&gt;"",SUM(G$34:G508)&lt;E$25),$E$25/$E$29,0)</f>
        <v>0</v>
      </c>
      <c r="H509" s="94">
        <f t="shared" si="53"/>
        <v>0</v>
      </c>
      <c r="I509" s="94">
        <f t="shared" si="55"/>
        <v>0</v>
      </c>
      <c r="J509" s="320" t="str">
        <f t="shared" si="54"/>
        <v>2061–2062</v>
      </c>
      <c r="L509" s="356"/>
      <c r="N509" s="95"/>
    </row>
    <row r="510" spans="1:14" x14ac:dyDescent="0.3">
      <c r="A510" s="354">
        <v>59231</v>
      </c>
      <c r="B510" s="92">
        <f t="shared" si="50"/>
        <v>0</v>
      </c>
      <c r="C510" s="93"/>
      <c r="D510" s="94">
        <f t="shared" si="51"/>
        <v>0</v>
      </c>
      <c r="E510" s="355">
        <f t="shared" si="49"/>
        <v>0</v>
      </c>
      <c r="F510" s="94">
        <f t="shared" si="52"/>
        <v>0</v>
      </c>
      <c r="G510" s="94">
        <f>IF(AND(C510&lt;&gt;"",SUM(G$34:G509)&lt;E$25),$E$25/$E$29,0)</f>
        <v>0</v>
      </c>
      <c r="H510" s="94">
        <f t="shared" si="53"/>
        <v>0</v>
      </c>
      <c r="I510" s="94">
        <f t="shared" si="55"/>
        <v>0</v>
      </c>
      <c r="J510" s="320" t="str">
        <f t="shared" si="54"/>
        <v>2061–2062</v>
      </c>
      <c r="L510" s="356"/>
      <c r="N510" s="95"/>
    </row>
    <row r="511" spans="1:14" x14ac:dyDescent="0.3">
      <c r="A511" s="354">
        <v>59262</v>
      </c>
      <c r="B511" s="92">
        <f t="shared" si="50"/>
        <v>0</v>
      </c>
      <c r="C511" s="93"/>
      <c r="D511" s="94">
        <f t="shared" si="51"/>
        <v>0</v>
      </c>
      <c r="E511" s="355">
        <f t="shared" si="49"/>
        <v>0</v>
      </c>
      <c r="F511" s="94">
        <f t="shared" si="52"/>
        <v>0</v>
      </c>
      <c r="G511" s="94">
        <f>IF(AND(C511&lt;&gt;"",SUM(G$34:G510)&lt;E$25),$E$25/$E$29,0)</f>
        <v>0</v>
      </c>
      <c r="H511" s="94">
        <f t="shared" si="53"/>
        <v>0</v>
      </c>
      <c r="I511" s="94">
        <f t="shared" si="55"/>
        <v>0</v>
      </c>
      <c r="J511" s="320" t="str">
        <f t="shared" si="54"/>
        <v>2061–2062</v>
      </c>
      <c r="L511" s="356"/>
      <c r="N511" s="95"/>
    </row>
    <row r="512" spans="1:14" x14ac:dyDescent="0.3">
      <c r="A512" s="354">
        <v>59292</v>
      </c>
      <c r="B512" s="92">
        <f t="shared" si="50"/>
        <v>0</v>
      </c>
      <c r="C512" s="93"/>
      <c r="D512" s="94">
        <f t="shared" si="51"/>
        <v>0</v>
      </c>
      <c r="E512" s="355">
        <f t="shared" si="49"/>
        <v>0</v>
      </c>
      <c r="F512" s="94">
        <f t="shared" si="52"/>
        <v>0</v>
      </c>
      <c r="G512" s="94">
        <f>IF(AND(C512&lt;&gt;"",SUM(G$34:G511)&lt;E$25),$E$25/$E$29,0)</f>
        <v>0</v>
      </c>
      <c r="H512" s="94">
        <f t="shared" si="53"/>
        <v>0</v>
      </c>
      <c r="I512" s="94">
        <f t="shared" si="55"/>
        <v>0</v>
      </c>
      <c r="J512" s="320" t="str">
        <f t="shared" si="54"/>
        <v>2061–2062</v>
      </c>
      <c r="L512" s="356"/>
      <c r="N512" s="95"/>
    </row>
    <row r="513" spans="1:14" x14ac:dyDescent="0.3">
      <c r="A513" s="354">
        <v>59323</v>
      </c>
      <c r="B513" s="92">
        <f t="shared" si="50"/>
        <v>0</v>
      </c>
      <c r="C513" s="93"/>
      <c r="D513" s="94">
        <f t="shared" si="51"/>
        <v>0</v>
      </c>
      <c r="E513" s="355">
        <f t="shared" si="49"/>
        <v>0</v>
      </c>
      <c r="F513" s="94">
        <f t="shared" si="52"/>
        <v>0</v>
      </c>
      <c r="G513" s="94">
        <f>IF(AND(C513&lt;&gt;"",SUM(G$34:G512)&lt;E$25),$E$25/$E$29,0)</f>
        <v>0</v>
      </c>
      <c r="H513" s="94">
        <f t="shared" si="53"/>
        <v>0</v>
      </c>
      <c r="I513" s="94">
        <f t="shared" si="55"/>
        <v>0</v>
      </c>
      <c r="J513" s="320" t="str">
        <f t="shared" si="54"/>
        <v>2061–2062</v>
      </c>
      <c r="L513" s="356"/>
      <c r="N513" s="95"/>
    </row>
    <row r="514" spans="1:14" x14ac:dyDescent="0.3">
      <c r="A514" s="354">
        <v>59353</v>
      </c>
      <c r="B514" s="92">
        <f t="shared" si="50"/>
        <v>0</v>
      </c>
      <c r="C514" s="93"/>
      <c r="D514" s="94">
        <f t="shared" si="51"/>
        <v>0</v>
      </c>
      <c r="E514" s="355">
        <f t="shared" si="49"/>
        <v>0</v>
      </c>
      <c r="F514" s="94">
        <f t="shared" si="52"/>
        <v>0</v>
      </c>
      <c r="G514" s="94">
        <f>IF(AND(C514&lt;&gt;"",SUM(G$34:G513)&lt;E$25),$E$25/$E$29,0)</f>
        <v>0</v>
      </c>
      <c r="H514" s="94">
        <f t="shared" si="53"/>
        <v>0</v>
      </c>
      <c r="I514" s="94">
        <f t="shared" si="55"/>
        <v>0</v>
      </c>
      <c r="J514" s="320" t="str">
        <f t="shared" si="54"/>
        <v>2062–2063</v>
      </c>
      <c r="L514" s="356"/>
      <c r="N514" s="95"/>
    </row>
    <row r="515" spans="1:14" x14ac:dyDescent="0.3">
      <c r="A515" s="354">
        <v>59384</v>
      </c>
      <c r="B515" s="92">
        <f t="shared" si="50"/>
        <v>0</v>
      </c>
      <c r="C515" s="93"/>
      <c r="D515" s="94">
        <f t="shared" si="51"/>
        <v>0</v>
      </c>
      <c r="E515" s="355">
        <f t="shared" si="49"/>
        <v>0</v>
      </c>
      <c r="F515" s="94">
        <f t="shared" si="52"/>
        <v>0</v>
      </c>
      <c r="G515" s="94">
        <f>IF(AND(C515&lt;&gt;"",SUM(G$34:G514)&lt;E$25),$E$25/$E$29,0)</f>
        <v>0</v>
      </c>
      <c r="H515" s="94">
        <f t="shared" si="53"/>
        <v>0</v>
      </c>
      <c r="I515" s="94">
        <f t="shared" si="55"/>
        <v>0</v>
      </c>
      <c r="J515" s="320" t="str">
        <f t="shared" si="54"/>
        <v>2062–2063</v>
      </c>
      <c r="L515" s="356"/>
      <c r="N515" s="95"/>
    </row>
    <row r="516" spans="1:14" x14ac:dyDescent="0.3">
      <c r="A516" s="354">
        <v>59415</v>
      </c>
      <c r="B516" s="92">
        <f t="shared" si="50"/>
        <v>0</v>
      </c>
      <c r="C516" s="93"/>
      <c r="D516" s="94">
        <f t="shared" si="51"/>
        <v>0</v>
      </c>
      <c r="E516" s="355">
        <f t="shared" si="49"/>
        <v>0</v>
      </c>
      <c r="F516" s="94">
        <f t="shared" si="52"/>
        <v>0</v>
      </c>
      <c r="G516" s="94">
        <f>IF(AND(C516&lt;&gt;"",SUM(G$34:G515)&lt;E$25),$E$25/$E$29,0)</f>
        <v>0</v>
      </c>
      <c r="H516" s="94">
        <f t="shared" si="53"/>
        <v>0</v>
      </c>
      <c r="I516" s="94">
        <f t="shared" si="55"/>
        <v>0</v>
      </c>
      <c r="J516" s="320" t="str">
        <f t="shared" si="54"/>
        <v>2062–2063</v>
      </c>
      <c r="L516" s="356"/>
      <c r="N516" s="95"/>
    </row>
    <row r="517" spans="1:14" x14ac:dyDescent="0.3">
      <c r="A517" s="354">
        <v>59445</v>
      </c>
      <c r="B517" s="92">
        <f t="shared" si="50"/>
        <v>0</v>
      </c>
      <c r="C517" s="93"/>
      <c r="D517" s="94">
        <f t="shared" si="51"/>
        <v>0</v>
      </c>
      <c r="E517" s="355">
        <f t="shared" si="49"/>
        <v>0</v>
      </c>
      <c r="F517" s="94">
        <f t="shared" si="52"/>
        <v>0</v>
      </c>
      <c r="G517" s="94">
        <f>IF(AND(C517&lt;&gt;"",SUM(G$34:G516)&lt;E$25),$E$25/$E$29,0)</f>
        <v>0</v>
      </c>
      <c r="H517" s="94">
        <f t="shared" si="53"/>
        <v>0</v>
      </c>
      <c r="I517" s="94">
        <f t="shared" si="55"/>
        <v>0</v>
      </c>
      <c r="J517" s="320" t="str">
        <f t="shared" si="54"/>
        <v>2062–2063</v>
      </c>
      <c r="L517" s="356"/>
      <c r="N517" s="95"/>
    </row>
    <row r="518" spans="1:14" x14ac:dyDescent="0.3">
      <c r="A518" s="354">
        <v>59476</v>
      </c>
      <c r="B518" s="92">
        <f t="shared" si="50"/>
        <v>0</v>
      </c>
      <c r="C518" s="93"/>
      <c r="D518" s="94">
        <f t="shared" si="51"/>
        <v>0</v>
      </c>
      <c r="E518" s="355">
        <f t="shared" si="49"/>
        <v>0</v>
      </c>
      <c r="F518" s="94">
        <f t="shared" si="52"/>
        <v>0</v>
      </c>
      <c r="G518" s="94">
        <f>IF(AND(C518&lt;&gt;"",SUM(G$34:G517)&lt;E$25),$E$25/$E$29,0)</f>
        <v>0</v>
      </c>
      <c r="H518" s="94">
        <f t="shared" si="53"/>
        <v>0</v>
      </c>
      <c r="I518" s="94">
        <f t="shared" si="55"/>
        <v>0</v>
      </c>
      <c r="J518" s="320" t="str">
        <f t="shared" si="54"/>
        <v>2062–2063</v>
      </c>
      <c r="L518" s="356"/>
      <c r="N518" s="95"/>
    </row>
    <row r="519" spans="1:14" x14ac:dyDescent="0.3">
      <c r="A519" s="354">
        <v>59506</v>
      </c>
      <c r="B519" s="92">
        <f t="shared" si="50"/>
        <v>0</v>
      </c>
      <c r="C519" s="93"/>
      <c r="D519" s="94">
        <f t="shared" si="51"/>
        <v>0</v>
      </c>
      <c r="E519" s="355">
        <f t="shared" si="49"/>
        <v>0</v>
      </c>
      <c r="F519" s="94">
        <f t="shared" si="52"/>
        <v>0</v>
      </c>
      <c r="G519" s="94">
        <f>IF(AND(C519&lt;&gt;"",SUM(G$34:G518)&lt;E$25),$E$25/$E$29,0)</f>
        <v>0</v>
      </c>
      <c r="H519" s="94">
        <f t="shared" si="53"/>
        <v>0</v>
      </c>
      <c r="I519" s="94">
        <f t="shared" si="55"/>
        <v>0</v>
      </c>
      <c r="J519" s="320" t="str">
        <f t="shared" si="54"/>
        <v>2062–2063</v>
      </c>
      <c r="L519" s="356"/>
      <c r="N519" s="95"/>
    </row>
    <row r="520" spans="1:14" x14ac:dyDescent="0.3">
      <c r="A520" s="354">
        <v>59537</v>
      </c>
      <c r="B520" s="92">
        <f t="shared" si="50"/>
        <v>0</v>
      </c>
      <c r="C520" s="93"/>
      <c r="D520" s="94">
        <f t="shared" si="51"/>
        <v>0</v>
      </c>
      <c r="E520" s="355">
        <f t="shared" si="49"/>
        <v>0</v>
      </c>
      <c r="F520" s="94">
        <f t="shared" si="52"/>
        <v>0</v>
      </c>
      <c r="G520" s="94">
        <f>IF(AND(C520&lt;&gt;"",SUM(G$34:G519)&lt;E$25),$E$25/$E$29,0)</f>
        <v>0</v>
      </c>
      <c r="H520" s="94">
        <f t="shared" si="53"/>
        <v>0</v>
      </c>
      <c r="I520" s="94">
        <f t="shared" si="55"/>
        <v>0</v>
      </c>
      <c r="J520" s="320" t="str">
        <f t="shared" si="54"/>
        <v>2062–2063</v>
      </c>
      <c r="L520" s="356"/>
      <c r="N520" s="95"/>
    </row>
    <row r="521" spans="1:14" x14ac:dyDescent="0.3">
      <c r="A521" s="354">
        <v>59568</v>
      </c>
      <c r="B521" s="92">
        <f t="shared" si="50"/>
        <v>0</v>
      </c>
      <c r="C521" s="93"/>
      <c r="D521" s="94">
        <f t="shared" si="51"/>
        <v>0</v>
      </c>
      <c r="E521" s="355">
        <f t="shared" si="49"/>
        <v>0</v>
      </c>
      <c r="F521" s="94">
        <f t="shared" si="52"/>
        <v>0</v>
      </c>
      <c r="G521" s="94">
        <f>IF(AND(C521&lt;&gt;"",SUM(G$34:G520)&lt;E$25),$E$25/$E$29,0)</f>
        <v>0</v>
      </c>
      <c r="H521" s="94">
        <f t="shared" si="53"/>
        <v>0</v>
      </c>
      <c r="I521" s="94">
        <f t="shared" si="55"/>
        <v>0</v>
      </c>
      <c r="J521" s="320" t="str">
        <f t="shared" si="54"/>
        <v>2062–2063</v>
      </c>
      <c r="L521" s="356"/>
      <c r="N521" s="95"/>
    </row>
    <row r="522" spans="1:14" x14ac:dyDescent="0.3">
      <c r="A522" s="354">
        <v>59596</v>
      </c>
      <c r="B522" s="92">
        <f t="shared" si="50"/>
        <v>0</v>
      </c>
      <c r="C522" s="93"/>
      <c r="D522" s="94">
        <f t="shared" si="51"/>
        <v>0</v>
      </c>
      <c r="E522" s="355">
        <f t="shared" si="49"/>
        <v>0</v>
      </c>
      <c r="F522" s="94">
        <f t="shared" si="52"/>
        <v>0</v>
      </c>
      <c r="G522" s="94">
        <f>IF(AND(C522&lt;&gt;"",SUM(G$34:G521)&lt;E$25),$E$25/$E$29,0)</f>
        <v>0</v>
      </c>
      <c r="H522" s="94">
        <f t="shared" si="53"/>
        <v>0</v>
      </c>
      <c r="I522" s="94">
        <f t="shared" si="55"/>
        <v>0</v>
      </c>
      <c r="J522" s="320" t="str">
        <f t="shared" si="54"/>
        <v>2062–2063</v>
      </c>
      <c r="L522" s="356"/>
      <c r="N522" s="95"/>
    </row>
    <row r="523" spans="1:14" x14ac:dyDescent="0.3">
      <c r="A523" s="354">
        <v>59627</v>
      </c>
      <c r="B523" s="92">
        <f t="shared" si="50"/>
        <v>0</v>
      </c>
      <c r="C523" s="93"/>
      <c r="D523" s="94">
        <f t="shared" si="51"/>
        <v>0</v>
      </c>
      <c r="E523" s="355">
        <f t="shared" si="49"/>
        <v>0</v>
      </c>
      <c r="F523" s="94">
        <f t="shared" si="52"/>
        <v>0</v>
      </c>
      <c r="G523" s="94">
        <f>IF(AND(C523&lt;&gt;"",SUM(G$34:G522)&lt;E$25),$E$25/$E$29,0)</f>
        <v>0</v>
      </c>
      <c r="H523" s="94">
        <f t="shared" si="53"/>
        <v>0</v>
      </c>
      <c r="I523" s="94">
        <f t="shared" si="55"/>
        <v>0</v>
      </c>
      <c r="J523" s="320" t="str">
        <f t="shared" si="54"/>
        <v>2062–2063</v>
      </c>
      <c r="L523" s="356"/>
      <c r="N523" s="95"/>
    </row>
    <row r="524" spans="1:14" x14ac:dyDescent="0.3">
      <c r="A524" s="354">
        <v>59657</v>
      </c>
      <c r="B524" s="92">
        <f t="shared" si="50"/>
        <v>0</v>
      </c>
      <c r="C524" s="93"/>
      <c r="D524" s="94">
        <f t="shared" si="51"/>
        <v>0</v>
      </c>
      <c r="E524" s="355">
        <f t="shared" si="49"/>
        <v>0</v>
      </c>
      <c r="F524" s="94">
        <f t="shared" si="52"/>
        <v>0</v>
      </c>
      <c r="G524" s="94">
        <f>IF(AND(C524&lt;&gt;"",SUM(G$34:G523)&lt;E$25),$E$25/$E$29,0)</f>
        <v>0</v>
      </c>
      <c r="H524" s="94">
        <f t="shared" si="53"/>
        <v>0</v>
      </c>
      <c r="I524" s="94">
        <f t="shared" si="55"/>
        <v>0</v>
      </c>
      <c r="J524" s="320" t="str">
        <f t="shared" si="54"/>
        <v>2062–2063</v>
      </c>
      <c r="L524" s="356"/>
      <c r="N524" s="95"/>
    </row>
    <row r="525" spans="1:14" x14ac:dyDescent="0.3">
      <c r="A525" s="354">
        <v>59688</v>
      </c>
      <c r="B525" s="92">
        <f t="shared" si="50"/>
        <v>0</v>
      </c>
      <c r="C525" s="93"/>
      <c r="D525" s="94">
        <f t="shared" si="51"/>
        <v>0</v>
      </c>
      <c r="E525" s="355">
        <f t="shared" si="49"/>
        <v>0</v>
      </c>
      <c r="F525" s="94">
        <f t="shared" si="52"/>
        <v>0</v>
      </c>
      <c r="G525" s="94">
        <f>IF(AND(C525&lt;&gt;"",SUM(G$34:G524)&lt;E$25),$E$25/$E$29,0)</f>
        <v>0</v>
      </c>
      <c r="H525" s="94">
        <f t="shared" si="53"/>
        <v>0</v>
      </c>
      <c r="I525" s="94">
        <f t="shared" si="55"/>
        <v>0</v>
      </c>
      <c r="J525" s="320" t="str">
        <f t="shared" si="54"/>
        <v>2062–2063</v>
      </c>
      <c r="L525" s="356"/>
      <c r="N525" s="95"/>
    </row>
    <row r="526" spans="1:14" x14ac:dyDescent="0.3">
      <c r="A526" s="354">
        <v>59718</v>
      </c>
      <c r="B526" s="92">
        <f t="shared" si="50"/>
        <v>0</v>
      </c>
      <c r="C526" s="93"/>
      <c r="D526" s="94">
        <f t="shared" si="51"/>
        <v>0</v>
      </c>
      <c r="E526" s="355">
        <f t="shared" si="49"/>
        <v>0</v>
      </c>
      <c r="F526" s="94">
        <f t="shared" si="52"/>
        <v>0</v>
      </c>
      <c r="G526" s="94">
        <f>IF(AND(C526&lt;&gt;"",SUM(G$34:G525)&lt;E$25),$E$25/$E$29,0)</f>
        <v>0</v>
      </c>
      <c r="H526" s="94">
        <f t="shared" si="53"/>
        <v>0</v>
      </c>
      <c r="I526" s="94">
        <f t="shared" si="55"/>
        <v>0</v>
      </c>
      <c r="J526" s="320" t="str">
        <f t="shared" si="54"/>
        <v>2063–2064</v>
      </c>
      <c r="L526" s="356"/>
      <c r="N526" s="95"/>
    </row>
    <row r="527" spans="1:14" x14ac:dyDescent="0.3">
      <c r="A527" s="354">
        <v>59749</v>
      </c>
      <c r="B527" s="92">
        <f t="shared" si="50"/>
        <v>0</v>
      </c>
      <c r="C527" s="93"/>
      <c r="D527" s="94">
        <f t="shared" si="51"/>
        <v>0</v>
      </c>
      <c r="E527" s="355">
        <f t="shared" si="49"/>
        <v>0</v>
      </c>
      <c r="F527" s="94">
        <f t="shared" si="52"/>
        <v>0</v>
      </c>
      <c r="G527" s="94">
        <f>IF(AND(C527&lt;&gt;"",SUM(G$34:G526)&lt;E$25),$E$25/$E$29,0)</f>
        <v>0</v>
      </c>
      <c r="H527" s="94">
        <f t="shared" si="53"/>
        <v>0</v>
      </c>
      <c r="I527" s="94">
        <f t="shared" si="55"/>
        <v>0</v>
      </c>
      <c r="J527" s="320" t="str">
        <f t="shared" si="54"/>
        <v>2063–2064</v>
      </c>
      <c r="L527" s="356"/>
      <c r="N527" s="95"/>
    </row>
    <row r="528" spans="1:14" x14ac:dyDescent="0.3">
      <c r="A528" s="354">
        <v>59780</v>
      </c>
      <c r="B528" s="92">
        <f t="shared" si="50"/>
        <v>0</v>
      </c>
      <c r="C528" s="93"/>
      <c r="D528" s="94">
        <f t="shared" si="51"/>
        <v>0</v>
      </c>
      <c r="E528" s="355">
        <f t="shared" si="49"/>
        <v>0</v>
      </c>
      <c r="F528" s="94">
        <f t="shared" si="52"/>
        <v>0</v>
      </c>
      <c r="G528" s="94">
        <f>IF(AND(C528&lt;&gt;"",SUM(G$34:G527)&lt;E$25),$E$25/$E$29,0)</f>
        <v>0</v>
      </c>
      <c r="H528" s="94">
        <f t="shared" si="53"/>
        <v>0</v>
      </c>
      <c r="I528" s="94">
        <f t="shared" si="55"/>
        <v>0</v>
      </c>
      <c r="J528" s="320" t="str">
        <f t="shared" si="54"/>
        <v>2063–2064</v>
      </c>
      <c r="L528" s="356"/>
      <c r="N528" s="95"/>
    </row>
    <row r="529" spans="1:14" x14ac:dyDescent="0.3">
      <c r="A529" s="354">
        <v>59810</v>
      </c>
      <c r="B529" s="92">
        <f t="shared" si="50"/>
        <v>0</v>
      </c>
      <c r="C529" s="93"/>
      <c r="D529" s="94">
        <f t="shared" si="51"/>
        <v>0</v>
      </c>
      <c r="E529" s="355">
        <f t="shared" si="49"/>
        <v>0</v>
      </c>
      <c r="F529" s="94">
        <f t="shared" si="52"/>
        <v>0</v>
      </c>
      <c r="G529" s="94">
        <f>IF(AND(C529&lt;&gt;"",SUM(G$34:G528)&lt;E$25),$E$25/$E$29,0)</f>
        <v>0</v>
      </c>
      <c r="H529" s="94">
        <f t="shared" si="53"/>
        <v>0</v>
      </c>
      <c r="I529" s="94">
        <f t="shared" si="55"/>
        <v>0</v>
      </c>
      <c r="J529" s="320" t="str">
        <f t="shared" si="54"/>
        <v>2063–2064</v>
      </c>
      <c r="L529" s="356"/>
      <c r="N529" s="95"/>
    </row>
    <row r="530" spans="1:14" x14ac:dyDescent="0.3">
      <c r="A530" s="354">
        <v>59841</v>
      </c>
      <c r="B530" s="92">
        <f t="shared" si="50"/>
        <v>0</v>
      </c>
      <c r="C530" s="93"/>
      <c r="D530" s="94">
        <f t="shared" si="51"/>
        <v>0</v>
      </c>
      <c r="E530" s="355">
        <f t="shared" si="49"/>
        <v>0</v>
      </c>
      <c r="F530" s="94">
        <f t="shared" si="52"/>
        <v>0</v>
      </c>
      <c r="G530" s="94">
        <f>IF(AND(C530&lt;&gt;"",SUM(G$34:G529)&lt;E$25),$E$25/$E$29,0)</f>
        <v>0</v>
      </c>
      <c r="H530" s="94">
        <f t="shared" si="53"/>
        <v>0</v>
      </c>
      <c r="I530" s="94">
        <f t="shared" si="55"/>
        <v>0</v>
      </c>
      <c r="J530" s="320" t="str">
        <f t="shared" si="54"/>
        <v>2063–2064</v>
      </c>
      <c r="L530" s="356"/>
      <c r="N530" s="95"/>
    </row>
    <row r="531" spans="1:14" x14ac:dyDescent="0.3">
      <c r="A531" s="354">
        <v>59871</v>
      </c>
      <c r="B531" s="92">
        <f t="shared" si="50"/>
        <v>0</v>
      </c>
      <c r="C531" s="93"/>
      <c r="D531" s="94">
        <f t="shared" si="51"/>
        <v>0</v>
      </c>
      <c r="E531" s="355">
        <f t="shared" si="49"/>
        <v>0</v>
      </c>
      <c r="F531" s="94">
        <f t="shared" si="52"/>
        <v>0</v>
      </c>
      <c r="G531" s="94">
        <f>IF(AND(C531&lt;&gt;"",SUM(G$34:G530)&lt;E$25),$E$25/$E$29,0)</f>
        <v>0</v>
      </c>
      <c r="H531" s="94">
        <f t="shared" si="53"/>
        <v>0</v>
      </c>
      <c r="I531" s="94">
        <f t="shared" si="55"/>
        <v>0</v>
      </c>
      <c r="J531" s="320" t="str">
        <f t="shared" si="54"/>
        <v>2063–2064</v>
      </c>
      <c r="L531" s="356"/>
      <c r="N531" s="95"/>
    </row>
    <row r="532" spans="1:14" x14ac:dyDescent="0.3">
      <c r="A532" s="354">
        <v>59902</v>
      </c>
      <c r="B532" s="92">
        <f t="shared" si="50"/>
        <v>0</v>
      </c>
      <c r="C532" s="93"/>
      <c r="D532" s="94">
        <f t="shared" si="51"/>
        <v>0</v>
      </c>
      <c r="E532" s="355">
        <f t="shared" si="49"/>
        <v>0</v>
      </c>
      <c r="F532" s="94">
        <f t="shared" si="52"/>
        <v>0</v>
      </c>
      <c r="G532" s="94">
        <f>IF(AND(C532&lt;&gt;"",SUM(G$34:G531)&lt;E$25),$E$25/$E$29,0)</f>
        <v>0</v>
      </c>
      <c r="H532" s="94">
        <f t="shared" si="53"/>
        <v>0</v>
      </c>
      <c r="I532" s="94">
        <f t="shared" si="55"/>
        <v>0</v>
      </c>
      <c r="J532" s="320" t="str">
        <f t="shared" si="54"/>
        <v>2063–2064</v>
      </c>
      <c r="L532" s="356"/>
      <c r="N532" s="95"/>
    </row>
    <row r="533" spans="1:14" x14ac:dyDescent="0.3">
      <c r="A533" s="354">
        <v>59933</v>
      </c>
      <c r="B533" s="92">
        <f t="shared" si="50"/>
        <v>0</v>
      </c>
      <c r="C533" s="93"/>
      <c r="D533" s="94">
        <f t="shared" si="51"/>
        <v>0</v>
      </c>
      <c r="E533" s="355">
        <f t="shared" si="49"/>
        <v>0</v>
      </c>
      <c r="F533" s="94">
        <f t="shared" si="52"/>
        <v>0</v>
      </c>
      <c r="G533" s="94">
        <f>IF(AND(C533&lt;&gt;"",SUM(G$34:G532)&lt;E$25),$E$25/$E$29,0)</f>
        <v>0</v>
      </c>
      <c r="H533" s="94">
        <f t="shared" si="53"/>
        <v>0</v>
      </c>
      <c r="I533" s="94">
        <f t="shared" si="55"/>
        <v>0</v>
      </c>
      <c r="J533" s="320" t="str">
        <f t="shared" si="54"/>
        <v>2063–2064</v>
      </c>
      <c r="L533" s="356"/>
      <c r="N533" s="95"/>
    </row>
    <row r="534" spans="1:14" x14ac:dyDescent="0.3">
      <c r="A534" s="354">
        <v>59962</v>
      </c>
      <c r="B534" s="92">
        <f t="shared" si="50"/>
        <v>0</v>
      </c>
      <c r="C534" s="93"/>
      <c r="D534" s="94">
        <f t="shared" si="51"/>
        <v>0</v>
      </c>
      <c r="E534" s="355">
        <f t="shared" si="49"/>
        <v>0</v>
      </c>
      <c r="F534" s="94">
        <f t="shared" si="52"/>
        <v>0</v>
      </c>
      <c r="G534" s="94">
        <f>IF(AND(C534&lt;&gt;"",SUM(G$34:G533)&lt;E$25),$E$25/$E$29,0)</f>
        <v>0</v>
      </c>
      <c r="H534" s="94">
        <f t="shared" si="53"/>
        <v>0</v>
      </c>
      <c r="I534" s="94">
        <f t="shared" si="55"/>
        <v>0</v>
      </c>
      <c r="J534" s="320" t="str">
        <f t="shared" si="54"/>
        <v>2063–2064</v>
      </c>
      <c r="L534" s="356"/>
      <c r="N534" s="95"/>
    </row>
    <row r="535" spans="1:14" x14ac:dyDescent="0.3">
      <c r="A535" s="354">
        <v>59993</v>
      </c>
      <c r="B535" s="92">
        <f t="shared" si="50"/>
        <v>0</v>
      </c>
      <c r="C535" s="93"/>
      <c r="D535" s="94">
        <f t="shared" si="51"/>
        <v>0</v>
      </c>
      <c r="E535" s="355">
        <f t="shared" si="49"/>
        <v>0</v>
      </c>
      <c r="F535" s="94">
        <f t="shared" si="52"/>
        <v>0</v>
      </c>
      <c r="G535" s="94">
        <f>IF(AND(C535&lt;&gt;"",SUM(G$34:G534)&lt;E$25),$E$25/$E$29,0)</f>
        <v>0</v>
      </c>
      <c r="H535" s="94">
        <f t="shared" si="53"/>
        <v>0</v>
      </c>
      <c r="I535" s="94">
        <f t="shared" si="55"/>
        <v>0</v>
      </c>
      <c r="J535" s="320" t="str">
        <f t="shared" si="54"/>
        <v>2063–2064</v>
      </c>
      <c r="L535" s="356"/>
      <c r="N535" s="95"/>
    </row>
    <row r="536" spans="1:14" x14ac:dyDescent="0.3">
      <c r="A536" s="354">
        <v>60023</v>
      </c>
      <c r="B536" s="92">
        <f t="shared" si="50"/>
        <v>0</v>
      </c>
      <c r="C536" s="93"/>
      <c r="D536" s="94">
        <f t="shared" si="51"/>
        <v>0</v>
      </c>
      <c r="E536" s="355">
        <f t="shared" si="49"/>
        <v>0</v>
      </c>
      <c r="F536" s="94">
        <f t="shared" si="52"/>
        <v>0</v>
      </c>
      <c r="G536" s="94">
        <f>IF(AND(C536&lt;&gt;"",SUM(G$34:G535)&lt;E$25),$E$25/$E$29,0)</f>
        <v>0</v>
      </c>
      <c r="H536" s="94">
        <f t="shared" si="53"/>
        <v>0</v>
      </c>
      <c r="I536" s="94">
        <f t="shared" si="55"/>
        <v>0</v>
      </c>
      <c r="J536" s="320" t="str">
        <f t="shared" si="54"/>
        <v>2063–2064</v>
      </c>
      <c r="L536" s="356"/>
      <c r="N536" s="95"/>
    </row>
    <row r="537" spans="1:14" x14ac:dyDescent="0.3">
      <c r="A537" s="354">
        <v>60054</v>
      </c>
      <c r="B537" s="92">
        <f t="shared" si="50"/>
        <v>0</v>
      </c>
      <c r="C537" s="93"/>
      <c r="D537" s="94">
        <f t="shared" si="51"/>
        <v>0</v>
      </c>
      <c r="E537" s="355">
        <f t="shared" si="49"/>
        <v>0</v>
      </c>
      <c r="F537" s="94">
        <f t="shared" si="52"/>
        <v>0</v>
      </c>
      <c r="G537" s="94">
        <f>IF(AND(C537&lt;&gt;"",SUM(G$34:G536)&lt;E$25),$E$25/$E$29,0)</f>
        <v>0</v>
      </c>
      <c r="H537" s="94">
        <f t="shared" si="53"/>
        <v>0</v>
      </c>
      <c r="I537" s="94">
        <f t="shared" si="55"/>
        <v>0</v>
      </c>
      <c r="J537" s="320" t="str">
        <f t="shared" si="54"/>
        <v>2063–2064</v>
      </c>
      <c r="L537" s="356"/>
      <c r="N537" s="95"/>
    </row>
    <row r="538" spans="1:14" x14ac:dyDescent="0.3">
      <c r="A538" s="354">
        <v>60084</v>
      </c>
      <c r="B538" s="92">
        <f t="shared" si="50"/>
        <v>0</v>
      </c>
      <c r="C538" s="93"/>
      <c r="D538" s="94">
        <f t="shared" si="51"/>
        <v>0</v>
      </c>
      <c r="E538" s="355">
        <f t="shared" si="49"/>
        <v>0</v>
      </c>
      <c r="F538" s="94">
        <f t="shared" si="52"/>
        <v>0</v>
      </c>
      <c r="G538" s="94">
        <f>IF(AND(C538&lt;&gt;"",SUM(G$34:G537)&lt;E$25),$E$25/$E$29,0)</f>
        <v>0</v>
      </c>
      <c r="H538" s="94">
        <f t="shared" si="53"/>
        <v>0</v>
      </c>
      <c r="I538" s="94">
        <f t="shared" si="55"/>
        <v>0</v>
      </c>
      <c r="J538" s="320" t="str">
        <f t="shared" si="54"/>
        <v>2064–2065</v>
      </c>
      <c r="L538" s="356"/>
      <c r="N538" s="95"/>
    </row>
    <row r="539" spans="1:14" x14ac:dyDescent="0.3">
      <c r="A539" s="354">
        <v>60115</v>
      </c>
      <c r="B539" s="92">
        <f t="shared" si="50"/>
        <v>0</v>
      </c>
      <c r="C539" s="93"/>
      <c r="D539" s="94">
        <f t="shared" si="51"/>
        <v>0</v>
      </c>
      <c r="E539" s="355">
        <f t="shared" si="49"/>
        <v>0</v>
      </c>
      <c r="F539" s="94">
        <f t="shared" si="52"/>
        <v>0</v>
      </c>
      <c r="G539" s="94">
        <f>IF(AND(C539&lt;&gt;"",SUM(G$34:G538)&lt;E$25),$E$25/$E$29,0)</f>
        <v>0</v>
      </c>
      <c r="H539" s="94">
        <f t="shared" si="53"/>
        <v>0</v>
      </c>
      <c r="I539" s="94">
        <f t="shared" si="55"/>
        <v>0</v>
      </c>
      <c r="J539" s="320" t="str">
        <f t="shared" si="54"/>
        <v>2064–2065</v>
      </c>
      <c r="L539" s="356"/>
      <c r="N539" s="95"/>
    </row>
    <row r="540" spans="1:14" x14ac:dyDescent="0.3">
      <c r="A540" s="354">
        <v>60146</v>
      </c>
      <c r="B540" s="92">
        <f t="shared" si="50"/>
        <v>0</v>
      </c>
      <c r="C540" s="93"/>
      <c r="D540" s="94">
        <f t="shared" si="51"/>
        <v>0</v>
      </c>
      <c r="E540" s="355">
        <f t="shared" si="49"/>
        <v>0</v>
      </c>
      <c r="F540" s="94">
        <f t="shared" si="52"/>
        <v>0</v>
      </c>
      <c r="G540" s="94">
        <f>IF(AND(C540&lt;&gt;"",SUM(G$34:G539)&lt;E$25),$E$25/$E$29,0)</f>
        <v>0</v>
      </c>
      <c r="H540" s="94">
        <f t="shared" si="53"/>
        <v>0</v>
      </c>
      <c r="I540" s="94">
        <f t="shared" si="55"/>
        <v>0</v>
      </c>
      <c r="J540" s="320" t="str">
        <f t="shared" si="54"/>
        <v>2064–2065</v>
      </c>
      <c r="L540" s="356"/>
      <c r="N540" s="95"/>
    </row>
    <row r="541" spans="1:14" x14ac:dyDescent="0.3">
      <c r="A541" s="354">
        <v>60176</v>
      </c>
      <c r="B541" s="92">
        <f t="shared" si="50"/>
        <v>0</v>
      </c>
      <c r="C541" s="93"/>
      <c r="D541" s="94">
        <f t="shared" si="51"/>
        <v>0</v>
      </c>
      <c r="E541" s="355">
        <f t="shared" si="49"/>
        <v>0</v>
      </c>
      <c r="F541" s="94">
        <f t="shared" si="52"/>
        <v>0</v>
      </c>
      <c r="G541" s="94">
        <f>IF(AND(C541&lt;&gt;"",SUM(G$34:G540)&lt;E$25),$E$25/$E$29,0)</f>
        <v>0</v>
      </c>
      <c r="H541" s="94">
        <f t="shared" si="53"/>
        <v>0</v>
      </c>
      <c r="I541" s="94">
        <f t="shared" si="55"/>
        <v>0</v>
      </c>
      <c r="J541" s="320" t="str">
        <f t="shared" si="54"/>
        <v>2064–2065</v>
      </c>
      <c r="L541" s="356"/>
      <c r="N541" s="95"/>
    </row>
    <row r="542" spans="1:14" x14ac:dyDescent="0.3">
      <c r="A542" s="354">
        <v>60207</v>
      </c>
      <c r="B542" s="92">
        <f t="shared" si="50"/>
        <v>0</v>
      </c>
      <c r="C542" s="93"/>
      <c r="D542" s="94">
        <f t="shared" si="51"/>
        <v>0</v>
      </c>
      <c r="E542" s="355">
        <f t="shared" si="49"/>
        <v>0</v>
      </c>
      <c r="F542" s="94">
        <f t="shared" si="52"/>
        <v>0</v>
      </c>
      <c r="G542" s="94">
        <f>IF(AND(C542&lt;&gt;"",SUM(G$34:G541)&lt;E$25),$E$25/$E$29,0)</f>
        <v>0</v>
      </c>
      <c r="H542" s="94">
        <f t="shared" si="53"/>
        <v>0</v>
      </c>
      <c r="I542" s="94">
        <f t="shared" si="55"/>
        <v>0</v>
      </c>
      <c r="J542" s="320" t="str">
        <f t="shared" si="54"/>
        <v>2064–2065</v>
      </c>
      <c r="L542" s="356"/>
      <c r="N542" s="95"/>
    </row>
    <row r="543" spans="1:14" x14ac:dyDescent="0.3">
      <c r="A543" s="354">
        <v>60237</v>
      </c>
      <c r="B543" s="92">
        <f t="shared" si="50"/>
        <v>0</v>
      </c>
      <c r="C543" s="93"/>
      <c r="D543" s="94">
        <f t="shared" si="51"/>
        <v>0</v>
      </c>
      <c r="E543" s="355">
        <f t="shared" si="49"/>
        <v>0</v>
      </c>
      <c r="F543" s="94">
        <f t="shared" si="52"/>
        <v>0</v>
      </c>
      <c r="G543" s="94">
        <f>IF(AND(C543&lt;&gt;"",SUM(G$34:G542)&lt;E$25),$E$25/$E$29,0)</f>
        <v>0</v>
      </c>
      <c r="H543" s="94">
        <f t="shared" si="53"/>
        <v>0</v>
      </c>
      <c r="I543" s="94">
        <f t="shared" si="55"/>
        <v>0</v>
      </c>
      <c r="J543" s="320" t="str">
        <f t="shared" si="54"/>
        <v>2064–2065</v>
      </c>
      <c r="L543" s="356"/>
      <c r="N543" s="95"/>
    </row>
    <row r="544" spans="1:14" x14ac:dyDescent="0.3">
      <c r="A544" s="354">
        <v>60268</v>
      </c>
      <c r="B544" s="92">
        <f t="shared" si="50"/>
        <v>0</v>
      </c>
      <c r="C544" s="93"/>
      <c r="D544" s="94">
        <f t="shared" si="51"/>
        <v>0</v>
      </c>
      <c r="E544" s="355">
        <f t="shared" si="49"/>
        <v>0</v>
      </c>
      <c r="F544" s="94">
        <f t="shared" si="52"/>
        <v>0</v>
      </c>
      <c r="G544" s="94">
        <f>IF(AND(C544&lt;&gt;"",SUM(G$34:G543)&lt;E$25),$E$25/$E$29,0)</f>
        <v>0</v>
      </c>
      <c r="H544" s="94">
        <f t="shared" si="53"/>
        <v>0</v>
      </c>
      <c r="I544" s="94">
        <f t="shared" si="55"/>
        <v>0</v>
      </c>
      <c r="J544" s="320" t="str">
        <f t="shared" si="54"/>
        <v>2064–2065</v>
      </c>
      <c r="L544" s="356"/>
      <c r="N544" s="95"/>
    </row>
    <row r="545" spans="1:14" x14ac:dyDescent="0.3">
      <c r="A545" s="354">
        <v>60299</v>
      </c>
      <c r="B545" s="92">
        <f t="shared" si="50"/>
        <v>0</v>
      </c>
      <c r="C545" s="93"/>
      <c r="D545" s="94">
        <f t="shared" si="51"/>
        <v>0</v>
      </c>
      <c r="E545" s="355">
        <f t="shared" si="49"/>
        <v>0</v>
      </c>
      <c r="F545" s="94">
        <f t="shared" si="52"/>
        <v>0</v>
      </c>
      <c r="G545" s="94">
        <f>IF(AND(C545&lt;&gt;"",SUM(G$34:G544)&lt;E$25),$E$25/$E$29,0)</f>
        <v>0</v>
      </c>
      <c r="H545" s="94">
        <f t="shared" si="53"/>
        <v>0</v>
      </c>
      <c r="I545" s="94">
        <f t="shared" si="55"/>
        <v>0</v>
      </c>
      <c r="J545" s="320" t="str">
        <f t="shared" si="54"/>
        <v>2064–2065</v>
      </c>
      <c r="L545" s="356"/>
      <c r="N545" s="95"/>
    </row>
    <row r="546" spans="1:14" x14ac:dyDescent="0.3">
      <c r="A546" s="354">
        <v>60327</v>
      </c>
      <c r="B546" s="92">
        <f t="shared" si="50"/>
        <v>0</v>
      </c>
      <c r="C546" s="93"/>
      <c r="D546" s="94">
        <f t="shared" si="51"/>
        <v>0</v>
      </c>
      <c r="E546" s="355">
        <f t="shared" ref="E546:E609" si="56">C546-D546</f>
        <v>0</v>
      </c>
      <c r="F546" s="94">
        <f t="shared" si="52"/>
        <v>0</v>
      </c>
      <c r="G546" s="94">
        <f>IF(AND(C546&lt;&gt;"",SUM(G$34:G545)&lt;E$25),$E$25/$E$29,0)</f>
        <v>0</v>
      </c>
      <c r="H546" s="94">
        <f t="shared" si="53"/>
        <v>0</v>
      </c>
      <c r="I546" s="94">
        <f t="shared" si="55"/>
        <v>0</v>
      </c>
      <c r="J546" s="320" t="str">
        <f t="shared" si="54"/>
        <v>2064–2065</v>
      </c>
      <c r="L546" s="356"/>
      <c r="N546" s="95"/>
    </row>
    <row r="547" spans="1:14" x14ac:dyDescent="0.3">
      <c r="A547" s="354">
        <v>60358</v>
      </c>
      <c r="B547" s="92">
        <f t="shared" ref="B547:B610" si="57">IF(C547&gt;0,C547*-1,C547)</f>
        <v>0</v>
      </c>
      <c r="C547" s="93"/>
      <c r="D547" s="94">
        <f t="shared" ref="D547:D610" si="58">IF(C547="",0,IF($E$20="Beginning",IF(C546&lt;&gt;"",$F546*$E$16/12,0),IF(C546&lt;&gt;"",$F546*$E$16/12,$E$21*$E$16/12)))</f>
        <v>0</v>
      </c>
      <c r="E547" s="355">
        <f t="shared" si="56"/>
        <v>0</v>
      </c>
      <c r="F547" s="94">
        <f t="shared" ref="F547:F610" si="59">IF(C547="",0,IF(C546="",$E$21-E547,IF(C547&lt;&gt;"",F546-E547)))</f>
        <v>0</v>
      </c>
      <c r="G547" s="94">
        <f>IF(AND(C547&lt;&gt;"",SUM(G$34:G546)&lt;E$25),$E$25/$E$29,0)</f>
        <v>0</v>
      </c>
      <c r="H547" s="94">
        <f t="shared" ref="H547:H610" si="60">IF(C547&lt;&gt;"",G547+H546,0)</f>
        <v>0</v>
      </c>
      <c r="I547" s="94">
        <f t="shared" si="55"/>
        <v>0</v>
      </c>
      <c r="J547" s="320" t="str">
        <f t="shared" ref="J547:J610" si="61">IF(OR(MONTH(A547)=1,MONTH(A547)=2,MONTH(A547)=3,MONTH(A547)=4,MONTH(A547)=5,MONTH(A547)=6),YEAR(A547)-1&amp;"–"&amp;YEAR(A547),YEAR(A547)&amp;"–"&amp;YEAR(A547)+1)</f>
        <v>2064–2065</v>
      </c>
      <c r="L547" s="356"/>
      <c r="N547" s="95"/>
    </row>
    <row r="548" spans="1:14" x14ac:dyDescent="0.3">
      <c r="A548" s="354">
        <v>60388</v>
      </c>
      <c r="B548" s="92">
        <f t="shared" si="57"/>
        <v>0</v>
      </c>
      <c r="C548" s="93"/>
      <c r="D548" s="94">
        <f t="shared" si="58"/>
        <v>0</v>
      </c>
      <c r="E548" s="355">
        <f t="shared" si="56"/>
        <v>0</v>
      </c>
      <c r="F548" s="94">
        <f t="shared" si="59"/>
        <v>0</v>
      </c>
      <c r="G548" s="94">
        <f>IF(AND(C548&lt;&gt;"",SUM(G$34:G547)&lt;E$25),$E$25/$E$29,0)</f>
        <v>0</v>
      </c>
      <c r="H548" s="94">
        <f t="shared" si="60"/>
        <v>0</v>
      </c>
      <c r="I548" s="94">
        <f t="shared" ref="I548:I611" si="62">IF(C548&lt;&gt;"",$E$25-H548,0)</f>
        <v>0</v>
      </c>
      <c r="J548" s="320" t="str">
        <f t="shared" si="61"/>
        <v>2064–2065</v>
      </c>
      <c r="L548" s="356"/>
      <c r="N548" s="95"/>
    </row>
    <row r="549" spans="1:14" x14ac:dyDescent="0.3">
      <c r="A549" s="354">
        <v>60419</v>
      </c>
      <c r="B549" s="92">
        <f t="shared" si="57"/>
        <v>0</v>
      </c>
      <c r="C549" s="93"/>
      <c r="D549" s="94">
        <f t="shared" si="58"/>
        <v>0</v>
      </c>
      <c r="E549" s="355">
        <f t="shared" si="56"/>
        <v>0</v>
      </c>
      <c r="F549" s="94">
        <f t="shared" si="59"/>
        <v>0</v>
      </c>
      <c r="G549" s="94">
        <f>IF(AND(C549&lt;&gt;"",SUM(G$34:G548)&lt;E$25),$E$25/$E$29,0)</f>
        <v>0</v>
      </c>
      <c r="H549" s="94">
        <f t="shared" si="60"/>
        <v>0</v>
      </c>
      <c r="I549" s="94">
        <f t="shared" si="62"/>
        <v>0</v>
      </c>
      <c r="J549" s="320" t="str">
        <f t="shared" si="61"/>
        <v>2064–2065</v>
      </c>
      <c r="L549" s="356"/>
      <c r="N549" s="95"/>
    </row>
    <row r="550" spans="1:14" x14ac:dyDescent="0.3">
      <c r="A550" s="354">
        <v>60449</v>
      </c>
      <c r="B550" s="92">
        <f t="shared" si="57"/>
        <v>0</v>
      </c>
      <c r="C550" s="93"/>
      <c r="D550" s="94">
        <f t="shared" si="58"/>
        <v>0</v>
      </c>
      <c r="E550" s="355">
        <f t="shared" si="56"/>
        <v>0</v>
      </c>
      <c r="F550" s="94">
        <f t="shared" si="59"/>
        <v>0</v>
      </c>
      <c r="G550" s="94">
        <f>IF(AND(C550&lt;&gt;"",SUM(G$34:G549)&lt;E$25),$E$25/$E$29,0)</f>
        <v>0</v>
      </c>
      <c r="H550" s="94">
        <f t="shared" si="60"/>
        <v>0</v>
      </c>
      <c r="I550" s="94">
        <f t="shared" si="62"/>
        <v>0</v>
      </c>
      <c r="J550" s="320" t="str">
        <f t="shared" si="61"/>
        <v>2065–2066</v>
      </c>
      <c r="L550" s="356"/>
      <c r="N550" s="95"/>
    </row>
    <row r="551" spans="1:14" x14ac:dyDescent="0.3">
      <c r="A551" s="354">
        <v>60480</v>
      </c>
      <c r="B551" s="92">
        <f t="shared" si="57"/>
        <v>0</v>
      </c>
      <c r="C551" s="93"/>
      <c r="D551" s="94">
        <f t="shared" si="58"/>
        <v>0</v>
      </c>
      <c r="E551" s="355">
        <f t="shared" si="56"/>
        <v>0</v>
      </c>
      <c r="F551" s="94">
        <f t="shared" si="59"/>
        <v>0</v>
      </c>
      <c r="G551" s="94">
        <f>IF(AND(C551&lt;&gt;"",SUM(G$34:G550)&lt;E$25),$E$25/$E$29,0)</f>
        <v>0</v>
      </c>
      <c r="H551" s="94">
        <f t="shared" si="60"/>
        <v>0</v>
      </c>
      <c r="I551" s="94">
        <f t="shared" si="62"/>
        <v>0</v>
      </c>
      <c r="J551" s="320" t="str">
        <f t="shared" si="61"/>
        <v>2065–2066</v>
      </c>
      <c r="L551" s="356"/>
      <c r="N551" s="95"/>
    </row>
    <row r="552" spans="1:14" x14ac:dyDescent="0.3">
      <c r="A552" s="354">
        <v>60511</v>
      </c>
      <c r="B552" s="92">
        <f t="shared" si="57"/>
        <v>0</v>
      </c>
      <c r="C552" s="93"/>
      <c r="D552" s="94">
        <f t="shared" si="58"/>
        <v>0</v>
      </c>
      <c r="E552" s="355">
        <f t="shared" si="56"/>
        <v>0</v>
      </c>
      <c r="F552" s="94">
        <f t="shared" si="59"/>
        <v>0</v>
      </c>
      <c r="G552" s="94">
        <f>IF(AND(C552&lt;&gt;"",SUM(G$34:G551)&lt;E$25),$E$25/$E$29,0)</f>
        <v>0</v>
      </c>
      <c r="H552" s="94">
        <f t="shared" si="60"/>
        <v>0</v>
      </c>
      <c r="I552" s="94">
        <f t="shared" si="62"/>
        <v>0</v>
      </c>
      <c r="J552" s="320" t="str">
        <f t="shared" si="61"/>
        <v>2065–2066</v>
      </c>
      <c r="L552" s="356"/>
      <c r="N552" s="95"/>
    </row>
    <row r="553" spans="1:14" x14ac:dyDescent="0.3">
      <c r="A553" s="354">
        <v>60541</v>
      </c>
      <c r="B553" s="92">
        <f t="shared" si="57"/>
        <v>0</v>
      </c>
      <c r="C553" s="93"/>
      <c r="D553" s="94">
        <f t="shared" si="58"/>
        <v>0</v>
      </c>
      <c r="E553" s="355">
        <f t="shared" si="56"/>
        <v>0</v>
      </c>
      <c r="F553" s="94">
        <f t="shared" si="59"/>
        <v>0</v>
      </c>
      <c r="G553" s="94">
        <f>IF(AND(C553&lt;&gt;"",SUM(G$34:G552)&lt;E$25),$E$25/$E$29,0)</f>
        <v>0</v>
      </c>
      <c r="H553" s="94">
        <f t="shared" si="60"/>
        <v>0</v>
      </c>
      <c r="I553" s="94">
        <f t="shared" si="62"/>
        <v>0</v>
      </c>
      <c r="J553" s="320" t="str">
        <f t="shared" si="61"/>
        <v>2065–2066</v>
      </c>
      <c r="L553" s="356"/>
      <c r="N553" s="95"/>
    </row>
    <row r="554" spans="1:14" x14ac:dyDescent="0.3">
      <c r="A554" s="354">
        <v>60572</v>
      </c>
      <c r="B554" s="92">
        <f t="shared" si="57"/>
        <v>0</v>
      </c>
      <c r="C554" s="93"/>
      <c r="D554" s="94">
        <f t="shared" si="58"/>
        <v>0</v>
      </c>
      <c r="E554" s="355">
        <f t="shared" si="56"/>
        <v>0</v>
      </c>
      <c r="F554" s="94">
        <f t="shared" si="59"/>
        <v>0</v>
      </c>
      <c r="G554" s="94">
        <f>IF(AND(C554&lt;&gt;"",SUM(G$34:G553)&lt;E$25),$E$25/$E$29,0)</f>
        <v>0</v>
      </c>
      <c r="H554" s="94">
        <f t="shared" si="60"/>
        <v>0</v>
      </c>
      <c r="I554" s="94">
        <f t="shared" si="62"/>
        <v>0</v>
      </c>
      <c r="J554" s="320" t="str">
        <f t="shared" si="61"/>
        <v>2065–2066</v>
      </c>
      <c r="L554" s="356"/>
      <c r="N554" s="95"/>
    </row>
    <row r="555" spans="1:14" x14ac:dyDescent="0.3">
      <c r="A555" s="354">
        <v>60602</v>
      </c>
      <c r="B555" s="92">
        <f t="shared" si="57"/>
        <v>0</v>
      </c>
      <c r="C555" s="93"/>
      <c r="D555" s="94">
        <f t="shared" si="58"/>
        <v>0</v>
      </c>
      <c r="E555" s="355">
        <f t="shared" si="56"/>
        <v>0</v>
      </c>
      <c r="F555" s="94">
        <f t="shared" si="59"/>
        <v>0</v>
      </c>
      <c r="G555" s="94">
        <f>IF(AND(C555&lt;&gt;"",SUM(G$34:G554)&lt;E$25),$E$25/$E$29,0)</f>
        <v>0</v>
      </c>
      <c r="H555" s="94">
        <f t="shared" si="60"/>
        <v>0</v>
      </c>
      <c r="I555" s="94">
        <f t="shared" si="62"/>
        <v>0</v>
      </c>
      <c r="J555" s="320" t="str">
        <f t="shared" si="61"/>
        <v>2065–2066</v>
      </c>
      <c r="L555" s="356"/>
      <c r="N555" s="95"/>
    </row>
    <row r="556" spans="1:14" x14ac:dyDescent="0.3">
      <c r="A556" s="354">
        <v>60633</v>
      </c>
      <c r="B556" s="92">
        <f t="shared" si="57"/>
        <v>0</v>
      </c>
      <c r="C556" s="93"/>
      <c r="D556" s="94">
        <f t="shared" si="58"/>
        <v>0</v>
      </c>
      <c r="E556" s="355">
        <f t="shared" si="56"/>
        <v>0</v>
      </c>
      <c r="F556" s="94">
        <f t="shared" si="59"/>
        <v>0</v>
      </c>
      <c r="G556" s="94">
        <f>IF(AND(C556&lt;&gt;"",SUM(G$34:G555)&lt;E$25),$E$25/$E$29,0)</f>
        <v>0</v>
      </c>
      <c r="H556" s="94">
        <f t="shared" si="60"/>
        <v>0</v>
      </c>
      <c r="I556" s="94">
        <f t="shared" si="62"/>
        <v>0</v>
      </c>
      <c r="J556" s="320" t="str">
        <f t="shared" si="61"/>
        <v>2065–2066</v>
      </c>
      <c r="L556" s="356"/>
      <c r="N556" s="95"/>
    </row>
    <row r="557" spans="1:14" x14ac:dyDescent="0.3">
      <c r="A557" s="354">
        <v>60664</v>
      </c>
      <c r="B557" s="92">
        <f t="shared" si="57"/>
        <v>0</v>
      </c>
      <c r="C557" s="93"/>
      <c r="D557" s="94">
        <f t="shared" si="58"/>
        <v>0</v>
      </c>
      <c r="E557" s="355">
        <f t="shared" si="56"/>
        <v>0</v>
      </c>
      <c r="F557" s="94">
        <f t="shared" si="59"/>
        <v>0</v>
      </c>
      <c r="G557" s="94">
        <f>IF(AND(C557&lt;&gt;"",SUM(G$34:G556)&lt;E$25),$E$25/$E$29,0)</f>
        <v>0</v>
      </c>
      <c r="H557" s="94">
        <f t="shared" si="60"/>
        <v>0</v>
      </c>
      <c r="I557" s="94">
        <f t="shared" si="62"/>
        <v>0</v>
      </c>
      <c r="J557" s="320" t="str">
        <f t="shared" si="61"/>
        <v>2065–2066</v>
      </c>
      <c r="L557" s="356"/>
      <c r="N557" s="95"/>
    </row>
    <row r="558" spans="1:14" x14ac:dyDescent="0.3">
      <c r="A558" s="354">
        <v>60692</v>
      </c>
      <c r="B558" s="92">
        <f t="shared" si="57"/>
        <v>0</v>
      </c>
      <c r="C558" s="93"/>
      <c r="D558" s="94">
        <f t="shared" si="58"/>
        <v>0</v>
      </c>
      <c r="E558" s="355">
        <f t="shared" si="56"/>
        <v>0</v>
      </c>
      <c r="F558" s="94">
        <f t="shared" si="59"/>
        <v>0</v>
      </c>
      <c r="G558" s="94">
        <f>IF(AND(C558&lt;&gt;"",SUM(G$34:G557)&lt;E$25),$E$25/$E$29,0)</f>
        <v>0</v>
      </c>
      <c r="H558" s="94">
        <f t="shared" si="60"/>
        <v>0</v>
      </c>
      <c r="I558" s="94">
        <f t="shared" si="62"/>
        <v>0</v>
      </c>
      <c r="J558" s="320" t="str">
        <f t="shared" si="61"/>
        <v>2065–2066</v>
      </c>
      <c r="L558" s="356"/>
      <c r="N558" s="95"/>
    </row>
    <row r="559" spans="1:14" x14ac:dyDescent="0.3">
      <c r="A559" s="354">
        <v>60723</v>
      </c>
      <c r="B559" s="92">
        <f t="shared" si="57"/>
        <v>0</v>
      </c>
      <c r="C559" s="93"/>
      <c r="D559" s="94">
        <f t="shared" si="58"/>
        <v>0</v>
      </c>
      <c r="E559" s="355">
        <f t="shared" si="56"/>
        <v>0</v>
      </c>
      <c r="F559" s="94">
        <f t="shared" si="59"/>
        <v>0</v>
      </c>
      <c r="G559" s="94">
        <f>IF(AND(C559&lt;&gt;"",SUM(G$34:G558)&lt;E$25),$E$25/$E$29,0)</f>
        <v>0</v>
      </c>
      <c r="H559" s="94">
        <f t="shared" si="60"/>
        <v>0</v>
      </c>
      <c r="I559" s="94">
        <f t="shared" si="62"/>
        <v>0</v>
      </c>
      <c r="J559" s="320" t="str">
        <f t="shared" si="61"/>
        <v>2065–2066</v>
      </c>
      <c r="L559" s="356"/>
      <c r="N559" s="95"/>
    </row>
    <row r="560" spans="1:14" x14ac:dyDescent="0.3">
      <c r="A560" s="354">
        <v>60753</v>
      </c>
      <c r="B560" s="92">
        <f t="shared" si="57"/>
        <v>0</v>
      </c>
      <c r="C560" s="93"/>
      <c r="D560" s="94">
        <f t="shared" si="58"/>
        <v>0</v>
      </c>
      <c r="E560" s="355">
        <f t="shared" si="56"/>
        <v>0</v>
      </c>
      <c r="F560" s="94">
        <f t="shared" si="59"/>
        <v>0</v>
      </c>
      <c r="G560" s="94">
        <f>IF(AND(C560&lt;&gt;"",SUM(G$34:G559)&lt;E$25),$E$25/$E$29,0)</f>
        <v>0</v>
      </c>
      <c r="H560" s="94">
        <f t="shared" si="60"/>
        <v>0</v>
      </c>
      <c r="I560" s="94">
        <f t="shared" si="62"/>
        <v>0</v>
      </c>
      <c r="J560" s="320" t="str">
        <f t="shared" si="61"/>
        <v>2065–2066</v>
      </c>
      <c r="L560" s="356"/>
      <c r="N560" s="95"/>
    </row>
    <row r="561" spans="1:14" x14ac:dyDescent="0.3">
      <c r="A561" s="354">
        <v>60784</v>
      </c>
      <c r="B561" s="92">
        <f t="shared" si="57"/>
        <v>0</v>
      </c>
      <c r="C561" s="93"/>
      <c r="D561" s="94">
        <f t="shared" si="58"/>
        <v>0</v>
      </c>
      <c r="E561" s="355">
        <f t="shared" si="56"/>
        <v>0</v>
      </c>
      <c r="F561" s="94">
        <f t="shared" si="59"/>
        <v>0</v>
      </c>
      <c r="G561" s="94">
        <f>IF(AND(C561&lt;&gt;"",SUM(G$34:G560)&lt;E$25),$E$25/$E$29,0)</f>
        <v>0</v>
      </c>
      <c r="H561" s="94">
        <f t="shared" si="60"/>
        <v>0</v>
      </c>
      <c r="I561" s="94">
        <f t="shared" si="62"/>
        <v>0</v>
      </c>
      <c r="J561" s="320" t="str">
        <f t="shared" si="61"/>
        <v>2065–2066</v>
      </c>
      <c r="L561" s="356"/>
      <c r="N561" s="95"/>
    </row>
    <row r="562" spans="1:14" x14ac:dyDescent="0.3">
      <c r="A562" s="354">
        <v>60814</v>
      </c>
      <c r="B562" s="92">
        <f t="shared" si="57"/>
        <v>0</v>
      </c>
      <c r="C562" s="93"/>
      <c r="D562" s="94">
        <f t="shared" si="58"/>
        <v>0</v>
      </c>
      <c r="E562" s="355">
        <f t="shared" si="56"/>
        <v>0</v>
      </c>
      <c r="F562" s="94">
        <f t="shared" si="59"/>
        <v>0</v>
      </c>
      <c r="G562" s="94">
        <f>IF(AND(C562&lt;&gt;"",SUM(G$34:G561)&lt;E$25),$E$25/$E$29,0)</f>
        <v>0</v>
      </c>
      <c r="H562" s="94">
        <f t="shared" si="60"/>
        <v>0</v>
      </c>
      <c r="I562" s="94">
        <f t="shared" si="62"/>
        <v>0</v>
      </c>
      <c r="J562" s="320" t="str">
        <f t="shared" si="61"/>
        <v>2066–2067</v>
      </c>
      <c r="L562" s="356"/>
      <c r="N562" s="95"/>
    </row>
    <row r="563" spans="1:14" x14ac:dyDescent="0.3">
      <c r="A563" s="354">
        <v>60845</v>
      </c>
      <c r="B563" s="92">
        <f t="shared" si="57"/>
        <v>0</v>
      </c>
      <c r="C563" s="93"/>
      <c r="D563" s="94">
        <f t="shared" si="58"/>
        <v>0</v>
      </c>
      <c r="E563" s="355">
        <f t="shared" si="56"/>
        <v>0</v>
      </c>
      <c r="F563" s="94">
        <f t="shared" si="59"/>
        <v>0</v>
      </c>
      <c r="G563" s="94">
        <f>IF(AND(C563&lt;&gt;"",SUM(G$34:G562)&lt;E$25),$E$25/$E$29,0)</f>
        <v>0</v>
      </c>
      <c r="H563" s="94">
        <f t="shared" si="60"/>
        <v>0</v>
      </c>
      <c r="I563" s="94">
        <f t="shared" si="62"/>
        <v>0</v>
      </c>
      <c r="J563" s="320" t="str">
        <f t="shared" si="61"/>
        <v>2066–2067</v>
      </c>
      <c r="L563" s="356"/>
      <c r="N563" s="95"/>
    </row>
    <row r="564" spans="1:14" x14ac:dyDescent="0.3">
      <c r="A564" s="354">
        <v>60876</v>
      </c>
      <c r="B564" s="92">
        <f t="shared" si="57"/>
        <v>0</v>
      </c>
      <c r="C564" s="93"/>
      <c r="D564" s="94">
        <f t="shared" si="58"/>
        <v>0</v>
      </c>
      <c r="E564" s="355">
        <f t="shared" si="56"/>
        <v>0</v>
      </c>
      <c r="F564" s="94">
        <f t="shared" si="59"/>
        <v>0</v>
      </c>
      <c r="G564" s="94">
        <f>IF(AND(C564&lt;&gt;"",SUM(G$34:G563)&lt;E$25),$E$25/$E$29,0)</f>
        <v>0</v>
      </c>
      <c r="H564" s="94">
        <f t="shared" si="60"/>
        <v>0</v>
      </c>
      <c r="I564" s="94">
        <f t="shared" si="62"/>
        <v>0</v>
      </c>
      <c r="J564" s="320" t="str">
        <f t="shared" si="61"/>
        <v>2066–2067</v>
      </c>
      <c r="L564" s="356"/>
      <c r="N564" s="95"/>
    </row>
    <row r="565" spans="1:14" x14ac:dyDescent="0.3">
      <c r="A565" s="354">
        <v>60906</v>
      </c>
      <c r="B565" s="92">
        <f t="shared" si="57"/>
        <v>0</v>
      </c>
      <c r="C565" s="93"/>
      <c r="D565" s="94">
        <f t="shared" si="58"/>
        <v>0</v>
      </c>
      <c r="E565" s="355">
        <f t="shared" si="56"/>
        <v>0</v>
      </c>
      <c r="F565" s="94">
        <f t="shared" si="59"/>
        <v>0</v>
      </c>
      <c r="G565" s="94">
        <f>IF(AND(C565&lt;&gt;"",SUM(G$34:G564)&lt;E$25),$E$25/$E$29,0)</f>
        <v>0</v>
      </c>
      <c r="H565" s="94">
        <f t="shared" si="60"/>
        <v>0</v>
      </c>
      <c r="I565" s="94">
        <f t="shared" si="62"/>
        <v>0</v>
      </c>
      <c r="J565" s="320" t="str">
        <f t="shared" si="61"/>
        <v>2066–2067</v>
      </c>
      <c r="L565" s="356"/>
      <c r="N565" s="95"/>
    </row>
    <row r="566" spans="1:14" x14ac:dyDescent="0.3">
      <c r="A566" s="354">
        <v>60937</v>
      </c>
      <c r="B566" s="92">
        <f t="shared" si="57"/>
        <v>0</v>
      </c>
      <c r="C566" s="93"/>
      <c r="D566" s="94">
        <f t="shared" si="58"/>
        <v>0</v>
      </c>
      <c r="E566" s="355">
        <f t="shared" si="56"/>
        <v>0</v>
      </c>
      <c r="F566" s="94">
        <f t="shared" si="59"/>
        <v>0</v>
      </c>
      <c r="G566" s="94">
        <f>IF(AND(C566&lt;&gt;"",SUM(G$34:G565)&lt;E$25),$E$25/$E$29,0)</f>
        <v>0</v>
      </c>
      <c r="H566" s="94">
        <f t="shared" si="60"/>
        <v>0</v>
      </c>
      <c r="I566" s="94">
        <f t="shared" si="62"/>
        <v>0</v>
      </c>
      <c r="J566" s="320" t="str">
        <f t="shared" si="61"/>
        <v>2066–2067</v>
      </c>
      <c r="L566" s="356"/>
      <c r="N566" s="95"/>
    </row>
    <row r="567" spans="1:14" x14ac:dyDescent="0.3">
      <c r="A567" s="354">
        <v>60967</v>
      </c>
      <c r="B567" s="92">
        <f t="shared" si="57"/>
        <v>0</v>
      </c>
      <c r="C567" s="93"/>
      <c r="D567" s="94">
        <f t="shared" si="58"/>
        <v>0</v>
      </c>
      <c r="E567" s="355">
        <f t="shared" si="56"/>
        <v>0</v>
      </c>
      <c r="F567" s="94">
        <f t="shared" si="59"/>
        <v>0</v>
      </c>
      <c r="G567" s="94">
        <f>IF(AND(C567&lt;&gt;"",SUM(G$34:G566)&lt;E$25),$E$25/$E$29,0)</f>
        <v>0</v>
      </c>
      <c r="H567" s="94">
        <f t="shared" si="60"/>
        <v>0</v>
      </c>
      <c r="I567" s="94">
        <f t="shared" si="62"/>
        <v>0</v>
      </c>
      <c r="J567" s="320" t="str">
        <f t="shared" si="61"/>
        <v>2066–2067</v>
      </c>
      <c r="L567" s="356"/>
      <c r="N567" s="95"/>
    </row>
    <row r="568" spans="1:14" x14ac:dyDescent="0.3">
      <c r="A568" s="354">
        <v>60998</v>
      </c>
      <c r="B568" s="92">
        <f t="shared" si="57"/>
        <v>0</v>
      </c>
      <c r="C568" s="93"/>
      <c r="D568" s="94">
        <f t="shared" si="58"/>
        <v>0</v>
      </c>
      <c r="E568" s="355">
        <f t="shared" si="56"/>
        <v>0</v>
      </c>
      <c r="F568" s="94">
        <f t="shared" si="59"/>
        <v>0</v>
      </c>
      <c r="G568" s="94">
        <f>IF(AND(C568&lt;&gt;"",SUM(G$34:G567)&lt;E$25),$E$25/$E$29,0)</f>
        <v>0</v>
      </c>
      <c r="H568" s="94">
        <f t="shared" si="60"/>
        <v>0</v>
      </c>
      <c r="I568" s="94">
        <f t="shared" si="62"/>
        <v>0</v>
      </c>
      <c r="J568" s="320" t="str">
        <f t="shared" si="61"/>
        <v>2066–2067</v>
      </c>
      <c r="L568" s="356"/>
      <c r="N568" s="95"/>
    </row>
    <row r="569" spans="1:14" x14ac:dyDescent="0.3">
      <c r="A569" s="354">
        <v>61029</v>
      </c>
      <c r="B569" s="92">
        <f t="shared" si="57"/>
        <v>0</v>
      </c>
      <c r="C569" s="93"/>
      <c r="D569" s="94">
        <f t="shared" si="58"/>
        <v>0</v>
      </c>
      <c r="E569" s="355">
        <f t="shared" si="56"/>
        <v>0</v>
      </c>
      <c r="F569" s="94">
        <f t="shared" si="59"/>
        <v>0</v>
      </c>
      <c r="G569" s="94">
        <f>IF(AND(C569&lt;&gt;"",SUM(G$34:G568)&lt;E$25),$E$25/$E$29,0)</f>
        <v>0</v>
      </c>
      <c r="H569" s="94">
        <f t="shared" si="60"/>
        <v>0</v>
      </c>
      <c r="I569" s="94">
        <f t="shared" si="62"/>
        <v>0</v>
      </c>
      <c r="J569" s="320" t="str">
        <f t="shared" si="61"/>
        <v>2066–2067</v>
      </c>
      <c r="L569" s="356"/>
      <c r="N569" s="95"/>
    </row>
    <row r="570" spans="1:14" x14ac:dyDescent="0.3">
      <c r="A570" s="354">
        <v>61057</v>
      </c>
      <c r="B570" s="92">
        <f t="shared" si="57"/>
        <v>0</v>
      </c>
      <c r="C570" s="93"/>
      <c r="D570" s="94">
        <f t="shared" si="58"/>
        <v>0</v>
      </c>
      <c r="E570" s="355">
        <f t="shared" si="56"/>
        <v>0</v>
      </c>
      <c r="F570" s="94">
        <f t="shared" si="59"/>
        <v>0</v>
      </c>
      <c r="G570" s="94">
        <f>IF(AND(C570&lt;&gt;"",SUM(G$34:G569)&lt;E$25),$E$25/$E$29,0)</f>
        <v>0</v>
      </c>
      <c r="H570" s="94">
        <f t="shared" si="60"/>
        <v>0</v>
      </c>
      <c r="I570" s="94">
        <f t="shared" si="62"/>
        <v>0</v>
      </c>
      <c r="J570" s="320" t="str">
        <f t="shared" si="61"/>
        <v>2066–2067</v>
      </c>
      <c r="L570" s="356"/>
      <c r="N570" s="95"/>
    </row>
    <row r="571" spans="1:14" x14ac:dyDescent="0.3">
      <c r="A571" s="354">
        <v>61088</v>
      </c>
      <c r="B571" s="92">
        <f t="shared" si="57"/>
        <v>0</v>
      </c>
      <c r="C571" s="93"/>
      <c r="D571" s="94">
        <f t="shared" si="58"/>
        <v>0</v>
      </c>
      <c r="E571" s="355">
        <f t="shared" si="56"/>
        <v>0</v>
      </c>
      <c r="F571" s="94">
        <f t="shared" si="59"/>
        <v>0</v>
      </c>
      <c r="G571" s="94">
        <f>IF(AND(C571&lt;&gt;"",SUM(G$34:G570)&lt;E$25),$E$25/$E$29,0)</f>
        <v>0</v>
      </c>
      <c r="H571" s="94">
        <f t="shared" si="60"/>
        <v>0</v>
      </c>
      <c r="I571" s="94">
        <f t="shared" si="62"/>
        <v>0</v>
      </c>
      <c r="J571" s="320" t="str">
        <f t="shared" si="61"/>
        <v>2066–2067</v>
      </c>
      <c r="L571" s="356"/>
      <c r="N571" s="95"/>
    </row>
    <row r="572" spans="1:14" x14ac:dyDescent="0.3">
      <c r="A572" s="354">
        <v>61118</v>
      </c>
      <c r="B572" s="92">
        <f t="shared" si="57"/>
        <v>0</v>
      </c>
      <c r="C572" s="93"/>
      <c r="D572" s="94">
        <f t="shared" si="58"/>
        <v>0</v>
      </c>
      <c r="E572" s="355">
        <f t="shared" si="56"/>
        <v>0</v>
      </c>
      <c r="F572" s="94">
        <f t="shared" si="59"/>
        <v>0</v>
      </c>
      <c r="G572" s="94">
        <f>IF(AND(C572&lt;&gt;"",SUM(G$34:G571)&lt;E$25),$E$25/$E$29,0)</f>
        <v>0</v>
      </c>
      <c r="H572" s="94">
        <f t="shared" si="60"/>
        <v>0</v>
      </c>
      <c r="I572" s="94">
        <f t="shared" si="62"/>
        <v>0</v>
      </c>
      <c r="J572" s="320" t="str">
        <f t="shared" si="61"/>
        <v>2066–2067</v>
      </c>
      <c r="L572" s="356"/>
      <c r="N572" s="95"/>
    </row>
    <row r="573" spans="1:14" x14ac:dyDescent="0.3">
      <c r="A573" s="354">
        <v>61149</v>
      </c>
      <c r="B573" s="92">
        <f t="shared" si="57"/>
        <v>0</v>
      </c>
      <c r="C573" s="93"/>
      <c r="D573" s="94">
        <f t="shared" si="58"/>
        <v>0</v>
      </c>
      <c r="E573" s="355">
        <f t="shared" si="56"/>
        <v>0</v>
      </c>
      <c r="F573" s="94">
        <f t="shared" si="59"/>
        <v>0</v>
      </c>
      <c r="G573" s="94">
        <f>IF(AND(C573&lt;&gt;"",SUM(G$34:G572)&lt;E$25),$E$25/$E$29,0)</f>
        <v>0</v>
      </c>
      <c r="H573" s="94">
        <f t="shared" si="60"/>
        <v>0</v>
      </c>
      <c r="I573" s="94">
        <f t="shared" si="62"/>
        <v>0</v>
      </c>
      <c r="J573" s="320" t="str">
        <f t="shared" si="61"/>
        <v>2066–2067</v>
      </c>
      <c r="L573" s="356"/>
      <c r="N573" s="95"/>
    </row>
    <row r="574" spans="1:14" x14ac:dyDescent="0.3">
      <c r="A574" s="354">
        <v>61179</v>
      </c>
      <c r="B574" s="92">
        <f t="shared" si="57"/>
        <v>0</v>
      </c>
      <c r="C574" s="93"/>
      <c r="D574" s="94">
        <f t="shared" si="58"/>
        <v>0</v>
      </c>
      <c r="E574" s="355">
        <f t="shared" si="56"/>
        <v>0</v>
      </c>
      <c r="F574" s="94">
        <f t="shared" si="59"/>
        <v>0</v>
      </c>
      <c r="G574" s="94">
        <f>IF(AND(C574&lt;&gt;"",SUM(G$34:G573)&lt;E$25),$E$25/$E$29,0)</f>
        <v>0</v>
      </c>
      <c r="H574" s="94">
        <f t="shared" si="60"/>
        <v>0</v>
      </c>
      <c r="I574" s="94">
        <f t="shared" si="62"/>
        <v>0</v>
      </c>
      <c r="J574" s="320" t="str">
        <f t="shared" si="61"/>
        <v>2067–2068</v>
      </c>
      <c r="L574" s="356"/>
      <c r="N574" s="95"/>
    </row>
    <row r="575" spans="1:14" x14ac:dyDescent="0.3">
      <c r="A575" s="354">
        <v>61210</v>
      </c>
      <c r="B575" s="92">
        <f t="shared" si="57"/>
        <v>0</v>
      </c>
      <c r="C575" s="93"/>
      <c r="D575" s="94">
        <f t="shared" si="58"/>
        <v>0</v>
      </c>
      <c r="E575" s="355">
        <f t="shared" si="56"/>
        <v>0</v>
      </c>
      <c r="F575" s="94">
        <f t="shared" si="59"/>
        <v>0</v>
      </c>
      <c r="G575" s="94">
        <f>IF(AND(C575&lt;&gt;"",SUM(G$34:G574)&lt;E$25),$E$25/$E$29,0)</f>
        <v>0</v>
      </c>
      <c r="H575" s="94">
        <f t="shared" si="60"/>
        <v>0</v>
      </c>
      <c r="I575" s="94">
        <f t="shared" si="62"/>
        <v>0</v>
      </c>
      <c r="J575" s="320" t="str">
        <f t="shared" si="61"/>
        <v>2067–2068</v>
      </c>
      <c r="L575" s="356"/>
      <c r="N575" s="95"/>
    </row>
    <row r="576" spans="1:14" x14ac:dyDescent="0.3">
      <c r="A576" s="354">
        <v>61241</v>
      </c>
      <c r="B576" s="92">
        <f t="shared" si="57"/>
        <v>0</v>
      </c>
      <c r="C576" s="93"/>
      <c r="D576" s="94">
        <f t="shared" si="58"/>
        <v>0</v>
      </c>
      <c r="E576" s="355">
        <f t="shared" si="56"/>
        <v>0</v>
      </c>
      <c r="F576" s="94">
        <f t="shared" si="59"/>
        <v>0</v>
      </c>
      <c r="G576" s="94">
        <f>IF(AND(C576&lt;&gt;"",SUM(G$34:G575)&lt;E$25),$E$25/$E$29,0)</f>
        <v>0</v>
      </c>
      <c r="H576" s="94">
        <f t="shared" si="60"/>
        <v>0</v>
      </c>
      <c r="I576" s="94">
        <f t="shared" si="62"/>
        <v>0</v>
      </c>
      <c r="J576" s="320" t="str">
        <f t="shared" si="61"/>
        <v>2067–2068</v>
      </c>
      <c r="L576" s="356"/>
      <c r="N576" s="95"/>
    </row>
    <row r="577" spans="1:14" x14ac:dyDescent="0.3">
      <c r="A577" s="354">
        <v>61271</v>
      </c>
      <c r="B577" s="92">
        <f t="shared" si="57"/>
        <v>0</v>
      </c>
      <c r="C577" s="93"/>
      <c r="D577" s="94">
        <f t="shared" si="58"/>
        <v>0</v>
      </c>
      <c r="E577" s="355">
        <f t="shared" si="56"/>
        <v>0</v>
      </c>
      <c r="F577" s="94">
        <f t="shared" si="59"/>
        <v>0</v>
      </c>
      <c r="G577" s="94">
        <f>IF(AND(C577&lt;&gt;"",SUM(G$34:G576)&lt;E$25),$E$25/$E$29,0)</f>
        <v>0</v>
      </c>
      <c r="H577" s="94">
        <f t="shared" si="60"/>
        <v>0</v>
      </c>
      <c r="I577" s="94">
        <f t="shared" si="62"/>
        <v>0</v>
      </c>
      <c r="J577" s="320" t="str">
        <f t="shared" si="61"/>
        <v>2067–2068</v>
      </c>
      <c r="L577" s="356"/>
      <c r="N577" s="95"/>
    </row>
    <row r="578" spans="1:14" x14ac:dyDescent="0.3">
      <c r="A578" s="354">
        <v>61302</v>
      </c>
      <c r="B578" s="92">
        <f t="shared" si="57"/>
        <v>0</v>
      </c>
      <c r="C578" s="93"/>
      <c r="D578" s="94">
        <f t="shared" si="58"/>
        <v>0</v>
      </c>
      <c r="E578" s="355">
        <f t="shared" si="56"/>
        <v>0</v>
      </c>
      <c r="F578" s="94">
        <f t="shared" si="59"/>
        <v>0</v>
      </c>
      <c r="G578" s="94">
        <f>IF(AND(C578&lt;&gt;"",SUM(G$34:G577)&lt;E$25),$E$25/$E$29,0)</f>
        <v>0</v>
      </c>
      <c r="H578" s="94">
        <f t="shared" si="60"/>
        <v>0</v>
      </c>
      <c r="I578" s="94">
        <f t="shared" si="62"/>
        <v>0</v>
      </c>
      <c r="J578" s="320" t="str">
        <f t="shared" si="61"/>
        <v>2067–2068</v>
      </c>
      <c r="L578" s="356"/>
      <c r="N578" s="95"/>
    </row>
    <row r="579" spans="1:14" x14ac:dyDescent="0.3">
      <c r="A579" s="354">
        <v>61332</v>
      </c>
      <c r="B579" s="92">
        <f t="shared" si="57"/>
        <v>0</v>
      </c>
      <c r="C579" s="93"/>
      <c r="D579" s="94">
        <f t="shared" si="58"/>
        <v>0</v>
      </c>
      <c r="E579" s="355">
        <f t="shared" si="56"/>
        <v>0</v>
      </c>
      <c r="F579" s="94">
        <f t="shared" si="59"/>
        <v>0</v>
      </c>
      <c r="G579" s="94">
        <f>IF(AND(C579&lt;&gt;"",SUM(G$34:G578)&lt;E$25),$E$25/$E$29,0)</f>
        <v>0</v>
      </c>
      <c r="H579" s="94">
        <f t="shared" si="60"/>
        <v>0</v>
      </c>
      <c r="I579" s="94">
        <f t="shared" si="62"/>
        <v>0</v>
      </c>
      <c r="J579" s="320" t="str">
        <f t="shared" si="61"/>
        <v>2067–2068</v>
      </c>
      <c r="L579" s="356"/>
      <c r="N579" s="95"/>
    </row>
    <row r="580" spans="1:14" x14ac:dyDescent="0.3">
      <c r="A580" s="354">
        <v>61363</v>
      </c>
      <c r="B580" s="92">
        <f t="shared" si="57"/>
        <v>0</v>
      </c>
      <c r="C580" s="93"/>
      <c r="D580" s="94">
        <f t="shared" si="58"/>
        <v>0</v>
      </c>
      <c r="E580" s="355">
        <f t="shared" si="56"/>
        <v>0</v>
      </c>
      <c r="F580" s="94">
        <f t="shared" si="59"/>
        <v>0</v>
      </c>
      <c r="G580" s="94">
        <f>IF(AND(C580&lt;&gt;"",SUM(G$34:G579)&lt;E$25),$E$25/$E$29,0)</f>
        <v>0</v>
      </c>
      <c r="H580" s="94">
        <f t="shared" si="60"/>
        <v>0</v>
      </c>
      <c r="I580" s="94">
        <f t="shared" si="62"/>
        <v>0</v>
      </c>
      <c r="J580" s="320" t="str">
        <f t="shared" si="61"/>
        <v>2067–2068</v>
      </c>
      <c r="L580" s="356"/>
      <c r="N580" s="95"/>
    </row>
    <row r="581" spans="1:14" x14ac:dyDescent="0.3">
      <c r="A581" s="354">
        <v>61394</v>
      </c>
      <c r="B581" s="92">
        <f t="shared" si="57"/>
        <v>0</v>
      </c>
      <c r="C581" s="93"/>
      <c r="D581" s="94">
        <f t="shared" si="58"/>
        <v>0</v>
      </c>
      <c r="E581" s="355">
        <f t="shared" si="56"/>
        <v>0</v>
      </c>
      <c r="F581" s="94">
        <f t="shared" si="59"/>
        <v>0</v>
      </c>
      <c r="G581" s="94">
        <f>IF(AND(C581&lt;&gt;"",SUM(G$34:G580)&lt;E$25),$E$25/$E$29,0)</f>
        <v>0</v>
      </c>
      <c r="H581" s="94">
        <f t="shared" si="60"/>
        <v>0</v>
      </c>
      <c r="I581" s="94">
        <f t="shared" si="62"/>
        <v>0</v>
      </c>
      <c r="J581" s="320" t="str">
        <f t="shared" si="61"/>
        <v>2067–2068</v>
      </c>
      <c r="L581" s="356"/>
      <c r="N581" s="95"/>
    </row>
    <row r="582" spans="1:14" x14ac:dyDescent="0.3">
      <c r="A582" s="354">
        <v>61423</v>
      </c>
      <c r="B582" s="92">
        <f t="shared" si="57"/>
        <v>0</v>
      </c>
      <c r="C582" s="93"/>
      <c r="D582" s="94">
        <f t="shared" si="58"/>
        <v>0</v>
      </c>
      <c r="E582" s="355">
        <f t="shared" si="56"/>
        <v>0</v>
      </c>
      <c r="F582" s="94">
        <f t="shared" si="59"/>
        <v>0</v>
      </c>
      <c r="G582" s="94">
        <f>IF(AND(C582&lt;&gt;"",SUM(G$34:G581)&lt;E$25),$E$25/$E$29,0)</f>
        <v>0</v>
      </c>
      <c r="H582" s="94">
        <f t="shared" si="60"/>
        <v>0</v>
      </c>
      <c r="I582" s="94">
        <f t="shared" si="62"/>
        <v>0</v>
      </c>
      <c r="J582" s="320" t="str">
        <f t="shared" si="61"/>
        <v>2067–2068</v>
      </c>
      <c r="L582" s="356"/>
      <c r="N582" s="95"/>
    </row>
    <row r="583" spans="1:14" x14ac:dyDescent="0.3">
      <c r="A583" s="354">
        <v>61454</v>
      </c>
      <c r="B583" s="92">
        <f t="shared" si="57"/>
        <v>0</v>
      </c>
      <c r="C583" s="93"/>
      <c r="D583" s="94">
        <f t="shared" si="58"/>
        <v>0</v>
      </c>
      <c r="E583" s="355">
        <f t="shared" si="56"/>
        <v>0</v>
      </c>
      <c r="F583" s="94">
        <f t="shared" si="59"/>
        <v>0</v>
      </c>
      <c r="G583" s="94">
        <f>IF(AND(C583&lt;&gt;"",SUM(G$34:G582)&lt;E$25),$E$25/$E$29,0)</f>
        <v>0</v>
      </c>
      <c r="H583" s="94">
        <f t="shared" si="60"/>
        <v>0</v>
      </c>
      <c r="I583" s="94">
        <f t="shared" si="62"/>
        <v>0</v>
      </c>
      <c r="J583" s="320" t="str">
        <f t="shared" si="61"/>
        <v>2067–2068</v>
      </c>
      <c r="L583" s="356"/>
      <c r="N583" s="95"/>
    </row>
    <row r="584" spans="1:14" x14ac:dyDescent="0.3">
      <c r="A584" s="354">
        <v>61484</v>
      </c>
      <c r="B584" s="92">
        <f t="shared" si="57"/>
        <v>0</v>
      </c>
      <c r="C584" s="93"/>
      <c r="D584" s="94">
        <f t="shared" si="58"/>
        <v>0</v>
      </c>
      <c r="E584" s="355">
        <f t="shared" si="56"/>
        <v>0</v>
      </c>
      <c r="F584" s="94">
        <f t="shared" si="59"/>
        <v>0</v>
      </c>
      <c r="G584" s="94">
        <f>IF(AND(C584&lt;&gt;"",SUM(G$34:G583)&lt;E$25),$E$25/$E$29,0)</f>
        <v>0</v>
      </c>
      <c r="H584" s="94">
        <f t="shared" si="60"/>
        <v>0</v>
      </c>
      <c r="I584" s="94">
        <f t="shared" si="62"/>
        <v>0</v>
      </c>
      <c r="J584" s="320" t="str">
        <f t="shared" si="61"/>
        <v>2067–2068</v>
      </c>
      <c r="L584" s="356"/>
      <c r="N584" s="95"/>
    </row>
    <row r="585" spans="1:14" x14ac:dyDescent="0.3">
      <c r="A585" s="354">
        <v>61515</v>
      </c>
      <c r="B585" s="92">
        <f t="shared" si="57"/>
        <v>0</v>
      </c>
      <c r="C585" s="93"/>
      <c r="D585" s="94">
        <f t="shared" si="58"/>
        <v>0</v>
      </c>
      <c r="E585" s="355">
        <f t="shared" si="56"/>
        <v>0</v>
      </c>
      <c r="F585" s="94">
        <f t="shared" si="59"/>
        <v>0</v>
      </c>
      <c r="G585" s="94">
        <f>IF(AND(C585&lt;&gt;"",SUM(G$34:G584)&lt;E$25),$E$25/$E$29,0)</f>
        <v>0</v>
      </c>
      <c r="H585" s="94">
        <f t="shared" si="60"/>
        <v>0</v>
      </c>
      <c r="I585" s="94">
        <f t="shared" si="62"/>
        <v>0</v>
      </c>
      <c r="J585" s="320" t="str">
        <f t="shared" si="61"/>
        <v>2067–2068</v>
      </c>
      <c r="L585" s="356"/>
      <c r="N585" s="95"/>
    </row>
    <row r="586" spans="1:14" x14ac:dyDescent="0.3">
      <c r="A586" s="354">
        <v>61545</v>
      </c>
      <c r="B586" s="92">
        <f t="shared" si="57"/>
        <v>0</v>
      </c>
      <c r="C586" s="93"/>
      <c r="D586" s="94">
        <f t="shared" si="58"/>
        <v>0</v>
      </c>
      <c r="E586" s="355">
        <f t="shared" si="56"/>
        <v>0</v>
      </c>
      <c r="F586" s="94">
        <f t="shared" si="59"/>
        <v>0</v>
      </c>
      <c r="G586" s="94">
        <f>IF(AND(C586&lt;&gt;"",SUM(G$34:G585)&lt;E$25),$E$25/$E$29,0)</f>
        <v>0</v>
      </c>
      <c r="H586" s="94">
        <f t="shared" si="60"/>
        <v>0</v>
      </c>
      <c r="I586" s="94">
        <f t="shared" si="62"/>
        <v>0</v>
      </c>
      <c r="J586" s="320" t="str">
        <f t="shared" si="61"/>
        <v>2068–2069</v>
      </c>
      <c r="L586" s="356"/>
      <c r="N586" s="95"/>
    </row>
    <row r="587" spans="1:14" x14ac:dyDescent="0.3">
      <c r="A587" s="354">
        <v>61576</v>
      </c>
      <c r="B587" s="92">
        <f t="shared" si="57"/>
        <v>0</v>
      </c>
      <c r="C587" s="93"/>
      <c r="D587" s="94">
        <f t="shared" si="58"/>
        <v>0</v>
      </c>
      <c r="E587" s="355">
        <f t="shared" si="56"/>
        <v>0</v>
      </c>
      <c r="F587" s="94">
        <f t="shared" si="59"/>
        <v>0</v>
      </c>
      <c r="G587" s="94">
        <f>IF(AND(C587&lt;&gt;"",SUM(G$34:G586)&lt;E$25),$E$25/$E$29,0)</f>
        <v>0</v>
      </c>
      <c r="H587" s="94">
        <f t="shared" si="60"/>
        <v>0</v>
      </c>
      <c r="I587" s="94">
        <f t="shared" si="62"/>
        <v>0</v>
      </c>
      <c r="J587" s="320" t="str">
        <f t="shared" si="61"/>
        <v>2068–2069</v>
      </c>
      <c r="L587" s="356"/>
      <c r="N587" s="95"/>
    </row>
    <row r="588" spans="1:14" x14ac:dyDescent="0.3">
      <c r="A588" s="354">
        <v>61607</v>
      </c>
      <c r="B588" s="92">
        <f t="shared" si="57"/>
        <v>0</v>
      </c>
      <c r="C588" s="93"/>
      <c r="D588" s="94">
        <f t="shared" si="58"/>
        <v>0</v>
      </c>
      <c r="E588" s="355">
        <f t="shared" si="56"/>
        <v>0</v>
      </c>
      <c r="F588" s="94">
        <f t="shared" si="59"/>
        <v>0</v>
      </c>
      <c r="G588" s="94">
        <f>IF(AND(C588&lt;&gt;"",SUM(G$34:G587)&lt;E$25),$E$25/$E$29,0)</f>
        <v>0</v>
      </c>
      <c r="H588" s="94">
        <f t="shared" si="60"/>
        <v>0</v>
      </c>
      <c r="I588" s="94">
        <f t="shared" si="62"/>
        <v>0</v>
      </c>
      <c r="J588" s="320" t="str">
        <f t="shared" si="61"/>
        <v>2068–2069</v>
      </c>
      <c r="L588" s="356"/>
      <c r="N588" s="95"/>
    </row>
    <row r="589" spans="1:14" x14ac:dyDescent="0.3">
      <c r="A589" s="354">
        <v>61637</v>
      </c>
      <c r="B589" s="92">
        <f t="shared" si="57"/>
        <v>0</v>
      </c>
      <c r="C589" s="93"/>
      <c r="D589" s="94">
        <f t="shared" si="58"/>
        <v>0</v>
      </c>
      <c r="E589" s="355">
        <f t="shared" si="56"/>
        <v>0</v>
      </c>
      <c r="F589" s="94">
        <f t="shared" si="59"/>
        <v>0</v>
      </c>
      <c r="G589" s="94">
        <f>IF(AND(C589&lt;&gt;"",SUM(G$34:G588)&lt;E$25),$E$25/$E$29,0)</f>
        <v>0</v>
      </c>
      <c r="H589" s="94">
        <f t="shared" si="60"/>
        <v>0</v>
      </c>
      <c r="I589" s="94">
        <f t="shared" si="62"/>
        <v>0</v>
      </c>
      <c r="J589" s="320" t="str">
        <f t="shared" si="61"/>
        <v>2068–2069</v>
      </c>
      <c r="L589" s="356"/>
      <c r="N589" s="95"/>
    </row>
    <row r="590" spans="1:14" x14ac:dyDescent="0.3">
      <c r="A590" s="354">
        <v>61668</v>
      </c>
      <c r="B590" s="92">
        <f t="shared" si="57"/>
        <v>0</v>
      </c>
      <c r="C590" s="93"/>
      <c r="D590" s="94">
        <f t="shared" si="58"/>
        <v>0</v>
      </c>
      <c r="E590" s="355">
        <f t="shared" si="56"/>
        <v>0</v>
      </c>
      <c r="F590" s="94">
        <f t="shared" si="59"/>
        <v>0</v>
      </c>
      <c r="G590" s="94">
        <f>IF(AND(C590&lt;&gt;"",SUM(G$34:G589)&lt;E$25),$E$25/$E$29,0)</f>
        <v>0</v>
      </c>
      <c r="H590" s="94">
        <f t="shared" si="60"/>
        <v>0</v>
      </c>
      <c r="I590" s="94">
        <f t="shared" si="62"/>
        <v>0</v>
      </c>
      <c r="J590" s="320" t="str">
        <f t="shared" si="61"/>
        <v>2068–2069</v>
      </c>
      <c r="L590" s="356"/>
      <c r="N590" s="95"/>
    </row>
    <row r="591" spans="1:14" x14ac:dyDescent="0.3">
      <c r="A591" s="354">
        <v>61698</v>
      </c>
      <c r="B591" s="92">
        <f t="shared" si="57"/>
        <v>0</v>
      </c>
      <c r="C591" s="93"/>
      <c r="D591" s="94">
        <f t="shared" si="58"/>
        <v>0</v>
      </c>
      <c r="E591" s="355">
        <f t="shared" si="56"/>
        <v>0</v>
      </c>
      <c r="F591" s="94">
        <f t="shared" si="59"/>
        <v>0</v>
      </c>
      <c r="G591" s="94">
        <f>IF(AND(C591&lt;&gt;"",SUM(G$34:G590)&lt;E$25),$E$25/$E$29,0)</f>
        <v>0</v>
      </c>
      <c r="H591" s="94">
        <f t="shared" si="60"/>
        <v>0</v>
      </c>
      <c r="I591" s="94">
        <f t="shared" si="62"/>
        <v>0</v>
      </c>
      <c r="J591" s="320" t="str">
        <f t="shared" si="61"/>
        <v>2068–2069</v>
      </c>
      <c r="L591" s="356"/>
      <c r="N591" s="95"/>
    </row>
    <row r="592" spans="1:14" x14ac:dyDescent="0.3">
      <c r="A592" s="354">
        <v>61729</v>
      </c>
      <c r="B592" s="92">
        <f t="shared" si="57"/>
        <v>0</v>
      </c>
      <c r="C592" s="93"/>
      <c r="D592" s="94">
        <f t="shared" si="58"/>
        <v>0</v>
      </c>
      <c r="E592" s="355">
        <f t="shared" si="56"/>
        <v>0</v>
      </c>
      <c r="F592" s="94">
        <f t="shared" si="59"/>
        <v>0</v>
      </c>
      <c r="G592" s="94">
        <f>IF(AND(C592&lt;&gt;"",SUM(G$34:G591)&lt;E$25),$E$25/$E$29,0)</f>
        <v>0</v>
      </c>
      <c r="H592" s="94">
        <f t="shared" si="60"/>
        <v>0</v>
      </c>
      <c r="I592" s="94">
        <f t="shared" si="62"/>
        <v>0</v>
      </c>
      <c r="J592" s="320" t="str">
        <f t="shared" si="61"/>
        <v>2068–2069</v>
      </c>
      <c r="L592" s="356"/>
      <c r="N592" s="95"/>
    </row>
    <row r="593" spans="1:14" x14ac:dyDescent="0.3">
      <c r="A593" s="354">
        <v>61760</v>
      </c>
      <c r="B593" s="92">
        <f t="shared" si="57"/>
        <v>0</v>
      </c>
      <c r="C593" s="93"/>
      <c r="D593" s="94">
        <f t="shared" si="58"/>
        <v>0</v>
      </c>
      <c r="E593" s="355">
        <f t="shared" si="56"/>
        <v>0</v>
      </c>
      <c r="F593" s="94">
        <f t="shared" si="59"/>
        <v>0</v>
      </c>
      <c r="G593" s="94">
        <f>IF(AND(C593&lt;&gt;"",SUM(G$34:G592)&lt;E$25),$E$25/$E$29,0)</f>
        <v>0</v>
      </c>
      <c r="H593" s="94">
        <f t="shared" si="60"/>
        <v>0</v>
      </c>
      <c r="I593" s="94">
        <f t="shared" si="62"/>
        <v>0</v>
      </c>
      <c r="J593" s="320" t="str">
        <f t="shared" si="61"/>
        <v>2068–2069</v>
      </c>
      <c r="L593" s="356"/>
      <c r="N593" s="95"/>
    </row>
    <row r="594" spans="1:14" x14ac:dyDescent="0.3">
      <c r="A594" s="354">
        <v>61788</v>
      </c>
      <c r="B594" s="92">
        <f t="shared" si="57"/>
        <v>0</v>
      </c>
      <c r="C594" s="93"/>
      <c r="D594" s="94">
        <f t="shared" si="58"/>
        <v>0</v>
      </c>
      <c r="E594" s="355">
        <f t="shared" si="56"/>
        <v>0</v>
      </c>
      <c r="F594" s="94">
        <f t="shared" si="59"/>
        <v>0</v>
      </c>
      <c r="G594" s="94">
        <f>IF(AND(C594&lt;&gt;"",SUM(G$34:G593)&lt;E$25),$E$25/$E$29,0)</f>
        <v>0</v>
      </c>
      <c r="H594" s="94">
        <f t="shared" si="60"/>
        <v>0</v>
      </c>
      <c r="I594" s="94">
        <f t="shared" si="62"/>
        <v>0</v>
      </c>
      <c r="J594" s="320" t="str">
        <f t="shared" si="61"/>
        <v>2068–2069</v>
      </c>
      <c r="L594" s="356"/>
      <c r="N594" s="95"/>
    </row>
    <row r="595" spans="1:14" x14ac:dyDescent="0.3">
      <c r="A595" s="354">
        <v>61819</v>
      </c>
      <c r="B595" s="92">
        <f t="shared" si="57"/>
        <v>0</v>
      </c>
      <c r="C595" s="93"/>
      <c r="D595" s="94">
        <f t="shared" si="58"/>
        <v>0</v>
      </c>
      <c r="E595" s="355">
        <f t="shared" si="56"/>
        <v>0</v>
      </c>
      <c r="F595" s="94">
        <f t="shared" si="59"/>
        <v>0</v>
      </c>
      <c r="G595" s="94">
        <f>IF(AND(C595&lt;&gt;"",SUM(G$34:G594)&lt;E$25),$E$25/$E$29,0)</f>
        <v>0</v>
      </c>
      <c r="H595" s="94">
        <f t="shared" si="60"/>
        <v>0</v>
      </c>
      <c r="I595" s="94">
        <f t="shared" si="62"/>
        <v>0</v>
      </c>
      <c r="J595" s="320" t="str">
        <f t="shared" si="61"/>
        <v>2068–2069</v>
      </c>
      <c r="L595" s="356"/>
      <c r="N595" s="95"/>
    </row>
    <row r="596" spans="1:14" x14ac:dyDescent="0.3">
      <c r="A596" s="354">
        <v>61849</v>
      </c>
      <c r="B596" s="92">
        <f t="shared" si="57"/>
        <v>0</v>
      </c>
      <c r="C596" s="93"/>
      <c r="D596" s="94">
        <f t="shared" si="58"/>
        <v>0</v>
      </c>
      <c r="E596" s="355">
        <f t="shared" si="56"/>
        <v>0</v>
      </c>
      <c r="F596" s="94">
        <f t="shared" si="59"/>
        <v>0</v>
      </c>
      <c r="G596" s="94">
        <f>IF(AND(C596&lt;&gt;"",SUM(G$34:G595)&lt;E$25),$E$25/$E$29,0)</f>
        <v>0</v>
      </c>
      <c r="H596" s="94">
        <f t="shared" si="60"/>
        <v>0</v>
      </c>
      <c r="I596" s="94">
        <f t="shared" si="62"/>
        <v>0</v>
      </c>
      <c r="J596" s="320" t="str">
        <f t="shared" si="61"/>
        <v>2068–2069</v>
      </c>
      <c r="L596" s="356"/>
      <c r="N596" s="95"/>
    </row>
    <row r="597" spans="1:14" x14ac:dyDescent="0.3">
      <c r="A597" s="354">
        <v>61880</v>
      </c>
      <c r="B597" s="92">
        <f t="shared" si="57"/>
        <v>0</v>
      </c>
      <c r="C597" s="93"/>
      <c r="D597" s="94">
        <f t="shared" si="58"/>
        <v>0</v>
      </c>
      <c r="E597" s="355">
        <f t="shared" si="56"/>
        <v>0</v>
      </c>
      <c r="F597" s="94">
        <f t="shared" si="59"/>
        <v>0</v>
      </c>
      <c r="G597" s="94">
        <f>IF(AND(C597&lt;&gt;"",SUM(G$34:G596)&lt;E$25),$E$25/$E$29,0)</f>
        <v>0</v>
      </c>
      <c r="H597" s="94">
        <f t="shared" si="60"/>
        <v>0</v>
      </c>
      <c r="I597" s="94">
        <f t="shared" si="62"/>
        <v>0</v>
      </c>
      <c r="J597" s="320" t="str">
        <f t="shared" si="61"/>
        <v>2068–2069</v>
      </c>
      <c r="L597" s="356"/>
      <c r="N597" s="95"/>
    </row>
    <row r="598" spans="1:14" x14ac:dyDescent="0.3">
      <c r="A598" s="354">
        <v>61910</v>
      </c>
      <c r="B598" s="92">
        <f t="shared" si="57"/>
        <v>0</v>
      </c>
      <c r="C598" s="93"/>
      <c r="D598" s="94">
        <f t="shared" si="58"/>
        <v>0</v>
      </c>
      <c r="E598" s="355">
        <f t="shared" si="56"/>
        <v>0</v>
      </c>
      <c r="F598" s="94">
        <f t="shared" si="59"/>
        <v>0</v>
      </c>
      <c r="G598" s="94">
        <f>IF(AND(C598&lt;&gt;"",SUM(G$34:G597)&lt;E$25),$E$25/$E$29,0)</f>
        <v>0</v>
      </c>
      <c r="H598" s="94">
        <f t="shared" si="60"/>
        <v>0</v>
      </c>
      <c r="I598" s="94">
        <f t="shared" si="62"/>
        <v>0</v>
      </c>
      <c r="J598" s="320" t="str">
        <f t="shared" si="61"/>
        <v>2069–2070</v>
      </c>
      <c r="L598" s="356"/>
      <c r="N598" s="95"/>
    </row>
    <row r="599" spans="1:14" x14ac:dyDescent="0.3">
      <c r="A599" s="354">
        <v>61941</v>
      </c>
      <c r="B599" s="92">
        <f t="shared" si="57"/>
        <v>0</v>
      </c>
      <c r="C599" s="93"/>
      <c r="D599" s="94">
        <f t="shared" si="58"/>
        <v>0</v>
      </c>
      <c r="E599" s="355">
        <f t="shared" si="56"/>
        <v>0</v>
      </c>
      <c r="F599" s="94">
        <f t="shared" si="59"/>
        <v>0</v>
      </c>
      <c r="G599" s="94">
        <f>IF(AND(C599&lt;&gt;"",SUM(G$34:G598)&lt;E$25),$E$25/$E$29,0)</f>
        <v>0</v>
      </c>
      <c r="H599" s="94">
        <f t="shared" si="60"/>
        <v>0</v>
      </c>
      <c r="I599" s="94">
        <f t="shared" si="62"/>
        <v>0</v>
      </c>
      <c r="J599" s="320" t="str">
        <f t="shared" si="61"/>
        <v>2069–2070</v>
      </c>
      <c r="L599" s="356"/>
      <c r="N599" s="95"/>
    </row>
    <row r="600" spans="1:14" x14ac:dyDescent="0.3">
      <c r="A600" s="354">
        <v>61972</v>
      </c>
      <c r="B600" s="92">
        <f t="shared" si="57"/>
        <v>0</v>
      </c>
      <c r="C600" s="93"/>
      <c r="D600" s="94">
        <f t="shared" si="58"/>
        <v>0</v>
      </c>
      <c r="E600" s="355">
        <f t="shared" si="56"/>
        <v>0</v>
      </c>
      <c r="F600" s="94">
        <f t="shared" si="59"/>
        <v>0</v>
      </c>
      <c r="G600" s="94">
        <f>IF(AND(C600&lt;&gt;"",SUM(G$34:G599)&lt;E$25),$E$25/$E$29,0)</f>
        <v>0</v>
      </c>
      <c r="H600" s="94">
        <f t="shared" si="60"/>
        <v>0</v>
      </c>
      <c r="I600" s="94">
        <f t="shared" si="62"/>
        <v>0</v>
      </c>
      <c r="J600" s="320" t="str">
        <f t="shared" si="61"/>
        <v>2069–2070</v>
      </c>
      <c r="L600" s="356"/>
      <c r="N600" s="95"/>
    </row>
    <row r="601" spans="1:14" x14ac:dyDescent="0.3">
      <c r="A601" s="354">
        <v>62002</v>
      </c>
      <c r="B601" s="92">
        <f t="shared" si="57"/>
        <v>0</v>
      </c>
      <c r="C601" s="93"/>
      <c r="D601" s="94">
        <f t="shared" si="58"/>
        <v>0</v>
      </c>
      <c r="E601" s="355">
        <f t="shared" si="56"/>
        <v>0</v>
      </c>
      <c r="F601" s="94">
        <f t="shared" si="59"/>
        <v>0</v>
      </c>
      <c r="G601" s="94">
        <f>IF(AND(C601&lt;&gt;"",SUM(G$34:G600)&lt;E$25),$E$25/$E$29,0)</f>
        <v>0</v>
      </c>
      <c r="H601" s="94">
        <f t="shared" si="60"/>
        <v>0</v>
      </c>
      <c r="I601" s="94">
        <f t="shared" si="62"/>
        <v>0</v>
      </c>
      <c r="J601" s="320" t="str">
        <f t="shared" si="61"/>
        <v>2069–2070</v>
      </c>
      <c r="L601" s="356"/>
      <c r="N601" s="95"/>
    </row>
    <row r="602" spans="1:14" x14ac:dyDescent="0.3">
      <c r="A602" s="354">
        <v>62033</v>
      </c>
      <c r="B602" s="92">
        <f t="shared" si="57"/>
        <v>0</v>
      </c>
      <c r="C602" s="93"/>
      <c r="D602" s="94">
        <f t="shared" si="58"/>
        <v>0</v>
      </c>
      <c r="E602" s="355">
        <f t="shared" si="56"/>
        <v>0</v>
      </c>
      <c r="F602" s="94">
        <f t="shared" si="59"/>
        <v>0</v>
      </c>
      <c r="G602" s="94">
        <f>IF(AND(C602&lt;&gt;"",SUM(G$34:G601)&lt;E$25),$E$25/$E$29,0)</f>
        <v>0</v>
      </c>
      <c r="H602" s="94">
        <f t="shared" si="60"/>
        <v>0</v>
      </c>
      <c r="I602" s="94">
        <f t="shared" si="62"/>
        <v>0</v>
      </c>
      <c r="J602" s="320" t="str">
        <f t="shared" si="61"/>
        <v>2069–2070</v>
      </c>
      <c r="L602" s="356"/>
      <c r="N602" s="95"/>
    </row>
    <row r="603" spans="1:14" x14ac:dyDescent="0.3">
      <c r="A603" s="354">
        <v>62063</v>
      </c>
      <c r="B603" s="92">
        <f t="shared" si="57"/>
        <v>0</v>
      </c>
      <c r="C603" s="93"/>
      <c r="D603" s="94">
        <f t="shared" si="58"/>
        <v>0</v>
      </c>
      <c r="E603" s="355">
        <f t="shared" si="56"/>
        <v>0</v>
      </c>
      <c r="F603" s="94">
        <f t="shared" si="59"/>
        <v>0</v>
      </c>
      <c r="G603" s="94">
        <f>IF(AND(C603&lt;&gt;"",SUM(G$34:G602)&lt;E$25),$E$25/$E$29,0)</f>
        <v>0</v>
      </c>
      <c r="H603" s="94">
        <f t="shared" si="60"/>
        <v>0</v>
      </c>
      <c r="I603" s="94">
        <f t="shared" si="62"/>
        <v>0</v>
      </c>
      <c r="J603" s="320" t="str">
        <f t="shared" si="61"/>
        <v>2069–2070</v>
      </c>
      <c r="L603" s="356"/>
      <c r="N603" s="95"/>
    </row>
    <row r="604" spans="1:14" x14ac:dyDescent="0.3">
      <c r="A604" s="354">
        <v>62094</v>
      </c>
      <c r="B604" s="92">
        <f t="shared" si="57"/>
        <v>0</v>
      </c>
      <c r="C604" s="93"/>
      <c r="D604" s="94">
        <f t="shared" si="58"/>
        <v>0</v>
      </c>
      <c r="E604" s="355">
        <f t="shared" si="56"/>
        <v>0</v>
      </c>
      <c r="F604" s="94">
        <f t="shared" si="59"/>
        <v>0</v>
      </c>
      <c r="G604" s="94">
        <f>IF(AND(C604&lt;&gt;"",SUM(G$34:G603)&lt;E$25),$E$25/$E$29,0)</f>
        <v>0</v>
      </c>
      <c r="H604" s="94">
        <f t="shared" si="60"/>
        <v>0</v>
      </c>
      <c r="I604" s="94">
        <f t="shared" si="62"/>
        <v>0</v>
      </c>
      <c r="J604" s="320" t="str">
        <f t="shared" si="61"/>
        <v>2069–2070</v>
      </c>
      <c r="L604" s="356"/>
      <c r="N604" s="95"/>
    </row>
    <row r="605" spans="1:14" x14ac:dyDescent="0.3">
      <c r="A605" s="354">
        <v>62125</v>
      </c>
      <c r="B605" s="92">
        <f t="shared" si="57"/>
        <v>0</v>
      </c>
      <c r="C605" s="93"/>
      <c r="D605" s="94">
        <f t="shared" si="58"/>
        <v>0</v>
      </c>
      <c r="E605" s="355">
        <f t="shared" si="56"/>
        <v>0</v>
      </c>
      <c r="F605" s="94">
        <f t="shared" si="59"/>
        <v>0</v>
      </c>
      <c r="G605" s="94">
        <f>IF(AND(C605&lt;&gt;"",SUM(G$34:G604)&lt;E$25),$E$25/$E$29,0)</f>
        <v>0</v>
      </c>
      <c r="H605" s="94">
        <f t="shared" si="60"/>
        <v>0</v>
      </c>
      <c r="I605" s="94">
        <f t="shared" si="62"/>
        <v>0</v>
      </c>
      <c r="J605" s="320" t="str">
        <f t="shared" si="61"/>
        <v>2069–2070</v>
      </c>
      <c r="L605" s="356"/>
      <c r="N605" s="95"/>
    </row>
    <row r="606" spans="1:14" x14ac:dyDescent="0.3">
      <c r="A606" s="354">
        <v>62153</v>
      </c>
      <c r="B606" s="92">
        <f t="shared" si="57"/>
        <v>0</v>
      </c>
      <c r="C606" s="93"/>
      <c r="D606" s="94">
        <f t="shared" si="58"/>
        <v>0</v>
      </c>
      <c r="E606" s="355">
        <f t="shared" si="56"/>
        <v>0</v>
      </c>
      <c r="F606" s="94">
        <f t="shared" si="59"/>
        <v>0</v>
      </c>
      <c r="G606" s="94">
        <f>IF(AND(C606&lt;&gt;"",SUM(G$34:G605)&lt;E$25),$E$25/$E$29,0)</f>
        <v>0</v>
      </c>
      <c r="H606" s="94">
        <f t="shared" si="60"/>
        <v>0</v>
      </c>
      <c r="I606" s="94">
        <f t="shared" si="62"/>
        <v>0</v>
      </c>
      <c r="J606" s="320" t="str">
        <f t="shared" si="61"/>
        <v>2069–2070</v>
      </c>
      <c r="L606" s="356"/>
      <c r="N606" s="95"/>
    </row>
    <row r="607" spans="1:14" x14ac:dyDescent="0.3">
      <c r="A607" s="354">
        <v>62184</v>
      </c>
      <c r="B607" s="92">
        <f t="shared" si="57"/>
        <v>0</v>
      </c>
      <c r="C607" s="93"/>
      <c r="D607" s="94">
        <f t="shared" si="58"/>
        <v>0</v>
      </c>
      <c r="E607" s="355">
        <f t="shared" si="56"/>
        <v>0</v>
      </c>
      <c r="F607" s="94">
        <f t="shared" si="59"/>
        <v>0</v>
      </c>
      <c r="G607" s="94">
        <f>IF(AND(C607&lt;&gt;"",SUM(G$34:G606)&lt;E$25),$E$25/$E$29,0)</f>
        <v>0</v>
      </c>
      <c r="H607" s="94">
        <f t="shared" si="60"/>
        <v>0</v>
      </c>
      <c r="I607" s="94">
        <f t="shared" si="62"/>
        <v>0</v>
      </c>
      <c r="J607" s="320" t="str">
        <f t="shared" si="61"/>
        <v>2069–2070</v>
      </c>
      <c r="L607" s="356"/>
      <c r="N607" s="95"/>
    </row>
    <row r="608" spans="1:14" x14ac:dyDescent="0.3">
      <c r="A608" s="354">
        <v>62214</v>
      </c>
      <c r="B608" s="92">
        <f t="shared" si="57"/>
        <v>0</v>
      </c>
      <c r="C608" s="93"/>
      <c r="D608" s="94">
        <f t="shared" si="58"/>
        <v>0</v>
      </c>
      <c r="E608" s="355">
        <f t="shared" si="56"/>
        <v>0</v>
      </c>
      <c r="F608" s="94">
        <f t="shared" si="59"/>
        <v>0</v>
      </c>
      <c r="G608" s="94">
        <f>IF(AND(C608&lt;&gt;"",SUM(G$34:G607)&lt;E$25),$E$25/$E$29,0)</f>
        <v>0</v>
      </c>
      <c r="H608" s="94">
        <f t="shared" si="60"/>
        <v>0</v>
      </c>
      <c r="I608" s="94">
        <f t="shared" si="62"/>
        <v>0</v>
      </c>
      <c r="J608" s="320" t="str">
        <f t="shared" si="61"/>
        <v>2069–2070</v>
      </c>
      <c r="L608" s="356"/>
      <c r="N608" s="95"/>
    </row>
    <row r="609" spans="1:14" x14ac:dyDescent="0.3">
      <c r="A609" s="354">
        <v>62245</v>
      </c>
      <c r="B609" s="92">
        <f t="shared" si="57"/>
        <v>0</v>
      </c>
      <c r="C609" s="93"/>
      <c r="D609" s="94">
        <f t="shared" si="58"/>
        <v>0</v>
      </c>
      <c r="E609" s="355">
        <f t="shared" si="56"/>
        <v>0</v>
      </c>
      <c r="F609" s="94">
        <f t="shared" si="59"/>
        <v>0</v>
      </c>
      <c r="G609" s="94">
        <f>IF(AND(C609&lt;&gt;"",SUM(G$34:G608)&lt;E$25),$E$25/$E$29,0)</f>
        <v>0</v>
      </c>
      <c r="H609" s="94">
        <f t="shared" si="60"/>
        <v>0</v>
      </c>
      <c r="I609" s="94">
        <f t="shared" si="62"/>
        <v>0</v>
      </c>
      <c r="J609" s="320" t="str">
        <f t="shared" si="61"/>
        <v>2069–2070</v>
      </c>
      <c r="L609" s="356"/>
      <c r="N609" s="95"/>
    </row>
    <row r="610" spans="1:14" x14ac:dyDescent="0.3">
      <c r="A610" s="354">
        <v>62275</v>
      </c>
      <c r="B610" s="92">
        <f t="shared" si="57"/>
        <v>0</v>
      </c>
      <c r="C610" s="93"/>
      <c r="D610" s="94">
        <f t="shared" si="58"/>
        <v>0</v>
      </c>
      <c r="E610" s="355">
        <f t="shared" ref="E610:E673" si="63">C610-D610</f>
        <v>0</v>
      </c>
      <c r="F610" s="94">
        <f t="shared" si="59"/>
        <v>0</v>
      </c>
      <c r="G610" s="94">
        <f>IF(AND(C610&lt;&gt;"",SUM(G$34:G609)&lt;E$25),$E$25/$E$29,0)</f>
        <v>0</v>
      </c>
      <c r="H610" s="94">
        <f t="shared" si="60"/>
        <v>0</v>
      </c>
      <c r="I610" s="94">
        <f t="shared" si="62"/>
        <v>0</v>
      </c>
      <c r="J610" s="320" t="str">
        <f t="shared" si="61"/>
        <v>2070–2071</v>
      </c>
      <c r="L610" s="356"/>
      <c r="N610" s="95"/>
    </row>
    <row r="611" spans="1:14" x14ac:dyDescent="0.3">
      <c r="A611" s="354">
        <v>62306</v>
      </c>
      <c r="B611" s="92">
        <f t="shared" ref="B611:B674" si="64">IF(C611&gt;0,C611*-1,C611)</f>
        <v>0</v>
      </c>
      <c r="C611" s="93"/>
      <c r="D611" s="94">
        <f t="shared" ref="D611:D674" si="65">IF(C611="",0,IF($E$20="Beginning",IF(C610&lt;&gt;"",$F610*$E$16/12,0),IF(C610&lt;&gt;"",$F610*$E$16/12,$E$21*$E$16/12)))</f>
        <v>0</v>
      </c>
      <c r="E611" s="355">
        <f t="shared" si="63"/>
        <v>0</v>
      </c>
      <c r="F611" s="94">
        <f t="shared" ref="F611:F674" si="66">IF(C611="",0,IF(C610="",$E$21-E611,IF(C611&lt;&gt;"",F610-E611)))</f>
        <v>0</v>
      </c>
      <c r="G611" s="94">
        <f>IF(AND(C611&lt;&gt;"",SUM(G$34:G610)&lt;E$25),$E$25/$E$29,0)</f>
        <v>0</v>
      </c>
      <c r="H611" s="94">
        <f t="shared" ref="H611:H674" si="67">IF(C611&lt;&gt;"",G611+H610,0)</f>
        <v>0</v>
      </c>
      <c r="I611" s="94">
        <f t="shared" si="62"/>
        <v>0</v>
      </c>
      <c r="J611" s="320" t="str">
        <f t="shared" ref="J611:J674" si="68">IF(OR(MONTH(A611)=1,MONTH(A611)=2,MONTH(A611)=3,MONTH(A611)=4,MONTH(A611)=5,MONTH(A611)=6),YEAR(A611)-1&amp;"–"&amp;YEAR(A611),YEAR(A611)&amp;"–"&amp;YEAR(A611)+1)</f>
        <v>2070–2071</v>
      </c>
      <c r="L611" s="356"/>
      <c r="N611" s="95"/>
    </row>
    <row r="612" spans="1:14" x14ac:dyDescent="0.3">
      <c r="A612" s="354">
        <v>62337</v>
      </c>
      <c r="B612" s="92">
        <f t="shared" si="64"/>
        <v>0</v>
      </c>
      <c r="C612" s="93"/>
      <c r="D612" s="94">
        <f t="shared" si="65"/>
        <v>0</v>
      </c>
      <c r="E612" s="355">
        <f t="shared" si="63"/>
        <v>0</v>
      </c>
      <c r="F612" s="94">
        <f t="shared" si="66"/>
        <v>0</v>
      </c>
      <c r="G612" s="94">
        <f>IF(AND(C612&lt;&gt;"",SUM(G$34:G611)&lt;E$25),$E$25/$E$29,0)</f>
        <v>0</v>
      </c>
      <c r="H612" s="94">
        <f t="shared" si="67"/>
        <v>0</v>
      </c>
      <c r="I612" s="94">
        <f t="shared" ref="I612:I675" si="69">IF(C612&lt;&gt;"",$E$25-H612,0)</f>
        <v>0</v>
      </c>
      <c r="J612" s="320" t="str">
        <f t="shared" si="68"/>
        <v>2070–2071</v>
      </c>
      <c r="L612" s="356"/>
      <c r="N612" s="95"/>
    </row>
    <row r="613" spans="1:14" x14ac:dyDescent="0.3">
      <c r="A613" s="354">
        <v>62367</v>
      </c>
      <c r="B613" s="92">
        <f t="shared" si="64"/>
        <v>0</v>
      </c>
      <c r="C613" s="93"/>
      <c r="D613" s="94">
        <f t="shared" si="65"/>
        <v>0</v>
      </c>
      <c r="E613" s="355">
        <f t="shared" si="63"/>
        <v>0</v>
      </c>
      <c r="F613" s="94">
        <f t="shared" si="66"/>
        <v>0</v>
      </c>
      <c r="G613" s="94">
        <f>IF(AND(C613&lt;&gt;"",SUM(G$34:G612)&lt;E$25),$E$25/$E$29,0)</f>
        <v>0</v>
      </c>
      <c r="H613" s="94">
        <f t="shared" si="67"/>
        <v>0</v>
      </c>
      <c r="I613" s="94">
        <f t="shared" si="69"/>
        <v>0</v>
      </c>
      <c r="J613" s="320" t="str">
        <f t="shared" si="68"/>
        <v>2070–2071</v>
      </c>
      <c r="L613" s="356"/>
      <c r="N613" s="95"/>
    </row>
    <row r="614" spans="1:14" x14ac:dyDescent="0.3">
      <c r="A614" s="354">
        <v>62398</v>
      </c>
      <c r="B614" s="92">
        <f t="shared" si="64"/>
        <v>0</v>
      </c>
      <c r="C614" s="93"/>
      <c r="D614" s="94">
        <f t="shared" si="65"/>
        <v>0</v>
      </c>
      <c r="E614" s="355">
        <f t="shared" si="63"/>
        <v>0</v>
      </c>
      <c r="F614" s="94">
        <f t="shared" si="66"/>
        <v>0</v>
      </c>
      <c r="G614" s="94">
        <f>IF(AND(C614&lt;&gt;"",SUM(G$34:G613)&lt;E$25),$E$25/$E$29,0)</f>
        <v>0</v>
      </c>
      <c r="H614" s="94">
        <f t="shared" si="67"/>
        <v>0</v>
      </c>
      <c r="I614" s="94">
        <f t="shared" si="69"/>
        <v>0</v>
      </c>
      <c r="J614" s="320" t="str">
        <f t="shared" si="68"/>
        <v>2070–2071</v>
      </c>
      <c r="L614" s="356"/>
      <c r="N614" s="95"/>
    </row>
    <row r="615" spans="1:14" x14ac:dyDescent="0.3">
      <c r="A615" s="354">
        <v>62428</v>
      </c>
      <c r="B615" s="92">
        <f t="shared" si="64"/>
        <v>0</v>
      </c>
      <c r="C615" s="93"/>
      <c r="D615" s="94">
        <f t="shared" si="65"/>
        <v>0</v>
      </c>
      <c r="E615" s="355">
        <f t="shared" si="63"/>
        <v>0</v>
      </c>
      <c r="F615" s="94">
        <f t="shared" si="66"/>
        <v>0</v>
      </c>
      <c r="G615" s="94">
        <f>IF(AND(C615&lt;&gt;"",SUM(G$34:G614)&lt;E$25),$E$25/$E$29,0)</f>
        <v>0</v>
      </c>
      <c r="H615" s="94">
        <f t="shared" si="67"/>
        <v>0</v>
      </c>
      <c r="I615" s="94">
        <f t="shared" si="69"/>
        <v>0</v>
      </c>
      <c r="J615" s="320" t="str">
        <f t="shared" si="68"/>
        <v>2070–2071</v>
      </c>
      <c r="L615" s="356"/>
      <c r="N615" s="95"/>
    </row>
    <row r="616" spans="1:14" x14ac:dyDescent="0.3">
      <c r="A616" s="354">
        <v>62459</v>
      </c>
      <c r="B616" s="92">
        <f t="shared" si="64"/>
        <v>0</v>
      </c>
      <c r="C616" s="93"/>
      <c r="D616" s="94">
        <f t="shared" si="65"/>
        <v>0</v>
      </c>
      <c r="E616" s="355">
        <f t="shared" si="63"/>
        <v>0</v>
      </c>
      <c r="F616" s="94">
        <f t="shared" si="66"/>
        <v>0</v>
      </c>
      <c r="G616" s="94">
        <f>IF(AND(C616&lt;&gt;"",SUM(G$34:G615)&lt;E$25),$E$25/$E$29,0)</f>
        <v>0</v>
      </c>
      <c r="H616" s="94">
        <f t="shared" si="67"/>
        <v>0</v>
      </c>
      <c r="I616" s="94">
        <f t="shared" si="69"/>
        <v>0</v>
      </c>
      <c r="J616" s="320" t="str">
        <f t="shared" si="68"/>
        <v>2070–2071</v>
      </c>
      <c r="L616" s="356"/>
      <c r="N616" s="95"/>
    </row>
    <row r="617" spans="1:14" x14ac:dyDescent="0.3">
      <c r="A617" s="354">
        <v>62490</v>
      </c>
      <c r="B617" s="92">
        <f t="shared" si="64"/>
        <v>0</v>
      </c>
      <c r="C617" s="93"/>
      <c r="D617" s="94">
        <f t="shared" si="65"/>
        <v>0</v>
      </c>
      <c r="E617" s="355">
        <f t="shared" si="63"/>
        <v>0</v>
      </c>
      <c r="F617" s="94">
        <f t="shared" si="66"/>
        <v>0</v>
      </c>
      <c r="G617" s="94">
        <f>IF(AND(C617&lt;&gt;"",SUM(G$34:G616)&lt;E$25),$E$25/$E$29,0)</f>
        <v>0</v>
      </c>
      <c r="H617" s="94">
        <f t="shared" si="67"/>
        <v>0</v>
      </c>
      <c r="I617" s="94">
        <f t="shared" si="69"/>
        <v>0</v>
      </c>
      <c r="J617" s="320" t="str">
        <f t="shared" si="68"/>
        <v>2070–2071</v>
      </c>
      <c r="L617" s="356"/>
      <c r="N617" s="95"/>
    </row>
    <row r="618" spans="1:14" x14ac:dyDescent="0.3">
      <c r="A618" s="354">
        <v>62518</v>
      </c>
      <c r="B618" s="92">
        <f t="shared" si="64"/>
        <v>0</v>
      </c>
      <c r="C618" s="93"/>
      <c r="D618" s="94">
        <f t="shared" si="65"/>
        <v>0</v>
      </c>
      <c r="E618" s="355">
        <f t="shared" si="63"/>
        <v>0</v>
      </c>
      <c r="F618" s="94">
        <f t="shared" si="66"/>
        <v>0</v>
      </c>
      <c r="G618" s="94">
        <f>IF(AND(C618&lt;&gt;"",SUM(G$34:G617)&lt;E$25),$E$25/$E$29,0)</f>
        <v>0</v>
      </c>
      <c r="H618" s="94">
        <f t="shared" si="67"/>
        <v>0</v>
      </c>
      <c r="I618" s="94">
        <f t="shared" si="69"/>
        <v>0</v>
      </c>
      <c r="J618" s="320" t="str">
        <f t="shared" si="68"/>
        <v>2070–2071</v>
      </c>
      <c r="L618" s="356"/>
      <c r="N618" s="95"/>
    </row>
    <row r="619" spans="1:14" x14ac:dyDescent="0.3">
      <c r="A619" s="354">
        <v>62549</v>
      </c>
      <c r="B619" s="92">
        <f t="shared" si="64"/>
        <v>0</v>
      </c>
      <c r="C619" s="93"/>
      <c r="D619" s="94">
        <f t="shared" si="65"/>
        <v>0</v>
      </c>
      <c r="E619" s="355">
        <f t="shared" si="63"/>
        <v>0</v>
      </c>
      <c r="F619" s="94">
        <f t="shared" si="66"/>
        <v>0</v>
      </c>
      <c r="G619" s="94">
        <f>IF(AND(C619&lt;&gt;"",SUM(G$34:G618)&lt;E$25),$E$25/$E$29,0)</f>
        <v>0</v>
      </c>
      <c r="H619" s="94">
        <f t="shared" si="67"/>
        <v>0</v>
      </c>
      <c r="I619" s="94">
        <f t="shared" si="69"/>
        <v>0</v>
      </c>
      <c r="J619" s="320" t="str">
        <f t="shared" si="68"/>
        <v>2070–2071</v>
      </c>
      <c r="L619" s="356"/>
      <c r="N619" s="95"/>
    </row>
    <row r="620" spans="1:14" x14ac:dyDescent="0.3">
      <c r="A620" s="354">
        <v>62579</v>
      </c>
      <c r="B620" s="92">
        <f t="shared" si="64"/>
        <v>0</v>
      </c>
      <c r="C620" s="93"/>
      <c r="D620" s="94">
        <f t="shared" si="65"/>
        <v>0</v>
      </c>
      <c r="E620" s="355">
        <f t="shared" si="63"/>
        <v>0</v>
      </c>
      <c r="F620" s="94">
        <f t="shared" si="66"/>
        <v>0</v>
      </c>
      <c r="G620" s="94">
        <f>IF(AND(C620&lt;&gt;"",SUM(G$34:G619)&lt;E$25),$E$25/$E$29,0)</f>
        <v>0</v>
      </c>
      <c r="H620" s="94">
        <f t="shared" si="67"/>
        <v>0</v>
      </c>
      <c r="I620" s="94">
        <f t="shared" si="69"/>
        <v>0</v>
      </c>
      <c r="J620" s="320" t="str">
        <f t="shared" si="68"/>
        <v>2070–2071</v>
      </c>
      <c r="L620" s="356"/>
      <c r="N620" s="95"/>
    </row>
    <row r="621" spans="1:14" x14ac:dyDescent="0.3">
      <c r="A621" s="354">
        <v>62610</v>
      </c>
      <c r="B621" s="92">
        <f t="shared" si="64"/>
        <v>0</v>
      </c>
      <c r="C621" s="93"/>
      <c r="D621" s="94">
        <f t="shared" si="65"/>
        <v>0</v>
      </c>
      <c r="E621" s="355">
        <f t="shared" si="63"/>
        <v>0</v>
      </c>
      <c r="F621" s="94">
        <f t="shared" si="66"/>
        <v>0</v>
      </c>
      <c r="G621" s="94">
        <f>IF(AND(C621&lt;&gt;"",SUM(G$34:G620)&lt;E$25),$E$25/$E$29,0)</f>
        <v>0</v>
      </c>
      <c r="H621" s="94">
        <f t="shared" si="67"/>
        <v>0</v>
      </c>
      <c r="I621" s="94">
        <f t="shared" si="69"/>
        <v>0</v>
      </c>
      <c r="J621" s="320" t="str">
        <f t="shared" si="68"/>
        <v>2070–2071</v>
      </c>
      <c r="L621" s="356"/>
      <c r="N621" s="95"/>
    </row>
    <row r="622" spans="1:14" x14ac:dyDescent="0.3">
      <c r="A622" s="354">
        <v>62640</v>
      </c>
      <c r="B622" s="92">
        <f t="shared" si="64"/>
        <v>0</v>
      </c>
      <c r="C622" s="93"/>
      <c r="D622" s="94">
        <f t="shared" si="65"/>
        <v>0</v>
      </c>
      <c r="E622" s="355">
        <f t="shared" si="63"/>
        <v>0</v>
      </c>
      <c r="F622" s="94">
        <f t="shared" si="66"/>
        <v>0</v>
      </c>
      <c r="G622" s="94">
        <f>IF(AND(C622&lt;&gt;"",SUM(G$34:G621)&lt;E$25),$E$25/$E$29,0)</f>
        <v>0</v>
      </c>
      <c r="H622" s="94">
        <f t="shared" si="67"/>
        <v>0</v>
      </c>
      <c r="I622" s="94">
        <f t="shared" si="69"/>
        <v>0</v>
      </c>
      <c r="J622" s="320" t="str">
        <f t="shared" si="68"/>
        <v>2071–2072</v>
      </c>
      <c r="L622" s="356"/>
      <c r="N622" s="95"/>
    </row>
    <row r="623" spans="1:14" x14ac:dyDescent="0.3">
      <c r="A623" s="354">
        <v>62671</v>
      </c>
      <c r="B623" s="92">
        <f t="shared" si="64"/>
        <v>0</v>
      </c>
      <c r="C623" s="93"/>
      <c r="D623" s="94">
        <f t="shared" si="65"/>
        <v>0</v>
      </c>
      <c r="E623" s="355">
        <f t="shared" si="63"/>
        <v>0</v>
      </c>
      <c r="F623" s="94">
        <f t="shared" si="66"/>
        <v>0</v>
      </c>
      <c r="G623" s="94">
        <f>IF(AND(C623&lt;&gt;"",SUM(G$34:G622)&lt;E$25),$E$25/$E$29,0)</f>
        <v>0</v>
      </c>
      <c r="H623" s="94">
        <f t="shared" si="67"/>
        <v>0</v>
      </c>
      <c r="I623" s="94">
        <f t="shared" si="69"/>
        <v>0</v>
      </c>
      <c r="J623" s="320" t="str">
        <f t="shared" si="68"/>
        <v>2071–2072</v>
      </c>
      <c r="L623" s="356"/>
      <c r="N623" s="95"/>
    </row>
    <row r="624" spans="1:14" x14ac:dyDescent="0.3">
      <c r="A624" s="354">
        <v>62702</v>
      </c>
      <c r="B624" s="92">
        <f t="shared" si="64"/>
        <v>0</v>
      </c>
      <c r="C624" s="93"/>
      <c r="D624" s="94">
        <f t="shared" si="65"/>
        <v>0</v>
      </c>
      <c r="E624" s="355">
        <f t="shared" si="63"/>
        <v>0</v>
      </c>
      <c r="F624" s="94">
        <f t="shared" si="66"/>
        <v>0</v>
      </c>
      <c r="G624" s="94">
        <f>IF(AND(C624&lt;&gt;"",SUM(G$34:G623)&lt;E$25),$E$25/$E$29,0)</f>
        <v>0</v>
      </c>
      <c r="H624" s="94">
        <f t="shared" si="67"/>
        <v>0</v>
      </c>
      <c r="I624" s="94">
        <f t="shared" si="69"/>
        <v>0</v>
      </c>
      <c r="J624" s="320" t="str">
        <f t="shared" si="68"/>
        <v>2071–2072</v>
      </c>
      <c r="L624" s="356"/>
      <c r="N624" s="95"/>
    </row>
    <row r="625" spans="1:14" x14ac:dyDescent="0.3">
      <c r="A625" s="354">
        <v>62732</v>
      </c>
      <c r="B625" s="92">
        <f t="shared" si="64"/>
        <v>0</v>
      </c>
      <c r="C625" s="93"/>
      <c r="D625" s="94">
        <f t="shared" si="65"/>
        <v>0</v>
      </c>
      <c r="E625" s="355">
        <f t="shared" si="63"/>
        <v>0</v>
      </c>
      <c r="F625" s="94">
        <f t="shared" si="66"/>
        <v>0</v>
      </c>
      <c r="G625" s="94">
        <f>IF(AND(C625&lt;&gt;"",SUM(G$34:G624)&lt;E$25),$E$25/$E$29,0)</f>
        <v>0</v>
      </c>
      <c r="H625" s="94">
        <f t="shared" si="67"/>
        <v>0</v>
      </c>
      <c r="I625" s="94">
        <f t="shared" si="69"/>
        <v>0</v>
      </c>
      <c r="J625" s="320" t="str">
        <f t="shared" si="68"/>
        <v>2071–2072</v>
      </c>
      <c r="L625" s="356"/>
      <c r="N625" s="95"/>
    </row>
    <row r="626" spans="1:14" x14ac:dyDescent="0.3">
      <c r="A626" s="354">
        <v>62763</v>
      </c>
      <c r="B626" s="92">
        <f t="shared" si="64"/>
        <v>0</v>
      </c>
      <c r="C626" s="93"/>
      <c r="D626" s="94">
        <f t="shared" si="65"/>
        <v>0</v>
      </c>
      <c r="E626" s="355">
        <f t="shared" si="63"/>
        <v>0</v>
      </c>
      <c r="F626" s="94">
        <f t="shared" si="66"/>
        <v>0</v>
      </c>
      <c r="G626" s="94">
        <f>IF(AND(C626&lt;&gt;"",SUM(G$34:G625)&lt;E$25),$E$25/$E$29,0)</f>
        <v>0</v>
      </c>
      <c r="H626" s="94">
        <f t="shared" si="67"/>
        <v>0</v>
      </c>
      <c r="I626" s="94">
        <f t="shared" si="69"/>
        <v>0</v>
      </c>
      <c r="J626" s="320" t="str">
        <f t="shared" si="68"/>
        <v>2071–2072</v>
      </c>
      <c r="L626" s="356"/>
      <c r="N626" s="95"/>
    </row>
    <row r="627" spans="1:14" x14ac:dyDescent="0.3">
      <c r="A627" s="354">
        <v>62793</v>
      </c>
      <c r="B627" s="92">
        <f t="shared" si="64"/>
        <v>0</v>
      </c>
      <c r="C627" s="93"/>
      <c r="D627" s="94">
        <f t="shared" si="65"/>
        <v>0</v>
      </c>
      <c r="E627" s="355">
        <f t="shared" si="63"/>
        <v>0</v>
      </c>
      <c r="F627" s="94">
        <f t="shared" si="66"/>
        <v>0</v>
      </c>
      <c r="G627" s="94">
        <f>IF(AND(C627&lt;&gt;"",SUM(G$34:G626)&lt;E$25),$E$25/$E$29,0)</f>
        <v>0</v>
      </c>
      <c r="H627" s="94">
        <f t="shared" si="67"/>
        <v>0</v>
      </c>
      <c r="I627" s="94">
        <f t="shared" si="69"/>
        <v>0</v>
      </c>
      <c r="J627" s="320" t="str">
        <f t="shared" si="68"/>
        <v>2071–2072</v>
      </c>
      <c r="L627" s="356"/>
      <c r="N627" s="95"/>
    </row>
    <row r="628" spans="1:14" x14ac:dyDescent="0.3">
      <c r="A628" s="354">
        <v>62824</v>
      </c>
      <c r="B628" s="92">
        <f t="shared" si="64"/>
        <v>0</v>
      </c>
      <c r="C628" s="93"/>
      <c r="D628" s="94">
        <f t="shared" si="65"/>
        <v>0</v>
      </c>
      <c r="E628" s="355">
        <f t="shared" si="63"/>
        <v>0</v>
      </c>
      <c r="F628" s="94">
        <f t="shared" si="66"/>
        <v>0</v>
      </c>
      <c r="G628" s="94">
        <f>IF(AND(C628&lt;&gt;"",SUM(G$34:G627)&lt;E$25),$E$25/$E$29,0)</f>
        <v>0</v>
      </c>
      <c r="H628" s="94">
        <f t="shared" si="67"/>
        <v>0</v>
      </c>
      <c r="I628" s="94">
        <f t="shared" si="69"/>
        <v>0</v>
      </c>
      <c r="J628" s="320" t="str">
        <f t="shared" si="68"/>
        <v>2071–2072</v>
      </c>
      <c r="L628" s="356"/>
      <c r="N628" s="95"/>
    </row>
    <row r="629" spans="1:14" x14ac:dyDescent="0.3">
      <c r="A629" s="354">
        <v>62855</v>
      </c>
      <c r="B629" s="92">
        <f t="shared" si="64"/>
        <v>0</v>
      </c>
      <c r="C629" s="93"/>
      <c r="D629" s="94">
        <f t="shared" si="65"/>
        <v>0</v>
      </c>
      <c r="E629" s="355">
        <f t="shared" si="63"/>
        <v>0</v>
      </c>
      <c r="F629" s="94">
        <f t="shared" si="66"/>
        <v>0</v>
      </c>
      <c r="G629" s="94">
        <f>IF(AND(C629&lt;&gt;"",SUM(G$34:G628)&lt;E$25),$E$25/$E$29,0)</f>
        <v>0</v>
      </c>
      <c r="H629" s="94">
        <f t="shared" si="67"/>
        <v>0</v>
      </c>
      <c r="I629" s="94">
        <f t="shared" si="69"/>
        <v>0</v>
      </c>
      <c r="J629" s="320" t="str">
        <f t="shared" si="68"/>
        <v>2071–2072</v>
      </c>
      <c r="L629" s="356"/>
      <c r="N629" s="95"/>
    </row>
    <row r="630" spans="1:14" x14ac:dyDescent="0.3">
      <c r="A630" s="354">
        <v>62884</v>
      </c>
      <c r="B630" s="92">
        <f t="shared" si="64"/>
        <v>0</v>
      </c>
      <c r="C630" s="93"/>
      <c r="D630" s="94">
        <f t="shared" si="65"/>
        <v>0</v>
      </c>
      <c r="E630" s="355">
        <f t="shared" si="63"/>
        <v>0</v>
      </c>
      <c r="F630" s="94">
        <f t="shared" si="66"/>
        <v>0</v>
      </c>
      <c r="G630" s="94">
        <f>IF(AND(C630&lt;&gt;"",SUM(G$34:G629)&lt;E$25),$E$25/$E$29,0)</f>
        <v>0</v>
      </c>
      <c r="H630" s="94">
        <f t="shared" si="67"/>
        <v>0</v>
      </c>
      <c r="I630" s="94">
        <f t="shared" si="69"/>
        <v>0</v>
      </c>
      <c r="J630" s="320" t="str">
        <f t="shared" si="68"/>
        <v>2071–2072</v>
      </c>
      <c r="L630" s="356"/>
      <c r="N630" s="95"/>
    </row>
    <row r="631" spans="1:14" x14ac:dyDescent="0.3">
      <c r="A631" s="354">
        <v>62915</v>
      </c>
      <c r="B631" s="92">
        <f t="shared" si="64"/>
        <v>0</v>
      </c>
      <c r="C631" s="93"/>
      <c r="D631" s="94">
        <f t="shared" si="65"/>
        <v>0</v>
      </c>
      <c r="E631" s="355">
        <f t="shared" si="63"/>
        <v>0</v>
      </c>
      <c r="F631" s="94">
        <f t="shared" si="66"/>
        <v>0</v>
      </c>
      <c r="G631" s="94">
        <f>IF(AND(C631&lt;&gt;"",SUM(G$34:G630)&lt;E$25),$E$25/$E$29,0)</f>
        <v>0</v>
      </c>
      <c r="H631" s="94">
        <f t="shared" si="67"/>
        <v>0</v>
      </c>
      <c r="I631" s="94">
        <f t="shared" si="69"/>
        <v>0</v>
      </c>
      <c r="J631" s="320" t="str">
        <f t="shared" si="68"/>
        <v>2071–2072</v>
      </c>
      <c r="L631" s="356"/>
      <c r="N631" s="95"/>
    </row>
    <row r="632" spans="1:14" x14ac:dyDescent="0.3">
      <c r="A632" s="354">
        <v>62945</v>
      </c>
      <c r="B632" s="92">
        <f t="shared" si="64"/>
        <v>0</v>
      </c>
      <c r="C632" s="93"/>
      <c r="D632" s="94">
        <f t="shared" si="65"/>
        <v>0</v>
      </c>
      <c r="E632" s="355">
        <f t="shared" si="63"/>
        <v>0</v>
      </c>
      <c r="F632" s="94">
        <f t="shared" si="66"/>
        <v>0</v>
      </c>
      <c r="G632" s="94">
        <f>IF(AND(C632&lt;&gt;"",SUM(G$34:G631)&lt;E$25),$E$25/$E$29,0)</f>
        <v>0</v>
      </c>
      <c r="H632" s="94">
        <f t="shared" si="67"/>
        <v>0</v>
      </c>
      <c r="I632" s="94">
        <f t="shared" si="69"/>
        <v>0</v>
      </c>
      <c r="J632" s="320" t="str">
        <f t="shared" si="68"/>
        <v>2071–2072</v>
      </c>
      <c r="L632" s="356"/>
      <c r="N632" s="95"/>
    </row>
    <row r="633" spans="1:14" x14ac:dyDescent="0.3">
      <c r="A633" s="354">
        <v>62976</v>
      </c>
      <c r="B633" s="92">
        <f t="shared" si="64"/>
        <v>0</v>
      </c>
      <c r="C633" s="93"/>
      <c r="D633" s="94">
        <f t="shared" si="65"/>
        <v>0</v>
      </c>
      <c r="E633" s="355">
        <f t="shared" si="63"/>
        <v>0</v>
      </c>
      <c r="F633" s="94">
        <f t="shared" si="66"/>
        <v>0</v>
      </c>
      <c r="G633" s="94">
        <f>IF(AND(C633&lt;&gt;"",SUM(G$34:G632)&lt;E$25),$E$25/$E$29,0)</f>
        <v>0</v>
      </c>
      <c r="H633" s="94">
        <f t="shared" si="67"/>
        <v>0</v>
      </c>
      <c r="I633" s="94">
        <f t="shared" si="69"/>
        <v>0</v>
      </c>
      <c r="J633" s="320" t="str">
        <f t="shared" si="68"/>
        <v>2071–2072</v>
      </c>
      <c r="L633" s="356"/>
      <c r="N633" s="95"/>
    </row>
    <row r="634" spans="1:14" x14ac:dyDescent="0.3">
      <c r="A634" s="354">
        <v>63006</v>
      </c>
      <c r="B634" s="92">
        <f t="shared" si="64"/>
        <v>0</v>
      </c>
      <c r="C634" s="93"/>
      <c r="D634" s="94">
        <f t="shared" si="65"/>
        <v>0</v>
      </c>
      <c r="E634" s="355">
        <f t="shared" si="63"/>
        <v>0</v>
      </c>
      <c r="F634" s="94">
        <f t="shared" si="66"/>
        <v>0</v>
      </c>
      <c r="G634" s="94">
        <f>IF(AND(C634&lt;&gt;"",SUM(G$34:G633)&lt;E$25),$E$25/$E$29,0)</f>
        <v>0</v>
      </c>
      <c r="H634" s="94">
        <f t="shared" si="67"/>
        <v>0</v>
      </c>
      <c r="I634" s="94">
        <f t="shared" si="69"/>
        <v>0</v>
      </c>
      <c r="J634" s="320" t="str">
        <f t="shared" si="68"/>
        <v>2072–2073</v>
      </c>
      <c r="L634" s="356"/>
      <c r="N634" s="95"/>
    </row>
    <row r="635" spans="1:14" x14ac:dyDescent="0.3">
      <c r="A635" s="354">
        <v>63037</v>
      </c>
      <c r="B635" s="92">
        <f t="shared" si="64"/>
        <v>0</v>
      </c>
      <c r="C635" s="93"/>
      <c r="D635" s="94">
        <f t="shared" si="65"/>
        <v>0</v>
      </c>
      <c r="E635" s="355">
        <f t="shared" si="63"/>
        <v>0</v>
      </c>
      <c r="F635" s="94">
        <f t="shared" si="66"/>
        <v>0</v>
      </c>
      <c r="G635" s="94">
        <f>IF(AND(C635&lt;&gt;"",SUM(G$34:G634)&lt;E$25),$E$25/$E$29,0)</f>
        <v>0</v>
      </c>
      <c r="H635" s="94">
        <f t="shared" si="67"/>
        <v>0</v>
      </c>
      <c r="I635" s="94">
        <f t="shared" si="69"/>
        <v>0</v>
      </c>
      <c r="J635" s="320" t="str">
        <f t="shared" si="68"/>
        <v>2072–2073</v>
      </c>
      <c r="L635" s="356"/>
      <c r="N635" s="95"/>
    </row>
    <row r="636" spans="1:14" x14ac:dyDescent="0.3">
      <c r="A636" s="354">
        <v>63068</v>
      </c>
      <c r="B636" s="92">
        <f t="shared" si="64"/>
        <v>0</v>
      </c>
      <c r="C636" s="93"/>
      <c r="D636" s="94">
        <f t="shared" si="65"/>
        <v>0</v>
      </c>
      <c r="E636" s="355">
        <f t="shared" si="63"/>
        <v>0</v>
      </c>
      <c r="F636" s="94">
        <f t="shared" si="66"/>
        <v>0</v>
      </c>
      <c r="G636" s="94">
        <f>IF(AND(C636&lt;&gt;"",SUM(G$34:G635)&lt;E$25),$E$25/$E$29,0)</f>
        <v>0</v>
      </c>
      <c r="H636" s="94">
        <f t="shared" si="67"/>
        <v>0</v>
      </c>
      <c r="I636" s="94">
        <f t="shared" si="69"/>
        <v>0</v>
      </c>
      <c r="J636" s="320" t="str">
        <f t="shared" si="68"/>
        <v>2072–2073</v>
      </c>
      <c r="L636" s="356"/>
      <c r="N636" s="95"/>
    </row>
    <row r="637" spans="1:14" x14ac:dyDescent="0.3">
      <c r="A637" s="354">
        <v>63098</v>
      </c>
      <c r="B637" s="92">
        <f t="shared" si="64"/>
        <v>0</v>
      </c>
      <c r="C637" s="93"/>
      <c r="D637" s="94">
        <f t="shared" si="65"/>
        <v>0</v>
      </c>
      <c r="E637" s="355">
        <f t="shared" si="63"/>
        <v>0</v>
      </c>
      <c r="F637" s="94">
        <f t="shared" si="66"/>
        <v>0</v>
      </c>
      <c r="G637" s="94">
        <f>IF(AND(C637&lt;&gt;"",SUM(G$34:G636)&lt;E$25),$E$25/$E$29,0)</f>
        <v>0</v>
      </c>
      <c r="H637" s="94">
        <f t="shared" si="67"/>
        <v>0</v>
      </c>
      <c r="I637" s="94">
        <f t="shared" si="69"/>
        <v>0</v>
      </c>
      <c r="J637" s="320" t="str">
        <f t="shared" si="68"/>
        <v>2072–2073</v>
      </c>
      <c r="L637" s="356"/>
      <c r="N637" s="95"/>
    </row>
    <row r="638" spans="1:14" x14ac:dyDescent="0.3">
      <c r="A638" s="354">
        <v>63129</v>
      </c>
      <c r="B638" s="92">
        <f t="shared" si="64"/>
        <v>0</v>
      </c>
      <c r="C638" s="93"/>
      <c r="D638" s="94">
        <f t="shared" si="65"/>
        <v>0</v>
      </c>
      <c r="E638" s="355">
        <f t="shared" si="63"/>
        <v>0</v>
      </c>
      <c r="F638" s="94">
        <f t="shared" si="66"/>
        <v>0</v>
      </c>
      <c r="G638" s="94">
        <f>IF(AND(C638&lt;&gt;"",SUM(G$34:G637)&lt;E$25),$E$25/$E$29,0)</f>
        <v>0</v>
      </c>
      <c r="H638" s="94">
        <f t="shared" si="67"/>
        <v>0</v>
      </c>
      <c r="I638" s="94">
        <f t="shared" si="69"/>
        <v>0</v>
      </c>
      <c r="J638" s="320" t="str">
        <f t="shared" si="68"/>
        <v>2072–2073</v>
      </c>
      <c r="L638" s="356"/>
      <c r="N638" s="95"/>
    </row>
    <row r="639" spans="1:14" x14ac:dyDescent="0.3">
      <c r="A639" s="354">
        <v>63159</v>
      </c>
      <c r="B639" s="92">
        <f t="shared" si="64"/>
        <v>0</v>
      </c>
      <c r="C639" s="93"/>
      <c r="D639" s="94">
        <f t="shared" si="65"/>
        <v>0</v>
      </c>
      <c r="E639" s="355">
        <f t="shared" si="63"/>
        <v>0</v>
      </c>
      <c r="F639" s="94">
        <f t="shared" si="66"/>
        <v>0</v>
      </c>
      <c r="G639" s="94">
        <f>IF(AND(C639&lt;&gt;"",SUM(G$34:G638)&lt;E$25),$E$25/$E$29,0)</f>
        <v>0</v>
      </c>
      <c r="H639" s="94">
        <f t="shared" si="67"/>
        <v>0</v>
      </c>
      <c r="I639" s="94">
        <f t="shared" si="69"/>
        <v>0</v>
      </c>
      <c r="J639" s="320" t="str">
        <f t="shared" si="68"/>
        <v>2072–2073</v>
      </c>
      <c r="L639" s="356"/>
      <c r="N639" s="95"/>
    </row>
    <row r="640" spans="1:14" x14ac:dyDescent="0.3">
      <c r="A640" s="354">
        <v>63190</v>
      </c>
      <c r="B640" s="92">
        <f t="shared" si="64"/>
        <v>0</v>
      </c>
      <c r="C640" s="93"/>
      <c r="D640" s="94">
        <f t="shared" si="65"/>
        <v>0</v>
      </c>
      <c r="E640" s="355">
        <f t="shared" si="63"/>
        <v>0</v>
      </c>
      <c r="F640" s="94">
        <f t="shared" si="66"/>
        <v>0</v>
      </c>
      <c r="G640" s="94">
        <f>IF(AND(C640&lt;&gt;"",SUM(G$34:G639)&lt;E$25),$E$25/$E$29,0)</f>
        <v>0</v>
      </c>
      <c r="H640" s="94">
        <f t="shared" si="67"/>
        <v>0</v>
      </c>
      <c r="I640" s="94">
        <f t="shared" si="69"/>
        <v>0</v>
      </c>
      <c r="J640" s="320" t="str">
        <f t="shared" si="68"/>
        <v>2072–2073</v>
      </c>
      <c r="L640" s="356"/>
      <c r="N640" s="95"/>
    </row>
    <row r="641" spans="1:14" x14ac:dyDescent="0.3">
      <c r="A641" s="354">
        <v>63221</v>
      </c>
      <c r="B641" s="92">
        <f t="shared" si="64"/>
        <v>0</v>
      </c>
      <c r="C641" s="93"/>
      <c r="D641" s="94">
        <f t="shared" si="65"/>
        <v>0</v>
      </c>
      <c r="E641" s="355">
        <f t="shared" si="63"/>
        <v>0</v>
      </c>
      <c r="F641" s="94">
        <f t="shared" si="66"/>
        <v>0</v>
      </c>
      <c r="G641" s="94">
        <f>IF(AND(C641&lt;&gt;"",SUM(G$34:G640)&lt;E$25),$E$25/$E$29,0)</f>
        <v>0</v>
      </c>
      <c r="H641" s="94">
        <f t="shared" si="67"/>
        <v>0</v>
      </c>
      <c r="I641" s="94">
        <f t="shared" si="69"/>
        <v>0</v>
      </c>
      <c r="J641" s="320" t="str">
        <f t="shared" si="68"/>
        <v>2072–2073</v>
      </c>
      <c r="L641" s="356"/>
      <c r="N641" s="95"/>
    </row>
    <row r="642" spans="1:14" x14ac:dyDescent="0.3">
      <c r="A642" s="354">
        <v>63249</v>
      </c>
      <c r="B642" s="92">
        <f t="shared" si="64"/>
        <v>0</v>
      </c>
      <c r="C642" s="93"/>
      <c r="D642" s="94">
        <f t="shared" si="65"/>
        <v>0</v>
      </c>
      <c r="E642" s="355">
        <f t="shared" si="63"/>
        <v>0</v>
      </c>
      <c r="F642" s="94">
        <f t="shared" si="66"/>
        <v>0</v>
      </c>
      <c r="G642" s="94">
        <f>IF(AND(C642&lt;&gt;"",SUM(G$34:G641)&lt;E$25),$E$25/$E$29,0)</f>
        <v>0</v>
      </c>
      <c r="H642" s="94">
        <f t="shared" si="67"/>
        <v>0</v>
      </c>
      <c r="I642" s="94">
        <f t="shared" si="69"/>
        <v>0</v>
      </c>
      <c r="J642" s="320" t="str">
        <f t="shared" si="68"/>
        <v>2072–2073</v>
      </c>
      <c r="L642" s="356"/>
      <c r="N642" s="95"/>
    </row>
    <row r="643" spans="1:14" x14ac:dyDescent="0.3">
      <c r="A643" s="354">
        <v>63280</v>
      </c>
      <c r="B643" s="92">
        <f t="shared" si="64"/>
        <v>0</v>
      </c>
      <c r="C643" s="93"/>
      <c r="D643" s="94">
        <f t="shared" si="65"/>
        <v>0</v>
      </c>
      <c r="E643" s="355">
        <f t="shared" si="63"/>
        <v>0</v>
      </c>
      <c r="F643" s="94">
        <f t="shared" si="66"/>
        <v>0</v>
      </c>
      <c r="G643" s="94">
        <f>IF(AND(C643&lt;&gt;"",SUM(G$34:G642)&lt;E$25),$E$25/$E$29,0)</f>
        <v>0</v>
      </c>
      <c r="H643" s="94">
        <f t="shared" si="67"/>
        <v>0</v>
      </c>
      <c r="I643" s="94">
        <f t="shared" si="69"/>
        <v>0</v>
      </c>
      <c r="J643" s="320" t="str">
        <f t="shared" si="68"/>
        <v>2072–2073</v>
      </c>
      <c r="L643" s="356"/>
      <c r="N643" s="95"/>
    </row>
    <row r="644" spans="1:14" x14ac:dyDescent="0.3">
      <c r="A644" s="354">
        <v>63310</v>
      </c>
      <c r="B644" s="92">
        <f t="shared" si="64"/>
        <v>0</v>
      </c>
      <c r="C644" s="93"/>
      <c r="D644" s="94">
        <f t="shared" si="65"/>
        <v>0</v>
      </c>
      <c r="E644" s="355">
        <f t="shared" si="63"/>
        <v>0</v>
      </c>
      <c r="F644" s="94">
        <f t="shared" si="66"/>
        <v>0</v>
      </c>
      <c r="G644" s="94">
        <f>IF(AND(C644&lt;&gt;"",SUM(G$34:G643)&lt;E$25),$E$25/$E$29,0)</f>
        <v>0</v>
      </c>
      <c r="H644" s="94">
        <f t="shared" si="67"/>
        <v>0</v>
      </c>
      <c r="I644" s="94">
        <f t="shared" si="69"/>
        <v>0</v>
      </c>
      <c r="J644" s="320" t="str">
        <f t="shared" si="68"/>
        <v>2072–2073</v>
      </c>
      <c r="L644" s="356"/>
      <c r="N644" s="95"/>
    </row>
    <row r="645" spans="1:14" x14ac:dyDescent="0.3">
      <c r="A645" s="354">
        <v>63341</v>
      </c>
      <c r="B645" s="92">
        <f t="shared" si="64"/>
        <v>0</v>
      </c>
      <c r="C645" s="93"/>
      <c r="D645" s="94">
        <f t="shared" si="65"/>
        <v>0</v>
      </c>
      <c r="E645" s="355">
        <f t="shared" si="63"/>
        <v>0</v>
      </c>
      <c r="F645" s="94">
        <f t="shared" si="66"/>
        <v>0</v>
      </c>
      <c r="G645" s="94">
        <f>IF(AND(C645&lt;&gt;"",SUM(G$34:G644)&lt;E$25),$E$25/$E$29,0)</f>
        <v>0</v>
      </c>
      <c r="H645" s="94">
        <f t="shared" si="67"/>
        <v>0</v>
      </c>
      <c r="I645" s="94">
        <f t="shared" si="69"/>
        <v>0</v>
      </c>
      <c r="J645" s="320" t="str">
        <f t="shared" si="68"/>
        <v>2072–2073</v>
      </c>
      <c r="L645" s="356"/>
      <c r="N645" s="95"/>
    </row>
    <row r="646" spans="1:14" x14ac:dyDescent="0.3">
      <c r="A646" s="354">
        <v>63371</v>
      </c>
      <c r="B646" s="92">
        <f t="shared" si="64"/>
        <v>0</v>
      </c>
      <c r="C646" s="93"/>
      <c r="D646" s="94">
        <f t="shared" si="65"/>
        <v>0</v>
      </c>
      <c r="E646" s="355">
        <f t="shared" si="63"/>
        <v>0</v>
      </c>
      <c r="F646" s="94">
        <f t="shared" si="66"/>
        <v>0</v>
      </c>
      <c r="G646" s="94">
        <f>IF(AND(C646&lt;&gt;"",SUM(G$34:G645)&lt;E$25),$E$25/$E$29,0)</f>
        <v>0</v>
      </c>
      <c r="H646" s="94">
        <f t="shared" si="67"/>
        <v>0</v>
      </c>
      <c r="I646" s="94">
        <f t="shared" si="69"/>
        <v>0</v>
      </c>
      <c r="J646" s="320" t="str">
        <f t="shared" si="68"/>
        <v>2073–2074</v>
      </c>
      <c r="L646" s="356"/>
      <c r="N646" s="95"/>
    </row>
    <row r="647" spans="1:14" x14ac:dyDescent="0.3">
      <c r="A647" s="354">
        <v>63402</v>
      </c>
      <c r="B647" s="92">
        <f t="shared" si="64"/>
        <v>0</v>
      </c>
      <c r="C647" s="93"/>
      <c r="D647" s="94">
        <f t="shared" si="65"/>
        <v>0</v>
      </c>
      <c r="E647" s="355">
        <f t="shared" si="63"/>
        <v>0</v>
      </c>
      <c r="F647" s="94">
        <f t="shared" si="66"/>
        <v>0</v>
      </c>
      <c r="G647" s="94">
        <f>IF(AND(C647&lt;&gt;"",SUM(G$34:G646)&lt;E$25),$E$25/$E$29,0)</f>
        <v>0</v>
      </c>
      <c r="H647" s="94">
        <f t="shared" si="67"/>
        <v>0</v>
      </c>
      <c r="I647" s="94">
        <f t="shared" si="69"/>
        <v>0</v>
      </c>
      <c r="J647" s="320" t="str">
        <f t="shared" si="68"/>
        <v>2073–2074</v>
      </c>
      <c r="L647" s="356"/>
      <c r="N647" s="95"/>
    </row>
    <row r="648" spans="1:14" x14ac:dyDescent="0.3">
      <c r="A648" s="354">
        <v>63433</v>
      </c>
      <c r="B648" s="92">
        <f t="shared" si="64"/>
        <v>0</v>
      </c>
      <c r="C648" s="93"/>
      <c r="D648" s="94">
        <f t="shared" si="65"/>
        <v>0</v>
      </c>
      <c r="E648" s="355">
        <f t="shared" si="63"/>
        <v>0</v>
      </c>
      <c r="F648" s="94">
        <f t="shared" si="66"/>
        <v>0</v>
      </c>
      <c r="G648" s="94">
        <f>IF(AND(C648&lt;&gt;"",SUM(G$34:G647)&lt;E$25),$E$25/$E$29,0)</f>
        <v>0</v>
      </c>
      <c r="H648" s="94">
        <f t="shared" si="67"/>
        <v>0</v>
      </c>
      <c r="I648" s="94">
        <f t="shared" si="69"/>
        <v>0</v>
      </c>
      <c r="J648" s="320" t="str">
        <f t="shared" si="68"/>
        <v>2073–2074</v>
      </c>
      <c r="L648" s="356"/>
      <c r="N648" s="95"/>
    </row>
    <row r="649" spans="1:14" x14ac:dyDescent="0.3">
      <c r="A649" s="354">
        <v>63463</v>
      </c>
      <c r="B649" s="92">
        <f t="shared" si="64"/>
        <v>0</v>
      </c>
      <c r="C649" s="93"/>
      <c r="D649" s="94">
        <f t="shared" si="65"/>
        <v>0</v>
      </c>
      <c r="E649" s="355">
        <f t="shared" si="63"/>
        <v>0</v>
      </c>
      <c r="F649" s="94">
        <f t="shared" si="66"/>
        <v>0</v>
      </c>
      <c r="G649" s="94">
        <f>IF(AND(C649&lt;&gt;"",SUM(G$34:G648)&lt;E$25),$E$25/$E$29,0)</f>
        <v>0</v>
      </c>
      <c r="H649" s="94">
        <f t="shared" si="67"/>
        <v>0</v>
      </c>
      <c r="I649" s="94">
        <f t="shared" si="69"/>
        <v>0</v>
      </c>
      <c r="J649" s="320" t="str">
        <f t="shared" si="68"/>
        <v>2073–2074</v>
      </c>
      <c r="L649" s="356"/>
      <c r="N649" s="95"/>
    </row>
    <row r="650" spans="1:14" x14ac:dyDescent="0.3">
      <c r="A650" s="354">
        <v>63494</v>
      </c>
      <c r="B650" s="92">
        <f t="shared" si="64"/>
        <v>0</v>
      </c>
      <c r="C650" s="93"/>
      <c r="D650" s="94">
        <f t="shared" si="65"/>
        <v>0</v>
      </c>
      <c r="E650" s="355">
        <f t="shared" si="63"/>
        <v>0</v>
      </c>
      <c r="F650" s="94">
        <f t="shared" si="66"/>
        <v>0</v>
      </c>
      <c r="G650" s="94">
        <f>IF(AND(C650&lt;&gt;"",SUM(G$34:G649)&lt;E$25),$E$25/$E$29,0)</f>
        <v>0</v>
      </c>
      <c r="H650" s="94">
        <f t="shared" si="67"/>
        <v>0</v>
      </c>
      <c r="I650" s="94">
        <f t="shared" si="69"/>
        <v>0</v>
      </c>
      <c r="J650" s="320" t="str">
        <f t="shared" si="68"/>
        <v>2073–2074</v>
      </c>
      <c r="L650" s="356"/>
      <c r="N650" s="95"/>
    </row>
    <row r="651" spans="1:14" x14ac:dyDescent="0.3">
      <c r="A651" s="354">
        <v>63524</v>
      </c>
      <c r="B651" s="92">
        <f t="shared" si="64"/>
        <v>0</v>
      </c>
      <c r="C651" s="93"/>
      <c r="D651" s="94">
        <f t="shared" si="65"/>
        <v>0</v>
      </c>
      <c r="E651" s="355">
        <f t="shared" si="63"/>
        <v>0</v>
      </c>
      <c r="F651" s="94">
        <f t="shared" si="66"/>
        <v>0</v>
      </c>
      <c r="G651" s="94">
        <f>IF(AND(C651&lt;&gt;"",SUM(G$34:G650)&lt;E$25),$E$25/$E$29,0)</f>
        <v>0</v>
      </c>
      <c r="H651" s="94">
        <f t="shared" si="67"/>
        <v>0</v>
      </c>
      <c r="I651" s="94">
        <f t="shared" si="69"/>
        <v>0</v>
      </c>
      <c r="J651" s="320" t="str">
        <f t="shared" si="68"/>
        <v>2073–2074</v>
      </c>
      <c r="L651" s="356"/>
      <c r="N651" s="95"/>
    </row>
    <row r="652" spans="1:14" x14ac:dyDescent="0.3">
      <c r="A652" s="354">
        <v>63555</v>
      </c>
      <c r="B652" s="92">
        <f t="shared" si="64"/>
        <v>0</v>
      </c>
      <c r="C652" s="93"/>
      <c r="D652" s="94">
        <f t="shared" si="65"/>
        <v>0</v>
      </c>
      <c r="E652" s="355">
        <f t="shared" si="63"/>
        <v>0</v>
      </c>
      <c r="F652" s="94">
        <f t="shared" si="66"/>
        <v>0</v>
      </c>
      <c r="G652" s="94">
        <f>IF(AND(C652&lt;&gt;"",SUM(G$34:G651)&lt;E$25),$E$25/$E$29,0)</f>
        <v>0</v>
      </c>
      <c r="H652" s="94">
        <f t="shared" si="67"/>
        <v>0</v>
      </c>
      <c r="I652" s="94">
        <f t="shared" si="69"/>
        <v>0</v>
      </c>
      <c r="J652" s="320" t="str">
        <f t="shared" si="68"/>
        <v>2073–2074</v>
      </c>
      <c r="L652" s="356"/>
      <c r="N652" s="95"/>
    </row>
    <row r="653" spans="1:14" x14ac:dyDescent="0.3">
      <c r="A653" s="354">
        <v>63586</v>
      </c>
      <c r="B653" s="92">
        <f t="shared" si="64"/>
        <v>0</v>
      </c>
      <c r="C653" s="93"/>
      <c r="D653" s="94">
        <f t="shared" si="65"/>
        <v>0</v>
      </c>
      <c r="E653" s="355">
        <f t="shared" si="63"/>
        <v>0</v>
      </c>
      <c r="F653" s="94">
        <f t="shared" si="66"/>
        <v>0</v>
      </c>
      <c r="G653" s="94">
        <f>IF(AND(C653&lt;&gt;"",SUM(G$34:G652)&lt;E$25),$E$25/$E$29,0)</f>
        <v>0</v>
      </c>
      <c r="H653" s="94">
        <f t="shared" si="67"/>
        <v>0</v>
      </c>
      <c r="I653" s="94">
        <f t="shared" si="69"/>
        <v>0</v>
      </c>
      <c r="J653" s="320" t="str">
        <f t="shared" si="68"/>
        <v>2073–2074</v>
      </c>
      <c r="L653" s="356"/>
      <c r="N653" s="95"/>
    </row>
    <row r="654" spans="1:14" x14ac:dyDescent="0.3">
      <c r="A654" s="354">
        <v>63614</v>
      </c>
      <c r="B654" s="92">
        <f t="shared" si="64"/>
        <v>0</v>
      </c>
      <c r="C654" s="93"/>
      <c r="D654" s="94">
        <f t="shared" si="65"/>
        <v>0</v>
      </c>
      <c r="E654" s="355">
        <f t="shared" si="63"/>
        <v>0</v>
      </c>
      <c r="F654" s="94">
        <f t="shared" si="66"/>
        <v>0</v>
      </c>
      <c r="G654" s="94">
        <f>IF(AND(C654&lt;&gt;"",SUM(G$34:G653)&lt;E$25),$E$25/$E$29,0)</f>
        <v>0</v>
      </c>
      <c r="H654" s="94">
        <f t="shared" si="67"/>
        <v>0</v>
      </c>
      <c r="I654" s="94">
        <f t="shared" si="69"/>
        <v>0</v>
      </c>
      <c r="J654" s="320" t="str">
        <f t="shared" si="68"/>
        <v>2073–2074</v>
      </c>
      <c r="L654" s="356"/>
      <c r="N654" s="95"/>
    </row>
    <row r="655" spans="1:14" x14ac:dyDescent="0.3">
      <c r="A655" s="354">
        <v>63645</v>
      </c>
      <c r="B655" s="92">
        <f t="shared" si="64"/>
        <v>0</v>
      </c>
      <c r="C655" s="93"/>
      <c r="D655" s="94">
        <f t="shared" si="65"/>
        <v>0</v>
      </c>
      <c r="E655" s="355">
        <f t="shared" si="63"/>
        <v>0</v>
      </c>
      <c r="F655" s="94">
        <f t="shared" si="66"/>
        <v>0</v>
      </c>
      <c r="G655" s="94">
        <f>IF(AND(C655&lt;&gt;"",SUM(G$34:G654)&lt;E$25),$E$25/$E$29,0)</f>
        <v>0</v>
      </c>
      <c r="H655" s="94">
        <f t="shared" si="67"/>
        <v>0</v>
      </c>
      <c r="I655" s="94">
        <f t="shared" si="69"/>
        <v>0</v>
      </c>
      <c r="J655" s="320" t="str">
        <f t="shared" si="68"/>
        <v>2073–2074</v>
      </c>
      <c r="L655" s="356"/>
      <c r="N655" s="95"/>
    </row>
    <row r="656" spans="1:14" x14ac:dyDescent="0.3">
      <c r="A656" s="354">
        <v>63675</v>
      </c>
      <c r="B656" s="92">
        <f t="shared" si="64"/>
        <v>0</v>
      </c>
      <c r="C656" s="93"/>
      <c r="D656" s="94">
        <f t="shared" si="65"/>
        <v>0</v>
      </c>
      <c r="E656" s="355">
        <f t="shared" si="63"/>
        <v>0</v>
      </c>
      <c r="F656" s="94">
        <f t="shared" si="66"/>
        <v>0</v>
      </c>
      <c r="G656" s="94">
        <f>IF(AND(C656&lt;&gt;"",SUM(G$34:G655)&lt;E$25),$E$25/$E$29,0)</f>
        <v>0</v>
      </c>
      <c r="H656" s="94">
        <f t="shared" si="67"/>
        <v>0</v>
      </c>
      <c r="I656" s="94">
        <f t="shared" si="69"/>
        <v>0</v>
      </c>
      <c r="J656" s="320" t="str">
        <f t="shared" si="68"/>
        <v>2073–2074</v>
      </c>
      <c r="L656" s="356"/>
      <c r="N656" s="95"/>
    </row>
    <row r="657" spans="1:14" x14ac:dyDescent="0.3">
      <c r="A657" s="354">
        <v>63706</v>
      </c>
      <c r="B657" s="92">
        <f t="shared" si="64"/>
        <v>0</v>
      </c>
      <c r="C657" s="93"/>
      <c r="D657" s="94">
        <f t="shared" si="65"/>
        <v>0</v>
      </c>
      <c r="E657" s="355">
        <f t="shared" si="63"/>
        <v>0</v>
      </c>
      <c r="F657" s="94">
        <f t="shared" si="66"/>
        <v>0</v>
      </c>
      <c r="G657" s="94">
        <f>IF(AND(C657&lt;&gt;"",SUM(G$34:G656)&lt;E$25),$E$25/$E$29,0)</f>
        <v>0</v>
      </c>
      <c r="H657" s="94">
        <f t="shared" si="67"/>
        <v>0</v>
      </c>
      <c r="I657" s="94">
        <f t="shared" si="69"/>
        <v>0</v>
      </c>
      <c r="J657" s="320" t="str">
        <f t="shared" si="68"/>
        <v>2073–2074</v>
      </c>
      <c r="L657" s="356"/>
      <c r="N657" s="95"/>
    </row>
    <row r="658" spans="1:14" x14ac:dyDescent="0.3">
      <c r="A658" s="354">
        <v>63736</v>
      </c>
      <c r="B658" s="92">
        <f t="shared" si="64"/>
        <v>0</v>
      </c>
      <c r="C658" s="93"/>
      <c r="D658" s="94">
        <f t="shared" si="65"/>
        <v>0</v>
      </c>
      <c r="E658" s="355">
        <f t="shared" si="63"/>
        <v>0</v>
      </c>
      <c r="F658" s="94">
        <f t="shared" si="66"/>
        <v>0</v>
      </c>
      <c r="G658" s="94">
        <f>IF(AND(C658&lt;&gt;"",SUM(G$34:G657)&lt;E$25),$E$25/$E$29,0)</f>
        <v>0</v>
      </c>
      <c r="H658" s="94">
        <f t="shared" si="67"/>
        <v>0</v>
      </c>
      <c r="I658" s="94">
        <f t="shared" si="69"/>
        <v>0</v>
      </c>
      <c r="J658" s="320" t="str">
        <f t="shared" si="68"/>
        <v>2074–2075</v>
      </c>
      <c r="L658" s="356"/>
      <c r="N658" s="95"/>
    </row>
    <row r="659" spans="1:14" x14ac:dyDescent="0.3">
      <c r="A659" s="354">
        <v>63767</v>
      </c>
      <c r="B659" s="92">
        <f t="shared" si="64"/>
        <v>0</v>
      </c>
      <c r="C659" s="93"/>
      <c r="D659" s="94">
        <f t="shared" si="65"/>
        <v>0</v>
      </c>
      <c r="E659" s="355">
        <f t="shared" si="63"/>
        <v>0</v>
      </c>
      <c r="F659" s="94">
        <f t="shared" si="66"/>
        <v>0</v>
      </c>
      <c r="G659" s="94">
        <f>IF(AND(C659&lt;&gt;"",SUM(G$34:G658)&lt;E$25),$E$25/$E$29,0)</f>
        <v>0</v>
      </c>
      <c r="H659" s="94">
        <f t="shared" si="67"/>
        <v>0</v>
      </c>
      <c r="I659" s="94">
        <f t="shared" si="69"/>
        <v>0</v>
      </c>
      <c r="J659" s="320" t="str">
        <f t="shared" si="68"/>
        <v>2074–2075</v>
      </c>
      <c r="L659" s="356"/>
      <c r="N659" s="95"/>
    </row>
    <row r="660" spans="1:14" x14ac:dyDescent="0.3">
      <c r="A660" s="354">
        <v>63798</v>
      </c>
      <c r="B660" s="92">
        <f t="shared" si="64"/>
        <v>0</v>
      </c>
      <c r="C660" s="93"/>
      <c r="D660" s="94">
        <f t="shared" si="65"/>
        <v>0</v>
      </c>
      <c r="E660" s="355">
        <f t="shared" si="63"/>
        <v>0</v>
      </c>
      <c r="F660" s="94">
        <f t="shared" si="66"/>
        <v>0</v>
      </c>
      <c r="G660" s="94">
        <f>IF(AND(C660&lt;&gt;"",SUM(G$34:G659)&lt;E$25),$E$25/$E$29,0)</f>
        <v>0</v>
      </c>
      <c r="H660" s="94">
        <f t="shared" si="67"/>
        <v>0</v>
      </c>
      <c r="I660" s="94">
        <f t="shared" si="69"/>
        <v>0</v>
      </c>
      <c r="J660" s="320" t="str">
        <f t="shared" si="68"/>
        <v>2074–2075</v>
      </c>
      <c r="L660" s="356"/>
      <c r="N660" s="95"/>
    </row>
    <row r="661" spans="1:14" x14ac:dyDescent="0.3">
      <c r="A661" s="354">
        <v>63828</v>
      </c>
      <c r="B661" s="92">
        <f t="shared" si="64"/>
        <v>0</v>
      </c>
      <c r="C661" s="93"/>
      <c r="D661" s="94">
        <f t="shared" si="65"/>
        <v>0</v>
      </c>
      <c r="E661" s="355">
        <f t="shared" si="63"/>
        <v>0</v>
      </c>
      <c r="F661" s="94">
        <f t="shared" si="66"/>
        <v>0</v>
      </c>
      <c r="G661" s="94">
        <f>IF(AND(C661&lt;&gt;"",SUM(G$34:G660)&lt;E$25),$E$25/$E$29,0)</f>
        <v>0</v>
      </c>
      <c r="H661" s="94">
        <f t="shared" si="67"/>
        <v>0</v>
      </c>
      <c r="I661" s="94">
        <f t="shared" si="69"/>
        <v>0</v>
      </c>
      <c r="J661" s="320" t="str">
        <f t="shared" si="68"/>
        <v>2074–2075</v>
      </c>
      <c r="L661" s="356"/>
      <c r="N661" s="95"/>
    </row>
    <row r="662" spans="1:14" x14ac:dyDescent="0.3">
      <c r="A662" s="354">
        <v>63859</v>
      </c>
      <c r="B662" s="92">
        <f t="shared" si="64"/>
        <v>0</v>
      </c>
      <c r="C662" s="93"/>
      <c r="D662" s="94">
        <f t="shared" si="65"/>
        <v>0</v>
      </c>
      <c r="E662" s="355">
        <f t="shared" si="63"/>
        <v>0</v>
      </c>
      <c r="F662" s="94">
        <f t="shared" si="66"/>
        <v>0</v>
      </c>
      <c r="G662" s="94">
        <f>IF(AND(C662&lt;&gt;"",SUM(G$34:G661)&lt;E$25),$E$25/$E$29,0)</f>
        <v>0</v>
      </c>
      <c r="H662" s="94">
        <f t="shared" si="67"/>
        <v>0</v>
      </c>
      <c r="I662" s="94">
        <f t="shared" si="69"/>
        <v>0</v>
      </c>
      <c r="J662" s="320" t="str">
        <f t="shared" si="68"/>
        <v>2074–2075</v>
      </c>
      <c r="L662" s="356"/>
      <c r="N662" s="95"/>
    </row>
    <row r="663" spans="1:14" x14ac:dyDescent="0.3">
      <c r="A663" s="354">
        <v>63889</v>
      </c>
      <c r="B663" s="92">
        <f t="shared" si="64"/>
        <v>0</v>
      </c>
      <c r="C663" s="93"/>
      <c r="D663" s="94">
        <f t="shared" si="65"/>
        <v>0</v>
      </c>
      <c r="E663" s="355">
        <f t="shared" si="63"/>
        <v>0</v>
      </c>
      <c r="F663" s="94">
        <f t="shared" si="66"/>
        <v>0</v>
      </c>
      <c r="G663" s="94">
        <f>IF(AND(C663&lt;&gt;"",SUM(G$34:G662)&lt;E$25),$E$25/$E$29,0)</f>
        <v>0</v>
      </c>
      <c r="H663" s="94">
        <f t="shared" si="67"/>
        <v>0</v>
      </c>
      <c r="I663" s="94">
        <f t="shared" si="69"/>
        <v>0</v>
      </c>
      <c r="J663" s="320" t="str">
        <f t="shared" si="68"/>
        <v>2074–2075</v>
      </c>
      <c r="L663" s="356"/>
      <c r="N663" s="95"/>
    </row>
    <row r="664" spans="1:14" x14ac:dyDescent="0.3">
      <c r="A664" s="354">
        <v>63920</v>
      </c>
      <c r="B664" s="92">
        <f t="shared" si="64"/>
        <v>0</v>
      </c>
      <c r="C664" s="93"/>
      <c r="D664" s="94">
        <f t="shared" si="65"/>
        <v>0</v>
      </c>
      <c r="E664" s="355">
        <f t="shared" si="63"/>
        <v>0</v>
      </c>
      <c r="F664" s="94">
        <f t="shared" si="66"/>
        <v>0</v>
      </c>
      <c r="G664" s="94">
        <f>IF(AND(C664&lt;&gt;"",SUM(G$34:G663)&lt;E$25),$E$25/$E$29,0)</f>
        <v>0</v>
      </c>
      <c r="H664" s="94">
        <f t="shared" si="67"/>
        <v>0</v>
      </c>
      <c r="I664" s="94">
        <f t="shared" si="69"/>
        <v>0</v>
      </c>
      <c r="J664" s="320" t="str">
        <f t="shared" si="68"/>
        <v>2074–2075</v>
      </c>
      <c r="L664" s="356"/>
      <c r="N664" s="95"/>
    </row>
    <row r="665" spans="1:14" x14ac:dyDescent="0.3">
      <c r="A665" s="354">
        <v>63951</v>
      </c>
      <c r="B665" s="92">
        <f t="shared" si="64"/>
        <v>0</v>
      </c>
      <c r="C665" s="93"/>
      <c r="D665" s="94">
        <f t="shared" si="65"/>
        <v>0</v>
      </c>
      <c r="E665" s="355">
        <f t="shared" si="63"/>
        <v>0</v>
      </c>
      <c r="F665" s="94">
        <f t="shared" si="66"/>
        <v>0</v>
      </c>
      <c r="G665" s="94">
        <f>IF(AND(C665&lt;&gt;"",SUM(G$34:G664)&lt;E$25),$E$25/$E$29,0)</f>
        <v>0</v>
      </c>
      <c r="H665" s="94">
        <f t="shared" si="67"/>
        <v>0</v>
      </c>
      <c r="I665" s="94">
        <f t="shared" si="69"/>
        <v>0</v>
      </c>
      <c r="J665" s="320" t="str">
        <f t="shared" si="68"/>
        <v>2074–2075</v>
      </c>
      <c r="L665" s="356"/>
      <c r="N665" s="95"/>
    </row>
    <row r="666" spans="1:14" x14ac:dyDescent="0.3">
      <c r="A666" s="354">
        <v>63979</v>
      </c>
      <c r="B666" s="92">
        <f t="shared" si="64"/>
        <v>0</v>
      </c>
      <c r="C666" s="93"/>
      <c r="D666" s="94">
        <f t="shared" si="65"/>
        <v>0</v>
      </c>
      <c r="E666" s="355">
        <f t="shared" si="63"/>
        <v>0</v>
      </c>
      <c r="F666" s="94">
        <f t="shared" si="66"/>
        <v>0</v>
      </c>
      <c r="G666" s="94">
        <f>IF(AND(C666&lt;&gt;"",SUM(G$34:G665)&lt;E$25),$E$25/$E$29,0)</f>
        <v>0</v>
      </c>
      <c r="H666" s="94">
        <f t="shared" si="67"/>
        <v>0</v>
      </c>
      <c r="I666" s="94">
        <f t="shared" si="69"/>
        <v>0</v>
      </c>
      <c r="J666" s="320" t="str">
        <f t="shared" si="68"/>
        <v>2074–2075</v>
      </c>
      <c r="L666" s="356"/>
      <c r="N666" s="95"/>
    </row>
    <row r="667" spans="1:14" x14ac:dyDescent="0.3">
      <c r="A667" s="354">
        <v>64010</v>
      </c>
      <c r="B667" s="92">
        <f t="shared" si="64"/>
        <v>0</v>
      </c>
      <c r="C667" s="93"/>
      <c r="D667" s="94">
        <f t="shared" si="65"/>
        <v>0</v>
      </c>
      <c r="E667" s="355">
        <f t="shared" si="63"/>
        <v>0</v>
      </c>
      <c r="F667" s="94">
        <f t="shared" si="66"/>
        <v>0</v>
      </c>
      <c r="G667" s="94">
        <f>IF(AND(C667&lt;&gt;"",SUM(G$34:G666)&lt;E$25),$E$25/$E$29,0)</f>
        <v>0</v>
      </c>
      <c r="H667" s="94">
        <f t="shared" si="67"/>
        <v>0</v>
      </c>
      <c r="I667" s="94">
        <f t="shared" si="69"/>
        <v>0</v>
      </c>
      <c r="J667" s="320" t="str">
        <f t="shared" si="68"/>
        <v>2074–2075</v>
      </c>
      <c r="L667" s="356"/>
      <c r="N667" s="95"/>
    </row>
    <row r="668" spans="1:14" x14ac:dyDescent="0.3">
      <c r="A668" s="354">
        <v>64040</v>
      </c>
      <c r="B668" s="92">
        <f t="shared" si="64"/>
        <v>0</v>
      </c>
      <c r="C668" s="93"/>
      <c r="D668" s="94">
        <f t="shared" si="65"/>
        <v>0</v>
      </c>
      <c r="E668" s="355">
        <f t="shared" si="63"/>
        <v>0</v>
      </c>
      <c r="F668" s="94">
        <f t="shared" si="66"/>
        <v>0</v>
      </c>
      <c r="G668" s="94">
        <f>IF(AND(C668&lt;&gt;"",SUM(G$34:G667)&lt;E$25),$E$25/$E$29,0)</f>
        <v>0</v>
      </c>
      <c r="H668" s="94">
        <f t="shared" si="67"/>
        <v>0</v>
      </c>
      <c r="I668" s="94">
        <f t="shared" si="69"/>
        <v>0</v>
      </c>
      <c r="J668" s="320" t="str">
        <f t="shared" si="68"/>
        <v>2074–2075</v>
      </c>
      <c r="L668" s="356"/>
      <c r="N668" s="95"/>
    </row>
    <row r="669" spans="1:14" x14ac:dyDescent="0.3">
      <c r="A669" s="354">
        <v>64071</v>
      </c>
      <c r="B669" s="92">
        <f t="shared" si="64"/>
        <v>0</v>
      </c>
      <c r="C669" s="93"/>
      <c r="D669" s="94">
        <f t="shared" si="65"/>
        <v>0</v>
      </c>
      <c r="E669" s="355">
        <f t="shared" si="63"/>
        <v>0</v>
      </c>
      <c r="F669" s="94">
        <f t="shared" si="66"/>
        <v>0</v>
      </c>
      <c r="G669" s="94">
        <f>IF(AND(C669&lt;&gt;"",SUM(G$34:G668)&lt;E$25),$E$25/$E$29,0)</f>
        <v>0</v>
      </c>
      <c r="H669" s="94">
        <f t="shared" si="67"/>
        <v>0</v>
      </c>
      <c r="I669" s="94">
        <f t="shared" si="69"/>
        <v>0</v>
      </c>
      <c r="J669" s="320" t="str">
        <f t="shared" si="68"/>
        <v>2074–2075</v>
      </c>
      <c r="L669" s="356"/>
      <c r="N669" s="95"/>
    </row>
    <row r="670" spans="1:14" x14ac:dyDescent="0.3">
      <c r="A670" s="354">
        <v>64101</v>
      </c>
      <c r="B670" s="92">
        <f t="shared" si="64"/>
        <v>0</v>
      </c>
      <c r="C670" s="93"/>
      <c r="D670" s="94">
        <f t="shared" si="65"/>
        <v>0</v>
      </c>
      <c r="E670" s="355">
        <f t="shared" si="63"/>
        <v>0</v>
      </c>
      <c r="F670" s="94">
        <f t="shared" si="66"/>
        <v>0</v>
      </c>
      <c r="G670" s="94">
        <f>IF(AND(C670&lt;&gt;"",SUM(G$34:G669)&lt;E$25),$E$25/$E$29,0)</f>
        <v>0</v>
      </c>
      <c r="H670" s="94">
        <f t="shared" si="67"/>
        <v>0</v>
      </c>
      <c r="I670" s="94">
        <f t="shared" si="69"/>
        <v>0</v>
      </c>
      <c r="J670" s="320" t="str">
        <f t="shared" si="68"/>
        <v>2075–2076</v>
      </c>
      <c r="L670" s="356"/>
      <c r="N670" s="95"/>
    </row>
    <row r="671" spans="1:14" x14ac:dyDescent="0.3">
      <c r="A671" s="354">
        <v>64132</v>
      </c>
      <c r="B671" s="92">
        <f t="shared" si="64"/>
        <v>0</v>
      </c>
      <c r="C671" s="93"/>
      <c r="D671" s="94">
        <f t="shared" si="65"/>
        <v>0</v>
      </c>
      <c r="E671" s="355">
        <f t="shared" si="63"/>
        <v>0</v>
      </c>
      <c r="F671" s="94">
        <f t="shared" si="66"/>
        <v>0</v>
      </c>
      <c r="G671" s="94">
        <f>IF(AND(C671&lt;&gt;"",SUM(G$34:G670)&lt;E$25),$E$25/$E$29,0)</f>
        <v>0</v>
      </c>
      <c r="H671" s="94">
        <f t="shared" si="67"/>
        <v>0</v>
      </c>
      <c r="I671" s="94">
        <f t="shared" si="69"/>
        <v>0</v>
      </c>
      <c r="J671" s="320" t="str">
        <f t="shared" si="68"/>
        <v>2075–2076</v>
      </c>
      <c r="L671" s="356"/>
      <c r="N671" s="95"/>
    </row>
    <row r="672" spans="1:14" x14ac:dyDescent="0.3">
      <c r="A672" s="354">
        <v>64163</v>
      </c>
      <c r="B672" s="92">
        <f t="shared" si="64"/>
        <v>0</v>
      </c>
      <c r="C672" s="93"/>
      <c r="D672" s="94">
        <f t="shared" si="65"/>
        <v>0</v>
      </c>
      <c r="E672" s="355">
        <f t="shared" si="63"/>
        <v>0</v>
      </c>
      <c r="F672" s="94">
        <f t="shared" si="66"/>
        <v>0</v>
      </c>
      <c r="G672" s="94">
        <f>IF(AND(C672&lt;&gt;"",SUM(G$34:G671)&lt;E$25),$E$25/$E$29,0)</f>
        <v>0</v>
      </c>
      <c r="H672" s="94">
        <f t="shared" si="67"/>
        <v>0</v>
      </c>
      <c r="I672" s="94">
        <f t="shared" si="69"/>
        <v>0</v>
      </c>
      <c r="J672" s="320" t="str">
        <f t="shared" si="68"/>
        <v>2075–2076</v>
      </c>
      <c r="L672" s="356"/>
      <c r="N672" s="95"/>
    </row>
    <row r="673" spans="1:14" x14ac:dyDescent="0.3">
      <c r="A673" s="354">
        <v>64193</v>
      </c>
      <c r="B673" s="92">
        <f t="shared" si="64"/>
        <v>0</v>
      </c>
      <c r="C673" s="93"/>
      <c r="D673" s="94">
        <f t="shared" si="65"/>
        <v>0</v>
      </c>
      <c r="E673" s="355">
        <f t="shared" si="63"/>
        <v>0</v>
      </c>
      <c r="F673" s="94">
        <f t="shared" si="66"/>
        <v>0</v>
      </c>
      <c r="G673" s="94">
        <f>IF(AND(C673&lt;&gt;"",SUM(G$34:G672)&lt;E$25),$E$25/$E$29,0)</f>
        <v>0</v>
      </c>
      <c r="H673" s="94">
        <f t="shared" si="67"/>
        <v>0</v>
      </c>
      <c r="I673" s="94">
        <f t="shared" si="69"/>
        <v>0</v>
      </c>
      <c r="J673" s="320" t="str">
        <f t="shared" si="68"/>
        <v>2075–2076</v>
      </c>
      <c r="L673" s="356"/>
      <c r="N673" s="95"/>
    </row>
    <row r="674" spans="1:14" x14ac:dyDescent="0.3">
      <c r="A674" s="354">
        <v>64224</v>
      </c>
      <c r="B674" s="92">
        <f t="shared" si="64"/>
        <v>0</v>
      </c>
      <c r="C674" s="93"/>
      <c r="D674" s="94">
        <f t="shared" si="65"/>
        <v>0</v>
      </c>
      <c r="E674" s="355">
        <f t="shared" ref="E674:E737" si="70">C674-D674</f>
        <v>0</v>
      </c>
      <c r="F674" s="94">
        <f t="shared" si="66"/>
        <v>0</v>
      </c>
      <c r="G674" s="94">
        <f>IF(AND(C674&lt;&gt;"",SUM(G$34:G673)&lt;E$25),$E$25/$E$29,0)</f>
        <v>0</v>
      </c>
      <c r="H674" s="94">
        <f t="shared" si="67"/>
        <v>0</v>
      </c>
      <c r="I674" s="94">
        <f t="shared" si="69"/>
        <v>0</v>
      </c>
      <c r="J674" s="320" t="str">
        <f t="shared" si="68"/>
        <v>2075–2076</v>
      </c>
      <c r="L674" s="356"/>
      <c r="N674" s="95"/>
    </row>
    <row r="675" spans="1:14" x14ac:dyDescent="0.3">
      <c r="A675" s="354">
        <v>64254</v>
      </c>
      <c r="B675" s="92">
        <f t="shared" ref="B675:B738" si="71">IF(C675&gt;0,C675*-1,C675)</f>
        <v>0</v>
      </c>
      <c r="C675" s="93"/>
      <c r="D675" s="94">
        <f t="shared" ref="D675:D738" si="72">IF(C675="",0,IF($E$20="Beginning",IF(C674&lt;&gt;"",$F674*$E$16/12,0),IF(C674&lt;&gt;"",$F674*$E$16/12,$E$21*$E$16/12)))</f>
        <v>0</v>
      </c>
      <c r="E675" s="355">
        <f t="shared" si="70"/>
        <v>0</v>
      </c>
      <c r="F675" s="94">
        <f t="shared" ref="F675:F738" si="73">IF(C675="",0,IF(C674="",$E$21-E675,IF(C675&lt;&gt;"",F674-E675)))</f>
        <v>0</v>
      </c>
      <c r="G675" s="94">
        <f>IF(AND(C675&lt;&gt;"",SUM(G$34:G674)&lt;E$25),$E$25/$E$29,0)</f>
        <v>0</v>
      </c>
      <c r="H675" s="94">
        <f t="shared" ref="H675:H738" si="74">IF(C675&lt;&gt;"",G675+H674,0)</f>
        <v>0</v>
      </c>
      <c r="I675" s="94">
        <f t="shared" si="69"/>
        <v>0</v>
      </c>
      <c r="J675" s="320" t="str">
        <f t="shared" ref="J675:J738" si="75">IF(OR(MONTH(A675)=1,MONTH(A675)=2,MONTH(A675)=3,MONTH(A675)=4,MONTH(A675)=5,MONTH(A675)=6),YEAR(A675)-1&amp;"–"&amp;YEAR(A675),YEAR(A675)&amp;"–"&amp;YEAR(A675)+1)</f>
        <v>2075–2076</v>
      </c>
      <c r="L675" s="356"/>
      <c r="N675" s="95"/>
    </row>
    <row r="676" spans="1:14" x14ac:dyDescent="0.3">
      <c r="A676" s="354">
        <v>64285</v>
      </c>
      <c r="B676" s="92">
        <f t="shared" si="71"/>
        <v>0</v>
      </c>
      <c r="C676" s="93"/>
      <c r="D676" s="94">
        <f t="shared" si="72"/>
        <v>0</v>
      </c>
      <c r="E676" s="355">
        <f t="shared" si="70"/>
        <v>0</v>
      </c>
      <c r="F676" s="94">
        <f t="shared" si="73"/>
        <v>0</v>
      </c>
      <c r="G676" s="94">
        <f>IF(AND(C676&lt;&gt;"",SUM(G$34:G675)&lt;E$25),$E$25/$E$29,0)</f>
        <v>0</v>
      </c>
      <c r="H676" s="94">
        <f t="shared" si="74"/>
        <v>0</v>
      </c>
      <c r="I676" s="94">
        <f t="shared" ref="I676:I739" si="76">IF(C676&lt;&gt;"",$E$25-H676,0)</f>
        <v>0</v>
      </c>
      <c r="J676" s="320" t="str">
        <f t="shared" si="75"/>
        <v>2075–2076</v>
      </c>
      <c r="L676" s="356"/>
      <c r="N676" s="95"/>
    </row>
    <row r="677" spans="1:14" x14ac:dyDescent="0.3">
      <c r="A677" s="354">
        <v>64316</v>
      </c>
      <c r="B677" s="92">
        <f t="shared" si="71"/>
        <v>0</v>
      </c>
      <c r="C677" s="93"/>
      <c r="D677" s="94">
        <f t="shared" si="72"/>
        <v>0</v>
      </c>
      <c r="E677" s="355">
        <f t="shared" si="70"/>
        <v>0</v>
      </c>
      <c r="F677" s="94">
        <f t="shared" si="73"/>
        <v>0</v>
      </c>
      <c r="G677" s="94">
        <f>IF(AND(C677&lt;&gt;"",SUM(G$34:G676)&lt;E$25),$E$25/$E$29,0)</f>
        <v>0</v>
      </c>
      <c r="H677" s="94">
        <f t="shared" si="74"/>
        <v>0</v>
      </c>
      <c r="I677" s="94">
        <f t="shared" si="76"/>
        <v>0</v>
      </c>
      <c r="J677" s="320" t="str">
        <f t="shared" si="75"/>
        <v>2075–2076</v>
      </c>
      <c r="L677" s="356"/>
      <c r="N677" s="95"/>
    </row>
    <row r="678" spans="1:14" x14ac:dyDescent="0.3">
      <c r="A678" s="354">
        <v>64345</v>
      </c>
      <c r="B678" s="92">
        <f t="shared" si="71"/>
        <v>0</v>
      </c>
      <c r="C678" s="93"/>
      <c r="D678" s="94">
        <f t="shared" si="72"/>
        <v>0</v>
      </c>
      <c r="E678" s="355">
        <f t="shared" si="70"/>
        <v>0</v>
      </c>
      <c r="F678" s="94">
        <f t="shared" si="73"/>
        <v>0</v>
      </c>
      <c r="G678" s="94">
        <f>IF(AND(C678&lt;&gt;"",SUM(G$34:G677)&lt;E$25),$E$25/$E$29,0)</f>
        <v>0</v>
      </c>
      <c r="H678" s="94">
        <f t="shared" si="74"/>
        <v>0</v>
      </c>
      <c r="I678" s="94">
        <f t="shared" si="76"/>
        <v>0</v>
      </c>
      <c r="J678" s="320" t="str">
        <f t="shared" si="75"/>
        <v>2075–2076</v>
      </c>
      <c r="L678" s="356"/>
      <c r="N678" s="95"/>
    </row>
    <row r="679" spans="1:14" x14ac:dyDescent="0.3">
      <c r="A679" s="354">
        <v>64376</v>
      </c>
      <c r="B679" s="92">
        <f t="shared" si="71"/>
        <v>0</v>
      </c>
      <c r="C679" s="93"/>
      <c r="D679" s="94">
        <f t="shared" si="72"/>
        <v>0</v>
      </c>
      <c r="E679" s="355">
        <f t="shared" si="70"/>
        <v>0</v>
      </c>
      <c r="F679" s="94">
        <f t="shared" si="73"/>
        <v>0</v>
      </c>
      <c r="G679" s="94">
        <f>IF(AND(C679&lt;&gt;"",SUM(G$34:G678)&lt;E$25),$E$25/$E$29,0)</f>
        <v>0</v>
      </c>
      <c r="H679" s="94">
        <f t="shared" si="74"/>
        <v>0</v>
      </c>
      <c r="I679" s="94">
        <f t="shared" si="76"/>
        <v>0</v>
      </c>
      <c r="J679" s="320" t="str">
        <f t="shared" si="75"/>
        <v>2075–2076</v>
      </c>
      <c r="L679" s="356"/>
      <c r="N679" s="95"/>
    </row>
    <row r="680" spans="1:14" x14ac:dyDescent="0.3">
      <c r="A680" s="354">
        <v>64406</v>
      </c>
      <c r="B680" s="92">
        <f t="shared" si="71"/>
        <v>0</v>
      </c>
      <c r="C680" s="93"/>
      <c r="D680" s="94">
        <f t="shared" si="72"/>
        <v>0</v>
      </c>
      <c r="E680" s="355">
        <f t="shared" si="70"/>
        <v>0</v>
      </c>
      <c r="F680" s="94">
        <f t="shared" si="73"/>
        <v>0</v>
      </c>
      <c r="G680" s="94">
        <f>IF(AND(C680&lt;&gt;"",SUM(G$34:G679)&lt;E$25),$E$25/$E$29,0)</f>
        <v>0</v>
      </c>
      <c r="H680" s="94">
        <f t="shared" si="74"/>
        <v>0</v>
      </c>
      <c r="I680" s="94">
        <f t="shared" si="76"/>
        <v>0</v>
      </c>
      <c r="J680" s="320" t="str">
        <f t="shared" si="75"/>
        <v>2075–2076</v>
      </c>
      <c r="L680" s="356"/>
      <c r="N680" s="95"/>
    </row>
    <row r="681" spans="1:14" x14ac:dyDescent="0.3">
      <c r="A681" s="354">
        <v>64437</v>
      </c>
      <c r="B681" s="92">
        <f t="shared" si="71"/>
        <v>0</v>
      </c>
      <c r="C681" s="93"/>
      <c r="D681" s="94">
        <f t="shared" si="72"/>
        <v>0</v>
      </c>
      <c r="E681" s="355">
        <f t="shared" si="70"/>
        <v>0</v>
      </c>
      <c r="F681" s="94">
        <f t="shared" si="73"/>
        <v>0</v>
      </c>
      <c r="G681" s="94">
        <f>IF(AND(C681&lt;&gt;"",SUM(G$34:G680)&lt;E$25),$E$25/$E$29,0)</f>
        <v>0</v>
      </c>
      <c r="H681" s="94">
        <f t="shared" si="74"/>
        <v>0</v>
      </c>
      <c r="I681" s="94">
        <f t="shared" si="76"/>
        <v>0</v>
      </c>
      <c r="J681" s="320" t="str">
        <f t="shared" si="75"/>
        <v>2075–2076</v>
      </c>
      <c r="L681" s="356"/>
      <c r="N681" s="95"/>
    </row>
    <row r="682" spans="1:14" x14ac:dyDescent="0.3">
      <c r="A682" s="354">
        <v>64467</v>
      </c>
      <c r="B682" s="92">
        <f t="shared" si="71"/>
        <v>0</v>
      </c>
      <c r="C682" s="93"/>
      <c r="D682" s="94">
        <f t="shared" si="72"/>
        <v>0</v>
      </c>
      <c r="E682" s="355">
        <f t="shared" si="70"/>
        <v>0</v>
      </c>
      <c r="F682" s="94">
        <f t="shared" si="73"/>
        <v>0</v>
      </c>
      <c r="G682" s="94">
        <f>IF(AND(C682&lt;&gt;"",SUM(G$34:G681)&lt;E$25),$E$25/$E$29,0)</f>
        <v>0</v>
      </c>
      <c r="H682" s="94">
        <f t="shared" si="74"/>
        <v>0</v>
      </c>
      <c r="I682" s="94">
        <f t="shared" si="76"/>
        <v>0</v>
      </c>
      <c r="J682" s="320" t="str">
        <f t="shared" si="75"/>
        <v>2076–2077</v>
      </c>
      <c r="L682" s="356"/>
      <c r="N682" s="95"/>
    </row>
    <row r="683" spans="1:14" x14ac:dyDescent="0.3">
      <c r="A683" s="354">
        <v>64498</v>
      </c>
      <c r="B683" s="92">
        <f t="shared" si="71"/>
        <v>0</v>
      </c>
      <c r="C683" s="93"/>
      <c r="D683" s="94">
        <f t="shared" si="72"/>
        <v>0</v>
      </c>
      <c r="E683" s="355">
        <f t="shared" si="70"/>
        <v>0</v>
      </c>
      <c r="F683" s="94">
        <f t="shared" si="73"/>
        <v>0</v>
      </c>
      <c r="G683" s="94">
        <f>IF(AND(C683&lt;&gt;"",SUM(G$34:G682)&lt;E$25),$E$25/$E$29,0)</f>
        <v>0</v>
      </c>
      <c r="H683" s="94">
        <f t="shared" si="74"/>
        <v>0</v>
      </c>
      <c r="I683" s="94">
        <f t="shared" si="76"/>
        <v>0</v>
      </c>
      <c r="J683" s="320" t="str">
        <f t="shared" si="75"/>
        <v>2076–2077</v>
      </c>
      <c r="L683" s="356"/>
      <c r="N683" s="95"/>
    </row>
    <row r="684" spans="1:14" x14ac:dyDescent="0.3">
      <c r="A684" s="354">
        <v>64529</v>
      </c>
      <c r="B684" s="92">
        <f t="shared" si="71"/>
        <v>0</v>
      </c>
      <c r="C684" s="93"/>
      <c r="D684" s="94">
        <f t="shared" si="72"/>
        <v>0</v>
      </c>
      <c r="E684" s="355">
        <f t="shared" si="70"/>
        <v>0</v>
      </c>
      <c r="F684" s="94">
        <f t="shared" si="73"/>
        <v>0</v>
      </c>
      <c r="G684" s="94">
        <f>IF(AND(C684&lt;&gt;"",SUM(G$34:G683)&lt;E$25),$E$25/$E$29,0)</f>
        <v>0</v>
      </c>
      <c r="H684" s="94">
        <f t="shared" si="74"/>
        <v>0</v>
      </c>
      <c r="I684" s="94">
        <f t="shared" si="76"/>
        <v>0</v>
      </c>
      <c r="J684" s="320" t="str">
        <f t="shared" si="75"/>
        <v>2076–2077</v>
      </c>
      <c r="L684" s="356"/>
      <c r="N684" s="95"/>
    </row>
    <row r="685" spans="1:14" x14ac:dyDescent="0.3">
      <c r="A685" s="354">
        <v>64559</v>
      </c>
      <c r="B685" s="92">
        <f t="shared" si="71"/>
        <v>0</v>
      </c>
      <c r="C685" s="93"/>
      <c r="D685" s="94">
        <f t="shared" si="72"/>
        <v>0</v>
      </c>
      <c r="E685" s="355">
        <f t="shared" si="70"/>
        <v>0</v>
      </c>
      <c r="F685" s="94">
        <f t="shared" si="73"/>
        <v>0</v>
      </c>
      <c r="G685" s="94">
        <f>IF(AND(C685&lt;&gt;"",SUM(G$34:G684)&lt;E$25),$E$25/$E$29,0)</f>
        <v>0</v>
      </c>
      <c r="H685" s="94">
        <f t="shared" si="74"/>
        <v>0</v>
      </c>
      <c r="I685" s="94">
        <f t="shared" si="76"/>
        <v>0</v>
      </c>
      <c r="J685" s="320" t="str">
        <f t="shared" si="75"/>
        <v>2076–2077</v>
      </c>
      <c r="L685" s="356"/>
      <c r="N685" s="95"/>
    </row>
    <row r="686" spans="1:14" x14ac:dyDescent="0.3">
      <c r="A686" s="354">
        <v>64590</v>
      </c>
      <c r="B686" s="92">
        <f t="shared" si="71"/>
        <v>0</v>
      </c>
      <c r="C686" s="93"/>
      <c r="D686" s="94">
        <f t="shared" si="72"/>
        <v>0</v>
      </c>
      <c r="E686" s="355">
        <f t="shared" si="70"/>
        <v>0</v>
      </c>
      <c r="F686" s="94">
        <f t="shared" si="73"/>
        <v>0</v>
      </c>
      <c r="G686" s="94">
        <f>IF(AND(C686&lt;&gt;"",SUM(G$34:G685)&lt;E$25),$E$25/$E$29,0)</f>
        <v>0</v>
      </c>
      <c r="H686" s="94">
        <f t="shared" si="74"/>
        <v>0</v>
      </c>
      <c r="I686" s="94">
        <f t="shared" si="76"/>
        <v>0</v>
      </c>
      <c r="J686" s="320" t="str">
        <f t="shared" si="75"/>
        <v>2076–2077</v>
      </c>
      <c r="L686" s="356"/>
      <c r="N686" s="95"/>
    </row>
    <row r="687" spans="1:14" x14ac:dyDescent="0.3">
      <c r="A687" s="354">
        <v>64620</v>
      </c>
      <c r="B687" s="92">
        <f t="shared" si="71"/>
        <v>0</v>
      </c>
      <c r="C687" s="93"/>
      <c r="D687" s="94">
        <f t="shared" si="72"/>
        <v>0</v>
      </c>
      <c r="E687" s="355">
        <f t="shared" si="70"/>
        <v>0</v>
      </c>
      <c r="F687" s="94">
        <f t="shared" si="73"/>
        <v>0</v>
      </c>
      <c r="G687" s="94">
        <f>IF(AND(C687&lt;&gt;"",SUM(G$34:G686)&lt;E$25),$E$25/$E$29,0)</f>
        <v>0</v>
      </c>
      <c r="H687" s="94">
        <f t="shared" si="74"/>
        <v>0</v>
      </c>
      <c r="I687" s="94">
        <f t="shared" si="76"/>
        <v>0</v>
      </c>
      <c r="J687" s="320" t="str">
        <f t="shared" si="75"/>
        <v>2076–2077</v>
      </c>
      <c r="L687" s="356"/>
      <c r="N687" s="95"/>
    </row>
    <row r="688" spans="1:14" x14ac:dyDescent="0.3">
      <c r="A688" s="354">
        <v>64651</v>
      </c>
      <c r="B688" s="92">
        <f t="shared" si="71"/>
        <v>0</v>
      </c>
      <c r="C688" s="93"/>
      <c r="D688" s="94">
        <f t="shared" si="72"/>
        <v>0</v>
      </c>
      <c r="E688" s="355">
        <f t="shared" si="70"/>
        <v>0</v>
      </c>
      <c r="F688" s="94">
        <f t="shared" si="73"/>
        <v>0</v>
      </c>
      <c r="G688" s="94">
        <f>IF(AND(C688&lt;&gt;"",SUM(G$34:G687)&lt;E$25),$E$25/$E$29,0)</f>
        <v>0</v>
      </c>
      <c r="H688" s="94">
        <f t="shared" si="74"/>
        <v>0</v>
      </c>
      <c r="I688" s="94">
        <f t="shared" si="76"/>
        <v>0</v>
      </c>
      <c r="J688" s="320" t="str">
        <f t="shared" si="75"/>
        <v>2076–2077</v>
      </c>
      <c r="L688" s="356"/>
      <c r="N688" s="95"/>
    </row>
    <row r="689" spans="1:14" x14ac:dyDescent="0.3">
      <c r="A689" s="354">
        <v>64682</v>
      </c>
      <c r="B689" s="92">
        <f t="shared" si="71"/>
        <v>0</v>
      </c>
      <c r="C689" s="93"/>
      <c r="D689" s="94">
        <f t="shared" si="72"/>
        <v>0</v>
      </c>
      <c r="E689" s="355">
        <f t="shared" si="70"/>
        <v>0</v>
      </c>
      <c r="F689" s="94">
        <f t="shared" si="73"/>
        <v>0</v>
      </c>
      <c r="G689" s="94">
        <f>IF(AND(C689&lt;&gt;"",SUM(G$34:G688)&lt;E$25),$E$25/$E$29,0)</f>
        <v>0</v>
      </c>
      <c r="H689" s="94">
        <f t="shared" si="74"/>
        <v>0</v>
      </c>
      <c r="I689" s="94">
        <f t="shared" si="76"/>
        <v>0</v>
      </c>
      <c r="J689" s="320" t="str">
        <f t="shared" si="75"/>
        <v>2076–2077</v>
      </c>
      <c r="L689" s="356"/>
      <c r="N689" s="95"/>
    </row>
    <row r="690" spans="1:14" x14ac:dyDescent="0.3">
      <c r="A690" s="354">
        <v>64710</v>
      </c>
      <c r="B690" s="92">
        <f t="shared" si="71"/>
        <v>0</v>
      </c>
      <c r="C690" s="93"/>
      <c r="D690" s="94">
        <f t="shared" si="72"/>
        <v>0</v>
      </c>
      <c r="E690" s="355">
        <f t="shared" si="70"/>
        <v>0</v>
      </c>
      <c r="F690" s="94">
        <f t="shared" si="73"/>
        <v>0</v>
      </c>
      <c r="G690" s="94">
        <f>IF(AND(C690&lt;&gt;"",SUM(G$34:G689)&lt;E$25),$E$25/$E$29,0)</f>
        <v>0</v>
      </c>
      <c r="H690" s="94">
        <f t="shared" si="74"/>
        <v>0</v>
      </c>
      <c r="I690" s="94">
        <f t="shared" si="76"/>
        <v>0</v>
      </c>
      <c r="J690" s="320" t="str">
        <f t="shared" si="75"/>
        <v>2076–2077</v>
      </c>
      <c r="L690" s="356"/>
      <c r="N690" s="95"/>
    </row>
    <row r="691" spans="1:14" x14ac:dyDescent="0.3">
      <c r="A691" s="354">
        <v>64741</v>
      </c>
      <c r="B691" s="92">
        <f t="shared" si="71"/>
        <v>0</v>
      </c>
      <c r="C691" s="93"/>
      <c r="D691" s="94">
        <f t="shared" si="72"/>
        <v>0</v>
      </c>
      <c r="E691" s="355">
        <f t="shared" si="70"/>
        <v>0</v>
      </c>
      <c r="F691" s="94">
        <f t="shared" si="73"/>
        <v>0</v>
      </c>
      <c r="G691" s="94">
        <f>IF(AND(C691&lt;&gt;"",SUM(G$34:G690)&lt;E$25),$E$25/$E$29,0)</f>
        <v>0</v>
      </c>
      <c r="H691" s="94">
        <f t="shared" si="74"/>
        <v>0</v>
      </c>
      <c r="I691" s="94">
        <f t="shared" si="76"/>
        <v>0</v>
      </c>
      <c r="J691" s="320" t="str">
        <f t="shared" si="75"/>
        <v>2076–2077</v>
      </c>
      <c r="L691" s="356"/>
      <c r="N691" s="95"/>
    </row>
    <row r="692" spans="1:14" x14ac:dyDescent="0.3">
      <c r="A692" s="354">
        <v>64771</v>
      </c>
      <c r="B692" s="92">
        <f t="shared" si="71"/>
        <v>0</v>
      </c>
      <c r="C692" s="93"/>
      <c r="D692" s="94">
        <f t="shared" si="72"/>
        <v>0</v>
      </c>
      <c r="E692" s="355">
        <f t="shared" si="70"/>
        <v>0</v>
      </c>
      <c r="F692" s="94">
        <f t="shared" si="73"/>
        <v>0</v>
      </c>
      <c r="G692" s="94">
        <f>IF(AND(C692&lt;&gt;"",SUM(G$34:G691)&lt;E$25),$E$25/$E$29,0)</f>
        <v>0</v>
      </c>
      <c r="H692" s="94">
        <f t="shared" si="74"/>
        <v>0</v>
      </c>
      <c r="I692" s="94">
        <f t="shared" si="76"/>
        <v>0</v>
      </c>
      <c r="J692" s="320" t="str">
        <f t="shared" si="75"/>
        <v>2076–2077</v>
      </c>
      <c r="L692" s="356"/>
      <c r="N692" s="95"/>
    </row>
    <row r="693" spans="1:14" x14ac:dyDescent="0.3">
      <c r="A693" s="354">
        <v>64802</v>
      </c>
      <c r="B693" s="92">
        <f t="shared" si="71"/>
        <v>0</v>
      </c>
      <c r="C693" s="93"/>
      <c r="D693" s="94">
        <f t="shared" si="72"/>
        <v>0</v>
      </c>
      <c r="E693" s="355">
        <f t="shared" si="70"/>
        <v>0</v>
      </c>
      <c r="F693" s="94">
        <f t="shared" si="73"/>
        <v>0</v>
      </c>
      <c r="G693" s="94">
        <f>IF(AND(C693&lt;&gt;"",SUM(G$34:G692)&lt;E$25),$E$25/$E$29,0)</f>
        <v>0</v>
      </c>
      <c r="H693" s="94">
        <f t="shared" si="74"/>
        <v>0</v>
      </c>
      <c r="I693" s="94">
        <f t="shared" si="76"/>
        <v>0</v>
      </c>
      <c r="J693" s="320" t="str">
        <f t="shared" si="75"/>
        <v>2076–2077</v>
      </c>
      <c r="L693" s="356"/>
      <c r="N693" s="95"/>
    </row>
    <row r="694" spans="1:14" x14ac:dyDescent="0.3">
      <c r="A694" s="354">
        <v>64832</v>
      </c>
      <c r="B694" s="92">
        <f t="shared" si="71"/>
        <v>0</v>
      </c>
      <c r="C694" s="93"/>
      <c r="D694" s="94">
        <f t="shared" si="72"/>
        <v>0</v>
      </c>
      <c r="E694" s="355">
        <f t="shared" si="70"/>
        <v>0</v>
      </c>
      <c r="F694" s="94">
        <f t="shared" si="73"/>
        <v>0</v>
      </c>
      <c r="G694" s="94">
        <f>IF(AND(C694&lt;&gt;"",SUM(G$34:G693)&lt;E$25),$E$25/$E$29,0)</f>
        <v>0</v>
      </c>
      <c r="H694" s="94">
        <f t="shared" si="74"/>
        <v>0</v>
      </c>
      <c r="I694" s="94">
        <f t="shared" si="76"/>
        <v>0</v>
      </c>
      <c r="J694" s="320" t="str">
        <f t="shared" si="75"/>
        <v>2077–2078</v>
      </c>
      <c r="L694" s="356"/>
      <c r="N694" s="95"/>
    </row>
    <row r="695" spans="1:14" x14ac:dyDescent="0.3">
      <c r="A695" s="354">
        <v>64863</v>
      </c>
      <c r="B695" s="92">
        <f t="shared" si="71"/>
        <v>0</v>
      </c>
      <c r="C695" s="93"/>
      <c r="D695" s="94">
        <f t="shared" si="72"/>
        <v>0</v>
      </c>
      <c r="E695" s="355">
        <f t="shared" si="70"/>
        <v>0</v>
      </c>
      <c r="F695" s="94">
        <f t="shared" si="73"/>
        <v>0</v>
      </c>
      <c r="G695" s="94">
        <f>IF(AND(C695&lt;&gt;"",SUM(G$34:G694)&lt;E$25),$E$25/$E$29,0)</f>
        <v>0</v>
      </c>
      <c r="H695" s="94">
        <f t="shared" si="74"/>
        <v>0</v>
      </c>
      <c r="I695" s="94">
        <f t="shared" si="76"/>
        <v>0</v>
      </c>
      <c r="J695" s="320" t="str">
        <f t="shared" si="75"/>
        <v>2077–2078</v>
      </c>
      <c r="L695" s="356"/>
      <c r="N695" s="95"/>
    </row>
    <row r="696" spans="1:14" x14ac:dyDescent="0.3">
      <c r="A696" s="354">
        <v>64894</v>
      </c>
      <c r="B696" s="92">
        <f t="shared" si="71"/>
        <v>0</v>
      </c>
      <c r="C696" s="93"/>
      <c r="D696" s="94">
        <f t="shared" si="72"/>
        <v>0</v>
      </c>
      <c r="E696" s="355">
        <f t="shared" si="70"/>
        <v>0</v>
      </c>
      <c r="F696" s="94">
        <f t="shared" si="73"/>
        <v>0</v>
      </c>
      <c r="G696" s="94">
        <f>IF(AND(C696&lt;&gt;"",SUM(G$34:G695)&lt;E$25),$E$25/$E$29,0)</f>
        <v>0</v>
      </c>
      <c r="H696" s="94">
        <f t="shared" si="74"/>
        <v>0</v>
      </c>
      <c r="I696" s="94">
        <f t="shared" si="76"/>
        <v>0</v>
      </c>
      <c r="J696" s="320" t="str">
        <f t="shared" si="75"/>
        <v>2077–2078</v>
      </c>
      <c r="L696" s="356"/>
      <c r="N696" s="95"/>
    </row>
    <row r="697" spans="1:14" x14ac:dyDescent="0.3">
      <c r="A697" s="354">
        <v>64924</v>
      </c>
      <c r="B697" s="92">
        <f t="shared" si="71"/>
        <v>0</v>
      </c>
      <c r="C697" s="93"/>
      <c r="D697" s="94">
        <f t="shared" si="72"/>
        <v>0</v>
      </c>
      <c r="E697" s="355">
        <f t="shared" si="70"/>
        <v>0</v>
      </c>
      <c r="F697" s="94">
        <f t="shared" si="73"/>
        <v>0</v>
      </c>
      <c r="G697" s="94">
        <f>IF(AND(C697&lt;&gt;"",SUM(G$34:G696)&lt;E$25),$E$25/$E$29,0)</f>
        <v>0</v>
      </c>
      <c r="H697" s="94">
        <f t="shared" si="74"/>
        <v>0</v>
      </c>
      <c r="I697" s="94">
        <f t="shared" si="76"/>
        <v>0</v>
      </c>
      <c r="J697" s="320" t="str">
        <f t="shared" si="75"/>
        <v>2077–2078</v>
      </c>
      <c r="L697" s="356"/>
      <c r="N697" s="95"/>
    </row>
    <row r="698" spans="1:14" x14ac:dyDescent="0.3">
      <c r="A698" s="354">
        <v>64955</v>
      </c>
      <c r="B698" s="92">
        <f t="shared" si="71"/>
        <v>0</v>
      </c>
      <c r="C698" s="93"/>
      <c r="D698" s="94">
        <f t="shared" si="72"/>
        <v>0</v>
      </c>
      <c r="E698" s="355">
        <f t="shared" si="70"/>
        <v>0</v>
      </c>
      <c r="F698" s="94">
        <f t="shared" si="73"/>
        <v>0</v>
      </c>
      <c r="G698" s="94">
        <f>IF(AND(C698&lt;&gt;"",SUM(G$34:G697)&lt;E$25),$E$25/$E$29,0)</f>
        <v>0</v>
      </c>
      <c r="H698" s="94">
        <f t="shared" si="74"/>
        <v>0</v>
      </c>
      <c r="I698" s="94">
        <f t="shared" si="76"/>
        <v>0</v>
      </c>
      <c r="J698" s="320" t="str">
        <f t="shared" si="75"/>
        <v>2077–2078</v>
      </c>
      <c r="L698" s="356"/>
      <c r="N698" s="95"/>
    </row>
    <row r="699" spans="1:14" x14ac:dyDescent="0.3">
      <c r="A699" s="354">
        <v>64985</v>
      </c>
      <c r="B699" s="92">
        <f t="shared" si="71"/>
        <v>0</v>
      </c>
      <c r="C699" s="93"/>
      <c r="D699" s="94">
        <f t="shared" si="72"/>
        <v>0</v>
      </c>
      <c r="E699" s="355">
        <f t="shared" si="70"/>
        <v>0</v>
      </c>
      <c r="F699" s="94">
        <f t="shared" si="73"/>
        <v>0</v>
      </c>
      <c r="G699" s="94">
        <f>IF(AND(C699&lt;&gt;"",SUM(G$34:G698)&lt;E$25),$E$25/$E$29,0)</f>
        <v>0</v>
      </c>
      <c r="H699" s="94">
        <f t="shared" si="74"/>
        <v>0</v>
      </c>
      <c r="I699" s="94">
        <f t="shared" si="76"/>
        <v>0</v>
      </c>
      <c r="J699" s="320" t="str">
        <f t="shared" si="75"/>
        <v>2077–2078</v>
      </c>
      <c r="L699" s="356"/>
      <c r="N699" s="95"/>
    </row>
    <row r="700" spans="1:14" x14ac:dyDescent="0.3">
      <c r="A700" s="354">
        <v>65016</v>
      </c>
      <c r="B700" s="92">
        <f t="shared" si="71"/>
        <v>0</v>
      </c>
      <c r="C700" s="93"/>
      <c r="D700" s="94">
        <f t="shared" si="72"/>
        <v>0</v>
      </c>
      <c r="E700" s="355">
        <f t="shared" si="70"/>
        <v>0</v>
      </c>
      <c r="F700" s="94">
        <f t="shared" si="73"/>
        <v>0</v>
      </c>
      <c r="G700" s="94">
        <f>IF(AND(C700&lt;&gt;"",SUM(G$34:G699)&lt;E$25),$E$25/$E$29,0)</f>
        <v>0</v>
      </c>
      <c r="H700" s="94">
        <f t="shared" si="74"/>
        <v>0</v>
      </c>
      <c r="I700" s="94">
        <f t="shared" si="76"/>
        <v>0</v>
      </c>
      <c r="J700" s="320" t="str">
        <f t="shared" si="75"/>
        <v>2077–2078</v>
      </c>
      <c r="L700" s="356"/>
      <c r="N700" s="95"/>
    </row>
    <row r="701" spans="1:14" x14ac:dyDescent="0.3">
      <c r="A701" s="354">
        <v>65047</v>
      </c>
      <c r="B701" s="92">
        <f t="shared" si="71"/>
        <v>0</v>
      </c>
      <c r="C701" s="93"/>
      <c r="D701" s="94">
        <f t="shared" si="72"/>
        <v>0</v>
      </c>
      <c r="E701" s="355">
        <f t="shared" si="70"/>
        <v>0</v>
      </c>
      <c r="F701" s="94">
        <f t="shared" si="73"/>
        <v>0</v>
      </c>
      <c r="G701" s="94">
        <f>IF(AND(C701&lt;&gt;"",SUM(G$34:G700)&lt;E$25),$E$25/$E$29,0)</f>
        <v>0</v>
      </c>
      <c r="H701" s="94">
        <f t="shared" si="74"/>
        <v>0</v>
      </c>
      <c r="I701" s="94">
        <f t="shared" si="76"/>
        <v>0</v>
      </c>
      <c r="J701" s="320" t="str">
        <f t="shared" si="75"/>
        <v>2077–2078</v>
      </c>
      <c r="L701" s="356"/>
      <c r="N701" s="95"/>
    </row>
    <row r="702" spans="1:14" x14ac:dyDescent="0.3">
      <c r="A702" s="354">
        <v>65075</v>
      </c>
      <c r="B702" s="92">
        <f t="shared" si="71"/>
        <v>0</v>
      </c>
      <c r="C702" s="93"/>
      <c r="D702" s="94">
        <f t="shared" si="72"/>
        <v>0</v>
      </c>
      <c r="E702" s="355">
        <f t="shared" si="70"/>
        <v>0</v>
      </c>
      <c r="F702" s="94">
        <f t="shared" si="73"/>
        <v>0</v>
      </c>
      <c r="G702" s="94">
        <f>IF(AND(C702&lt;&gt;"",SUM(G$34:G701)&lt;E$25),$E$25/$E$29,0)</f>
        <v>0</v>
      </c>
      <c r="H702" s="94">
        <f t="shared" si="74"/>
        <v>0</v>
      </c>
      <c r="I702" s="94">
        <f t="shared" si="76"/>
        <v>0</v>
      </c>
      <c r="J702" s="320" t="str">
        <f t="shared" si="75"/>
        <v>2077–2078</v>
      </c>
      <c r="L702" s="356"/>
      <c r="N702" s="95"/>
    </row>
    <row r="703" spans="1:14" x14ac:dyDescent="0.3">
      <c r="A703" s="354">
        <v>65106</v>
      </c>
      <c r="B703" s="92">
        <f t="shared" si="71"/>
        <v>0</v>
      </c>
      <c r="C703" s="93"/>
      <c r="D703" s="94">
        <f t="shared" si="72"/>
        <v>0</v>
      </c>
      <c r="E703" s="355">
        <f t="shared" si="70"/>
        <v>0</v>
      </c>
      <c r="F703" s="94">
        <f t="shared" si="73"/>
        <v>0</v>
      </c>
      <c r="G703" s="94">
        <f>IF(AND(C703&lt;&gt;"",SUM(G$34:G702)&lt;E$25),$E$25/$E$29,0)</f>
        <v>0</v>
      </c>
      <c r="H703" s="94">
        <f t="shared" si="74"/>
        <v>0</v>
      </c>
      <c r="I703" s="94">
        <f t="shared" si="76"/>
        <v>0</v>
      </c>
      <c r="J703" s="320" t="str">
        <f t="shared" si="75"/>
        <v>2077–2078</v>
      </c>
      <c r="L703" s="356"/>
      <c r="N703" s="95"/>
    </row>
    <row r="704" spans="1:14" x14ac:dyDescent="0.3">
      <c r="A704" s="354">
        <v>65136</v>
      </c>
      <c r="B704" s="92">
        <f t="shared" si="71"/>
        <v>0</v>
      </c>
      <c r="C704" s="93"/>
      <c r="D704" s="94">
        <f t="shared" si="72"/>
        <v>0</v>
      </c>
      <c r="E704" s="355">
        <f t="shared" si="70"/>
        <v>0</v>
      </c>
      <c r="F704" s="94">
        <f t="shared" si="73"/>
        <v>0</v>
      </c>
      <c r="G704" s="94">
        <f>IF(AND(C704&lt;&gt;"",SUM(G$34:G703)&lt;E$25),$E$25/$E$29,0)</f>
        <v>0</v>
      </c>
      <c r="H704" s="94">
        <f t="shared" si="74"/>
        <v>0</v>
      </c>
      <c r="I704" s="94">
        <f t="shared" si="76"/>
        <v>0</v>
      </c>
      <c r="J704" s="320" t="str">
        <f t="shared" si="75"/>
        <v>2077–2078</v>
      </c>
      <c r="L704" s="356"/>
      <c r="N704" s="95"/>
    </row>
    <row r="705" spans="1:14" x14ac:dyDescent="0.3">
      <c r="A705" s="354">
        <v>65167</v>
      </c>
      <c r="B705" s="92">
        <f t="shared" si="71"/>
        <v>0</v>
      </c>
      <c r="C705" s="93"/>
      <c r="D705" s="94">
        <f t="shared" si="72"/>
        <v>0</v>
      </c>
      <c r="E705" s="355">
        <f t="shared" si="70"/>
        <v>0</v>
      </c>
      <c r="F705" s="94">
        <f t="shared" si="73"/>
        <v>0</v>
      </c>
      <c r="G705" s="94">
        <f>IF(AND(C705&lt;&gt;"",SUM(G$34:G704)&lt;E$25),$E$25/$E$29,0)</f>
        <v>0</v>
      </c>
      <c r="H705" s="94">
        <f t="shared" si="74"/>
        <v>0</v>
      </c>
      <c r="I705" s="94">
        <f t="shared" si="76"/>
        <v>0</v>
      </c>
      <c r="J705" s="320" t="str">
        <f t="shared" si="75"/>
        <v>2077–2078</v>
      </c>
      <c r="L705" s="356"/>
      <c r="N705" s="95"/>
    </row>
    <row r="706" spans="1:14" x14ac:dyDescent="0.3">
      <c r="A706" s="354">
        <v>65197</v>
      </c>
      <c r="B706" s="92">
        <f t="shared" si="71"/>
        <v>0</v>
      </c>
      <c r="C706" s="93"/>
      <c r="D706" s="94">
        <f t="shared" si="72"/>
        <v>0</v>
      </c>
      <c r="E706" s="355">
        <f t="shared" si="70"/>
        <v>0</v>
      </c>
      <c r="F706" s="94">
        <f t="shared" si="73"/>
        <v>0</v>
      </c>
      <c r="G706" s="94">
        <f>IF(AND(C706&lt;&gt;"",SUM(G$34:G705)&lt;E$25),$E$25/$E$29,0)</f>
        <v>0</v>
      </c>
      <c r="H706" s="94">
        <f t="shared" si="74"/>
        <v>0</v>
      </c>
      <c r="I706" s="94">
        <f t="shared" si="76"/>
        <v>0</v>
      </c>
      <c r="J706" s="320" t="str">
        <f t="shared" si="75"/>
        <v>2078–2079</v>
      </c>
      <c r="L706" s="356"/>
      <c r="N706" s="95"/>
    </row>
    <row r="707" spans="1:14" x14ac:dyDescent="0.3">
      <c r="A707" s="354">
        <v>65228</v>
      </c>
      <c r="B707" s="92">
        <f t="shared" si="71"/>
        <v>0</v>
      </c>
      <c r="C707" s="93"/>
      <c r="D707" s="94">
        <f t="shared" si="72"/>
        <v>0</v>
      </c>
      <c r="E707" s="355">
        <f t="shared" si="70"/>
        <v>0</v>
      </c>
      <c r="F707" s="94">
        <f t="shared" si="73"/>
        <v>0</v>
      </c>
      <c r="G707" s="94">
        <f>IF(AND(C707&lt;&gt;"",SUM(G$34:G706)&lt;E$25),$E$25/$E$29,0)</f>
        <v>0</v>
      </c>
      <c r="H707" s="94">
        <f t="shared" si="74"/>
        <v>0</v>
      </c>
      <c r="I707" s="94">
        <f t="shared" si="76"/>
        <v>0</v>
      </c>
      <c r="J707" s="320" t="str">
        <f t="shared" si="75"/>
        <v>2078–2079</v>
      </c>
      <c r="L707" s="356"/>
      <c r="N707" s="95"/>
    </row>
    <row r="708" spans="1:14" x14ac:dyDescent="0.3">
      <c r="A708" s="354">
        <v>65259</v>
      </c>
      <c r="B708" s="92">
        <f t="shared" si="71"/>
        <v>0</v>
      </c>
      <c r="C708" s="93"/>
      <c r="D708" s="94">
        <f t="shared" si="72"/>
        <v>0</v>
      </c>
      <c r="E708" s="355">
        <f t="shared" si="70"/>
        <v>0</v>
      </c>
      <c r="F708" s="94">
        <f t="shared" si="73"/>
        <v>0</v>
      </c>
      <c r="G708" s="94">
        <f>IF(AND(C708&lt;&gt;"",SUM(G$34:G707)&lt;E$25),$E$25/$E$29,0)</f>
        <v>0</v>
      </c>
      <c r="H708" s="94">
        <f t="shared" si="74"/>
        <v>0</v>
      </c>
      <c r="I708" s="94">
        <f t="shared" si="76"/>
        <v>0</v>
      </c>
      <c r="J708" s="320" t="str">
        <f t="shared" si="75"/>
        <v>2078–2079</v>
      </c>
      <c r="L708" s="356"/>
      <c r="N708" s="95"/>
    </row>
    <row r="709" spans="1:14" x14ac:dyDescent="0.3">
      <c r="A709" s="354">
        <v>65289</v>
      </c>
      <c r="B709" s="92">
        <f t="shared" si="71"/>
        <v>0</v>
      </c>
      <c r="C709" s="93"/>
      <c r="D709" s="94">
        <f t="shared" si="72"/>
        <v>0</v>
      </c>
      <c r="E709" s="355">
        <f t="shared" si="70"/>
        <v>0</v>
      </c>
      <c r="F709" s="94">
        <f t="shared" si="73"/>
        <v>0</v>
      </c>
      <c r="G709" s="94">
        <f>IF(AND(C709&lt;&gt;"",SUM(G$34:G708)&lt;E$25),$E$25/$E$29,0)</f>
        <v>0</v>
      </c>
      <c r="H709" s="94">
        <f t="shared" si="74"/>
        <v>0</v>
      </c>
      <c r="I709" s="94">
        <f t="shared" si="76"/>
        <v>0</v>
      </c>
      <c r="J709" s="320" t="str">
        <f t="shared" si="75"/>
        <v>2078–2079</v>
      </c>
      <c r="L709" s="356"/>
      <c r="N709" s="95"/>
    </row>
    <row r="710" spans="1:14" x14ac:dyDescent="0.3">
      <c r="A710" s="354">
        <v>65320</v>
      </c>
      <c r="B710" s="92">
        <f t="shared" si="71"/>
        <v>0</v>
      </c>
      <c r="C710" s="93"/>
      <c r="D710" s="94">
        <f t="shared" si="72"/>
        <v>0</v>
      </c>
      <c r="E710" s="355">
        <f t="shared" si="70"/>
        <v>0</v>
      </c>
      <c r="F710" s="94">
        <f t="shared" si="73"/>
        <v>0</v>
      </c>
      <c r="G710" s="94">
        <f>IF(AND(C710&lt;&gt;"",SUM(G$34:G709)&lt;E$25),$E$25/$E$29,0)</f>
        <v>0</v>
      </c>
      <c r="H710" s="94">
        <f t="shared" si="74"/>
        <v>0</v>
      </c>
      <c r="I710" s="94">
        <f t="shared" si="76"/>
        <v>0</v>
      </c>
      <c r="J710" s="320" t="str">
        <f t="shared" si="75"/>
        <v>2078–2079</v>
      </c>
      <c r="L710" s="356"/>
      <c r="N710" s="95"/>
    </row>
    <row r="711" spans="1:14" x14ac:dyDescent="0.3">
      <c r="A711" s="354">
        <v>65350</v>
      </c>
      <c r="B711" s="92">
        <f t="shared" si="71"/>
        <v>0</v>
      </c>
      <c r="C711" s="93"/>
      <c r="D711" s="94">
        <f t="shared" si="72"/>
        <v>0</v>
      </c>
      <c r="E711" s="355">
        <f t="shared" si="70"/>
        <v>0</v>
      </c>
      <c r="F711" s="94">
        <f t="shared" si="73"/>
        <v>0</v>
      </c>
      <c r="G711" s="94">
        <f>IF(AND(C711&lt;&gt;"",SUM(G$34:G710)&lt;E$25),$E$25/$E$29,0)</f>
        <v>0</v>
      </c>
      <c r="H711" s="94">
        <f t="shared" si="74"/>
        <v>0</v>
      </c>
      <c r="I711" s="94">
        <f t="shared" si="76"/>
        <v>0</v>
      </c>
      <c r="J711" s="320" t="str">
        <f t="shared" si="75"/>
        <v>2078–2079</v>
      </c>
      <c r="L711" s="356"/>
      <c r="N711" s="95"/>
    </row>
    <row r="712" spans="1:14" x14ac:dyDescent="0.3">
      <c r="A712" s="354">
        <v>65381</v>
      </c>
      <c r="B712" s="92">
        <f t="shared" si="71"/>
        <v>0</v>
      </c>
      <c r="C712" s="93"/>
      <c r="D712" s="94">
        <f t="shared" si="72"/>
        <v>0</v>
      </c>
      <c r="E712" s="355">
        <f t="shared" si="70"/>
        <v>0</v>
      </c>
      <c r="F712" s="94">
        <f t="shared" si="73"/>
        <v>0</v>
      </c>
      <c r="G712" s="94">
        <f>IF(AND(C712&lt;&gt;"",SUM(G$34:G711)&lt;E$25),$E$25/$E$29,0)</f>
        <v>0</v>
      </c>
      <c r="H712" s="94">
        <f t="shared" si="74"/>
        <v>0</v>
      </c>
      <c r="I712" s="94">
        <f t="shared" si="76"/>
        <v>0</v>
      </c>
      <c r="J712" s="320" t="str">
        <f t="shared" si="75"/>
        <v>2078–2079</v>
      </c>
      <c r="L712" s="356"/>
      <c r="N712" s="95"/>
    </row>
    <row r="713" spans="1:14" x14ac:dyDescent="0.3">
      <c r="A713" s="354">
        <v>65412</v>
      </c>
      <c r="B713" s="92">
        <f t="shared" si="71"/>
        <v>0</v>
      </c>
      <c r="C713" s="93"/>
      <c r="D713" s="94">
        <f t="shared" si="72"/>
        <v>0</v>
      </c>
      <c r="E713" s="355">
        <f t="shared" si="70"/>
        <v>0</v>
      </c>
      <c r="F713" s="94">
        <f t="shared" si="73"/>
        <v>0</v>
      </c>
      <c r="G713" s="94">
        <f>IF(AND(C713&lt;&gt;"",SUM(G$34:G712)&lt;E$25),$E$25/$E$29,0)</f>
        <v>0</v>
      </c>
      <c r="H713" s="94">
        <f t="shared" si="74"/>
        <v>0</v>
      </c>
      <c r="I713" s="94">
        <f t="shared" si="76"/>
        <v>0</v>
      </c>
      <c r="J713" s="320" t="str">
        <f t="shared" si="75"/>
        <v>2078–2079</v>
      </c>
      <c r="L713" s="356"/>
      <c r="N713" s="95"/>
    </row>
    <row r="714" spans="1:14" x14ac:dyDescent="0.3">
      <c r="A714" s="354">
        <v>65440</v>
      </c>
      <c r="B714" s="92">
        <f t="shared" si="71"/>
        <v>0</v>
      </c>
      <c r="C714" s="93"/>
      <c r="D714" s="94">
        <f t="shared" si="72"/>
        <v>0</v>
      </c>
      <c r="E714" s="355">
        <f t="shared" si="70"/>
        <v>0</v>
      </c>
      <c r="F714" s="94">
        <f t="shared" si="73"/>
        <v>0</v>
      </c>
      <c r="G714" s="94">
        <f>IF(AND(C714&lt;&gt;"",SUM(G$34:G713)&lt;E$25),$E$25/$E$29,0)</f>
        <v>0</v>
      </c>
      <c r="H714" s="94">
        <f t="shared" si="74"/>
        <v>0</v>
      </c>
      <c r="I714" s="94">
        <f t="shared" si="76"/>
        <v>0</v>
      </c>
      <c r="J714" s="320" t="str">
        <f t="shared" si="75"/>
        <v>2078–2079</v>
      </c>
      <c r="L714" s="356"/>
      <c r="N714" s="95"/>
    </row>
    <row r="715" spans="1:14" x14ac:dyDescent="0.3">
      <c r="A715" s="354">
        <v>65471</v>
      </c>
      <c r="B715" s="92">
        <f t="shared" si="71"/>
        <v>0</v>
      </c>
      <c r="C715" s="93"/>
      <c r="D715" s="94">
        <f t="shared" si="72"/>
        <v>0</v>
      </c>
      <c r="E715" s="355">
        <f t="shared" si="70"/>
        <v>0</v>
      </c>
      <c r="F715" s="94">
        <f t="shared" si="73"/>
        <v>0</v>
      </c>
      <c r="G715" s="94">
        <f>IF(AND(C715&lt;&gt;"",SUM(G$34:G714)&lt;E$25),$E$25/$E$29,0)</f>
        <v>0</v>
      </c>
      <c r="H715" s="94">
        <f t="shared" si="74"/>
        <v>0</v>
      </c>
      <c r="I715" s="94">
        <f t="shared" si="76"/>
        <v>0</v>
      </c>
      <c r="J715" s="320" t="str">
        <f t="shared" si="75"/>
        <v>2078–2079</v>
      </c>
      <c r="L715" s="356"/>
      <c r="N715" s="95"/>
    </row>
    <row r="716" spans="1:14" x14ac:dyDescent="0.3">
      <c r="A716" s="354">
        <v>65501</v>
      </c>
      <c r="B716" s="92">
        <f t="shared" si="71"/>
        <v>0</v>
      </c>
      <c r="C716" s="93"/>
      <c r="D716" s="94">
        <f t="shared" si="72"/>
        <v>0</v>
      </c>
      <c r="E716" s="355">
        <f t="shared" si="70"/>
        <v>0</v>
      </c>
      <c r="F716" s="94">
        <f t="shared" si="73"/>
        <v>0</v>
      </c>
      <c r="G716" s="94">
        <f>IF(AND(C716&lt;&gt;"",SUM(G$34:G715)&lt;E$25),$E$25/$E$29,0)</f>
        <v>0</v>
      </c>
      <c r="H716" s="94">
        <f t="shared" si="74"/>
        <v>0</v>
      </c>
      <c r="I716" s="94">
        <f t="shared" si="76"/>
        <v>0</v>
      </c>
      <c r="J716" s="320" t="str">
        <f t="shared" si="75"/>
        <v>2078–2079</v>
      </c>
      <c r="L716" s="356"/>
      <c r="N716" s="95"/>
    </row>
    <row r="717" spans="1:14" x14ac:dyDescent="0.3">
      <c r="A717" s="354">
        <v>65532</v>
      </c>
      <c r="B717" s="92">
        <f t="shared" si="71"/>
        <v>0</v>
      </c>
      <c r="C717" s="93"/>
      <c r="D717" s="94">
        <f t="shared" si="72"/>
        <v>0</v>
      </c>
      <c r="E717" s="355">
        <f t="shared" si="70"/>
        <v>0</v>
      </c>
      <c r="F717" s="94">
        <f t="shared" si="73"/>
        <v>0</v>
      </c>
      <c r="G717" s="94">
        <f>IF(AND(C717&lt;&gt;"",SUM(G$34:G716)&lt;E$25),$E$25/$E$29,0)</f>
        <v>0</v>
      </c>
      <c r="H717" s="94">
        <f t="shared" si="74"/>
        <v>0</v>
      </c>
      <c r="I717" s="94">
        <f t="shared" si="76"/>
        <v>0</v>
      </c>
      <c r="J717" s="320" t="str">
        <f t="shared" si="75"/>
        <v>2078–2079</v>
      </c>
      <c r="L717" s="356"/>
      <c r="N717" s="95"/>
    </row>
    <row r="718" spans="1:14" x14ac:dyDescent="0.3">
      <c r="A718" s="354">
        <v>65562</v>
      </c>
      <c r="B718" s="92">
        <f t="shared" si="71"/>
        <v>0</v>
      </c>
      <c r="C718" s="93"/>
      <c r="D718" s="94">
        <f t="shared" si="72"/>
        <v>0</v>
      </c>
      <c r="E718" s="355">
        <f t="shared" si="70"/>
        <v>0</v>
      </c>
      <c r="F718" s="94">
        <f t="shared" si="73"/>
        <v>0</v>
      </c>
      <c r="G718" s="94">
        <f>IF(AND(C718&lt;&gt;"",SUM(G$34:G717)&lt;E$25),$E$25/$E$29,0)</f>
        <v>0</v>
      </c>
      <c r="H718" s="94">
        <f t="shared" si="74"/>
        <v>0</v>
      </c>
      <c r="I718" s="94">
        <f t="shared" si="76"/>
        <v>0</v>
      </c>
      <c r="J718" s="320" t="str">
        <f t="shared" si="75"/>
        <v>2079–2080</v>
      </c>
      <c r="L718" s="356"/>
      <c r="N718" s="95"/>
    </row>
    <row r="719" spans="1:14" x14ac:dyDescent="0.3">
      <c r="A719" s="354">
        <v>65593</v>
      </c>
      <c r="B719" s="92">
        <f t="shared" si="71"/>
        <v>0</v>
      </c>
      <c r="C719" s="93"/>
      <c r="D719" s="94">
        <f t="shared" si="72"/>
        <v>0</v>
      </c>
      <c r="E719" s="355">
        <f t="shared" si="70"/>
        <v>0</v>
      </c>
      <c r="F719" s="94">
        <f t="shared" si="73"/>
        <v>0</v>
      </c>
      <c r="G719" s="94">
        <f>IF(AND(C719&lt;&gt;"",SUM(G$34:G718)&lt;E$25),$E$25/$E$29,0)</f>
        <v>0</v>
      </c>
      <c r="H719" s="94">
        <f t="shared" si="74"/>
        <v>0</v>
      </c>
      <c r="I719" s="94">
        <f t="shared" si="76"/>
        <v>0</v>
      </c>
      <c r="J719" s="320" t="str">
        <f t="shared" si="75"/>
        <v>2079–2080</v>
      </c>
      <c r="L719" s="356"/>
      <c r="N719" s="95"/>
    </row>
    <row r="720" spans="1:14" x14ac:dyDescent="0.3">
      <c r="A720" s="354">
        <v>65624</v>
      </c>
      <c r="B720" s="92">
        <f t="shared" si="71"/>
        <v>0</v>
      </c>
      <c r="C720" s="93"/>
      <c r="D720" s="94">
        <f t="shared" si="72"/>
        <v>0</v>
      </c>
      <c r="E720" s="355">
        <f t="shared" si="70"/>
        <v>0</v>
      </c>
      <c r="F720" s="94">
        <f t="shared" si="73"/>
        <v>0</v>
      </c>
      <c r="G720" s="94">
        <f>IF(AND(C720&lt;&gt;"",SUM(G$34:G719)&lt;E$25),$E$25/$E$29,0)</f>
        <v>0</v>
      </c>
      <c r="H720" s="94">
        <f t="shared" si="74"/>
        <v>0</v>
      </c>
      <c r="I720" s="94">
        <f t="shared" si="76"/>
        <v>0</v>
      </c>
      <c r="J720" s="320" t="str">
        <f t="shared" si="75"/>
        <v>2079–2080</v>
      </c>
      <c r="L720" s="356"/>
      <c r="N720" s="95"/>
    </row>
    <row r="721" spans="1:14" x14ac:dyDescent="0.3">
      <c r="A721" s="354">
        <v>65654</v>
      </c>
      <c r="B721" s="92">
        <f t="shared" si="71"/>
        <v>0</v>
      </c>
      <c r="C721" s="93"/>
      <c r="D721" s="94">
        <f t="shared" si="72"/>
        <v>0</v>
      </c>
      <c r="E721" s="355">
        <f t="shared" si="70"/>
        <v>0</v>
      </c>
      <c r="F721" s="94">
        <f t="shared" si="73"/>
        <v>0</v>
      </c>
      <c r="G721" s="94">
        <f>IF(AND(C721&lt;&gt;"",SUM(G$34:G720)&lt;E$25),$E$25/$E$29,0)</f>
        <v>0</v>
      </c>
      <c r="H721" s="94">
        <f t="shared" si="74"/>
        <v>0</v>
      </c>
      <c r="I721" s="94">
        <f t="shared" si="76"/>
        <v>0</v>
      </c>
      <c r="J721" s="320" t="str">
        <f t="shared" si="75"/>
        <v>2079–2080</v>
      </c>
      <c r="L721" s="356"/>
      <c r="N721" s="95"/>
    </row>
    <row r="722" spans="1:14" x14ac:dyDescent="0.3">
      <c r="A722" s="354">
        <v>65685</v>
      </c>
      <c r="B722" s="92">
        <f t="shared" si="71"/>
        <v>0</v>
      </c>
      <c r="C722" s="93"/>
      <c r="D722" s="94">
        <f t="shared" si="72"/>
        <v>0</v>
      </c>
      <c r="E722" s="355">
        <f t="shared" si="70"/>
        <v>0</v>
      </c>
      <c r="F722" s="94">
        <f t="shared" si="73"/>
        <v>0</v>
      </c>
      <c r="G722" s="94">
        <f>IF(AND(C722&lt;&gt;"",SUM(G$34:G721)&lt;E$25),$E$25/$E$29,0)</f>
        <v>0</v>
      </c>
      <c r="H722" s="94">
        <f t="shared" si="74"/>
        <v>0</v>
      </c>
      <c r="I722" s="94">
        <f t="shared" si="76"/>
        <v>0</v>
      </c>
      <c r="J722" s="320" t="str">
        <f t="shared" si="75"/>
        <v>2079–2080</v>
      </c>
      <c r="L722" s="356"/>
      <c r="N722" s="95"/>
    </row>
    <row r="723" spans="1:14" x14ac:dyDescent="0.3">
      <c r="A723" s="354">
        <v>65715</v>
      </c>
      <c r="B723" s="92">
        <f t="shared" si="71"/>
        <v>0</v>
      </c>
      <c r="C723" s="93"/>
      <c r="D723" s="94">
        <f t="shared" si="72"/>
        <v>0</v>
      </c>
      <c r="E723" s="355">
        <f t="shared" si="70"/>
        <v>0</v>
      </c>
      <c r="F723" s="94">
        <f t="shared" si="73"/>
        <v>0</v>
      </c>
      <c r="G723" s="94">
        <f>IF(AND(C723&lt;&gt;"",SUM(G$34:G722)&lt;E$25),$E$25/$E$29,0)</f>
        <v>0</v>
      </c>
      <c r="H723" s="94">
        <f t="shared" si="74"/>
        <v>0</v>
      </c>
      <c r="I723" s="94">
        <f t="shared" si="76"/>
        <v>0</v>
      </c>
      <c r="J723" s="320" t="str">
        <f t="shared" si="75"/>
        <v>2079–2080</v>
      </c>
      <c r="L723" s="356"/>
      <c r="N723" s="95"/>
    </row>
    <row r="724" spans="1:14" x14ac:dyDescent="0.3">
      <c r="A724" s="354">
        <v>65746</v>
      </c>
      <c r="B724" s="92">
        <f t="shared" si="71"/>
        <v>0</v>
      </c>
      <c r="C724" s="93"/>
      <c r="D724" s="94">
        <f t="shared" si="72"/>
        <v>0</v>
      </c>
      <c r="E724" s="355">
        <f t="shared" si="70"/>
        <v>0</v>
      </c>
      <c r="F724" s="94">
        <f t="shared" si="73"/>
        <v>0</v>
      </c>
      <c r="G724" s="94">
        <f>IF(AND(C724&lt;&gt;"",SUM(G$34:G723)&lt;E$25),$E$25/$E$29,0)</f>
        <v>0</v>
      </c>
      <c r="H724" s="94">
        <f t="shared" si="74"/>
        <v>0</v>
      </c>
      <c r="I724" s="94">
        <f t="shared" si="76"/>
        <v>0</v>
      </c>
      <c r="J724" s="320" t="str">
        <f t="shared" si="75"/>
        <v>2079–2080</v>
      </c>
      <c r="L724" s="356"/>
      <c r="N724" s="95"/>
    </row>
    <row r="725" spans="1:14" x14ac:dyDescent="0.3">
      <c r="A725" s="354">
        <v>65777</v>
      </c>
      <c r="B725" s="92">
        <f t="shared" si="71"/>
        <v>0</v>
      </c>
      <c r="C725" s="93"/>
      <c r="D725" s="94">
        <f t="shared" si="72"/>
        <v>0</v>
      </c>
      <c r="E725" s="355">
        <f t="shared" si="70"/>
        <v>0</v>
      </c>
      <c r="F725" s="94">
        <f t="shared" si="73"/>
        <v>0</v>
      </c>
      <c r="G725" s="94">
        <f>IF(AND(C725&lt;&gt;"",SUM(G$34:G724)&lt;E$25),$E$25/$E$29,0)</f>
        <v>0</v>
      </c>
      <c r="H725" s="94">
        <f t="shared" si="74"/>
        <v>0</v>
      </c>
      <c r="I725" s="94">
        <f t="shared" si="76"/>
        <v>0</v>
      </c>
      <c r="J725" s="320" t="str">
        <f t="shared" si="75"/>
        <v>2079–2080</v>
      </c>
      <c r="L725" s="356"/>
      <c r="N725" s="95"/>
    </row>
    <row r="726" spans="1:14" x14ac:dyDescent="0.3">
      <c r="A726" s="354">
        <v>65806</v>
      </c>
      <c r="B726" s="92">
        <f t="shared" si="71"/>
        <v>0</v>
      </c>
      <c r="C726" s="93"/>
      <c r="D726" s="94">
        <f t="shared" si="72"/>
        <v>0</v>
      </c>
      <c r="E726" s="355">
        <f t="shared" si="70"/>
        <v>0</v>
      </c>
      <c r="F726" s="94">
        <f t="shared" si="73"/>
        <v>0</v>
      </c>
      <c r="G726" s="94">
        <f>IF(AND(C726&lt;&gt;"",SUM(G$34:G725)&lt;E$25),$E$25/$E$29,0)</f>
        <v>0</v>
      </c>
      <c r="H726" s="94">
        <f t="shared" si="74"/>
        <v>0</v>
      </c>
      <c r="I726" s="94">
        <f t="shared" si="76"/>
        <v>0</v>
      </c>
      <c r="J726" s="320" t="str">
        <f t="shared" si="75"/>
        <v>2079–2080</v>
      </c>
      <c r="L726" s="356"/>
      <c r="N726" s="95"/>
    </row>
    <row r="727" spans="1:14" x14ac:dyDescent="0.3">
      <c r="A727" s="354">
        <v>65837</v>
      </c>
      <c r="B727" s="92">
        <f t="shared" si="71"/>
        <v>0</v>
      </c>
      <c r="C727" s="93"/>
      <c r="D727" s="94">
        <f t="shared" si="72"/>
        <v>0</v>
      </c>
      <c r="E727" s="355">
        <f t="shared" si="70"/>
        <v>0</v>
      </c>
      <c r="F727" s="94">
        <f t="shared" si="73"/>
        <v>0</v>
      </c>
      <c r="G727" s="94">
        <f>IF(AND(C727&lt;&gt;"",SUM(G$34:G726)&lt;E$25),$E$25/$E$29,0)</f>
        <v>0</v>
      </c>
      <c r="H727" s="94">
        <f t="shared" si="74"/>
        <v>0</v>
      </c>
      <c r="I727" s="94">
        <f t="shared" si="76"/>
        <v>0</v>
      </c>
      <c r="J727" s="320" t="str">
        <f t="shared" si="75"/>
        <v>2079–2080</v>
      </c>
      <c r="L727" s="356"/>
      <c r="N727" s="95"/>
    </row>
    <row r="728" spans="1:14" x14ac:dyDescent="0.3">
      <c r="A728" s="354">
        <v>65867</v>
      </c>
      <c r="B728" s="92">
        <f t="shared" si="71"/>
        <v>0</v>
      </c>
      <c r="C728" s="93"/>
      <c r="D728" s="94">
        <f t="shared" si="72"/>
        <v>0</v>
      </c>
      <c r="E728" s="355">
        <f t="shared" si="70"/>
        <v>0</v>
      </c>
      <c r="F728" s="94">
        <f t="shared" si="73"/>
        <v>0</v>
      </c>
      <c r="G728" s="94">
        <f>IF(AND(C728&lt;&gt;"",SUM(G$34:G727)&lt;E$25),$E$25/$E$29,0)</f>
        <v>0</v>
      </c>
      <c r="H728" s="94">
        <f t="shared" si="74"/>
        <v>0</v>
      </c>
      <c r="I728" s="94">
        <f t="shared" si="76"/>
        <v>0</v>
      </c>
      <c r="J728" s="320" t="str">
        <f t="shared" si="75"/>
        <v>2079–2080</v>
      </c>
      <c r="L728" s="356"/>
      <c r="N728" s="95"/>
    </row>
    <row r="729" spans="1:14" x14ac:dyDescent="0.3">
      <c r="A729" s="354">
        <v>65898</v>
      </c>
      <c r="B729" s="92">
        <f t="shared" si="71"/>
        <v>0</v>
      </c>
      <c r="C729" s="93"/>
      <c r="D729" s="94">
        <f t="shared" si="72"/>
        <v>0</v>
      </c>
      <c r="E729" s="355">
        <f t="shared" si="70"/>
        <v>0</v>
      </c>
      <c r="F729" s="94">
        <f t="shared" si="73"/>
        <v>0</v>
      </c>
      <c r="G729" s="94">
        <f>IF(AND(C729&lt;&gt;"",SUM(G$34:G728)&lt;E$25),$E$25/$E$29,0)</f>
        <v>0</v>
      </c>
      <c r="H729" s="94">
        <f t="shared" si="74"/>
        <v>0</v>
      </c>
      <c r="I729" s="94">
        <f t="shared" si="76"/>
        <v>0</v>
      </c>
      <c r="J729" s="320" t="str">
        <f t="shared" si="75"/>
        <v>2079–2080</v>
      </c>
      <c r="L729" s="356"/>
      <c r="N729" s="95"/>
    </row>
    <row r="730" spans="1:14" x14ac:dyDescent="0.3">
      <c r="A730" s="354">
        <v>65928</v>
      </c>
      <c r="B730" s="92">
        <f t="shared" si="71"/>
        <v>0</v>
      </c>
      <c r="C730" s="93"/>
      <c r="D730" s="94">
        <f t="shared" si="72"/>
        <v>0</v>
      </c>
      <c r="E730" s="355">
        <f t="shared" si="70"/>
        <v>0</v>
      </c>
      <c r="F730" s="94">
        <f t="shared" si="73"/>
        <v>0</v>
      </c>
      <c r="G730" s="94">
        <f>IF(AND(C730&lt;&gt;"",SUM(G$34:G729)&lt;E$25),$E$25/$E$29,0)</f>
        <v>0</v>
      </c>
      <c r="H730" s="94">
        <f t="shared" si="74"/>
        <v>0</v>
      </c>
      <c r="I730" s="94">
        <f t="shared" si="76"/>
        <v>0</v>
      </c>
      <c r="J730" s="320" t="str">
        <f t="shared" si="75"/>
        <v>2080–2081</v>
      </c>
      <c r="L730" s="356"/>
      <c r="N730" s="95"/>
    </row>
    <row r="731" spans="1:14" x14ac:dyDescent="0.3">
      <c r="A731" s="354">
        <v>65959</v>
      </c>
      <c r="B731" s="92">
        <f t="shared" si="71"/>
        <v>0</v>
      </c>
      <c r="C731" s="93"/>
      <c r="D731" s="94">
        <f t="shared" si="72"/>
        <v>0</v>
      </c>
      <c r="E731" s="355">
        <f t="shared" si="70"/>
        <v>0</v>
      </c>
      <c r="F731" s="94">
        <f t="shared" si="73"/>
        <v>0</v>
      </c>
      <c r="G731" s="94">
        <f>IF(AND(C731&lt;&gt;"",SUM(G$34:G730)&lt;E$25),$E$25/$E$29,0)</f>
        <v>0</v>
      </c>
      <c r="H731" s="94">
        <f t="shared" si="74"/>
        <v>0</v>
      </c>
      <c r="I731" s="94">
        <f t="shared" si="76"/>
        <v>0</v>
      </c>
      <c r="J731" s="320" t="str">
        <f t="shared" si="75"/>
        <v>2080–2081</v>
      </c>
      <c r="L731" s="356"/>
      <c r="N731" s="95"/>
    </row>
    <row r="732" spans="1:14" x14ac:dyDescent="0.3">
      <c r="A732" s="354">
        <v>65990</v>
      </c>
      <c r="B732" s="92">
        <f t="shared" si="71"/>
        <v>0</v>
      </c>
      <c r="C732" s="93"/>
      <c r="D732" s="94">
        <f t="shared" si="72"/>
        <v>0</v>
      </c>
      <c r="E732" s="355">
        <f t="shared" si="70"/>
        <v>0</v>
      </c>
      <c r="F732" s="94">
        <f t="shared" si="73"/>
        <v>0</v>
      </c>
      <c r="G732" s="94">
        <f>IF(AND(C732&lt;&gt;"",SUM(G$34:G731)&lt;E$25),$E$25/$E$29,0)</f>
        <v>0</v>
      </c>
      <c r="H732" s="94">
        <f t="shared" si="74"/>
        <v>0</v>
      </c>
      <c r="I732" s="94">
        <f t="shared" si="76"/>
        <v>0</v>
      </c>
      <c r="J732" s="320" t="str">
        <f t="shared" si="75"/>
        <v>2080–2081</v>
      </c>
      <c r="L732" s="356"/>
      <c r="N732" s="95"/>
    </row>
    <row r="733" spans="1:14" x14ac:dyDescent="0.3">
      <c r="A733" s="354">
        <v>66020</v>
      </c>
      <c r="B733" s="92">
        <f t="shared" si="71"/>
        <v>0</v>
      </c>
      <c r="C733" s="93"/>
      <c r="D733" s="94">
        <f t="shared" si="72"/>
        <v>0</v>
      </c>
      <c r="E733" s="355">
        <f t="shared" si="70"/>
        <v>0</v>
      </c>
      <c r="F733" s="94">
        <f t="shared" si="73"/>
        <v>0</v>
      </c>
      <c r="G733" s="94">
        <f>IF(AND(C733&lt;&gt;"",SUM(G$34:G732)&lt;E$25),$E$25/$E$29,0)</f>
        <v>0</v>
      </c>
      <c r="H733" s="94">
        <f t="shared" si="74"/>
        <v>0</v>
      </c>
      <c r="I733" s="94">
        <f t="shared" si="76"/>
        <v>0</v>
      </c>
      <c r="J733" s="320" t="str">
        <f t="shared" si="75"/>
        <v>2080–2081</v>
      </c>
      <c r="L733" s="356"/>
      <c r="N733" s="95"/>
    </row>
    <row r="734" spans="1:14" x14ac:dyDescent="0.3">
      <c r="A734" s="354">
        <v>66051</v>
      </c>
      <c r="B734" s="92">
        <f t="shared" si="71"/>
        <v>0</v>
      </c>
      <c r="C734" s="93"/>
      <c r="D734" s="94">
        <f t="shared" si="72"/>
        <v>0</v>
      </c>
      <c r="E734" s="355">
        <f t="shared" si="70"/>
        <v>0</v>
      </c>
      <c r="F734" s="94">
        <f t="shared" si="73"/>
        <v>0</v>
      </c>
      <c r="G734" s="94">
        <f>IF(AND(C734&lt;&gt;"",SUM(G$34:G733)&lt;E$25),$E$25/$E$29,0)</f>
        <v>0</v>
      </c>
      <c r="H734" s="94">
        <f t="shared" si="74"/>
        <v>0</v>
      </c>
      <c r="I734" s="94">
        <f t="shared" si="76"/>
        <v>0</v>
      </c>
      <c r="J734" s="320" t="str">
        <f t="shared" si="75"/>
        <v>2080–2081</v>
      </c>
      <c r="L734" s="356"/>
      <c r="N734" s="95"/>
    </row>
    <row r="735" spans="1:14" x14ac:dyDescent="0.3">
      <c r="A735" s="354">
        <v>66081</v>
      </c>
      <c r="B735" s="92">
        <f t="shared" si="71"/>
        <v>0</v>
      </c>
      <c r="C735" s="93"/>
      <c r="D735" s="94">
        <f t="shared" si="72"/>
        <v>0</v>
      </c>
      <c r="E735" s="355">
        <f t="shared" si="70"/>
        <v>0</v>
      </c>
      <c r="F735" s="94">
        <f t="shared" si="73"/>
        <v>0</v>
      </c>
      <c r="G735" s="94">
        <f>IF(AND(C735&lt;&gt;"",SUM(G$34:G734)&lt;E$25),$E$25/$E$29,0)</f>
        <v>0</v>
      </c>
      <c r="H735" s="94">
        <f t="shared" si="74"/>
        <v>0</v>
      </c>
      <c r="I735" s="94">
        <f t="shared" si="76"/>
        <v>0</v>
      </c>
      <c r="J735" s="320" t="str">
        <f t="shared" si="75"/>
        <v>2080–2081</v>
      </c>
      <c r="L735" s="356"/>
      <c r="N735" s="95"/>
    </row>
    <row r="736" spans="1:14" x14ac:dyDescent="0.3">
      <c r="A736" s="354">
        <v>66112</v>
      </c>
      <c r="B736" s="92">
        <f t="shared" si="71"/>
        <v>0</v>
      </c>
      <c r="C736" s="93"/>
      <c r="D736" s="94">
        <f t="shared" si="72"/>
        <v>0</v>
      </c>
      <c r="E736" s="355">
        <f t="shared" si="70"/>
        <v>0</v>
      </c>
      <c r="F736" s="94">
        <f t="shared" si="73"/>
        <v>0</v>
      </c>
      <c r="G736" s="94">
        <f>IF(AND(C736&lt;&gt;"",SUM(G$34:G735)&lt;E$25),$E$25/$E$29,0)</f>
        <v>0</v>
      </c>
      <c r="H736" s="94">
        <f t="shared" si="74"/>
        <v>0</v>
      </c>
      <c r="I736" s="94">
        <f t="shared" si="76"/>
        <v>0</v>
      </c>
      <c r="J736" s="320" t="str">
        <f t="shared" si="75"/>
        <v>2080–2081</v>
      </c>
      <c r="L736" s="356"/>
      <c r="N736" s="95"/>
    </row>
    <row r="737" spans="1:14" x14ac:dyDescent="0.3">
      <c r="A737" s="354">
        <v>66143</v>
      </c>
      <c r="B737" s="92">
        <f t="shared" si="71"/>
        <v>0</v>
      </c>
      <c r="C737" s="93"/>
      <c r="D737" s="94">
        <f t="shared" si="72"/>
        <v>0</v>
      </c>
      <c r="E737" s="355">
        <f t="shared" si="70"/>
        <v>0</v>
      </c>
      <c r="F737" s="94">
        <f t="shared" si="73"/>
        <v>0</v>
      </c>
      <c r="G737" s="94">
        <f>IF(AND(C737&lt;&gt;"",SUM(G$34:G736)&lt;E$25),$E$25/$E$29,0)</f>
        <v>0</v>
      </c>
      <c r="H737" s="94">
        <f t="shared" si="74"/>
        <v>0</v>
      </c>
      <c r="I737" s="94">
        <f t="shared" si="76"/>
        <v>0</v>
      </c>
      <c r="J737" s="320" t="str">
        <f t="shared" si="75"/>
        <v>2080–2081</v>
      </c>
      <c r="L737" s="356"/>
      <c r="N737" s="95"/>
    </row>
    <row r="738" spans="1:14" x14ac:dyDescent="0.3">
      <c r="A738" s="354">
        <v>66171</v>
      </c>
      <c r="B738" s="92">
        <f t="shared" si="71"/>
        <v>0</v>
      </c>
      <c r="C738" s="93"/>
      <c r="D738" s="94">
        <f t="shared" si="72"/>
        <v>0</v>
      </c>
      <c r="E738" s="355">
        <f t="shared" ref="E738:E801" si="77">C738-D738</f>
        <v>0</v>
      </c>
      <c r="F738" s="94">
        <f t="shared" si="73"/>
        <v>0</v>
      </c>
      <c r="G738" s="94">
        <f>IF(AND(C738&lt;&gt;"",SUM(G$34:G737)&lt;E$25),$E$25/$E$29,0)</f>
        <v>0</v>
      </c>
      <c r="H738" s="94">
        <f t="shared" si="74"/>
        <v>0</v>
      </c>
      <c r="I738" s="94">
        <f t="shared" si="76"/>
        <v>0</v>
      </c>
      <c r="J738" s="320" t="str">
        <f t="shared" si="75"/>
        <v>2080–2081</v>
      </c>
      <c r="L738" s="356"/>
      <c r="N738" s="95"/>
    </row>
    <row r="739" spans="1:14" x14ac:dyDescent="0.3">
      <c r="A739" s="354">
        <v>66202</v>
      </c>
      <c r="B739" s="92">
        <f t="shared" ref="B739:B802" si="78">IF(C739&gt;0,C739*-1,C739)</f>
        <v>0</v>
      </c>
      <c r="C739" s="93"/>
      <c r="D739" s="94">
        <f t="shared" ref="D739:D802" si="79">IF(C739="",0,IF($E$20="Beginning",IF(C738&lt;&gt;"",$F738*$E$16/12,0),IF(C738&lt;&gt;"",$F738*$E$16/12,$E$21*$E$16/12)))</f>
        <v>0</v>
      </c>
      <c r="E739" s="355">
        <f t="shared" si="77"/>
        <v>0</v>
      </c>
      <c r="F739" s="94">
        <f t="shared" ref="F739:F802" si="80">IF(C739="",0,IF(C738="",$E$21-E739,IF(C739&lt;&gt;"",F738-E739)))</f>
        <v>0</v>
      </c>
      <c r="G739" s="94">
        <f>IF(AND(C739&lt;&gt;"",SUM(G$34:G738)&lt;E$25),$E$25/$E$29,0)</f>
        <v>0</v>
      </c>
      <c r="H739" s="94">
        <f t="shared" ref="H739:H802" si="81">IF(C739&lt;&gt;"",G739+H738,0)</f>
        <v>0</v>
      </c>
      <c r="I739" s="94">
        <f t="shared" si="76"/>
        <v>0</v>
      </c>
      <c r="J739" s="320" t="str">
        <f t="shared" ref="J739:J802" si="82">IF(OR(MONTH(A739)=1,MONTH(A739)=2,MONTH(A739)=3,MONTH(A739)=4,MONTH(A739)=5,MONTH(A739)=6),YEAR(A739)-1&amp;"–"&amp;YEAR(A739),YEAR(A739)&amp;"–"&amp;YEAR(A739)+1)</f>
        <v>2080–2081</v>
      </c>
      <c r="L739" s="356"/>
      <c r="N739" s="95"/>
    </row>
    <row r="740" spans="1:14" x14ac:dyDescent="0.3">
      <c r="A740" s="354">
        <v>66232</v>
      </c>
      <c r="B740" s="92">
        <f t="shared" si="78"/>
        <v>0</v>
      </c>
      <c r="C740" s="93"/>
      <c r="D740" s="94">
        <f t="shared" si="79"/>
        <v>0</v>
      </c>
      <c r="E740" s="355">
        <f t="shared" si="77"/>
        <v>0</v>
      </c>
      <c r="F740" s="94">
        <f t="shared" si="80"/>
        <v>0</v>
      </c>
      <c r="G740" s="94">
        <f>IF(AND(C740&lt;&gt;"",SUM(G$34:G739)&lt;E$25),$E$25/$E$29,0)</f>
        <v>0</v>
      </c>
      <c r="H740" s="94">
        <f t="shared" si="81"/>
        <v>0</v>
      </c>
      <c r="I740" s="94">
        <f t="shared" ref="I740:I803" si="83">IF(C740&lt;&gt;"",$E$25-H740,0)</f>
        <v>0</v>
      </c>
      <c r="J740" s="320" t="str">
        <f t="shared" si="82"/>
        <v>2080–2081</v>
      </c>
      <c r="L740" s="356"/>
      <c r="N740" s="95"/>
    </row>
    <row r="741" spans="1:14" x14ac:dyDescent="0.3">
      <c r="A741" s="354">
        <v>66263</v>
      </c>
      <c r="B741" s="92">
        <f t="shared" si="78"/>
        <v>0</v>
      </c>
      <c r="C741" s="93"/>
      <c r="D741" s="94">
        <f t="shared" si="79"/>
        <v>0</v>
      </c>
      <c r="E741" s="355">
        <f t="shared" si="77"/>
        <v>0</v>
      </c>
      <c r="F741" s="94">
        <f t="shared" si="80"/>
        <v>0</v>
      </c>
      <c r="G741" s="94">
        <f>IF(AND(C741&lt;&gt;"",SUM(G$34:G740)&lt;E$25),$E$25/$E$29,0)</f>
        <v>0</v>
      </c>
      <c r="H741" s="94">
        <f t="shared" si="81"/>
        <v>0</v>
      </c>
      <c r="I741" s="94">
        <f t="shared" si="83"/>
        <v>0</v>
      </c>
      <c r="J741" s="320" t="str">
        <f t="shared" si="82"/>
        <v>2080–2081</v>
      </c>
      <c r="L741" s="356"/>
      <c r="N741" s="95"/>
    </row>
    <row r="742" spans="1:14" x14ac:dyDescent="0.3">
      <c r="A742" s="354">
        <v>66293</v>
      </c>
      <c r="B742" s="92">
        <f t="shared" si="78"/>
        <v>0</v>
      </c>
      <c r="C742" s="93"/>
      <c r="D742" s="94">
        <f t="shared" si="79"/>
        <v>0</v>
      </c>
      <c r="E742" s="355">
        <f t="shared" si="77"/>
        <v>0</v>
      </c>
      <c r="F742" s="94">
        <f t="shared" si="80"/>
        <v>0</v>
      </c>
      <c r="G742" s="94">
        <f>IF(AND(C742&lt;&gt;"",SUM(G$34:G741)&lt;E$25),$E$25/$E$29,0)</f>
        <v>0</v>
      </c>
      <c r="H742" s="94">
        <f t="shared" si="81"/>
        <v>0</v>
      </c>
      <c r="I742" s="94">
        <f t="shared" si="83"/>
        <v>0</v>
      </c>
      <c r="J742" s="320" t="str">
        <f t="shared" si="82"/>
        <v>2081–2082</v>
      </c>
      <c r="L742" s="356"/>
      <c r="N742" s="95"/>
    </row>
    <row r="743" spans="1:14" x14ac:dyDescent="0.3">
      <c r="A743" s="354">
        <v>66324</v>
      </c>
      <c r="B743" s="92">
        <f t="shared" si="78"/>
        <v>0</v>
      </c>
      <c r="C743" s="93"/>
      <c r="D743" s="94">
        <f t="shared" si="79"/>
        <v>0</v>
      </c>
      <c r="E743" s="355">
        <f t="shared" si="77"/>
        <v>0</v>
      </c>
      <c r="F743" s="94">
        <f t="shared" si="80"/>
        <v>0</v>
      </c>
      <c r="G743" s="94">
        <f>IF(AND(C743&lt;&gt;"",SUM(G$34:G742)&lt;E$25),$E$25/$E$29,0)</f>
        <v>0</v>
      </c>
      <c r="H743" s="94">
        <f t="shared" si="81"/>
        <v>0</v>
      </c>
      <c r="I743" s="94">
        <f t="shared" si="83"/>
        <v>0</v>
      </c>
      <c r="J743" s="320" t="str">
        <f t="shared" si="82"/>
        <v>2081–2082</v>
      </c>
      <c r="L743" s="356"/>
      <c r="N743" s="95"/>
    </row>
    <row r="744" spans="1:14" x14ac:dyDescent="0.3">
      <c r="A744" s="354">
        <v>66355</v>
      </c>
      <c r="B744" s="92">
        <f t="shared" si="78"/>
        <v>0</v>
      </c>
      <c r="C744" s="93"/>
      <c r="D744" s="94">
        <f t="shared" si="79"/>
        <v>0</v>
      </c>
      <c r="E744" s="355">
        <f t="shared" si="77"/>
        <v>0</v>
      </c>
      <c r="F744" s="94">
        <f t="shared" si="80"/>
        <v>0</v>
      </c>
      <c r="G744" s="94">
        <f>IF(AND(C744&lt;&gt;"",SUM(G$34:G743)&lt;E$25),$E$25/$E$29,0)</f>
        <v>0</v>
      </c>
      <c r="H744" s="94">
        <f t="shared" si="81"/>
        <v>0</v>
      </c>
      <c r="I744" s="94">
        <f t="shared" si="83"/>
        <v>0</v>
      </c>
      <c r="J744" s="320" t="str">
        <f t="shared" si="82"/>
        <v>2081–2082</v>
      </c>
      <c r="L744" s="356"/>
      <c r="N744" s="95"/>
    </row>
    <row r="745" spans="1:14" x14ac:dyDescent="0.3">
      <c r="A745" s="354">
        <v>66385</v>
      </c>
      <c r="B745" s="92">
        <f t="shared" si="78"/>
        <v>0</v>
      </c>
      <c r="C745" s="93"/>
      <c r="D745" s="94">
        <f t="shared" si="79"/>
        <v>0</v>
      </c>
      <c r="E745" s="355">
        <f t="shared" si="77"/>
        <v>0</v>
      </c>
      <c r="F745" s="94">
        <f t="shared" si="80"/>
        <v>0</v>
      </c>
      <c r="G745" s="94">
        <f>IF(AND(C745&lt;&gt;"",SUM(G$34:G744)&lt;E$25),$E$25/$E$29,0)</f>
        <v>0</v>
      </c>
      <c r="H745" s="94">
        <f t="shared" si="81"/>
        <v>0</v>
      </c>
      <c r="I745" s="94">
        <f t="shared" si="83"/>
        <v>0</v>
      </c>
      <c r="J745" s="320" t="str">
        <f t="shared" si="82"/>
        <v>2081–2082</v>
      </c>
      <c r="L745" s="356"/>
      <c r="N745" s="95"/>
    </row>
    <row r="746" spans="1:14" x14ac:dyDescent="0.3">
      <c r="A746" s="354">
        <v>66416</v>
      </c>
      <c r="B746" s="92">
        <f t="shared" si="78"/>
        <v>0</v>
      </c>
      <c r="C746" s="93"/>
      <c r="D746" s="94">
        <f t="shared" si="79"/>
        <v>0</v>
      </c>
      <c r="E746" s="355">
        <f t="shared" si="77"/>
        <v>0</v>
      </c>
      <c r="F746" s="94">
        <f t="shared" si="80"/>
        <v>0</v>
      </c>
      <c r="G746" s="94">
        <f>IF(AND(C746&lt;&gt;"",SUM(G$34:G745)&lt;E$25),$E$25/$E$29,0)</f>
        <v>0</v>
      </c>
      <c r="H746" s="94">
        <f t="shared" si="81"/>
        <v>0</v>
      </c>
      <c r="I746" s="94">
        <f t="shared" si="83"/>
        <v>0</v>
      </c>
      <c r="J746" s="320" t="str">
        <f t="shared" si="82"/>
        <v>2081–2082</v>
      </c>
      <c r="L746" s="356"/>
      <c r="N746" s="95"/>
    </row>
    <row r="747" spans="1:14" x14ac:dyDescent="0.3">
      <c r="A747" s="354">
        <v>66446</v>
      </c>
      <c r="B747" s="92">
        <f t="shared" si="78"/>
        <v>0</v>
      </c>
      <c r="C747" s="93"/>
      <c r="D747" s="94">
        <f t="shared" si="79"/>
        <v>0</v>
      </c>
      <c r="E747" s="355">
        <f t="shared" si="77"/>
        <v>0</v>
      </c>
      <c r="F747" s="94">
        <f t="shared" si="80"/>
        <v>0</v>
      </c>
      <c r="G747" s="94">
        <f>IF(AND(C747&lt;&gt;"",SUM(G$34:G746)&lt;E$25),$E$25/$E$29,0)</f>
        <v>0</v>
      </c>
      <c r="H747" s="94">
        <f t="shared" si="81"/>
        <v>0</v>
      </c>
      <c r="I747" s="94">
        <f t="shared" si="83"/>
        <v>0</v>
      </c>
      <c r="J747" s="320" t="str">
        <f t="shared" si="82"/>
        <v>2081–2082</v>
      </c>
      <c r="L747" s="356"/>
      <c r="N747" s="95"/>
    </row>
    <row r="748" spans="1:14" x14ac:dyDescent="0.3">
      <c r="A748" s="354">
        <v>66477</v>
      </c>
      <c r="B748" s="92">
        <f t="shared" si="78"/>
        <v>0</v>
      </c>
      <c r="C748" s="93"/>
      <c r="D748" s="94">
        <f t="shared" si="79"/>
        <v>0</v>
      </c>
      <c r="E748" s="355">
        <f t="shared" si="77"/>
        <v>0</v>
      </c>
      <c r="F748" s="94">
        <f t="shared" si="80"/>
        <v>0</v>
      </c>
      <c r="G748" s="94">
        <f>IF(AND(C748&lt;&gt;"",SUM(G$34:G747)&lt;E$25),$E$25/$E$29,0)</f>
        <v>0</v>
      </c>
      <c r="H748" s="94">
        <f t="shared" si="81"/>
        <v>0</v>
      </c>
      <c r="I748" s="94">
        <f t="shared" si="83"/>
        <v>0</v>
      </c>
      <c r="J748" s="320" t="str">
        <f t="shared" si="82"/>
        <v>2081–2082</v>
      </c>
      <c r="L748" s="356"/>
      <c r="N748" s="95"/>
    </row>
    <row r="749" spans="1:14" x14ac:dyDescent="0.3">
      <c r="A749" s="354">
        <v>66508</v>
      </c>
      <c r="B749" s="92">
        <f t="shared" si="78"/>
        <v>0</v>
      </c>
      <c r="C749" s="93"/>
      <c r="D749" s="94">
        <f t="shared" si="79"/>
        <v>0</v>
      </c>
      <c r="E749" s="355">
        <f t="shared" si="77"/>
        <v>0</v>
      </c>
      <c r="F749" s="94">
        <f t="shared" si="80"/>
        <v>0</v>
      </c>
      <c r="G749" s="94">
        <f>IF(AND(C749&lt;&gt;"",SUM(G$34:G748)&lt;E$25),$E$25/$E$29,0)</f>
        <v>0</v>
      </c>
      <c r="H749" s="94">
        <f t="shared" si="81"/>
        <v>0</v>
      </c>
      <c r="I749" s="94">
        <f t="shared" si="83"/>
        <v>0</v>
      </c>
      <c r="J749" s="320" t="str">
        <f t="shared" si="82"/>
        <v>2081–2082</v>
      </c>
      <c r="L749" s="356"/>
      <c r="N749" s="95"/>
    </row>
    <row r="750" spans="1:14" x14ac:dyDescent="0.3">
      <c r="A750" s="354">
        <v>66536</v>
      </c>
      <c r="B750" s="92">
        <f t="shared" si="78"/>
        <v>0</v>
      </c>
      <c r="C750" s="93"/>
      <c r="D750" s="94">
        <f t="shared" si="79"/>
        <v>0</v>
      </c>
      <c r="E750" s="355">
        <f t="shared" si="77"/>
        <v>0</v>
      </c>
      <c r="F750" s="94">
        <f t="shared" si="80"/>
        <v>0</v>
      </c>
      <c r="G750" s="94">
        <f>IF(AND(C750&lt;&gt;"",SUM(G$34:G749)&lt;E$25),$E$25/$E$29,0)</f>
        <v>0</v>
      </c>
      <c r="H750" s="94">
        <f t="shared" si="81"/>
        <v>0</v>
      </c>
      <c r="I750" s="94">
        <f t="shared" si="83"/>
        <v>0</v>
      </c>
      <c r="J750" s="320" t="str">
        <f t="shared" si="82"/>
        <v>2081–2082</v>
      </c>
      <c r="L750" s="356"/>
      <c r="N750" s="95"/>
    </row>
    <row r="751" spans="1:14" x14ac:dyDescent="0.3">
      <c r="A751" s="354">
        <v>66567</v>
      </c>
      <c r="B751" s="92">
        <f t="shared" si="78"/>
        <v>0</v>
      </c>
      <c r="C751" s="93"/>
      <c r="D751" s="94">
        <f t="shared" si="79"/>
        <v>0</v>
      </c>
      <c r="E751" s="355">
        <f t="shared" si="77"/>
        <v>0</v>
      </c>
      <c r="F751" s="94">
        <f t="shared" si="80"/>
        <v>0</v>
      </c>
      <c r="G751" s="94">
        <f>IF(AND(C751&lt;&gt;"",SUM(G$34:G750)&lt;E$25),$E$25/$E$29,0)</f>
        <v>0</v>
      </c>
      <c r="H751" s="94">
        <f t="shared" si="81"/>
        <v>0</v>
      </c>
      <c r="I751" s="94">
        <f t="shared" si="83"/>
        <v>0</v>
      </c>
      <c r="J751" s="320" t="str">
        <f t="shared" si="82"/>
        <v>2081–2082</v>
      </c>
      <c r="L751" s="356"/>
      <c r="N751" s="95"/>
    </row>
    <row r="752" spans="1:14" x14ac:dyDescent="0.3">
      <c r="A752" s="354">
        <v>66597</v>
      </c>
      <c r="B752" s="92">
        <f t="shared" si="78"/>
        <v>0</v>
      </c>
      <c r="C752" s="93"/>
      <c r="D752" s="94">
        <f t="shared" si="79"/>
        <v>0</v>
      </c>
      <c r="E752" s="355">
        <f t="shared" si="77"/>
        <v>0</v>
      </c>
      <c r="F752" s="94">
        <f t="shared" si="80"/>
        <v>0</v>
      </c>
      <c r="G752" s="94">
        <f>IF(AND(C752&lt;&gt;"",SUM(G$34:G751)&lt;E$25),$E$25/$E$29,0)</f>
        <v>0</v>
      </c>
      <c r="H752" s="94">
        <f t="shared" si="81"/>
        <v>0</v>
      </c>
      <c r="I752" s="94">
        <f t="shared" si="83"/>
        <v>0</v>
      </c>
      <c r="J752" s="320" t="str">
        <f t="shared" si="82"/>
        <v>2081–2082</v>
      </c>
      <c r="L752" s="356"/>
      <c r="N752" s="95"/>
    </row>
    <row r="753" spans="1:14" x14ac:dyDescent="0.3">
      <c r="A753" s="354">
        <v>66628</v>
      </c>
      <c r="B753" s="92">
        <f t="shared" si="78"/>
        <v>0</v>
      </c>
      <c r="C753" s="93"/>
      <c r="D753" s="94">
        <f t="shared" si="79"/>
        <v>0</v>
      </c>
      <c r="E753" s="355">
        <f t="shared" si="77"/>
        <v>0</v>
      </c>
      <c r="F753" s="94">
        <f t="shared" si="80"/>
        <v>0</v>
      </c>
      <c r="G753" s="94">
        <f>IF(AND(C753&lt;&gt;"",SUM(G$34:G752)&lt;E$25),$E$25/$E$29,0)</f>
        <v>0</v>
      </c>
      <c r="H753" s="94">
        <f t="shared" si="81"/>
        <v>0</v>
      </c>
      <c r="I753" s="94">
        <f t="shared" si="83"/>
        <v>0</v>
      </c>
      <c r="J753" s="320" t="str">
        <f t="shared" si="82"/>
        <v>2081–2082</v>
      </c>
      <c r="L753" s="356"/>
      <c r="N753" s="95"/>
    </row>
    <row r="754" spans="1:14" x14ac:dyDescent="0.3">
      <c r="A754" s="354">
        <v>66658</v>
      </c>
      <c r="B754" s="92">
        <f t="shared" si="78"/>
        <v>0</v>
      </c>
      <c r="C754" s="93"/>
      <c r="D754" s="94">
        <f t="shared" si="79"/>
        <v>0</v>
      </c>
      <c r="E754" s="355">
        <f t="shared" si="77"/>
        <v>0</v>
      </c>
      <c r="F754" s="94">
        <f t="shared" si="80"/>
        <v>0</v>
      </c>
      <c r="G754" s="94">
        <f>IF(AND(C754&lt;&gt;"",SUM(G$34:G753)&lt;E$25),$E$25/$E$29,0)</f>
        <v>0</v>
      </c>
      <c r="H754" s="94">
        <f t="shared" si="81"/>
        <v>0</v>
      </c>
      <c r="I754" s="94">
        <f t="shared" si="83"/>
        <v>0</v>
      </c>
      <c r="J754" s="320" t="str">
        <f t="shared" si="82"/>
        <v>2082–2083</v>
      </c>
      <c r="L754" s="356"/>
      <c r="N754" s="95"/>
    </row>
    <row r="755" spans="1:14" x14ac:dyDescent="0.3">
      <c r="A755" s="354">
        <v>66689</v>
      </c>
      <c r="B755" s="92">
        <f t="shared" si="78"/>
        <v>0</v>
      </c>
      <c r="C755" s="93"/>
      <c r="D755" s="94">
        <f t="shared" si="79"/>
        <v>0</v>
      </c>
      <c r="E755" s="355">
        <f t="shared" si="77"/>
        <v>0</v>
      </c>
      <c r="F755" s="94">
        <f t="shared" si="80"/>
        <v>0</v>
      </c>
      <c r="G755" s="94">
        <f>IF(AND(C755&lt;&gt;"",SUM(G$34:G754)&lt;E$25),$E$25/$E$29,0)</f>
        <v>0</v>
      </c>
      <c r="H755" s="94">
        <f t="shared" si="81"/>
        <v>0</v>
      </c>
      <c r="I755" s="94">
        <f t="shared" si="83"/>
        <v>0</v>
      </c>
      <c r="J755" s="320" t="str">
        <f t="shared" si="82"/>
        <v>2082–2083</v>
      </c>
      <c r="L755" s="356"/>
      <c r="N755" s="95"/>
    </row>
    <row r="756" spans="1:14" x14ac:dyDescent="0.3">
      <c r="A756" s="354">
        <v>66720</v>
      </c>
      <c r="B756" s="92">
        <f t="shared" si="78"/>
        <v>0</v>
      </c>
      <c r="C756" s="93"/>
      <c r="D756" s="94">
        <f t="shared" si="79"/>
        <v>0</v>
      </c>
      <c r="E756" s="355">
        <f t="shared" si="77"/>
        <v>0</v>
      </c>
      <c r="F756" s="94">
        <f t="shared" si="80"/>
        <v>0</v>
      </c>
      <c r="G756" s="94">
        <f>IF(AND(C756&lt;&gt;"",SUM(G$34:G755)&lt;E$25),$E$25/$E$29,0)</f>
        <v>0</v>
      </c>
      <c r="H756" s="94">
        <f t="shared" si="81"/>
        <v>0</v>
      </c>
      <c r="I756" s="94">
        <f t="shared" si="83"/>
        <v>0</v>
      </c>
      <c r="J756" s="320" t="str">
        <f t="shared" si="82"/>
        <v>2082–2083</v>
      </c>
      <c r="L756" s="356"/>
      <c r="N756" s="95"/>
    </row>
    <row r="757" spans="1:14" x14ac:dyDescent="0.3">
      <c r="A757" s="354">
        <v>66750</v>
      </c>
      <c r="B757" s="92">
        <f t="shared" si="78"/>
        <v>0</v>
      </c>
      <c r="C757" s="93"/>
      <c r="D757" s="94">
        <f t="shared" si="79"/>
        <v>0</v>
      </c>
      <c r="E757" s="355">
        <f t="shared" si="77"/>
        <v>0</v>
      </c>
      <c r="F757" s="94">
        <f t="shared" si="80"/>
        <v>0</v>
      </c>
      <c r="G757" s="94">
        <f>IF(AND(C757&lt;&gt;"",SUM(G$34:G756)&lt;E$25),$E$25/$E$29,0)</f>
        <v>0</v>
      </c>
      <c r="H757" s="94">
        <f t="shared" si="81"/>
        <v>0</v>
      </c>
      <c r="I757" s="94">
        <f t="shared" si="83"/>
        <v>0</v>
      </c>
      <c r="J757" s="320" t="str">
        <f t="shared" si="82"/>
        <v>2082–2083</v>
      </c>
      <c r="L757" s="356"/>
      <c r="N757" s="95"/>
    </row>
    <row r="758" spans="1:14" x14ac:dyDescent="0.3">
      <c r="A758" s="354">
        <v>66781</v>
      </c>
      <c r="B758" s="92">
        <f t="shared" si="78"/>
        <v>0</v>
      </c>
      <c r="C758" s="93"/>
      <c r="D758" s="94">
        <f t="shared" si="79"/>
        <v>0</v>
      </c>
      <c r="E758" s="355">
        <f t="shared" si="77"/>
        <v>0</v>
      </c>
      <c r="F758" s="94">
        <f t="shared" si="80"/>
        <v>0</v>
      </c>
      <c r="G758" s="94">
        <f>IF(AND(C758&lt;&gt;"",SUM(G$34:G757)&lt;E$25),$E$25/$E$29,0)</f>
        <v>0</v>
      </c>
      <c r="H758" s="94">
        <f t="shared" si="81"/>
        <v>0</v>
      </c>
      <c r="I758" s="94">
        <f t="shared" si="83"/>
        <v>0</v>
      </c>
      <c r="J758" s="320" t="str">
        <f t="shared" si="82"/>
        <v>2082–2083</v>
      </c>
      <c r="L758" s="356"/>
      <c r="N758" s="95"/>
    </row>
    <row r="759" spans="1:14" x14ac:dyDescent="0.3">
      <c r="A759" s="354">
        <v>66811</v>
      </c>
      <c r="B759" s="92">
        <f t="shared" si="78"/>
        <v>0</v>
      </c>
      <c r="C759" s="93"/>
      <c r="D759" s="94">
        <f t="shared" si="79"/>
        <v>0</v>
      </c>
      <c r="E759" s="355">
        <f t="shared" si="77"/>
        <v>0</v>
      </c>
      <c r="F759" s="94">
        <f t="shared" si="80"/>
        <v>0</v>
      </c>
      <c r="G759" s="94">
        <f>IF(AND(C759&lt;&gt;"",SUM(G$34:G758)&lt;E$25),$E$25/$E$29,0)</f>
        <v>0</v>
      </c>
      <c r="H759" s="94">
        <f t="shared" si="81"/>
        <v>0</v>
      </c>
      <c r="I759" s="94">
        <f t="shared" si="83"/>
        <v>0</v>
      </c>
      <c r="J759" s="320" t="str">
        <f t="shared" si="82"/>
        <v>2082–2083</v>
      </c>
      <c r="L759" s="356"/>
      <c r="N759" s="95"/>
    </row>
    <row r="760" spans="1:14" x14ac:dyDescent="0.3">
      <c r="A760" s="354">
        <v>66842</v>
      </c>
      <c r="B760" s="92">
        <f t="shared" si="78"/>
        <v>0</v>
      </c>
      <c r="C760" s="93"/>
      <c r="D760" s="94">
        <f t="shared" si="79"/>
        <v>0</v>
      </c>
      <c r="E760" s="355">
        <f t="shared" si="77"/>
        <v>0</v>
      </c>
      <c r="F760" s="94">
        <f t="shared" si="80"/>
        <v>0</v>
      </c>
      <c r="G760" s="94">
        <f>IF(AND(C760&lt;&gt;"",SUM(G$34:G759)&lt;E$25),$E$25/$E$29,0)</f>
        <v>0</v>
      </c>
      <c r="H760" s="94">
        <f t="shared" si="81"/>
        <v>0</v>
      </c>
      <c r="I760" s="94">
        <f t="shared" si="83"/>
        <v>0</v>
      </c>
      <c r="J760" s="320" t="str">
        <f t="shared" si="82"/>
        <v>2082–2083</v>
      </c>
      <c r="L760" s="356"/>
      <c r="N760" s="95"/>
    </row>
    <row r="761" spans="1:14" x14ac:dyDescent="0.3">
      <c r="A761" s="354">
        <v>66873</v>
      </c>
      <c r="B761" s="92">
        <f t="shared" si="78"/>
        <v>0</v>
      </c>
      <c r="C761" s="93"/>
      <c r="D761" s="94">
        <f t="shared" si="79"/>
        <v>0</v>
      </c>
      <c r="E761" s="355">
        <f t="shared" si="77"/>
        <v>0</v>
      </c>
      <c r="F761" s="94">
        <f t="shared" si="80"/>
        <v>0</v>
      </c>
      <c r="G761" s="94">
        <f>IF(AND(C761&lt;&gt;"",SUM(G$34:G760)&lt;E$25),$E$25/$E$29,0)</f>
        <v>0</v>
      </c>
      <c r="H761" s="94">
        <f t="shared" si="81"/>
        <v>0</v>
      </c>
      <c r="I761" s="94">
        <f t="shared" si="83"/>
        <v>0</v>
      </c>
      <c r="J761" s="320" t="str">
        <f t="shared" si="82"/>
        <v>2082–2083</v>
      </c>
      <c r="L761" s="356"/>
      <c r="N761" s="95"/>
    </row>
    <row r="762" spans="1:14" x14ac:dyDescent="0.3">
      <c r="A762" s="354">
        <v>66901</v>
      </c>
      <c r="B762" s="92">
        <f t="shared" si="78"/>
        <v>0</v>
      </c>
      <c r="C762" s="93"/>
      <c r="D762" s="94">
        <f t="shared" si="79"/>
        <v>0</v>
      </c>
      <c r="E762" s="355">
        <f t="shared" si="77"/>
        <v>0</v>
      </c>
      <c r="F762" s="94">
        <f t="shared" si="80"/>
        <v>0</v>
      </c>
      <c r="G762" s="94">
        <f>IF(AND(C762&lt;&gt;"",SUM(G$34:G761)&lt;E$25),$E$25/$E$29,0)</f>
        <v>0</v>
      </c>
      <c r="H762" s="94">
        <f t="shared" si="81"/>
        <v>0</v>
      </c>
      <c r="I762" s="94">
        <f t="shared" si="83"/>
        <v>0</v>
      </c>
      <c r="J762" s="320" t="str">
        <f t="shared" si="82"/>
        <v>2082–2083</v>
      </c>
      <c r="L762" s="356"/>
      <c r="N762" s="95"/>
    </row>
    <row r="763" spans="1:14" x14ac:dyDescent="0.3">
      <c r="A763" s="354">
        <v>66932</v>
      </c>
      <c r="B763" s="92">
        <f t="shared" si="78"/>
        <v>0</v>
      </c>
      <c r="C763" s="93"/>
      <c r="D763" s="94">
        <f t="shared" si="79"/>
        <v>0</v>
      </c>
      <c r="E763" s="355">
        <f t="shared" si="77"/>
        <v>0</v>
      </c>
      <c r="F763" s="94">
        <f t="shared" si="80"/>
        <v>0</v>
      </c>
      <c r="G763" s="94">
        <f>IF(AND(C763&lt;&gt;"",SUM(G$34:G762)&lt;E$25),$E$25/$E$29,0)</f>
        <v>0</v>
      </c>
      <c r="H763" s="94">
        <f t="shared" si="81"/>
        <v>0</v>
      </c>
      <c r="I763" s="94">
        <f t="shared" si="83"/>
        <v>0</v>
      </c>
      <c r="J763" s="320" t="str">
        <f t="shared" si="82"/>
        <v>2082–2083</v>
      </c>
      <c r="L763" s="356"/>
      <c r="N763" s="95"/>
    </row>
    <row r="764" spans="1:14" x14ac:dyDescent="0.3">
      <c r="A764" s="354">
        <v>66962</v>
      </c>
      <c r="B764" s="92">
        <f t="shared" si="78"/>
        <v>0</v>
      </c>
      <c r="C764" s="93"/>
      <c r="D764" s="94">
        <f t="shared" si="79"/>
        <v>0</v>
      </c>
      <c r="E764" s="355">
        <f t="shared" si="77"/>
        <v>0</v>
      </c>
      <c r="F764" s="94">
        <f t="shared" si="80"/>
        <v>0</v>
      </c>
      <c r="G764" s="94">
        <f>IF(AND(C764&lt;&gt;"",SUM(G$34:G763)&lt;E$25),$E$25/$E$29,0)</f>
        <v>0</v>
      </c>
      <c r="H764" s="94">
        <f t="shared" si="81"/>
        <v>0</v>
      </c>
      <c r="I764" s="94">
        <f t="shared" si="83"/>
        <v>0</v>
      </c>
      <c r="J764" s="320" t="str">
        <f t="shared" si="82"/>
        <v>2082–2083</v>
      </c>
      <c r="L764" s="356"/>
      <c r="N764" s="95"/>
    </row>
    <row r="765" spans="1:14" x14ac:dyDescent="0.3">
      <c r="A765" s="354">
        <v>66993</v>
      </c>
      <c r="B765" s="92">
        <f t="shared" si="78"/>
        <v>0</v>
      </c>
      <c r="C765" s="93"/>
      <c r="D765" s="94">
        <f t="shared" si="79"/>
        <v>0</v>
      </c>
      <c r="E765" s="355">
        <f t="shared" si="77"/>
        <v>0</v>
      </c>
      <c r="F765" s="94">
        <f t="shared" si="80"/>
        <v>0</v>
      </c>
      <c r="G765" s="94">
        <f>IF(AND(C765&lt;&gt;"",SUM(G$34:G764)&lt;E$25),$E$25/$E$29,0)</f>
        <v>0</v>
      </c>
      <c r="H765" s="94">
        <f t="shared" si="81"/>
        <v>0</v>
      </c>
      <c r="I765" s="94">
        <f t="shared" si="83"/>
        <v>0</v>
      </c>
      <c r="J765" s="320" t="str">
        <f t="shared" si="82"/>
        <v>2082–2083</v>
      </c>
      <c r="L765" s="356"/>
      <c r="N765" s="95"/>
    </row>
    <row r="766" spans="1:14" x14ac:dyDescent="0.3">
      <c r="A766" s="354">
        <v>67023</v>
      </c>
      <c r="B766" s="92">
        <f t="shared" si="78"/>
        <v>0</v>
      </c>
      <c r="C766" s="93"/>
      <c r="D766" s="94">
        <f t="shared" si="79"/>
        <v>0</v>
      </c>
      <c r="E766" s="355">
        <f t="shared" si="77"/>
        <v>0</v>
      </c>
      <c r="F766" s="94">
        <f t="shared" si="80"/>
        <v>0</v>
      </c>
      <c r="G766" s="94">
        <f>IF(AND(C766&lt;&gt;"",SUM(G$34:G765)&lt;E$25),$E$25/$E$29,0)</f>
        <v>0</v>
      </c>
      <c r="H766" s="94">
        <f t="shared" si="81"/>
        <v>0</v>
      </c>
      <c r="I766" s="94">
        <f t="shared" si="83"/>
        <v>0</v>
      </c>
      <c r="J766" s="320" t="str">
        <f t="shared" si="82"/>
        <v>2083–2084</v>
      </c>
      <c r="L766" s="356"/>
      <c r="N766" s="95"/>
    </row>
    <row r="767" spans="1:14" x14ac:dyDescent="0.3">
      <c r="A767" s="354">
        <v>67054</v>
      </c>
      <c r="B767" s="92">
        <f t="shared" si="78"/>
        <v>0</v>
      </c>
      <c r="C767" s="93"/>
      <c r="D767" s="94">
        <f t="shared" si="79"/>
        <v>0</v>
      </c>
      <c r="E767" s="355">
        <f t="shared" si="77"/>
        <v>0</v>
      </c>
      <c r="F767" s="94">
        <f t="shared" si="80"/>
        <v>0</v>
      </c>
      <c r="G767" s="94">
        <f>IF(AND(C767&lt;&gt;"",SUM(G$34:G766)&lt;E$25),$E$25/$E$29,0)</f>
        <v>0</v>
      </c>
      <c r="H767" s="94">
        <f t="shared" si="81"/>
        <v>0</v>
      </c>
      <c r="I767" s="94">
        <f t="shared" si="83"/>
        <v>0</v>
      </c>
      <c r="J767" s="320" t="str">
        <f t="shared" si="82"/>
        <v>2083–2084</v>
      </c>
      <c r="L767" s="356"/>
      <c r="N767" s="95"/>
    </row>
    <row r="768" spans="1:14" x14ac:dyDescent="0.3">
      <c r="A768" s="354">
        <v>67085</v>
      </c>
      <c r="B768" s="92">
        <f t="shared" si="78"/>
        <v>0</v>
      </c>
      <c r="C768" s="93"/>
      <c r="D768" s="94">
        <f t="shared" si="79"/>
        <v>0</v>
      </c>
      <c r="E768" s="355">
        <f t="shared" si="77"/>
        <v>0</v>
      </c>
      <c r="F768" s="94">
        <f t="shared" si="80"/>
        <v>0</v>
      </c>
      <c r="G768" s="94">
        <f>IF(AND(C768&lt;&gt;"",SUM(G$34:G767)&lt;E$25),$E$25/$E$29,0)</f>
        <v>0</v>
      </c>
      <c r="H768" s="94">
        <f t="shared" si="81"/>
        <v>0</v>
      </c>
      <c r="I768" s="94">
        <f t="shared" si="83"/>
        <v>0</v>
      </c>
      <c r="J768" s="320" t="str">
        <f t="shared" si="82"/>
        <v>2083–2084</v>
      </c>
      <c r="L768" s="356"/>
      <c r="N768" s="95"/>
    </row>
    <row r="769" spans="1:14" x14ac:dyDescent="0.3">
      <c r="A769" s="354">
        <v>67115</v>
      </c>
      <c r="B769" s="92">
        <f t="shared" si="78"/>
        <v>0</v>
      </c>
      <c r="C769" s="93"/>
      <c r="D769" s="94">
        <f t="shared" si="79"/>
        <v>0</v>
      </c>
      <c r="E769" s="355">
        <f t="shared" si="77"/>
        <v>0</v>
      </c>
      <c r="F769" s="94">
        <f t="shared" si="80"/>
        <v>0</v>
      </c>
      <c r="G769" s="94">
        <f>IF(AND(C769&lt;&gt;"",SUM(G$34:G768)&lt;E$25),$E$25/$E$29,0)</f>
        <v>0</v>
      </c>
      <c r="H769" s="94">
        <f t="shared" si="81"/>
        <v>0</v>
      </c>
      <c r="I769" s="94">
        <f t="shared" si="83"/>
        <v>0</v>
      </c>
      <c r="J769" s="320" t="str">
        <f t="shared" si="82"/>
        <v>2083–2084</v>
      </c>
      <c r="L769" s="356"/>
      <c r="N769" s="95"/>
    </row>
    <row r="770" spans="1:14" x14ac:dyDescent="0.3">
      <c r="A770" s="354">
        <v>67146</v>
      </c>
      <c r="B770" s="92">
        <f t="shared" si="78"/>
        <v>0</v>
      </c>
      <c r="C770" s="93"/>
      <c r="D770" s="94">
        <f t="shared" si="79"/>
        <v>0</v>
      </c>
      <c r="E770" s="355">
        <f t="shared" si="77"/>
        <v>0</v>
      </c>
      <c r="F770" s="94">
        <f t="shared" si="80"/>
        <v>0</v>
      </c>
      <c r="G770" s="94">
        <f>IF(AND(C770&lt;&gt;"",SUM(G$34:G769)&lt;E$25),$E$25/$E$29,0)</f>
        <v>0</v>
      </c>
      <c r="H770" s="94">
        <f t="shared" si="81"/>
        <v>0</v>
      </c>
      <c r="I770" s="94">
        <f t="shared" si="83"/>
        <v>0</v>
      </c>
      <c r="J770" s="320" t="str">
        <f t="shared" si="82"/>
        <v>2083–2084</v>
      </c>
      <c r="L770" s="356"/>
      <c r="N770" s="95"/>
    </row>
    <row r="771" spans="1:14" x14ac:dyDescent="0.3">
      <c r="A771" s="354">
        <v>67176</v>
      </c>
      <c r="B771" s="92">
        <f t="shared" si="78"/>
        <v>0</v>
      </c>
      <c r="C771" s="93"/>
      <c r="D771" s="94">
        <f t="shared" si="79"/>
        <v>0</v>
      </c>
      <c r="E771" s="355">
        <f t="shared" si="77"/>
        <v>0</v>
      </c>
      <c r="F771" s="94">
        <f t="shared" si="80"/>
        <v>0</v>
      </c>
      <c r="G771" s="94">
        <f>IF(AND(C771&lt;&gt;"",SUM(G$34:G770)&lt;E$25),$E$25/$E$29,0)</f>
        <v>0</v>
      </c>
      <c r="H771" s="94">
        <f t="shared" si="81"/>
        <v>0</v>
      </c>
      <c r="I771" s="94">
        <f t="shared" si="83"/>
        <v>0</v>
      </c>
      <c r="J771" s="320" t="str">
        <f t="shared" si="82"/>
        <v>2083–2084</v>
      </c>
      <c r="L771" s="356"/>
      <c r="N771" s="95"/>
    </row>
    <row r="772" spans="1:14" x14ac:dyDescent="0.3">
      <c r="A772" s="354">
        <v>67207</v>
      </c>
      <c r="B772" s="92">
        <f t="shared" si="78"/>
        <v>0</v>
      </c>
      <c r="C772" s="93"/>
      <c r="D772" s="94">
        <f t="shared" si="79"/>
        <v>0</v>
      </c>
      <c r="E772" s="355">
        <f t="shared" si="77"/>
        <v>0</v>
      </c>
      <c r="F772" s="94">
        <f t="shared" si="80"/>
        <v>0</v>
      </c>
      <c r="G772" s="94">
        <f>IF(AND(C772&lt;&gt;"",SUM(G$34:G771)&lt;E$25),$E$25/$E$29,0)</f>
        <v>0</v>
      </c>
      <c r="H772" s="94">
        <f t="shared" si="81"/>
        <v>0</v>
      </c>
      <c r="I772" s="94">
        <f t="shared" si="83"/>
        <v>0</v>
      </c>
      <c r="J772" s="320" t="str">
        <f t="shared" si="82"/>
        <v>2083–2084</v>
      </c>
      <c r="L772" s="356"/>
      <c r="N772" s="95"/>
    </row>
    <row r="773" spans="1:14" x14ac:dyDescent="0.3">
      <c r="A773" s="354">
        <v>67238</v>
      </c>
      <c r="B773" s="92">
        <f t="shared" si="78"/>
        <v>0</v>
      </c>
      <c r="C773" s="93"/>
      <c r="D773" s="94">
        <f t="shared" si="79"/>
        <v>0</v>
      </c>
      <c r="E773" s="355">
        <f t="shared" si="77"/>
        <v>0</v>
      </c>
      <c r="F773" s="94">
        <f t="shared" si="80"/>
        <v>0</v>
      </c>
      <c r="G773" s="94">
        <f>IF(AND(C773&lt;&gt;"",SUM(G$34:G772)&lt;E$25),$E$25/$E$29,0)</f>
        <v>0</v>
      </c>
      <c r="H773" s="94">
        <f t="shared" si="81"/>
        <v>0</v>
      </c>
      <c r="I773" s="94">
        <f t="shared" si="83"/>
        <v>0</v>
      </c>
      <c r="J773" s="320" t="str">
        <f t="shared" si="82"/>
        <v>2083–2084</v>
      </c>
      <c r="L773" s="356"/>
      <c r="N773" s="95"/>
    </row>
    <row r="774" spans="1:14" x14ac:dyDescent="0.3">
      <c r="A774" s="354">
        <v>67267</v>
      </c>
      <c r="B774" s="92">
        <f t="shared" si="78"/>
        <v>0</v>
      </c>
      <c r="C774" s="93"/>
      <c r="D774" s="94">
        <f t="shared" si="79"/>
        <v>0</v>
      </c>
      <c r="E774" s="355">
        <f t="shared" si="77"/>
        <v>0</v>
      </c>
      <c r="F774" s="94">
        <f t="shared" si="80"/>
        <v>0</v>
      </c>
      <c r="G774" s="94">
        <f>IF(AND(C774&lt;&gt;"",SUM(G$34:G773)&lt;E$25),$E$25/$E$29,0)</f>
        <v>0</v>
      </c>
      <c r="H774" s="94">
        <f t="shared" si="81"/>
        <v>0</v>
      </c>
      <c r="I774" s="94">
        <f t="shared" si="83"/>
        <v>0</v>
      </c>
      <c r="J774" s="320" t="str">
        <f t="shared" si="82"/>
        <v>2083–2084</v>
      </c>
      <c r="L774" s="356"/>
      <c r="N774" s="95"/>
    </row>
    <row r="775" spans="1:14" x14ac:dyDescent="0.3">
      <c r="A775" s="354">
        <v>67298</v>
      </c>
      <c r="B775" s="92">
        <f t="shared" si="78"/>
        <v>0</v>
      </c>
      <c r="C775" s="93"/>
      <c r="D775" s="94">
        <f t="shared" si="79"/>
        <v>0</v>
      </c>
      <c r="E775" s="355">
        <f t="shared" si="77"/>
        <v>0</v>
      </c>
      <c r="F775" s="94">
        <f t="shared" si="80"/>
        <v>0</v>
      </c>
      <c r="G775" s="94">
        <f>IF(AND(C775&lt;&gt;"",SUM(G$34:G774)&lt;E$25),$E$25/$E$29,0)</f>
        <v>0</v>
      </c>
      <c r="H775" s="94">
        <f t="shared" si="81"/>
        <v>0</v>
      </c>
      <c r="I775" s="94">
        <f t="shared" si="83"/>
        <v>0</v>
      </c>
      <c r="J775" s="320" t="str">
        <f t="shared" si="82"/>
        <v>2083–2084</v>
      </c>
      <c r="L775" s="356"/>
      <c r="N775" s="95"/>
    </row>
    <row r="776" spans="1:14" x14ac:dyDescent="0.3">
      <c r="A776" s="354">
        <v>67328</v>
      </c>
      <c r="B776" s="92">
        <f t="shared" si="78"/>
        <v>0</v>
      </c>
      <c r="C776" s="93"/>
      <c r="D776" s="94">
        <f t="shared" si="79"/>
        <v>0</v>
      </c>
      <c r="E776" s="355">
        <f t="shared" si="77"/>
        <v>0</v>
      </c>
      <c r="F776" s="94">
        <f t="shared" si="80"/>
        <v>0</v>
      </c>
      <c r="G776" s="94">
        <f>IF(AND(C776&lt;&gt;"",SUM(G$34:G775)&lt;E$25),$E$25/$E$29,0)</f>
        <v>0</v>
      </c>
      <c r="H776" s="94">
        <f t="shared" si="81"/>
        <v>0</v>
      </c>
      <c r="I776" s="94">
        <f t="shared" si="83"/>
        <v>0</v>
      </c>
      <c r="J776" s="320" t="str">
        <f t="shared" si="82"/>
        <v>2083–2084</v>
      </c>
      <c r="L776" s="356"/>
      <c r="N776" s="95"/>
    </row>
    <row r="777" spans="1:14" x14ac:dyDescent="0.3">
      <c r="A777" s="354">
        <v>67359</v>
      </c>
      <c r="B777" s="92">
        <f t="shared" si="78"/>
        <v>0</v>
      </c>
      <c r="C777" s="93"/>
      <c r="D777" s="94">
        <f t="shared" si="79"/>
        <v>0</v>
      </c>
      <c r="E777" s="355">
        <f t="shared" si="77"/>
        <v>0</v>
      </c>
      <c r="F777" s="94">
        <f t="shared" si="80"/>
        <v>0</v>
      </c>
      <c r="G777" s="94">
        <f>IF(AND(C777&lt;&gt;"",SUM(G$34:G776)&lt;E$25),$E$25/$E$29,0)</f>
        <v>0</v>
      </c>
      <c r="H777" s="94">
        <f t="shared" si="81"/>
        <v>0</v>
      </c>
      <c r="I777" s="94">
        <f t="shared" si="83"/>
        <v>0</v>
      </c>
      <c r="J777" s="320" t="str">
        <f t="shared" si="82"/>
        <v>2083–2084</v>
      </c>
      <c r="L777" s="356"/>
      <c r="N777" s="95"/>
    </row>
    <row r="778" spans="1:14" x14ac:dyDescent="0.3">
      <c r="A778" s="354">
        <v>67389</v>
      </c>
      <c r="B778" s="92">
        <f t="shared" si="78"/>
        <v>0</v>
      </c>
      <c r="C778" s="93"/>
      <c r="D778" s="94">
        <f t="shared" si="79"/>
        <v>0</v>
      </c>
      <c r="E778" s="355">
        <f t="shared" si="77"/>
        <v>0</v>
      </c>
      <c r="F778" s="94">
        <f t="shared" si="80"/>
        <v>0</v>
      </c>
      <c r="G778" s="94">
        <f>IF(AND(C778&lt;&gt;"",SUM(G$34:G777)&lt;E$25),$E$25/$E$29,0)</f>
        <v>0</v>
      </c>
      <c r="H778" s="94">
        <f t="shared" si="81"/>
        <v>0</v>
      </c>
      <c r="I778" s="94">
        <f t="shared" si="83"/>
        <v>0</v>
      </c>
      <c r="J778" s="320" t="str">
        <f t="shared" si="82"/>
        <v>2084–2085</v>
      </c>
      <c r="L778" s="356"/>
      <c r="N778" s="95"/>
    </row>
    <row r="779" spans="1:14" x14ac:dyDescent="0.3">
      <c r="A779" s="354">
        <v>67420</v>
      </c>
      <c r="B779" s="92">
        <f t="shared" si="78"/>
        <v>0</v>
      </c>
      <c r="C779" s="93"/>
      <c r="D779" s="94">
        <f t="shared" si="79"/>
        <v>0</v>
      </c>
      <c r="E779" s="355">
        <f t="shared" si="77"/>
        <v>0</v>
      </c>
      <c r="F779" s="94">
        <f t="shared" si="80"/>
        <v>0</v>
      </c>
      <c r="G779" s="94">
        <f>IF(AND(C779&lt;&gt;"",SUM(G$34:G778)&lt;E$25),$E$25/$E$29,0)</f>
        <v>0</v>
      </c>
      <c r="H779" s="94">
        <f t="shared" si="81"/>
        <v>0</v>
      </c>
      <c r="I779" s="94">
        <f t="shared" si="83"/>
        <v>0</v>
      </c>
      <c r="J779" s="320" t="str">
        <f t="shared" si="82"/>
        <v>2084–2085</v>
      </c>
      <c r="L779" s="356"/>
      <c r="N779" s="95"/>
    </row>
    <row r="780" spans="1:14" x14ac:dyDescent="0.3">
      <c r="A780" s="354">
        <v>67451</v>
      </c>
      <c r="B780" s="92">
        <f t="shared" si="78"/>
        <v>0</v>
      </c>
      <c r="C780" s="93"/>
      <c r="D780" s="94">
        <f t="shared" si="79"/>
        <v>0</v>
      </c>
      <c r="E780" s="355">
        <f t="shared" si="77"/>
        <v>0</v>
      </c>
      <c r="F780" s="94">
        <f t="shared" si="80"/>
        <v>0</v>
      </c>
      <c r="G780" s="94">
        <f>IF(AND(C780&lt;&gt;"",SUM(G$34:G779)&lt;E$25),$E$25/$E$29,0)</f>
        <v>0</v>
      </c>
      <c r="H780" s="94">
        <f t="shared" si="81"/>
        <v>0</v>
      </c>
      <c r="I780" s="94">
        <f t="shared" si="83"/>
        <v>0</v>
      </c>
      <c r="J780" s="320" t="str">
        <f t="shared" si="82"/>
        <v>2084–2085</v>
      </c>
      <c r="L780" s="356"/>
      <c r="N780" s="95"/>
    </row>
    <row r="781" spans="1:14" x14ac:dyDescent="0.3">
      <c r="A781" s="354">
        <v>67481</v>
      </c>
      <c r="B781" s="92">
        <f t="shared" si="78"/>
        <v>0</v>
      </c>
      <c r="C781" s="93"/>
      <c r="D781" s="94">
        <f t="shared" si="79"/>
        <v>0</v>
      </c>
      <c r="E781" s="355">
        <f t="shared" si="77"/>
        <v>0</v>
      </c>
      <c r="F781" s="94">
        <f t="shared" si="80"/>
        <v>0</v>
      </c>
      <c r="G781" s="94">
        <f>IF(AND(C781&lt;&gt;"",SUM(G$34:G780)&lt;E$25),$E$25/$E$29,0)</f>
        <v>0</v>
      </c>
      <c r="H781" s="94">
        <f t="shared" si="81"/>
        <v>0</v>
      </c>
      <c r="I781" s="94">
        <f t="shared" si="83"/>
        <v>0</v>
      </c>
      <c r="J781" s="320" t="str">
        <f t="shared" si="82"/>
        <v>2084–2085</v>
      </c>
      <c r="L781" s="356"/>
      <c r="N781" s="95"/>
    </row>
    <row r="782" spans="1:14" x14ac:dyDescent="0.3">
      <c r="A782" s="354">
        <v>67512</v>
      </c>
      <c r="B782" s="92">
        <f t="shared" si="78"/>
        <v>0</v>
      </c>
      <c r="C782" s="93"/>
      <c r="D782" s="94">
        <f t="shared" si="79"/>
        <v>0</v>
      </c>
      <c r="E782" s="355">
        <f t="shared" si="77"/>
        <v>0</v>
      </c>
      <c r="F782" s="94">
        <f t="shared" si="80"/>
        <v>0</v>
      </c>
      <c r="G782" s="94">
        <f>IF(AND(C782&lt;&gt;"",SUM(G$34:G781)&lt;E$25),$E$25/$E$29,0)</f>
        <v>0</v>
      </c>
      <c r="H782" s="94">
        <f t="shared" si="81"/>
        <v>0</v>
      </c>
      <c r="I782" s="94">
        <f t="shared" si="83"/>
        <v>0</v>
      </c>
      <c r="J782" s="320" t="str">
        <f t="shared" si="82"/>
        <v>2084–2085</v>
      </c>
      <c r="L782" s="356"/>
      <c r="N782" s="95"/>
    </row>
    <row r="783" spans="1:14" x14ac:dyDescent="0.3">
      <c r="A783" s="354">
        <v>67542</v>
      </c>
      <c r="B783" s="92">
        <f t="shared" si="78"/>
        <v>0</v>
      </c>
      <c r="C783" s="93"/>
      <c r="D783" s="94">
        <f t="shared" si="79"/>
        <v>0</v>
      </c>
      <c r="E783" s="355">
        <f t="shared" si="77"/>
        <v>0</v>
      </c>
      <c r="F783" s="94">
        <f t="shared" si="80"/>
        <v>0</v>
      </c>
      <c r="G783" s="94">
        <f>IF(AND(C783&lt;&gt;"",SUM(G$34:G782)&lt;E$25),$E$25/$E$29,0)</f>
        <v>0</v>
      </c>
      <c r="H783" s="94">
        <f t="shared" si="81"/>
        <v>0</v>
      </c>
      <c r="I783" s="94">
        <f t="shared" si="83"/>
        <v>0</v>
      </c>
      <c r="J783" s="320" t="str">
        <f t="shared" si="82"/>
        <v>2084–2085</v>
      </c>
      <c r="L783" s="356"/>
      <c r="N783" s="95"/>
    </row>
    <row r="784" spans="1:14" x14ac:dyDescent="0.3">
      <c r="A784" s="354">
        <v>67573</v>
      </c>
      <c r="B784" s="92">
        <f t="shared" si="78"/>
        <v>0</v>
      </c>
      <c r="C784" s="93"/>
      <c r="D784" s="94">
        <f t="shared" si="79"/>
        <v>0</v>
      </c>
      <c r="E784" s="355">
        <f t="shared" si="77"/>
        <v>0</v>
      </c>
      <c r="F784" s="94">
        <f t="shared" si="80"/>
        <v>0</v>
      </c>
      <c r="G784" s="94">
        <f>IF(AND(C784&lt;&gt;"",SUM(G$34:G783)&lt;E$25),$E$25/$E$29,0)</f>
        <v>0</v>
      </c>
      <c r="H784" s="94">
        <f t="shared" si="81"/>
        <v>0</v>
      </c>
      <c r="I784" s="94">
        <f t="shared" si="83"/>
        <v>0</v>
      </c>
      <c r="J784" s="320" t="str">
        <f t="shared" si="82"/>
        <v>2084–2085</v>
      </c>
      <c r="L784" s="356"/>
      <c r="N784" s="95"/>
    </row>
    <row r="785" spans="1:14" x14ac:dyDescent="0.3">
      <c r="A785" s="354">
        <v>67604</v>
      </c>
      <c r="B785" s="92">
        <f t="shared" si="78"/>
        <v>0</v>
      </c>
      <c r="C785" s="93"/>
      <c r="D785" s="94">
        <f t="shared" si="79"/>
        <v>0</v>
      </c>
      <c r="E785" s="355">
        <f t="shared" si="77"/>
        <v>0</v>
      </c>
      <c r="F785" s="94">
        <f t="shared" si="80"/>
        <v>0</v>
      </c>
      <c r="G785" s="94">
        <f>IF(AND(C785&lt;&gt;"",SUM(G$34:G784)&lt;E$25),$E$25/$E$29,0)</f>
        <v>0</v>
      </c>
      <c r="H785" s="94">
        <f t="shared" si="81"/>
        <v>0</v>
      </c>
      <c r="I785" s="94">
        <f t="shared" si="83"/>
        <v>0</v>
      </c>
      <c r="J785" s="320" t="str">
        <f t="shared" si="82"/>
        <v>2084–2085</v>
      </c>
      <c r="L785" s="356"/>
      <c r="N785" s="95"/>
    </row>
    <row r="786" spans="1:14" x14ac:dyDescent="0.3">
      <c r="A786" s="354">
        <v>67632</v>
      </c>
      <c r="B786" s="92">
        <f t="shared" si="78"/>
        <v>0</v>
      </c>
      <c r="C786" s="93"/>
      <c r="D786" s="94">
        <f t="shared" si="79"/>
        <v>0</v>
      </c>
      <c r="E786" s="355">
        <f t="shared" si="77"/>
        <v>0</v>
      </c>
      <c r="F786" s="94">
        <f t="shared" si="80"/>
        <v>0</v>
      </c>
      <c r="G786" s="94">
        <f>IF(AND(C786&lt;&gt;"",SUM(G$34:G785)&lt;E$25),$E$25/$E$29,0)</f>
        <v>0</v>
      </c>
      <c r="H786" s="94">
        <f t="shared" si="81"/>
        <v>0</v>
      </c>
      <c r="I786" s="94">
        <f t="shared" si="83"/>
        <v>0</v>
      </c>
      <c r="J786" s="320" t="str">
        <f t="shared" si="82"/>
        <v>2084–2085</v>
      </c>
      <c r="L786" s="356"/>
      <c r="N786" s="95"/>
    </row>
    <row r="787" spans="1:14" x14ac:dyDescent="0.3">
      <c r="A787" s="354">
        <v>67663</v>
      </c>
      <c r="B787" s="92">
        <f t="shared" si="78"/>
        <v>0</v>
      </c>
      <c r="C787" s="93"/>
      <c r="D787" s="94">
        <f t="shared" si="79"/>
        <v>0</v>
      </c>
      <c r="E787" s="355">
        <f t="shared" si="77"/>
        <v>0</v>
      </c>
      <c r="F787" s="94">
        <f t="shared" si="80"/>
        <v>0</v>
      </c>
      <c r="G787" s="94">
        <f>IF(AND(C787&lt;&gt;"",SUM(G$34:G786)&lt;E$25),$E$25/$E$29,0)</f>
        <v>0</v>
      </c>
      <c r="H787" s="94">
        <f t="shared" si="81"/>
        <v>0</v>
      </c>
      <c r="I787" s="94">
        <f t="shared" si="83"/>
        <v>0</v>
      </c>
      <c r="J787" s="320" t="str">
        <f t="shared" si="82"/>
        <v>2084–2085</v>
      </c>
      <c r="L787" s="356"/>
      <c r="N787" s="95"/>
    </row>
    <row r="788" spans="1:14" x14ac:dyDescent="0.3">
      <c r="A788" s="354">
        <v>67693</v>
      </c>
      <c r="B788" s="92">
        <f t="shared" si="78"/>
        <v>0</v>
      </c>
      <c r="C788" s="93"/>
      <c r="D788" s="94">
        <f t="shared" si="79"/>
        <v>0</v>
      </c>
      <c r="E788" s="355">
        <f t="shared" si="77"/>
        <v>0</v>
      </c>
      <c r="F788" s="94">
        <f t="shared" si="80"/>
        <v>0</v>
      </c>
      <c r="G788" s="94">
        <f>IF(AND(C788&lt;&gt;"",SUM(G$34:G787)&lt;E$25),$E$25/$E$29,0)</f>
        <v>0</v>
      </c>
      <c r="H788" s="94">
        <f t="shared" si="81"/>
        <v>0</v>
      </c>
      <c r="I788" s="94">
        <f t="shared" si="83"/>
        <v>0</v>
      </c>
      <c r="J788" s="320" t="str">
        <f t="shared" si="82"/>
        <v>2084–2085</v>
      </c>
      <c r="L788" s="356"/>
      <c r="N788" s="95"/>
    </row>
    <row r="789" spans="1:14" x14ac:dyDescent="0.3">
      <c r="A789" s="354">
        <v>67724</v>
      </c>
      <c r="B789" s="92">
        <f t="shared" si="78"/>
        <v>0</v>
      </c>
      <c r="C789" s="93"/>
      <c r="D789" s="94">
        <f t="shared" si="79"/>
        <v>0</v>
      </c>
      <c r="E789" s="355">
        <f t="shared" si="77"/>
        <v>0</v>
      </c>
      <c r="F789" s="94">
        <f t="shared" si="80"/>
        <v>0</v>
      </c>
      <c r="G789" s="94">
        <f>IF(AND(C789&lt;&gt;"",SUM(G$34:G788)&lt;E$25),$E$25/$E$29,0)</f>
        <v>0</v>
      </c>
      <c r="H789" s="94">
        <f t="shared" si="81"/>
        <v>0</v>
      </c>
      <c r="I789" s="94">
        <f t="shared" si="83"/>
        <v>0</v>
      </c>
      <c r="J789" s="320" t="str">
        <f t="shared" si="82"/>
        <v>2084–2085</v>
      </c>
      <c r="L789" s="356"/>
      <c r="N789" s="95"/>
    </row>
    <row r="790" spans="1:14" x14ac:dyDescent="0.3">
      <c r="A790" s="354">
        <v>67754</v>
      </c>
      <c r="B790" s="92">
        <f t="shared" si="78"/>
        <v>0</v>
      </c>
      <c r="C790" s="93"/>
      <c r="D790" s="94">
        <f t="shared" si="79"/>
        <v>0</v>
      </c>
      <c r="E790" s="355">
        <f t="shared" si="77"/>
        <v>0</v>
      </c>
      <c r="F790" s="94">
        <f t="shared" si="80"/>
        <v>0</v>
      </c>
      <c r="G790" s="94">
        <f>IF(AND(C790&lt;&gt;"",SUM(G$34:G789)&lt;E$25),$E$25/$E$29,0)</f>
        <v>0</v>
      </c>
      <c r="H790" s="94">
        <f t="shared" si="81"/>
        <v>0</v>
      </c>
      <c r="I790" s="94">
        <f t="shared" si="83"/>
        <v>0</v>
      </c>
      <c r="J790" s="320" t="str">
        <f t="shared" si="82"/>
        <v>2085–2086</v>
      </c>
      <c r="L790" s="356"/>
      <c r="N790" s="95"/>
    </row>
    <row r="791" spans="1:14" x14ac:dyDescent="0.3">
      <c r="A791" s="354">
        <v>67785</v>
      </c>
      <c r="B791" s="92">
        <f t="shared" si="78"/>
        <v>0</v>
      </c>
      <c r="C791" s="93"/>
      <c r="D791" s="94">
        <f t="shared" si="79"/>
        <v>0</v>
      </c>
      <c r="E791" s="355">
        <f t="shared" si="77"/>
        <v>0</v>
      </c>
      <c r="F791" s="94">
        <f t="shared" si="80"/>
        <v>0</v>
      </c>
      <c r="G791" s="94">
        <f>IF(AND(C791&lt;&gt;"",SUM(G$34:G790)&lt;E$25),$E$25/$E$29,0)</f>
        <v>0</v>
      </c>
      <c r="H791" s="94">
        <f t="shared" si="81"/>
        <v>0</v>
      </c>
      <c r="I791" s="94">
        <f t="shared" si="83"/>
        <v>0</v>
      </c>
      <c r="J791" s="320" t="str">
        <f t="shared" si="82"/>
        <v>2085–2086</v>
      </c>
      <c r="L791" s="356"/>
      <c r="N791" s="95"/>
    </row>
    <row r="792" spans="1:14" x14ac:dyDescent="0.3">
      <c r="A792" s="354">
        <v>67816</v>
      </c>
      <c r="B792" s="92">
        <f t="shared" si="78"/>
        <v>0</v>
      </c>
      <c r="C792" s="93"/>
      <c r="D792" s="94">
        <f t="shared" si="79"/>
        <v>0</v>
      </c>
      <c r="E792" s="355">
        <f t="shared" si="77"/>
        <v>0</v>
      </c>
      <c r="F792" s="94">
        <f t="shared" si="80"/>
        <v>0</v>
      </c>
      <c r="G792" s="94">
        <f>IF(AND(C792&lt;&gt;"",SUM(G$34:G791)&lt;E$25),$E$25/$E$29,0)</f>
        <v>0</v>
      </c>
      <c r="H792" s="94">
        <f t="shared" si="81"/>
        <v>0</v>
      </c>
      <c r="I792" s="94">
        <f t="shared" si="83"/>
        <v>0</v>
      </c>
      <c r="J792" s="320" t="str">
        <f t="shared" si="82"/>
        <v>2085–2086</v>
      </c>
      <c r="L792" s="356"/>
      <c r="N792" s="95"/>
    </row>
    <row r="793" spans="1:14" x14ac:dyDescent="0.3">
      <c r="A793" s="354">
        <v>67846</v>
      </c>
      <c r="B793" s="92">
        <f t="shared" si="78"/>
        <v>0</v>
      </c>
      <c r="C793" s="93"/>
      <c r="D793" s="94">
        <f t="shared" si="79"/>
        <v>0</v>
      </c>
      <c r="E793" s="355">
        <f t="shared" si="77"/>
        <v>0</v>
      </c>
      <c r="F793" s="94">
        <f t="shared" si="80"/>
        <v>0</v>
      </c>
      <c r="G793" s="94">
        <f>IF(AND(C793&lt;&gt;"",SUM(G$34:G792)&lt;E$25),$E$25/$E$29,0)</f>
        <v>0</v>
      </c>
      <c r="H793" s="94">
        <f t="shared" si="81"/>
        <v>0</v>
      </c>
      <c r="I793" s="94">
        <f t="shared" si="83"/>
        <v>0</v>
      </c>
      <c r="J793" s="320" t="str">
        <f t="shared" si="82"/>
        <v>2085–2086</v>
      </c>
      <c r="L793" s="356"/>
      <c r="N793" s="95"/>
    </row>
    <row r="794" spans="1:14" x14ac:dyDescent="0.3">
      <c r="A794" s="354">
        <v>67877</v>
      </c>
      <c r="B794" s="92">
        <f t="shared" si="78"/>
        <v>0</v>
      </c>
      <c r="C794" s="93"/>
      <c r="D794" s="94">
        <f t="shared" si="79"/>
        <v>0</v>
      </c>
      <c r="E794" s="355">
        <f t="shared" si="77"/>
        <v>0</v>
      </c>
      <c r="F794" s="94">
        <f t="shared" si="80"/>
        <v>0</v>
      </c>
      <c r="G794" s="94">
        <f>IF(AND(C794&lt;&gt;"",SUM(G$34:G793)&lt;E$25),$E$25/$E$29,0)</f>
        <v>0</v>
      </c>
      <c r="H794" s="94">
        <f t="shared" si="81"/>
        <v>0</v>
      </c>
      <c r="I794" s="94">
        <f t="shared" si="83"/>
        <v>0</v>
      </c>
      <c r="J794" s="320" t="str">
        <f t="shared" si="82"/>
        <v>2085–2086</v>
      </c>
      <c r="L794" s="356"/>
      <c r="N794" s="95"/>
    </row>
    <row r="795" spans="1:14" x14ac:dyDescent="0.3">
      <c r="A795" s="354">
        <v>67907</v>
      </c>
      <c r="B795" s="92">
        <f t="shared" si="78"/>
        <v>0</v>
      </c>
      <c r="C795" s="93"/>
      <c r="D795" s="94">
        <f t="shared" si="79"/>
        <v>0</v>
      </c>
      <c r="E795" s="355">
        <f t="shared" si="77"/>
        <v>0</v>
      </c>
      <c r="F795" s="94">
        <f t="shared" si="80"/>
        <v>0</v>
      </c>
      <c r="G795" s="94">
        <f>IF(AND(C795&lt;&gt;"",SUM(G$34:G794)&lt;E$25),$E$25/$E$29,0)</f>
        <v>0</v>
      </c>
      <c r="H795" s="94">
        <f t="shared" si="81"/>
        <v>0</v>
      </c>
      <c r="I795" s="94">
        <f t="shared" si="83"/>
        <v>0</v>
      </c>
      <c r="J795" s="320" t="str">
        <f t="shared" si="82"/>
        <v>2085–2086</v>
      </c>
      <c r="L795" s="356"/>
      <c r="N795" s="95"/>
    </row>
    <row r="796" spans="1:14" x14ac:dyDescent="0.3">
      <c r="A796" s="354">
        <v>67938</v>
      </c>
      <c r="B796" s="92">
        <f t="shared" si="78"/>
        <v>0</v>
      </c>
      <c r="C796" s="93"/>
      <c r="D796" s="94">
        <f t="shared" si="79"/>
        <v>0</v>
      </c>
      <c r="E796" s="355">
        <f t="shared" si="77"/>
        <v>0</v>
      </c>
      <c r="F796" s="94">
        <f t="shared" si="80"/>
        <v>0</v>
      </c>
      <c r="G796" s="94">
        <f>IF(AND(C796&lt;&gt;"",SUM(G$34:G795)&lt;E$25),$E$25/$E$29,0)</f>
        <v>0</v>
      </c>
      <c r="H796" s="94">
        <f t="shared" si="81"/>
        <v>0</v>
      </c>
      <c r="I796" s="94">
        <f t="shared" si="83"/>
        <v>0</v>
      </c>
      <c r="J796" s="320" t="str">
        <f t="shared" si="82"/>
        <v>2085–2086</v>
      </c>
      <c r="L796" s="356"/>
      <c r="N796" s="95"/>
    </row>
    <row r="797" spans="1:14" x14ac:dyDescent="0.3">
      <c r="A797" s="354">
        <v>67969</v>
      </c>
      <c r="B797" s="92">
        <f t="shared" si="78"/>
        <v>0</v>
      </c>
      <c r="C797" s="93"/>
      <c r="D797" s="94">
        <f t="shared" si="79"/>
        <v>0</v>
      </c>
      <c r="E797" s="355">
        <f t="shared" si="77"/>
        <v>0</v>
      </c>
      <c r="F797" s="94">
        <f t="shared" si="80"/>
        <v>0</v>
      </c>
      <c r="G797" s="94">
        <f>IF(AND(C797&lt;&gt;"",SUM(G$34:G796)&lt;E$25),$E$25/$E$29,0)</f>
        <v>0</v>
      </c>
      <c r="H797" s="94">
        <f t="shared" si="81"/>
        <v>0</v>
      </c>
      <c r="I797" s="94">
        <f t="shared" si="83"/>
        <v>0</v>
      </c>
      <c r="J797" s="320" t="str">
        <f t="shared" si="82"/>
        <v>2085–2086</v>
      </c>
      <c r="L797" s="356"/>
      <c r="N797" s="95"/>
    </row>
    <row r="798" spans="1:14" x14ac:dyDescent="0.3">
      <c r="A798" s="354">
        <v>67997</v>
      </c>
      <c r="B798" s="92">
        <f t="shared" si="78"/>
        <v>0</v>
      </c>
      <c r="C798" s="93"/>
      <c r="D798" s="94">
        <f t="shared" si="79"/>
        <v>0</v>
      </c>
      <c r="E798" s="355">
        <f t="shared" si="77"/>
        <v>0</v>
      </c>
      <c r="F798" s="94">
        <f t="shared" si="80"/>
        <v>0</v>
      </c>
      <c r="G798" s="94">
        <f>IF(AND(C798&lt;&gt;"",SUM(G$34:G797)&lt;E$25),$E$25/$E$29,0)</f>
        <v>0</v>
      </c>
      <c r="H798" s="94">
        <f t="shared" si="81"/>
        <v>0</v>
      </c>
      <c r="I798" s="94">
        <f t="shared" si="83"/>
        <v>0</v>
      </c>
      <c r="J798" s="320" t="str">
        <f t="shared" si="82"/>
        <v>2085–2086</v>
      </c>
      <c r="L798" s="356"/>
      <c r="N798" s="95"/>
    </row>
    <row r="799" spans="1:14" x14ac:dyDescent="0.3">
      <c r="A799" s="354">
        <v>68028</v>
      </c>
      <c r="B799" s="92">
        <f t="shared" si="78"/>
        <v>0</v>
      </c>
      <c r="C799" s="93"/>
      <c r="D799" s="94">
        <f t="shared" si="79"/>
        <v>0</v>
      </c>
      <c r="E799" s="355">
        <f t="shared" si="77"/>
        <v>0</v>
      </c>
      <c r="F799" s="94">
        <f t="shared" si="80"/>
        <v>0</v>
      </c>
      <c r="G799" s="94">
        <f>IF(AND(C799&lt;&gt;"",SUM(G$34:G798)&lt;E$25),$E$25/$E$29,0)</f>
        <v>0</v>
      </c>
      <c r="H799" s="94">
        <f t="shared" si="81"/>
        <v>0</v>
      </c>
      <c r="I799" s="94">
        <f t="shared" si="83"/>
        <v>0</v>
      </c>
      <c r="J799" s="320" t="str">
        <f t="shared" si="82"/>
        <v>2085–2086</v>
      </c>
      <c r="L799" s="356"/>
      <c r="N799" s="95"/>
    </row>
    <row r="800" spans="1:14" x14ac:dyDescent="0.3">
      <c r="A800" s="354">
        <v>68058</v>
      </c>
      <c r="B800" s="92">
        <f t="shared" si="78"/>
        <v>0</v>
      </c>
      <c r="C800" s="93"/>
      <c r="D800" s="94">
        <f t="shared" si="79"/>
        <v>0</v>
      </c>
      <c r="E800" s="355">
        <f t="shared" si="77"/>
        <v>0</v>
      </c>
      <c r="F800" s="94">
        <f t="shared" si="80"/>
        <v>0</v>
      </c>
      <c r="G800" s="94">
        <f>IF(AND(C800&lt;&gt;"",SUM(G$34:G799)&lt;E$25),$E$25/$E$29,0)</f>
        <v>0</v>
      </c>
      <c r="H800" s="94">
        <f t="shared" si="81"/>
        <v>0</v>
      </c>
      <c r="I800" s="94">
        <f t="shared" si="83"/>
        <v>0</v>
      </c>
      <c r="J800" s="320" t="str">
        <f t="shared" si="82"/>
        <v>2085–2086</v>
      </c>
      <c r="L800" s="356"/>
      <c r="N800" s="95"/>
    </row>
    <row r="801" spans="1:14" x14ac:dyDescent="0.3">
      <c r="A801" s="354">
        <v>68089</v>
      </c>
      <c r="B801" s="92">
        <f t="shared" si="78"/>
        <v>0</v>
      </c>
      <c r="C801" s="93"/>
      <c r="D801" s="94">
        <f t="shared" si="79"/>
        <v>0</v>
      </c>
      <c r="E801" s="355">
        <f t="shared" si="77"/>
        <v>0</v>
      </c>
      <c r="F801" s="94">
        <f t="shared" si="80"/>
        <v>0</v>
      </c>
      <c r="G801" s="94">
        <f>IF(AND(C801&lt;&gt;"",SUM(G$34:G800)&lt;E$25),$E$25/$E$29,0)</f>
        <v>0</v>
      </c>
      <c r="H801" s="94">
        <f t="shared" si="81"/>
        <v>0</v>
      </c>
      <c r="I801" s="94">
        <f t="shared" si="83"/>
        <v>0</v>
      </c>
      <c r="J801" s="320" t="str">
        <f t="shared" si="82"/>
        <v>2085–2086</v>
      </c>
      <c r="L801" s="356"/>
      <c r="N801" s="95"/>
    </row>
    <row r="802" spans="1:14" x14ac:dyDescent="0.3">
      <c r="A802" s="354">
        <v>68119</v>
      </c>
      <c r="B802" s="92">
        <f t="shared" si="78"/>
        <v>0</v>
      </c>
      <c r="C802" s="93"/>
      <c r="D802" s="94">
        <f t="shared" si="79"/>
        <v>0</v>
      </c>
      <c r="E802" s="355">
        <f t="shared" ref="E802:E865" si="84">C802-D802</f>
        <v>0</v>
      </c>
      <c r="F802" s="94">
        <f t="shared" si="80"/>
        <v>0</v>
      </c>
      <c r="G802" s="94">
        <f>IF(AND(C802&lt;&gt;"",SUM(G$34:G801)&lt;E$25),$E$25/$E$29,0)</f>
        <v>0</v>
      </c>
      <c r="H802" s="94">
        <f t="shared" si="81"/>
        <v>0</v>
      </c>
      <c r="I802" s="94">
        <f t="shared" si="83"/>
        <v>0</v>
      </c>
      <c r="J802" s="320" t="str">
        <f t="shared" si="82"/>
        <v>2086–2087</v>
      </c>
      <c r="L802" s="356"/>
      <c r="N802" s="95"/>
    </row>
    <row r="803" spans="1:14" x14ac:dyDescent="0.3">
      <c r="A803" s="354">
        <v>68150</v>
      </c>
      <c r="B803" s="92">
        <f t="shared" ref="B803:B866" si="85">IF(C803&gt;0,C803*-1,C803)</f>
        <v>0</v>
      </c>
      <c r="C803" s="93"/>
      <c r="D803" s="94">
        <f t="shared" ref="D803:D866" si="86">IF(C803="",0,IF($E$20="Beginning",IF(C802&lt;&gt;"",$F802*$E$16/12,0),IF(C802&lt;&gt;"",$F802*$E$16/12,$E$21*$E$16/12)))</f>
        <v>0</v>
      </c>
      <c r="E803" s="355">
        <f t="shared" si="84"/>
        <v>0</v>
      </c>
      <c r="F803" s="94">
        <f t="shared" ref="F803:F866" si="87">IF(C803="",0,IF(C802="",$E$21-E803,IF(C803&lt;&gt;"",F802-E803)))</f>
        <v>0</v>
      </c>
      <c r="G803" s="94">
        <f>IF(AND(C803&lt;&gt;"",SUM(G$34:G802)&lt;E$25),$E$25/$E$29,0)</f>
        <v>0</v>
      </c>
      <c r="H803" s="94">
        <f t="shared" ref="H803:H866" si="88">IF(C803&lt;&gt;"",G803+H802,0)</f>
        <v>0</v>
      </c>
      <c r="I803" s="94">
        <f t="shared" si="83"/>
        <v>0</v>
      </c>
      <c r="J803" s="320" t="str">
        <f t="shared" ref="J803:J866" si="89">IF(OR(MONTH(A803)=1,MONTH(A803)=2,MONTH(A803)=3,MONTH(A803)=4,MONTH(A803)=5,MONTH(A803)=6),YEAR(A803)-1&amp;"–"&amp;YEAR(A803),YEAR(A803)&amp;"–"&amp;YEAR(A803)+1)</f>
        <v>2086–2087</v>
      </c>
      <c r="L803" s="356"/>
      <c r="N803" s="95"/>
    </row>
    <row r="804" spans="1:14" x14ac:dyDescent="0.3">
      <c r="A804" s="354">
        <v>68181</v>
      </c>
      <c r="B804" s="92">
        <f t="shared" si="85"/>
        <v>0</v>
      </c>
      <c r="C804" s="93"/>
      <c r="D804" s="94">
        <f t="shared" si="86"/>
        <v>0</v>
      </c>
      <c r="E804" s="355">
        <f t="shared" si="84"/>
        <v>0</v>
      </c>
      <c r="F804" s="94">
        <f t="shared" si="87"/>
        <v>0</v>
      </c>
      <c r="G804" s="94">
        <f>IF(AND(C804&lt;&gt;"",SUM(G$34:G803)&lt;E$25),$E$25/$E$29,0)</f>
        <v>0</v>
      </c>
      <c r="H804" s="94">
        <f t="shared" si="88"/>
        <v>0</v>
      </c>
      <c r="I804" s="94">
        <f t="shared" ref="I804:I867" si="90">IF(C804&lt;&gt;"",$E$25-H804,0)</f>
        <v>0</v>
      </c>
      <c r="J804" s="320" t="str">
        <f t="shared" si="89"/>
        <v>2086–2087</v>
      </c>
      <c r="L804" s="356"/>
      <c r="N804" s="95"/>
    </row>
    <row r="805" spans="1:14" x14ac:dyDescent="0.3">
      <c r="A805" s="354">
        <v>68211</v>
      </c>
      <c r="B805" s="92">
        <f t="shared" si="85"/>
        <v>0</v>
      </c>
      <c r="C805" s="93"/>
      <c r="D805" s="94">
        <f t="shared" si="86"/>
        <v>0</v>
      </c>
      <c r="E805" s="355">
        <f t="shared" si="84"/>
        <v>0</v>
      </c>
      <c r="F805" s="94">
        <f t="shared" si="87"/>
        <v>0</v>
      </c>
      <c r="G805" s="94">
        <f>IF(AND(C805&lt;&gt;"",SUM(G$34:G804)&lt;E$25),$E$25/$E$29,0)</f>
        <v>0</v>
      </c>
      <c r="H805" s="94">
        <f t="shared" si="88"/>
        <v>0</v>
      </c>
      <c r="I805" s="94">
        <f t="shared" si="90"/>
        <v>0</v>
      </c>
      <c r="J805" s="320" t="str">
        <f t="shared" si="89"/>
        <v>2086–2087</v>
      </c>
      <c r="L805" s="356"/>
      <c r="N805" s="95"/>
    </row>
    <row r="806" spans="1:14" x14ac:dyDescent="0.3">
      <c r="A806" s="354">
        <v>68242</v>
      </c>
      <c r="B806" s="92">
        <f t="shared" si="85"/>
        <v>0</v>
      </c>
      <c r="C806" s="93"/>
      <c r="D806" s="94">
        <f t="shared" si="86"/>
        <v>0</v>
      </c>
      <c r="E806" s="355">
        <f t="shared" si="84"/>
        <v>0</v>
      </c>
      <c r="F806" s="94">
        <f t="shared" si="87"/>
        <v>0</v>
      </c>
      <c r="G806" s="94">
        <f>IF(AND(C806&lt;&gt;"",SUM(G$34:G805)&lt;E$25),$E$25/$E$29,0)</f>
        <v>0</v>
      </c>
      <c r="H806" s="94">
        <f t="shared" si="88"/>
        <v>0</v>
      </c>
      <c r="I806" s="94">
        <f t="shared" si="90"/>
        <v>0</v>
      </c>
      <c r="J806" s="320" t="str">
        <f t="shared" si="89"/>
        <v>2086–2087</v>
      </c>
      <c r="L806" s="356"/>
      <c r="N806" s="95"/>
    </row>
    <row r="807" spans="1:14" x14ac:dyDescent="0.3">
      <c r="A807" s="354">
        <v>68272</v>
      </c>
      <c r="B807" s="92">
        <f t="shared" si="85"/>
        <v>0</v>
      </c>
      <c r="C807" s="93"/>
      <c r="D807" s="94">
        <f t="shared" si="86"/>
        <v>0</v>
      </c>
      <c r="E807" s="355">
        <f t="shared" si="84"/>
        <v>0</v>
      </c>
      <c r="F807" s="94">
        <f t="shared" si="87"/>
        <v>0</v>
      </c>
      <c r="G807" s="94">
        <f>IF(AND(C807&lt;&gt;"",SUM(G$34:G806)&lt;E$25),$E$25/$E$29,0)</f>
        <v>0</v>
      </c>
      <c r="H807" s="94">
        <f t="shared" si="88"/>
        <v>0</v>
      </c>
      <c r="I807" s="94">
        <f t="shared" si="90"/>
        <v>0</v>
      </c>
      <c r="J807" s="320" t="str">
        <f t="shared" si="89"/>
        <v>2086–2087</v>
      </c>
      <c r="L807" s="356"/>
      <c r="N807" s="95"/>
    </row>
    <row r="808" spans="1:14" x14ac:dyDescent="0.3">
      <c r="A808" s="354">
        <v>68303</v>
      </c>
      <c r="B808" s="92">
        <f t="shared" si="85"/>
        <v>0</v>
      </c>
      <c r="C808" s="93"/>
      <c r="D808" s="94">
        <f t="shared" si="86"/>
        <v>0</v>
      </c>
      <c r="E808" s="355">
        <f t="shared" si="84"/>
        <v>0</v>
      </c>
      <c r="F808" s="94">
        <f t="shared" si="87"/>
        <v>0</v>
      </c>
      <c r="G808" s="94">
        <f>IF(AND(C808&lt;&gt;"",SUM(G$34:G807)&lt;E$25),$E$25/$E$29,0)</f>
        <v>0</v>
      </c>
      <c r="H808" s="94">
        <f t="shared" si="88"/>
        <v>0</v>
      </c>
      <c r="I808" s="94">
        <f t="shared" si="90"/>
        <v>0</v>
      </c>
      <c r="J808" s="320" t="str">
        <f t="shared" si="89"/>
        <v>2086–2087</v>
      </c>
      <c r="L808" s="356"/>
      <c r="N808" s="95"/>
    </row>
    <row r="809" spans="1:14" x14ac:dyDescent="0.3">
      <c r="A809" s="354">
        <v>68334</v>
      </c>
      <c r="B809" s="92">
        <f t="shared" si="85"/>
        <v>0</v>
      </c>
      <c r="C809" s="93"/>
      <c r="D809" s="94">
        <f t="shared" si="86"/>
        <v>0</v>
      </c>
      <c r="E809" s="355">
        <f t="shared" si="84"/>
        <v>0</v>
      </c>
      <c r="F809" s="94">
        <f t="shared" si="87"/>
        <v>0</v>
      </c>
      <c r="G809" s="94">
        <f>IF(AND(C809&lt;&gt;"",SUM(G$34:G808)&lt;E$25),$E$25/$E$29,0)</f>
        <v>0</v>
      </c>
      <c r="H809" s="94">
        <f t="shared" si="88"/>
        <v>0</v>
      </c>
      <c r="I809" s="94">
        <f t="shared" si="90"/>
        <v>0</v>
      </c>
      <c r="J809" s="320" t="str">
        <f t="shared" si="89"/>
        <v>2086–2087</v>
      </c>
      <c r="L809" s="356"/>
      <c r="N809" s="95"/>
    </row>
    <row r="810" spans="1:14" x14ac:dyDescent="0.3">
      <c r="A810" s="354">
        <v>68362</v>
      </c>
      <c r="B810" s="92">
        <f t="shared" si="85"/>
        <v>0</v>
      </c>
      <c r="C810" s="93"/>
      <c r="D810" s="94">
        <f t="shared" si="86"/>
        <v>0</v>
      </c>
      <c r="E810" s="355">
        <f t="shared" si="84"/>
        <v>0</v>
      </c>
      <c r="F810" s="94">
        <f t="shared" si="87"/>
        <v>0</v>
      </c>
      <c r="G810" s="94">
        <f>IF(AND(C810&lt;&gt;"",SUM(G$34:G809)&lt;E$25),$E$25/$E$29,0)</f>
        <v>0</v>
      </c>
      <c r="H810" s="94">
        <f t="shared" si="88"/>
        <v>0</v>
      </c>
      <c r="I810" s="94">
        <f t="shared" si="90"/>
        <v>0</v>
      </c>
      <c r="J810" s="320" t="str">
        <f t="shared" si="89"/>
        <v>2086–2087</v>
      </c>
      <c r="L810" s="356"/>
      <c r="N810" s="95"/>
    </row>
    <row r="811" spans="1:14" x14ac:dyDescent="0.3">
      <c r="A811" s="354">
        <v>68393</v>
      </c>
      <c r="B811" s="92">
        <f t="shared" si="85"/>
        <v>0</v>
      </c>
      <c r="C811" s="93"/>
      <c r="D811" s="94">
        <f t="shared" si="86"/>
        <v>0</v>
      </c>
      <c r="E811" s="355">
        <f t="shared" si="84"/>
        <v>0</v>
      </c>
      <c r="F811" s="94">
        <f t="shared" si="87"/>
        <v>0</v>
      </c>
      <c r="G811" s="94">
        <f>IF(AND(C811&lt;&gt;"",SUM(G$34:G810)&lt;E$25),$E$25/$E$29,0)</f>
        <v>0</v>
      </c>
      <c r="H811" s="94">
        <f t="shared" si="88"/>
        <v>0</v>
      </c>
      <c r="I811" s="94">
        <f t="shared" si="90"/>
        <v>0</v>
      </c>
      <c r="J811" s="320" t="str">
        <f t="shared" si="89"/>
        <v>2086–2087</v>
      </c>
      <c r="L811" s="356"/>
      <c r="N811" s="95"/>
    </row>
    <row r="812" spans="1:14" x14ac:dyDescent="0.3">
      <c r="A812" s="354">
        <v>68423</v>
      </c>
      <c r="B812" s="92">
        <f t="shared" si="85"/>
        <v>0</v>
      </c>
      <c r="C812" s="93"/>
      <c r="D812" s="94">
        <f t="shared" si="86"/>
        <v>0</v>
      </c>
      <c r="E812" s="355">
        <f t="shared" si="84"/>
        <v>0</v>
      </c>
      <c r="F812" s="94">
        <f t="shared" si="87"/>
        <v>0</v>
      </c>
      <c r="G812" s="94">
        <f>IF(AND(C812&lt;&gt;"",SUM(G$34:G811)&lt;E$25),$E$25/$E$29,0)</f>
        <v>0</v>
      </c>
      <c r="H812" s="94">
        <f t="shared" si="88"/>
        <v>0</v>
      </c>
      <c r="I812" s="94">
        <f t="shared" si="90"/>
        <v>0</v>
      </c>
      <c r="J812" s="320" t="str">
        <f t="shared" si="89"/>
        <v>2086–2087</v>
      </c>
      <c r="L812" s="356"/>
      <c r="N812" s="95"/>
    </row>
    <row r="813" spans="1:14" x14ac:dyDescent="0.3">
      <c r="A813" s="354">
        <v>68454</v>
      </c>
      <c r="B813" s="92">
        <f t="shared" si="85"/>
        <v>0</v>
      </c>
      <c r="C813" s="93"/>
      <c r="D813" s="94">
        <f t="shared" si="86"/>
        <v>0</v>
      </c>
      <c r="E813" s="355">
        <f t="shared" si="84"/>
        <v>0</v>
      </c>
      <c r="F813" s="94">
        <f t="shared" si="87"/>
        <v>0</v>
      </c>
      <c r="G813" s="94">
        <f>IF(AND(C813&lt;&gt;"",SUM(G$34:G812)&lt;E$25),$E$25/$E$29,0)</f>
        <v>0</v>
      </c>
      <c r="H813" s="94">
        <f t="shared" si="88"/>
        <v>0</v>
      </c>
      <c r="I813" s="94">
        <f t="shared" si="90"/>
        <v>0</v>
      </c>
      <c r="J813" s="320" t="str">
        <f t="shared" si="89"/>
        <v>2086–2087</v>
      </c>
      <c r="L813" s="356"/>
      <c r="N813" s="95"/>
    </row>
    <row r="814" spans="1:14" x14ac:dyDescent="0.3">
      <c r="A814" s="354">
        <v>68484</v>
      </c>
      <c r="B814" s="92">
        <f t="shared" si="85"/>
        <v>0</v>
      </c>
      <c r="C814" s="93"/>
      <c r="D814" s="94">
        <f t="shared" si="86"/>
        <v>0</v>
      </c>
      <c r="E814" s="355">
        <f t="shared" si="84"/>
        <v>0</v>
      </c>
      <c r="F814" s="94">
        <f t="shared" si="87"/>
        <v>0</v>
      </c>
      <c r="G814" s="94">
        <f>IF(AND(C814&lt;&gt;"",SUM(G$34:G813)&lt;E$25),$E$25/$E$29,0)</f>
        <v>0</v>
      </c>
      <c r="H814" s="94">
        <f t="shared" si="88"/>
        <v>0</v>
      </c>
      <c r="I814" s="94">
        <f t="shared" si="90"/>
        <v>0</v>
      </c>
      <c r="J814" s="320" t="str">
        <f t="shared" si="89"/>
        <v>2087–2088</v>
      </c>
      <c r="L814" s="356"/>
      <c r="N814" s="95"/>
    </row>
    <row r="815" spans="1:14" x14ac:dyDescent="0.3">
      <c r="A815" s="354">
        <v>68515</v>
      </c>
      <c r="B815" s="92">
        <f t="shared" si="85"/>
        <v>0</v>
      </c>
      <c r="C815" s="93"/>
      <c r="D815" s="94">
        <f t="shared" si="86"/>
        <v>0</v>
      </c>
      <c r="E815" s="355">
        <f t="shared" si="84"/>
        <v>0</v>
      </c>
      <c r="F815" s="94">
        <f t="shared" si="87"/>
        <v>0</v>
      </c>
      <c r="G815" s="94">
        <f>IF(AND(C815&lt;&gt;"",SUM(G$34:G814)&lt;E$25),$E$25/$E$29,0)</f>
        <v>0</v>
      </c>
      <c r="H815" s="94">
        <f t="shared" si="88"/>
        <v>0</v>
      </c>
      <c r="I815" s="94">
        <f t="shared" si="90"/>
        <v>0</v>
      </c>
      <c r="J815" s="320" t="str">
        <f t="shared" si="89"/>
        <v>2087–2088</v>
      </c>
      <c r="L815" s="356"/>
      <c r="N815" s="95"/>
    </row>
    <row r="816" spans="1:14" x14ac:dyDescent="0.3">
      <c r="A816" s="354">
        <v>68546</v>
      </c>
      <c r="B816" s="92">
        <f t="shared" si="85"/>
        <v>0</v>
      </c>
      <c r="C816" s="93"/>
      <c r="D816" s="94">
        <f t="shared" si="86"/>
        <v>0</v>
      </c>
      <c r="E816" s="355">
        <f t="shared" si="84"/>
        <v>0</v>
      </c>
      <c r="F816" s="94">
        <f t="shared" si="87"/>
        <v>0</v>
      </c>
      <c r="G816" s="94">
        <f>IF(AND(C816&lt;&gt;"",SUM(G$34:G815)&lt;E$25),$E$25/$E$29,0)</f>
        <v>0</v>
      </c>
      <c r="H816" s="94">
        <f t="shared" si="88"/>
        <v>0</v>
      </c>
      <c r="I816" s="94">
        <f t="shared" si="90"/>
        <v>0</v>
      </c>
      <c r="J816" s="320" t="str">
        <f t="shared" si="89"/>
        <v>2087–2088</v>
      </c>
      <c r="L816" s="356"/>
      <c r="N816" s="95"/>
    </row>
    <row r="817" spans="1:14" x14ac:dyDescent="0.3">
      <c r="A817" s="354">
        <v>68576</v>
      </c>
      <c r="B817" s="92">
        <f t="shared" si="85"/>
        <v>0</v>
      </c>
      <c r="C817" s="93"/>
      <c r="D817" s="94">
        <f t="shared" si="86"/>
        <v>0</v>
      </c>
      <c r="E817" s="355">
        <f t="shared" si="84"/>
        <v>0</v>
      </c>
      <c r="F817" s="94">
        <f t="shared" si="87"/>
        <v>0</v>
      </c>
      <c r="G817" s="94">
        <f>IF(AND(C817&lt;&gt;"",SUM(G$34:G816)&lt;E$25),$E$25/$E$29,0)</f>
        <v>0</v>
      </c>
      <c r="H817" s="94">
        <f t="shared" si="88"/>
        <v>0</v>
      </c>
      <c r="I817" s="94">
        <f t="shared" si="90"/>
        <v>0</v>
      </c>
      <c r="J817" s="320" t="str">
        <f t="shared" si="89"/>
        <v>2087–2088</v>
      </c>
      <c r="L817" s="356"/>
      <c r="N817" s="95"/>
    </row>
    <row r="818" spans="1:14" x14ac:dyDescent="0.3">
      <c r="A818" s="354">
        <v>68607</v>
      </c>
      <c r="B818" s="92">
        <f t="shared" si="85"/>
        <v>0</v>
      </c>
      <c r="C818" s="93"/>
      <c r="D818" s="94">
        <f t="shared" si="86"/>
        <v>0</v>
      </c>
      <c r="E818" s="355">
        <f t="shared" si="84"/>
        <v>0</v>
      </c>
      <c r="F818" s="94">
        <f t="shared" si="87"/>
        <v>0</v>
      </c>
      <c r="G818" s="94">
        <f>IF(AND(C818&lt;&gt;"",SUM(G$34:G817)&lt;E$25),$E$25/$E$29,0)</f>
        <v>0</v>
      </c>
      <c r="H818" s="94">
        <f t="shared" si="88"/>
        <v>0</v>
      </c>
      <c r="I818" s="94">
        <f t="shared" si="90"/>
        <v>0</v>
      </c>
      <c r="J818" s="320" t="str">
        <f t="shared" si="89"/>
        <v>2087–2088</v>
      </c>
      <c r="L818" s="356"/>
      <c r="N818" s="95"/>
    </row>
    <row r="819" spans="1:14" x14ac:dyDescent="0.3">
      <c r="A819" s="354">
        <v>68637</v>
      </c>
      <c r="B819" s="92">
        <f t="shared" si="85"/>
        <v>0</v>
      </c>
      <c r="C819" s="93"/>
      <c r="D819" s="94">
        <f t="shared" si="86"/>
        <v>0</v>
      </c>
      <c r="E819" s="355">
        <f t="shared" si="84"/>
        <v>0</v>
      </c>
      <c r="F819" s="94">
        <f t="shared" si="87"/>
        <v>0</v>
      </c>
      <c r="G819" s="94">
        <f>IF(AND(C819&lt;&gt;"",SUM(G$34:G818)&lt;E$25),$E$25/$E$29,0)</f>
        <v>0</v>
      </c>
      <c r="H819" s="94">
        <f t="shared" si="88"/>
        <v>0</v>
      </c>
      <c r="I819" s="94">
        <f t="shared" si="90"/>
        <v>0</v>
      </c>
      <c r="J819" s="320" t="str">
        <f t="shared" si="89"/>
        <v>2087–2088</v>
      </c>
      <c r="L819" s="356"/>
      <c r="N819" s="95"/>
    </row>
    <row r="820" spans="1:14" x14ac:dyDescent="0.3">
      <c r="A820" s="354">
        <v>68668</v>
      </c>
      <c r="B820" s="92">
        <f t="shared" si="85"/>
        <v>0</v>
      </c>
      <c r="C820" s="93"/>
      <c r="D820" s="94">
        <f t="shared" si="86"/>
        <v>0</v>
      </c>
      <c r="E820" s="355">
        <f t="shared" si="84"/>
        <v>0</v>
      </c>
      <c r="F820" s="94">
        <f t="shared" si="87"/>
        <v>0</v>
      </c>
      <c r="G820" s="94">
        <f>IF(AND(C820&lt;&gt;"",SUM(G$34:G819)&lt;E$25),$E$25/$E$29,0)</f>
        <v>0</v>
      </c>
      <c r="H820" s="94">
        <f t="shared" si="88"/>
        <v>0</v>
      </c>
      <c r="I820" s="94">
        <f t="shared" si="90"/>
        <v>0</v>
      </c>
      <c r="J820" s="320" t="str">
        <f t="shared" si="89"/>
        <v>2087–2088</v>
      </c>
      <c r="L820" s="356"/>
      <c r="N820" s="95"/>
    </row>
    <row r="821" spans="1:14" x14ac:dyDescent="0.3">
      <c r="A821" s="354">
        <v>68699</v>
      </c>
      <c r="B821" s="92">
        <f t="shared" si="85"/>
        <v>0</v>
      </c>
      <c r="C821" s="93"/>
      <c r="D821" s="94">
        <f t="shared" si="86"/>
        <v>0</v>
      </c>
      <c r="E821" s="355">
        <f t="shared" si="84"/>
        <v>0</v>
      </c>
      <c r="F821" s="94">
        <f t="shared" si="87"/>
        <v>0</v>
      </c>
      <c r="G821" s="94">
        <f>IF(AND(C821&lt;&gt;"",SUM(G$34:G820)&lt;E$25),$E$25/$E$29,0)</f>
        <v>0</v>
      </c>
      <c r="H821" s="94">
        <f t="shared" si="88"/>
        <v>0</v>
      </c>
      <c r="I821" s="94">
        <f t="shared" si="90"/>
        <v>0</v>
      </c>
      <c r="J821" s="320" t="str">
        <f t="shared" si="89"/>
        <v>2087–2088</v>
      </c>
      <c r="L821" s="356"/>
      <c r="N821" s="95"/>
    </row>
    <row r="822" spans="1:14" x14ac:dyDescent="0.3">
      <c r="A822" s="354">
        <v>68728</v>
      </c>
      <c r="B822" s="92">
        <f t="shared" si="85"/>
        <v>0</v>
      </c>
      <c r="C822" s="93"/>
      <c r="D822" s="94">
        <f t="shared" si="86"/>
        <v>0</v>
      </c>
      <c r="E822" s="355">
        <f t="shared" si="84"/>
        <v>0</v>
      </c>
      <c r="F822" s="94">
        <f t="shared" si="87"/>
        <v>0</v>
      </c>
      <c r="G822" s="94">
        <f>IF(AND(C822&lt;&gt;"",SUM(G$34:G821)&lt;E$25),$E$25/$E$29,0)</f>
        <v>0</v>
      </c>
      <c r="H822" s="94">
        <f t="shared" si="88"/>
        <v>0</v>
      </c>
      <c r="I822" s="94">
        <f t="shared" si="90"/>
        <v>0</v>
      </c>
      <c r="J822" s="320" t="str">
        <f t="shared" si="89"/>
        <v>2087–2088</v>
      </c>
      <c r="L822" s="356"/>
      <c r="N822" s="95"/>
    </row>
    <row r="823" spans="1:14" x14ac:dyDescent="0.3">
      <c r="A823" s="354">
        <v>68759</v>
      </c>
      <c r="B823" s="92">
        <f t="shared" si="85"/>
        <v>0</v>
      </c>
      <c r="C823" s="93"/>
      <c r="D823" s="94">
        <f t="shared" si="86"/>
        <v>0</v>
      </c>
      <c r="E823" s="355">
        <f t="shared" si="84"/>
        <v>0</v>
      </c>
      <c r="F823" s="94">
        <f t="shared" si="87"/>
        <v>0</v>
      </c>
      <c r="G823" s="94">
        <f>IF(AND(C823&lt;&gt;"",SUM(G$34:G822)&lt;E$25),$E$25/$E$29,0)</f>
        <v>0</v>
      </c>
      <c r="H823" s="94">
        <f t="shared" si="88"/>
        <v>0</v>
      </c>
      <c r="I823" s="94">
        <f t="shared" si="90"/>
        <v>0</v>
      </c>
      <c r="J823" s="320" t="str">
        <f t="shared" si="89"/>
        <v>2087–2088</v>
      </c>
      <c r="L823" s="356"/>
      <c r="N823" s="95"/>
    </row>
    <row r="824" spans="1:14" x14ac:dyDescent="0.3">
      <c r="A824" s="354">
        <v>68789</v>
      </c>
      <c r="B824" s="92">
        <f t="shared" si="85"/>
        <v>0</v>
      </c>
      <c r="C824" s="93"/>
      <c r="D824" s="94">
        <f t="shared" si="86"/>
        <v>0</v>
      </c>
      <c r="E824" s="355">
        <f t="shared" si="84"/>
        <v>0</v>
      </c>
      <c r="F824" s="94">
        <f t="shared" si="87"/>
        <v>0</v>
      </c>
      <c r="G824" s="94">
        <f>IF(AND(C824&lt;&gt;"",SUM(G$34:G823)&lt;E$25),$E$25/$E$29,0)</f>
        <v>0</v>
      </c>
      <c r="H824" s="94">
        <f t="shared" si="88"/>
        <v>0</v>
      </c>
      <c r="I824" s="94">
        <f t="shared" si="90"/>
        <v>0</v>
      </c>
      <c r="J824" s="320" t="str">
        <f t="shared" si="89"/>
        <v>2087–2088</v>
      </c>
      <c r="L824" s="356"/>
      <c r="N824" s="95"/>
    </row>
    <row r="825" spans="1:14" x14ac:dyDescent="0.3">
      <c r="A825" s="354">
        <v>68820</v>
      </c>
      <c r="B825" s="92">
        <f t="shared" si="85"/>
        <v>0</v>
      </c>
      <c r="C825" s="93"/>
      <c r="D825" s="94">
        <f t="shared" si="86"/>
        <v>0</v>
      </c>
      <c r="E825" s="355">
        <f t="shared" si="84"/>
        <v>0</v>
      </c>
      <c r="F825" s="94">
        <f t="shared" si="87"/>
        <v>0</v>
      </c>
      <c r="G825" s="94">
        <f>IF(AND(C825&lt;&gt;"",SUM(G$34:G824)&lt;E$25),$E$25/$E$29,0)</f>
        <v>0</v>
      </c>
      <c r="H825" s="94">
        <f t="shared" si="88"/>
        <v>0</v>
      </c>
      <c r="I825" s="94">
        <f t="shared" si="90"/>
        <v>0</v>
      </c>
      <c r="J825" s="320" t="str">
        <f t="shared" si="89"/>
        <v>2087–2088</v>
      </c>
      <c r="L825" s="356"/>
      <c r="N825" s="95"/>
    </row>
    <row r="826" spans="1:14" x14ac:dyDescent="0.3">
      <c r="A826" s="354">
        <v>68850</v>
      </c>
      <c r="B826" s="92">
        <f t="shared" si="85"/>
        <v>0</v>
      </c>
      <c r="C826" s="93"/>
      <c r="D826" s="94">
        <f t="shared" si="86"/>
        <v>0</v>
      </c>
      <c r="E826" s="355">
        <f t="shared" si="84"/>
        <v>0</v>
      </c>
      <c r="F826" s="94">
        <f t="shared" si="87"/>
        <v>0</v>
      </c>
      <c r="G826" s="94">
        <f>IF(AND(C826&lt;&gt;"",SUM(G$34:G825)&lt;E$25),$E$25/$E$29,0)</f>
        <v>0</v>
      </c>
      <c r="H826" s="94">
        <f t="shared" si="88"/>
        <v>0</v>
      </c>
      <c r="I826" s="94">
        <f t="shared" si="90"/>
        <v>0</v>
      </c>
      <c r="J826" s="320" t="str">
        <f t="shared" si="89"/>
        <v>2088–2089</v>
      </c>
      <c r="L826" s="356"/>
      <c r="N826" s="95"/>
    </row>
    <row r="827" spans="1:14" x14ac:dyDescent="0.3">
      <c r="A827" s="354">
        <v>68881</v>
      </c>
      <c r="B827" s="92">
        <f t="shared" si="85"/>
        <v>0</v>
      </c>
      <c r="C827" s="93"/>
      <c r="D827" s="94">
        <f t="shared" si="86"/>
        <v>0</v>
      </c>
      <c r="E827" s="355">
        <f t="shared" si="84"/>
        <v>0</v>
      </c>
      <c r="F827" s="94">
        <f t="shared" si="87"/>
        <v>0</v>
      </c>
      <c r="G827" s="94">
        <f>IF(AND(C827&lt;&gt;"",SUM(G$34:G826)&lt;E$25),$E$25/$E$29,0)</f>
        <v>0</v>
      </c>
      <c r="H827" s="94">
        <f t="shared" si="88"/>
        <v>0</v>
      </c>
      <c r="I827" s="94">
        <f t="shared" si="90"/>
        <v>0</v>
      </c>
      <c r="J827" s="320" t="str">
        <f t="shared" si="89"/>
        <v>2088–2089</v>
      </c>
      <c r="L827" s="356"/>
      <c r="N827" s="95"/>
    </row>
    <row r="828" spans="1:14" x14ac:dyDescent="0.3">
      <c r="A828" s="354">
        <v>68912</v>
      </c>
      <c r="B828" s="92">
        <f t="shared" si="85"/>
        <v>0</v>
      </c>
      <c r="C828" s="93"/>
      <c r="D828" s="94">
        <f t="shared" si="86"/>
        <v>0</v>
      </c>
      <c r="E828" s="355">
        <f t="shared" si="84"/>
        <v>0</v>
      </c>
      <c r="F828" s="94">
        <f t="shared" si="87"/>
        <v>0</v>
      </c>
      <c r="G828" s="94">
        <f>IF(AND(C828&lt;&gt;"",SUM(G$34:G827)&lt;E$25),$E$25/$E$29,0)</f>
        <v>0</v>
      </c>
      <c r="H828" s="94">
        <f t="shared" si="88"/>
        <v>0</v>
      </c>
      <c r="I828" s="94">
        <f t="shared" si="90"/>
        <v>0</v>
      </c>
      <c r="J828" s="320" t="str">
        <f t="shared" si="89"/>
        <v>2088–2089</v>
      </c>
      <c r="L828" s="356"/>
      <c r="N828" s="95"/>
    </row>
    <row r="829" spans="1:14" x14ac:dyDescent="0.3">
      <c r="A829" s="354">
        <v>68942</v>
      </c>
      <c r="B829" s="92">
        <f t="shared" si="85"/>
        <v>0</v>
      </c>
      <c r="C829" s="93"/>
      <c r="D829" s="94">
        <f t="shared" si="86"/>
        <v>0</v>
      </c>
      <c r="E829" s="355">
        <f t="shared" si="84"/>
        <v>0</v>
      </c>
      <c r="F829" s="94">
        <f t="shared" si="87"/>
        <v>0</v>
      </c>
      <c r="G829" s="94">
        <f>IF(AND(C829&lt;&gt;"",SUM(G$34:G828)&lt;E$25),$E$25/$E$29,0)</f>
        <v>0</v>
      </c>
      <c r="H829" s="94">
        <f t="shared" si="88"/>
        <v>0</v>
      </c>
      <c r="I829" s="94">
        <f t="shared" si="90"/>
        <v>0</v>
      </c>
      <c r="J829" s="320" t="str">
        <f t="shared" si="89"/>
        <v>2088–2089</v>
      </c>
      <c r="L829" s="356"/>
      <c r="N829" s="95"/>
    </row>
    <row r="830" spans="1:14" x14ac:dyDescent="0.3">
      <c r="A830" s="354">
        <v>68973</v>
      </c>
      <c r="B830" s="92">
        <f t="shared" si="85"/>
        <v>0</v>
      </c>
      <c r="C830" s="93"/>
      <c r="D830" s="94">
        <f t="shared" si="86"/>
        <v>0</v>
      </c>
      <c r="E830" s="355">
        <f t="shared" si="84"/>
        <v>0</v>
      </c>
      <c r="F830" s="94">
        <f t="shared" si="87"/>
        <v>0</v>
      </c>
      <c r="G830" s="94">
        <f>IF(AND(C830&lt;&gt;"",SUM(G$34:G829)&lt;E$25),$E$25/$E$29,0)</f>
        <v>0</v>
      </c>
      <c r="H830" s="94">
        <f t="shared" si="88"/>
        <v>0</v>
      </c>
      <c r="I830" s="94">
        <f t="shared" si="90"/>
        <v>0</v>
      </c>
      <c r="J830" s="320" t="str">
        <f t="shared" si="89"/>
        <v>2088–2089</v>
      </c>
      <c r="L830" s="356"/>
      <c r="N830" s="95"/>
    </row>
    <row r="831" spans="1:14" x14ac:dyDescent="0.3">
      <c r="A831" s="354">
        <v>69003</v>
      </c>
      <c r="B831" s="92">
        <f t="shared" si="85"/>
        <v>0</v>
      </c>
      <c r="C831" s="93"/>
      <c r="D831" s="94">
        <f t="shared" si="86"/>
        <v>0</v>
      </c>
      <c r="E831" s="355">
        <f t="shared" si="84"/>
        <v>0</v>
      </c>
      <c r="F831" s="94">
        <f t="shared" si="87"/>
        <v>0</v>
      </c>
      <c r="G831" s="94">
        <f>IF(AND(C831&lt;&gt;"",SUM(G$34:G830)&lt;E$25),$E$25/$E$29,0)</f>
        <v>0</v>
      </c>
      <c r="H831" s="94">
        <f t="shared" si="88"/>
        <v>0</v>
      </c>
      <c r="I831" s="94">
        <f t="shared" si="90"/>
        <v>0</v>
      </c>
      <c r="J831" s="320" t="str">
        <f t="shared" si="89"/>
        <v>2088–2089</v>
      </c>
      <c r="L831" s="356"/>
      <c r="N831" s="95"/>
    </row>
    <row r="832" spans="1:14" x14ac:dyDescent="0.3">
      <c r="A832" s="354">
        <v>69034</v>
      </c>
      <c r="B832" s="92">
        <f t="shared" si="85"/>
        <v>0</v>
      </c>
      <c r="C832" s="93"/>
      <c r="D832" s="94">
        <f t="shared" si="86"/>
        <v>0</v>
      </c>
      <c r="E832" s="355">
        <f t="shared" si="84"/>
        <v>0</v>
      </c>
      <c r="F832" s="94">
        <f t="shared" si="87"/>
        <v>0</v>
      </c>
      <c r="G832" s="94">
        <f>IF(AND(C832&lt;&gt;"",SUM(G$34:G831)&lt;E$25),$E$25/$E$29,0)</f>
        <v>0</v>
      </c>
      <c r="H832" s="94">
        <f t="shared" si="88"/>
        <v>0</v>
      </c>
      <c r="I832" s="94">
        <f t="shared" si="90"/>
        <v>0</v>
      </c>
      <c r="J832" s="320" t="str">
        <f t="shared" si="89"/>
        <v>2088–2089</v>
      </c>
      <c r="L832" s="356"/>
      <c r="N832" s="95"/>
    </row>
    <row r="833" spans="1:14" x14ac:dyDescent="0.3">
      <c r="A833" s="354">
        <v>69065</v>
      </c>
      <c r="B833" s="92">
        <f t="shared" si="85"/>
        <v>0</v>
      </c>
      <c r="C833" s="93"/>
      <c r="D833" s="94">
        <f t="shared" si="86"/>
        <v>0</v>
      </c>
      <c r="E833" s="355">
        <f t="shared" si="84"/>
        <v>0</v>
      </c>
      <c r="F833" s="94">
        <f t="shared" si="87"/>
        <v>0</v>
      </c>
      <c r="G833" s="94">
        <f>IF(AND(C833&lt;&gt;"",SUM(G$34:G832)&lt;E$25),$E$25/$E$29,0)</f>
        <v>0</v>
      </c>
      <c r="H833" s="94">
        <f t="shared" si="88"/>
        <v>0</v>
      </c>
      <c r="I833" s="94">
        <f t="shared" si="90"/>
        <v>0</v>
      </c>
      <c r="J833" s="320" t="str">
        <f t="shared" si="89"/>
        <v>2088–2089</v>
      </c>
      <c r="L833" s="356"/>
      <c r="N833" s="95"/>
    </row>
    <row r="834" spans="1:14" x14ac:dyDescent="0.3">
      <c r="A834" s="354">
        <v>69093</v>
      </c>
      <c r="B834" s="92">
        <f t="shared" si="85"/>
        <v>0</v>
      </c>
      <c r="C834" s="93"/>
      <c r="D834" s="94">
        <f t="shared" si="86"/>
        <v>0</v>
      </c>
      <c r="E834" s="355">
        <f t="shared" si="84"/>
        <v>0</v>
      </c>
      <c r="F834" s="94">
        <f t="shared" si="87"/>
        <v>0</v>
      </c>
      <c r="G834" s="94">
        <f>IF(AND(C834&lt;&gt;"",SUM(G$34:G833)&lt;E$25),$E$25/$E$29,0)</f>
        <v>0</v>
      </c>
      <c r="H834" s="94">
        <f t="shared" si="88"/>
        <v>0</v>
      </c>
      <c r="I834" s="94">
        <f t="shared" si="90"/>
        <v>0</v>
      </c>
      <c r="J834" s="320" t="str">
        <f t="shared" si="89"/>
        <v>2088–2089</v>
      </c>
      <c r="L834" s="356"/>
      <c r="N834" s="95"/>
    </row>
    <row r="835" spans="1:14" x14ac:dyDescent="0.3">
      <c r="A835" s="354">
        <v>69124</v>
      </c>
      <c r="B835" s="92">
        <f t="shared" si="85"/>
        <v>0</v>
      </c>
      <c r="C835" s="93"/>
      <c r="D835" s="94">
        <f t="shared" si="86"/>
        <v>0</v>
      </c>
      <c r="E835" s="355">
        <f t="shared" si="84"/>
        <v>0</v>
      </c>
      <c r="F835" s="94">
        <f t="shared" si="87"/>
        <v>0</v>
      </c>
      <c r="G835" s="94">
        <f>IF(AND(C835&lt;&gt;"",SUM(G$34:G834)&lt;E$25),$E$25/$E$29,0)</f>
        <v>0</v>
      </c>
      <c r="H835" s="94">
        <f t="shared" si="88"/>
        <v>0</v>
      </c>
      <c r="I835" s="94">
        <f t="shared" si="90"/>
        <v>0</v>
      </c>
      <c r="J835" s="320" t="str">
        <f t="shared" si="89"/>
        <v>2088–2089</v>
      </c>
      <c r="L835" s="356"/>
      <c r="N835" s="95"/>
    </row>
    <row r="836" spans="1:14" x14ac:dyDescent="0.3">
      <c r="A836" s="354">
        <v>69154</v>
      </c>
      <c r="B836" s="92">
        <f t="shared" si="85"/>
        <v>0</v>
      </c>
      <c r="C836" s="93"/>
      <c r="D836" s="94">
        <f t="shared" si="86"/>
        <v>0</v>
      </c>
      <c r="E836" s="355">
        <f t="shared" si="84"/>
        <v>0</v>
      </c>
      <c r="F836" s="94">
        <f t="shared" si="87"/>
        <v>0</v>
      </c>
      <c r="G836" s="94">
        <f>IF(AND(C836&lt;&gt;"",SUM(G$34:G835)&lt;E$25),$E$25/$E$29,0)</f>
        <v>0</v>
      </c>
      <c r="H836" s="94">
        <f t="shared" si="88"/>
        <v>0</v>
      </c>
      <c r="I836" s="94">
        <f t="shared" si="90"/>
        <v>0</v>
      </c>
      <c r="J836" s="320" t="str">
        <f t="shared" si="89"/>
        <v>2088–2089</v>
      </c>
      <c r="L836" s="356"/>
      <c r="N836" s="95"/>
    </row>
    <row r="837" spans="1:14" x14ac:dyDescent="0.3">
      <c r="A837" s="354">
        <v>69185</v>
      </c>
      <c r="B837" s="92">
        <f t="shared" si="85"/>
        <v>0</v>
      </c>
      <c r="C837" s="93"/>
      <c r="D837" s="94">
        <f t="shared" si="86"/>
        <v>0</v>
      </c>
      <c r="E837" s="355">
        <f t="shared" si="84"/>
        <v>0</v>
      </c>
      <c r="F837" s="94">
        <f t="shared" si="87"/>
        <v>0</v>
      </c>
      <c r="G837" s="94">
        <f>IF(AND(C837&lt;&gt;"",SUM(G$34:G836)&lt;E$25),$E$25/$E$29,0)</f>
        <v>0</v>
      </c>
      <c r="H837" s="94">
        <f t="shared" si="88"/>
        <v>0</v>
      </c>
      <c r="I837" s="94">
        <f t="shared" si="90"/>
        <v>0</v>
      </c>
      <c r="J837" s="320" t="str">
        <f t="shared" si="89"/>
        <v>2088–2089</v>
      </c>
      <c r="L837" s="356"/>
      <c r="N837" s="95"/>
    </row>
    <row r="838" spans="1:14" x14ac:dyDescent="0.3">
      <c r="A838" s="354">
        <v>69215</v>
      </c>
      <c r="B838" s="92">
        <f t="shared" si="85"/>
        <v>0</v>
      </c>
      <c r="C838" s="93"/>
      <c r="D838" s="94">
        <f t="shared" si="86"/>
        <v>0</v>
      </c>
      <c r="E838" s="355">
        <f t="shared" si="84"/>
        <v>0</v>
      </c>
      <c r="F838" s="94">
        <f t="shared" si="87"/>
        <v>0</v>
      </c>
      <c r="G838" s="94">
        <f>IF(AND(C838&lt;&gt;"",SUM(G$34:G837)&lt;E$25),$E$25/$E$29,0)</f>
        <v>0</v>
      </c>
      <c r="H838" s="94">
        <f t="shared" si="88"/>
        <v>0</v>
      </c>
      <c r="I838" s="94">
        <f t="shared" si="90"/>
        <v>0</v>
      </c>
      <c r="J838" s="320" t="str">
        <f t="shared" si="89"/>
        <v>2089–2090</v>
      </c>
      <c r="L838" s="356"/>
      <c r="N838" s="95"/>
    </row>
    <row r="839" spans="1:14" x14ac:dyDescent="0.3">
      <c r="A839" s="354">
        <v>69246</v>
      </c>
      <c r="B839" s="92">
        <f t="shared" si="85"/>
        <v>0</v>
      </c>
      <c r="C839" s="93"/>
      <c r="D839" s="94">
        <f t="shared" si="86"/>
        <v>0</v>
      </c>
      <c r="E839" s="355">
        <f t="shared" si="84"/>
        <v>0</v>
      </c>
      <c r="F839" s="94">
        <f t="shared" si="87"/>
        <v>0</v>
      </c>
      <c r="G839" s="94">
        <f>IF(AND(C839&lt;&gt;"",SUM(G$34:G838)&lt;E$25),$E$25/$E$29,0)</f>
        <v>0</v>
      </c>
      <c r="H839" s="94">
        <f t="shared" si="88"/>
        <v>0</v>
      </c>
      <c r="I839" s="94">
        <f t="shared" si="90"/>
        <v>0</v>
      </c>
      <c r="J839" s="320" t="str">
        <f t="shared" si="89"/>
        <v>2089–2090</v>
      </c>
      <c r="L839" s="356"/>
      <c r="N839" s="95"/>
    </row>
    <row r="840" spans="1:14" x14ac:dyDescent="0.3">
      <c r="A840" s="354">
        <v>69277</v>
      </c>
      <c r="B840" s="92">
        <f t="shared" si="85"/>
        <v>0</v>
      </c>
      <c r="C840" s="93"/>
      <c r="D840" s="94">
        <f t="shared" si="86"/>
        <v>0</v>
      </c>
      <c r="E840" s="355">
        <f t="shared" si="84"/>
        <v>0</v>
      </c>
      <c r="F840" s="94">
        <f t="shared" si="87"/>
        <v>0</v>
      </c>
      <c r="G840" s="94">
        <f>IF(AND(C840&lt;&gt;"",SUM(G$34:G839)&lt;E$25),$E$25/$E$29,0)</f>
        <v>0</v>
      </c>
      <c r="H840" s="94">
        <f t="shared" si="88"/>
        <v>0</v>
      </c>
      <c r="I840" s="94">
        <f t="shared" si="90"/>
        <v>0</v>
      </c>
      <c r="J840" s="320" t="str">
        <f t="shared" si="89"/>
        <v>2089–2090</v>
      </c>
      <c r="L840" s="356"/>
      <c r="N840" s="95"/>
    </row>
    <row r="841" spans="1:14" x14ac:dyDescent="0.3">
      <c r="A841" s="354">
        <v>69307</v>
      </c>
      <c r="B841" s="92">
        <f t="shared" si="85"/>
        <v>0</v>
      </c>
      <c r="C841" s="93"/>
      <c r="D841" s="94">
        <f t="shared" si="86"/>
        <v>0</v>
      </c>
      <c r="E841" s="355">
        <f t="shared" si="84"/>
        <v>0</v>
      </c>
      <c r="F841" s="94">
        <f t="shared" si="87"/>
        <v>0</v>
      </c>
      <c r="G841" s="94">
        <f>IF(AND(C841&lt;&gt;"",SUM(G$34:G840)&lt;E$25),$E$25/$E$29,0)</f>
        <v>0</v>
      </c>
      <c r="H841" s="94">
        <f t="shared" si="88"/>
        <v>0</v>
      </c>
      <c r="I841" s="94">
        <f t="shared" si="90"/>
        <v>0</v>
      </c>
      <c r="J841" s="320" t="str">
        <f t="shared" si="89"/>
        <v>2089–2090</v>
      </c>
      <c r="L841" s="356"/>
      <c r="N841" s="95"/>
    </row>
    <row r="842" spans="1:14" x14ac:dyDescent="0.3">
      <c r="A842" s="354">
        <v>69338</v>
      </c>
      <c r="B842" s="92">
        <f t="shared" si="85"/>
        <v>0</v>
      </c>
      <c r="C842" s="93"/>
      <c r="D842" s="94">
        <f t="shared" si="86"/>
        <v>0</v>
      </c>
      <c r="E842" s="355">
        <f t="shared" si="84"/>
        <v>0</v>
      </c>
      <c r="F842" s="94">
        <f t="shared" si="87"/>
        <v>0</v>
      </c>
      <c r="G842" s="94">
        <f>IF(AND(C842&lt;&gt;"",SUM(G$34:G841)&lt;E$25),$E$25/$E$29,0)</f>
        <v>0</v>
      </c>
      <c r="H842" s="94">
        <f t="shared" si="88"/>
        <v>0</v>
      </c>
      <c r="I842" s="94">
        <f t="shared" si="90"/>
        <v>0</v>
      </c>
      <c r="J842" s="320" t="str">
        <f t="shared" si="89"/>
        <v>2089–2090</v>
      </c>
      <c r="L842" s="356"/>
      <c r="N842" s="95"/>
    </row>
    <row r="843" spans="1:14" x14ac:dyDescent="0.3">
      <c r="A843" s="354">
        <v>69368</v>
      </c>
      <c r="B843" s="92">
        <f t="shared" si="85"/>
        <v>0</v>
      </c>
      <c r="C843" s="93"/>
      <c r="D843" s="94">
        <f t="shared" si="86"/>
        <v>0</v>
      </c>
      <c r="E843" s="355">
        <f t="shared" si="84"/>
        <v>0</v>
      </c>
      <c r="F843" s="94">
        <f t="shared" si="87"/>
        <v>0</v>
      </c>
      <c r="G843" s="94">
        <f>IF(AND(C843&lt;&gt;"",SUM(G$34:G842)&lt;E$25),$E$25/$E$29,0)</f>
        <v>0</v>
      </c>
      <c r="H843" s="94">
        <f t="shared" si="88"/>
        <v>0</v>
      </c>
      <c r="I843" s="94">
        <f t="shared" si="90"/>
        <v>0</v>
      </c>
      <c r="J843" s="320" t="str">
        <f t="shared" si="89"/>
        <v>2089–2090</v>
      </c>
      <c r="L843" s="356"/>
      <c r="N843" s="95"/>
    </row>
    <row r="844" spans="1:14" x14ac:dyDescent="0.3">
      <c r="A844" s="354">
        <v>69399</v>
      </c>
      <c r="B844" s="92">
        <f t="shared" si="85"/>
        <v>0</v>
      </c>
      <c r="C844" s="93"/>
      <c r="D844" s="94">
        <f t="shared" si="86"/>
        <v>0</v>
      </c>
      <c r="E844" s="355">
        <f t="shared" si="84"/>
        <v>0</v>
      </c>
      <c r="F844" s="94">
        <f t="shared" si="87"/>
        <v>0</v>
      </c>
      <c r="G844" s="94">
        <f>IF(AND(C844&lt;&gt;"",SUM(G$34:G843)&lt;E$25),$E$25/$E$29,0)</f>
        <v>0</v>
      </c>
      <c r="H844" s="94">
        <f t="shared" si="88"/>
        <v>0</v>
      </c>
      <c r="I844" s="94">
        <f t="shared" si="90"/>
        <v>0</v>
      </c>
      <c r="J844" s="320" t="str">
        <f t="shared" si="89"/>
        <v>2089–2090</v>
      </c>
      <c r="L844" s="356"/>
      <c r="N844" s="95"/>
    </row>
    <row r="845" spans="1:14" x14ac:dyDescent="0.3">
      <c r="A845" s="354">
        <v>69430</v>
      </c>
      <c r="B845" s="92">
        <f t="shared" si="85"/>
        <v>0</v>
      </c>
      <c r="C845" s="93"/>
      <c r="D845" s="94">
        <f t="shared" si="86"/>
        <v>0</v>
      </c>
      <c r="E845" s="355">
        <f t="shared" si="84"/>
        <v>0</v>
      </c>
      <c r="F845" s="94">
        <f t="shared" si="87"/>
        <v>0</v>
      </c>
      <c r="G845" s="94">
        <f>IF(AND(C845&lt;&gt;"",SUM(G$34:G844)&lt;E$25),$E$25/$E$29,0)</f>
        <v>0</v>
      </c>
      <c r="H845" s="94">
        <f t="shared" si="88"/>
        <v>0</v>
      </c>
      <c r="I845" s="94">
        <f t="shared" si="90"/>
        <v>0</v>
      </c>
      <c r="J845" s="320" t="str">
        <f t="shared" si="89"/>
        <v>2089–2090</v>
      </c>
      <c r="L845" s="356"/>
      <c r="N845" s="95"/>
    </row>
    <row r="846" spans="1:14" x14ac:dyDescent="0.3">
      <c r="A846" s="354">
        <v>69458</v>
      </c>
      <c r="B846" s="92">
        <f t="shared" si="85"/>
        <v>0</v>
      </c>
      <c r="C846" s="93"/>
      <c r="D846" s="94">
        <f t="shared" si="86"/>
        <v>0</v>
      </c>
      <c r="E846" s="355">
        <f t="shared" si="84"/>
        <v>0</v>
      </c>
      <c r="F846" s="94">
        <f t="shared" si="87"/>
        <v>0</v>
      </c>
      <c r="G846" s="94">
        <f>IF(AND(C846&lt;&gt;"",SUM(G$34:G845)&lt;E$25),$E$25/$E$29,0)</f>
        <v>0</v>
      </c>
      <c r="H846" s="94">
        <f t="shared" si="88"/>
        <v>0</v>
      </c>
      <c r="I846" s="94">
        <f t="shared" si="90"/>
        <v>0</v>
      </c>
      <c r="J846" s="320" t="str">
        <f t="shared" si="89"/>
        <v>2089–2090</v>
      </c>
      <c r="L846" s="356"/>
      <c r="N846" s="95"/>
    </row>
    <row r="847" spans="1:14" x14ac:dyDescent="0.3">
      <c r="A847" s="354">
        <v>69489</v>
      </c>
      <c r="B847" s="92">
        <f t="shared" si="85"/>
        <v>0</v>
      </c>
      <c r="C847" s="93"/>
      <c r="D847" s="94">
        <f t="shared" si="86"/>
        <v>0</v>
      </c>
      <c r="E847" s="355">
        <f t="shared" si="84"/>
        <v>0</v>
      </c>
      <c r="F847" s="94">
        <f t="shared" si="87"/>
        <v>0</v>
      </c>
      <c r="G847" s="94">
        <f>IF(AND(C847&lt;&gt;"",SUM(G$34:G846)&lt;E$25),$E$25/$E$29,0)</f>
        <v>0</v>
      </c>
      <c r="H847" s="94">
        <f t="shared" si="88"/>
        <v>0</v>
      </c>
      <c r="I847" s="94">
        <f t="shared" si="90"/>
        <v>0</v>
      </c>
      <c r="J847" s="320" t="str">
        <f t="shared" si="89"/>
        <v>2089–2090</v>
      </c>
      <c r="L847" s="356"/>
      <c r="N847" s="95"/>
    </row>
    <row r="848" spans="1:14" x14ac:dyDescent="0.3">
      <c r="A848" s="354">
        <v>69519</v>
      </c>
      <c r="B848" s="92">
        <f t="shared" si="85"/>
        <v>0</v>
      </c>
      <c r="C848" s="93"/>
      <c r="D848" s="94">
        <f t="shared" si="86"/>
        <v>0</v>
      </c>
      <c r="E848" s="355">
        <f t="shared" si="84"/>
        <v>0</v>
      </c>
      <c r="F848" s="94">
        <f t="shared" si="87"/>
        <v>0</v>
      </c>
      <c r="G848" s="94">
        <f>IF(AND(C848&lt;&gt;"",SUM(G$34:G847)&lt;E$25),$E$25/$E$29,0)</f>
        <v>0</v>
      </c>
      <c r="H848" s="94">
        <f t="shared" si="88"/>
        <v>0</v>
      </c>
      <c r="I848" s="94">
        <f t="shared" si="90"/>
        <v>0</v>
      </c>
      <c r="J848" s="320" t="str">
        <f t="shared" si="89"/>
        <v>2089–2090</v>
      </c>
      <c r="L848" s="356"/>
      <c r="N848" s="95"/>
    </row>
    <row r="849" spans="1:14" x14ac:dyDescent="0.3">
      <c r="A849" s="354">
        <v>69550</v>
      </c>
      <c r="B849" s="92">
        <f t="shared" si="85"/>
        <v>0</v>
      </c>
      <c r="C849" s="93"/>
      <c r="D849" s="94">
        <f t="shared" si="86"/>
        <v>0</v>
      </c>
      <c r="E849" s="355">
        <f t="shared" si="84"/>
        <v>0</v>
      </c>
      <c r="F849" s="94">
        <f t="shared" si="87"/>
        <v>0</v>
      </c>
      <c r="G849" s="94">
        <f>IF(AND(C849&lt;&gt;"",SUM(G$34:G848)&lt;E$25),$E$25/$E$29,0)</f>
        <v>0</v>
      </c>
      <c r="H849" s="94">
        <f t="shared" si="88"/>
        <v>0</v>
      </c>
      <c r="I849" s="94">
        <f t="shared" si="90"/>
        <v>0</v>
      </c>
      <c r="J849" s="320" t="str">
        <f t="shared" si="89"/>
        <v>2089–2090</v>
      </c>
      <c r="L849" s="356"/>
      <c r="N849" s="95"/>
    </row>
    <row r="850" spans="1:14" x14ac:dyDescent="0.3">
      <c r="A850" s="354">
        <v>69580</v>
      </c>
      <c r="B850" s="92">
        <f t="shared" si="85"/>
        <v>0</v>
      </c>
      <c r="C850" s="93"/>
      <c r="D850" s="94">
        <f t="shared" si="86"/>
        <v>0</v>
      </c>
      <c r="E850" s="355">
        <f t="shared" si="84"/>
        <v>0</v>
      </c>
      <c r="F850" s="94">
        <f t="shared" si="87"/>
        <v>0</v>
      </c>
      <c r="G850" s="94">
        <f>IF(AND(C850&lt;&gt;"",SUM(G$34:G849)&lt;E$25),$E$25/$E$29,0)</f>
        <v>0</v>
      </c>
      <c r="H850" s="94">
        <f t="shared" si="88"/>
        <v>0</v>
      </c>
      <c r="I850" s="94">
        <f t="shared" si="90"/>
        <v>0</v>
      </c>
      <c r="J850" s="320" t="str">
        <f t="shared" si="89"/>
        <v>2090–2091</v>
      </c>
      <c r="L850" s="356"/>
      <c r="N850" s="95"/>
    </row>
    <row r="851" spans="1:14" x14ac:dyDescent="0.3">
      <c r="A851" s="354">
        <v>69611</v>
      </c>
      <c r="B851" s="92">
        <f t="shared" si="85"/>
        <v>0</v>
      </c>
      <c r="C851" s="93"/>
      <c r="D851" s="94">
        <f t="shared" si="86"/>
        <v>0</v>
      </c>
      <c r="E851" s="355">
        <f t="shared" si="84"/>
        <v>0</v>
      </c>
      <c r="F851" s="94">
        <f t="shared" si="87"/>
        <v>0</v>
      </c>
      <c r="G851" s="94">
        <f>IF(AND(C851&lt;&gt;"",SUM(G$34:G850)&lt;E$25),$E$25/$E$29,0)</f>
        <v>0</v>
      </c>
      <c r="H851" s="94">
        <f t="shared" si="88"/>
        <v>0</v>
      </c>
      <c r="I851" s="94">
        <f t="shared" si="90"/>
        <v>0</v>
      </c>
      <c r="J851" s="320" t="str">
        <f t="shared" si="89"/>
        <v>2090–2091</v>
      </c>
      <c r="L851" s="356"/>
      <c r="N851" s="95"/>
    </row>
    <row r="852" spans="1:14" x14ac:dyDescent="0.3">
      <c r="A852" s="354">
        <v>69642</v>
      </c>
      <c r="B852" s="92">
        <f t="shared" si="85"/>
        <v>0</v>
      </c>
      <c r="C852" s="93"/>
      <c r="D852" s="94">
        <f t="shared" si="86"/>
        <v>0</v>
      </c>
      <c r="E852" s="355">
        <f t="shared" si="84"/>
        <v>0</v>
      </c>
      <c r="F852" s="94">
        <f t="shared" si="87"/>
        <v>0</v>
      </c>
      <c r="G852" s="94">
        <f>IF(AND(C852&lt;&gt;"",SUM(G$34:G851)&lt;E$25),$E$25/$E$29,0)</f>
        <v>0</v>
      </c>
      <c r="H852" s="94">
        <f t="shared" si="88"/>
        <v>0</v>
      </c>
      <c r="I852" s="94">
        <f t="shared" si="90"/>
        <v>0</v>
      </c>
      <c r="J852" s="320" t="str">
        <f t="shared" si="89"/>
        <v>2090–2091</v>
      </c>
      <c r="L852" s="356"/>
      <c r="N852" s="95"/>
    </row>
    <row r="853" spans="1:14" x14ac:dyDescent="0.3">
      <c r="A853" s="354">
        <v>69672</v>
      </c>
      <c r="B853" s="92">
        <f t="shared" si="85"/>
        <v>0</v>
      </c>
      <c r="C853" s="93"/>
      <c r="D853" s="94">
        <f t="shared" si="86"/>
        <v>0</v>
      </c>
      <c r="E853" s="355">
        <f t="shared" si="84"/>
        <v>0</v>
      </c>
      <c r="F853" s="94">
        <f t="shared" si="87"/>
        <v>0</v>
      </c>
      <c r="G853" s="94">
        <f>IF(AND(C853&lt;&gt;"",SUM(G$34:G852)&lt;E$25),$E$25/$E$29,0)</f>
        <v>0</v>
      </c>
      <c r="H853" s="94">
        <f t="shared" si="88"/>
        <v>0</v>
      </c>
      <c r="I853" s="94">
        <f t="shared" si="90"/>
        <v>0</v>
      </c>
      <c r="J853" s="320" t="str">
        <f t="shared" si="89"/>
        <v>2090–2091</v>
      </c>
      <c r="L853" s="356"/>
      <c r="N853" s="95"/>
    </row>
    <row r="854" spans="1:14" x14ac:dyDescent="0.3">
      <c r="A854" s="354">
        <v>69703</v>
      </c>
      <c r="B854" s="92">
        <f t="shared" si="85"/>
        <v>0</v>
      </c>
      <c r="C854" s="93"/>
      <c r="D854" s="94">
        <f t="shared" si="86"/>
        <v>0</v>
      </c>
      <c r="E854" s="355">
        <f t="shared" si="84"/>
        <v>0</v>
      </c>
      <c r="F854" s="94">
        <f t="shared" si="87"/>
        <v>0</v>
      </c>
      <c r="G854" s="94">
        <f>IF(AND(C854&lt;&gt;"",SUM(G$34:G853)&lt;E$25),$E$25/$E$29,0)</f>
        <v>0</v>
      </c>
      <c r="H854" s="94">
        <f t="shared" si="88"/>
        <v>0</v>
      </c>
      <c r="I854" s="94">
        <f t="shared" si="90"/>
        <v>0</v>
      </c>
      <c r="J854" s="320" t="str">
        <f t="shared" si="89"/>
        <v>2090–2091</v>
      </c>
      <c r="L854" s="356"/>
      <c r="N854" s="95"/>
    </row>
    <row r="855" spans="1:14" x14ac:dyDescent="0.3">
      <c r="A855" s="354">
        <v>69733</v>
      </c>
      <c r="B855" s="92">
        <f t="shared" si="85"/>
        <v>0</v>
      </c>
      <c r="C855" s="93"/>
      <c r="D855" s="94">
        <f t="shared" si="86"/>
        <v>0</v>
      </c>
      <c r="E855" s="355">
        <f t="shared" si="84"/>
        <v>0</v>
      </c>
      <c r="F855" s="94">
        <f t="shared" si="87"/>
        <v>0</v>
      </c>
      <c r="G855" s="94">
        <f>IF(AND(C855&lt;&gt;"",SUM(G$34:G854)&lt;E$25),$E$25/$E$29,0)</f>
        <v>0</v>
      </c>
      <c r="H855" s="94">
        <f t="shared" si="88"/>
        <v>0</v>
      </c>
      <c r="I855" s="94">
        <f t="shared" si="90"/>
        <v>0</v>
      </c>
      <c r="J855" s="320" t="str">
        <f t="shared" si="89"/>
        <v>2090–2091</v>
      </c>
      <c r="L855" s="356"/>
      <c r="N855" s="95"/>
    </row>
    <row r="856" spans="1:14" x14ac:dyDescent="0.3">
      <c r="A856" s="354">
        <v>69764</v>
      </c>
      <c r="B856" s="92">
        <f t="shared" si="85"/>
        <v>0</v>
      </c>
      <c r="C856" s="93"/>
      <c r="D856" s="94">
        <f t="shared" si="86"/>
        <v>0</v>
      </c>
      <c r="E856" s="355">
        <f t="shared" si="84"/>
        <v>0</v>
      </c>
      <c r="F856" s="94">
        <f t="shared" si="87"/>
        <v>0</v>
      </c>
      <c r="G856" s="94">
        <f>IF(AND(C856&lt;&gt;"",SUM(G$34:G855)&lt;E$25),$E$25/$E$29,0)</f>
        <v>0</v>
      </c>
      <c r="H856" s="94">
        <f t="shared" si="88"/>
        <v>0</v>
      </c>
      <c r="I856" s="94">
        <f t="shared" si="90"/>
        <v>0</v>
      </c>
      <c r="J856" s="320" t="str">
        <f t="shared" si="89"/>
        <v>2090–2091</v>
      </c>
      <c r="L856" s="356"/>
      <c r="N856" s="95"/>
    </row>
    <row r="857" spans="1:14" x14ac:dyDescent="0.3">
      <c r="A857" s="354">
        <v>69795</v>
      </c>
      <c r="B857" s="92">
        <f t="shared" si="85"/>
        <v>0</v>
      </c>
      <c r="C857" s="93"/>
      <c r="D857" s="94">
        <f t="shared" si="86"/>
        <v>0</v>
      </c>
      <c r="E857" s="355">
        <f t="shared" si="84"/>
        <v>0</v>
      </c>
      <c r="F857" s="94">
        <f t="shared" si="87"/>
        <v>0</v>
      </c>
      <c r="G857" s="94">
        <f>IF(AND(C857&lt;&gt;"",SUM(G$34:G856)&lt;E$25),$E$25/$E$29,0)</f>
        <v>0</v>
      </c>
      <c r="H857" s="94">
        <f t="shared" si="88"/>
        <v>0</v>
      </c>
      <c r="I857" s="94">
        <f t="shared" si="90"/>
        <v>0</v>
      </c>
      <c r="J857" s="320" t="str">
        <f t="shared" si="89"/>
        <v>2090–2091</v>
      </c>
      <c r="L857" s="356"/>
      <c r="N857" s="95"/>
    </row>
    <row r="858" spans="1:14" x14ac:dyDescent="0.3">
      <c r="A858" s="354">
        <v>69823</v>
      </c>
      <c r="B858" s="92">
        <f t="shared" si="85"/>
        <v>0</v>
      </c>
      <c r="C858" s="93"/>
      <c r="D858" s="94">
        <f t="shared" si="86"/>
        <v>0</v>
      </c>
      <c r="E858" s="355">
        <f t="shared" si="84"/>
        <v>0</v>
      </c>
      <c r="F858" s="94">
        <f t="shared" si="87"/>
        <v>0</v>
      </c>
      <c r="G858" s="94">
        <f>IF(AND(C858&lt;&gt;"",SUM(G$34:G857)&lt;E$25),$E$25/$E$29,0)</f>
        <v>0</v>
      </c>
      <c r="H858" s="94">
        <f t="shared" si="88"/>
        <v>0</v>
      </c>
      <c r="I858" s="94">
        <f t="shared" si="90"/>
        <v>0</v>
      </c>
      <c r="J858" s="320" t="str">
        <f t="shared" si="89"/>
        <v>2090–2091</v>
      </c>
      <c r="L858" s="356"/>
      <c r="N858" s="95"/>
    </row>
    <row r="859" spans="1:14" x14ac:dyDescent="0.3">
      <c r="A859" s="354">
        <v>69854</v>
      </c>
      <c r="B859" s="92">
        <f t="shared" si="85"/>
        <v>0</v>
      </c>
      <c r="C859" s="93"/>
      <c r="D859" s="94">
        <f t="shared" si="86"/>
        <v>0</v>
      </c>
      <c r="E859" s="355">
        <f t="shared" si="84"/>
        <v>0</v>
      </c>
      <c r="F859" s="94">
        <f t="shared" si="87"/>
        <v>0</v>
      </c>
      <c r="G859" s="94">
        <f>IF(AND(C859&lt;&gt;"",SUM(G$34:G858)&lt;E$25),$E$25/$E$29,0)</f>
        <v>0</v>
      </c>
      <c r="H859" s="94">
        <f t="shared" si="88"/>
        <v>0</v>
      </c>
      <c r="I859" s="94">
        <f t="shared" si="90"/>
        <v>0</v>
      </c>
      <c r="J859" s="320" t="str">
        <f t="shared" si="89"/>
        <v>2090–2091</v>
      </c>
      <c r="L859" s="356"/>
      <c r="N859" s="95"/>
    </row>
    <row r="860" spans="1:14" x14ac:dyDescent="0.3">
      <c r="A860" s="354">
        <v>69884</v>
      </c>
      <c r="B860" s="92">
        <f t="shared" si="85"/>
        <v>0</v>
      </c>
      <c r="C860" s="93"/>
      <c r="D860" s="94">
        <f t="shared" si="86"/>
        <v>0</v>
      </c>
      <c r="E860" s="355">
        <f t="shared" si="84"/>
        <v>0</v>
      </c>
      <c r="F860" s="94">
        <f t="shared" si="87"/>
        <v>0</v>
      </c>
      <c r="G860" s="94">
        <f>IF(AND(C860&lt;&gt;"",SUM(G$34:G859)&lt;E$25),$E$25/$E$29,0)</f>
        <v>0</v>
      </c>
      <c r="H860" s="94">
        <f t="shared" si="88"/>
        <v>0</v>
      </c>
      <c r="I860" s="94">
        <f t="shared" si="90"/>
        <v>0</v>
      </c>
      <c r="J860" s="320" t="str">
        <f t="shared" si="89"/>
        <v>2090–2091</v>
      </c>
      <c r="L860" s="356"/>
      <c r="N860" s="95"/>
    </row>
    <row r="861" spans="1:14" x14ac:dyDescent="0.3">
      <c r="A861" s="354">
        <v>69915</v>
      </c>
      <c r="B861" s="92">
        <f t="shared" si="85"/>
        <v>0</v>
      </c>
      <c r="C861" s="93"/>
      <c r="D861" s="94">
        <f t="shared" si="86"/>
        <v>0</v>
      </c>
      <c r="E861" s="355">
        <f t="shared" si="84"/>
        <v>0</v>
      </c>
      <c r="F861" s="94">
        <f t="shared" si="87"/>
        <v>0</v>
      </c>
      <c r="G861" s="94">
        <f>IF(AND(C861&lt;&gt;"",SUM(G$34:G860)&lt;E$25),$E$25/$E$29,0)</f>
        <v>0</v>
      </c>
      <c r="H861" s="94">
        <f t="shared" si="88"/>
        <v>0</v>
      </c>
      <c r="I861" s="94">
        <f t="shared" si="90"/>
        <v>0</v>
      </c>
      <c r="J861" s="320" t="str">
        <f t="shared" si="89"/>
        <v>2090–2091</v>
      </c>
      <c r="L861" s="356"/>
      <c r="N861" s="95"/>
    </row>
    <row r="862" spans="1:14" x14ac:dyDescent="0.3">
      <c r="A862" s="354">
        <v>69945</v>
      </c>
      <c r="B862" s="92">
        <f t="shared" si="85"/>
        <v>0</v>
      </c>
      <c r="C862" s="93"/>
      <c r="D862" s="94">
        <f t="shared" si="86"/>
        <v>0</v>
      </c>
      <c r="E862" s="355">
        <f t="shared" si="84"/>
        <v>0</v>
      </c>
      <c r="F862" s="94">
        <f t="shared" si="87"/>
        <v>0</v>
      </c>
      <c r="G862" s="94">
        <f>IF(AND(C862&lt;&gt;"",SUM(G$34:G861)&lt;E$25),$E$25/$E$29,0)</f>
        <v>0</v>
      </c>
      <c r="H862" s="94">
        <f t="shared" si="88"/>
        <v>0</v>
      </c>
      <c r="I862" s="94">
        <f t="shared" si="90"/>
        <v>0</v>
      </c>
      <c r="J862" s="320" t="str">
        <f t="shared" si="89"/>
        <v>2091–2092</v>
      </c>
      <c r="L862" s="356"/>
      <c r="N862" s="95"/>
    </row>
    <row r="863" spans="1:14" x14ac:dyDescent="0.3">
      <c r="A863" s="354">
        <v>69976</v>
      </c>
      <c r="B863" s="92">
        <f t="shared" si="85"/>
        <v>0</v>
      </c>
      <c r="C863" s="93"/>
      <c r="D863" s="94">
        <f t="shared" si="86"/>
        <v>0</v>
      </c>
      <c r="E863" s="355">
        <f t="shared" si="84"/>
        <v>0</v>
      </c>
      <c r="F863" s="94">
        <f t="shared" si="87"/>
        <v>0</v>
      </c>
      <c r="G863" s="94">
        <f>IF(AND(C863&lt;&gt;"",SUM(G$34:G862)&lt;E$25),$E$25/$E$29,0)</f>
        <v>0</v>
      </c>
      <c r="H863" s="94">
        <f t="shared" si="88"/>
        <v>0</v>
      </c>
      <c r="I863" s="94">
        <f t="shared" si="90"/>
        <v>0</v>
      </c>
      <c r="J863" s="320" t="str">
        <f t="shared" si="89"/>
        <v>2091–2092</v>
      </c>
      <c r="L863" s="356"/>
      <c r="N863" s="95"/>
    </row>
    <row r="864" spans="1:14" x14ac:dyDescent="0.3">
      <c r="A864" s="354">
        <v>70007</v>
      </c>
      <c r="B864" s="92">
        <f t="shared" si="85"/>
        <v>0</v>
      </c>
      <c r="C864" s="93"/>
      <c r="D864" s="94">
        <f t="shared" si="86"/>
        <v>0</v>
      </c>
      <c r="E864" s="355">
        <f t="shared" si="84"/>
        <v>0</v>
      </c>
      <c r="F864" s="94">
        <f t="shared" si="87"/>
        <v>0</v>
      </c>
      <c r="G864" s="94">
        <f>IF(AND(C864&lt;&gt;"",SUM(G$34:G863)&lt;E$25),$E$25/$E$29,0)</f>
        <v>0</v>
      </c>
      <c r="H864" s="94">
        <f t="shared" si="88"/>
        <v>0</v>
      </c>
      <c r="I864" s="94">
        <f t="shared" si="90"/>
        <v>0</v>
      </c>
      <c r="J864" s="320" t="str">
        <f t="shared" si="89"/>
        <v>2091–2092</v>
      </c>
      <c r="L864" s="356"/>
      <c r="N864" s="95"/>
    </row>
    <row r="865" spans="1:14" x14ac:dyDescent="0.3">
      <c r="A865" s="354">
        <v>70037</v>
      </c>
      <c r="B865" s="92">
        <f t="shared" si="85"/>
        <v>0</v>
      </c>
      <c r="C865" s="93"/>
      <c r="D865" s="94">
        <f t="shared" si="86"/>
        <v>0</v>
      </c>
      <c r="E865" s="355">
        <f t="shared" si="84"/>
        <v>0</v>
      </c>
      <c r="F865" s="94">
        <f t="shared" si="87"/>
        <v>0</v>
      </c>
      <c r="G865" s="94">
        <f>IF(AND(C865&lt;&gt;"",SUM(G$34:G864)&lt;E$25),$E$25/$E$29,0)</f>
        <v>0</v>
      </c>
      <c r="H865" s="94">
        <f t="shared" si="88"/>
        <v>0</v>
      </c>
      <c r="I865" s="94">
        <f t="shared" si="90"/>
        <v>0</v>
      </c>
      <c r="J865" s="320" t="str">
        <f t="shared" si="89"/>
        <v>2091–2092</v>
      </c>
      <c r="L865" s="356"/>
      <c r="N865" s="95"/>
    </row>
    <row r="866" spans="1:14" x14ac:dyDescent="0.3">
      <c r="A866" s="354">
        <v>70068</v>
      </c>
      <c r="B866" s="92">
        <f t="shared" si="85"/>
        <v>0</v>
      </c>
      <c r="C866" s="93"/>
      <c r="D866" s="94">
        <f t="shared" si="86"/>
        <v>0</v>
      </c>
      <c r="E866" s="355">
        <f t="shared" ref="E866:E929" si="91">C866-D866</f>
        <v>0</v>
      </c>
      <c r="F866" s="94">
        <f t="shared" si="87"/>
        <v>0</v>
      </c>
      <c r="G866" s="94">
        <f>IF(AND(C866&lt;&gt;"",SUM(G$34:G865)&lt;E$25),$E$25/$E$29,0)</f>
        <v>0</v>
      </c>
      <c r="H866" s="94">
        <f t="shared" si="88"/>
        <v>0</v>
      </c>
      <c r="I866" s="94">
        <f t="shared" si="90"/>
        <v>0</v>
      </c>
      <c r="J866" s="320" t="str">
        <f t="shared" si="89"/>
        <v>2091–2092</v>
      </c>
      <c r="L866" s="356"/>
      <c r="N866" s="95"/>
    </row>
    <row r="867" spans="1:14" x14ac:dyDescent="0.3">
      <c r="A867" s="354">
        <v>70098</v>
      </c>
      <c r="B867" s="92">
        <f t="shared" ref="B867:B930" si="92">IF(C867&gt;0,C867*-1,C867)</f>
        <v>0</v>
      </c>
      <c r="C867" s="93"/>
      <c r="D867" s="94">
        <f t="shared" ref="D867:D930" si="93">IF(C867="",0,IF($E$20="Beginning",IF(C866&lt;&gt;"",$F866*$E$16/12,0),IF(C866&lt;&gt;"",$F866*$E$16/12,$E$21*$E$16/12)))</f>
        <v>0</v>
      </c>
      <c r="E867" s="355">
        <f t="shared" si="91"/>
        <v>0</v>
      </c>
      <c r="F867" s="94">
        <f t="shared" ref="F867:F930" si="94">IF(C867="",0,IF(C866="",$E$21-E867,IF(C867&lt;&gt;"",F866-E867)))</f>
        <v>0</v>
      </c>
      <c r="G867" s="94">
        <f>IF(AND(C867&lt;&gt;"",SUM(G$34:G866)&lt;E$25),$E$25/$E$29,0)</f>
        <v>0</v>
      </c>
      <c r="H867" s="94">
        <f t="shared" ref="H867:H930" si="95">IF(C867&lt;&gt;"",G867+H866,0)</f>
        <v>0</v>
      </c>
      <c r="I867" s="94">
        <f t="shared" si="90"/>
        <v>0</v>
      </c>
      <c r="J867" s="320" t="str">
        <f t="shared" ref="J867:J930" si="96">IF(OR(MONTH(A867)=1,MONTH(A867)=2,MONTH(A867)=3,MONTH(A867)=4,MONTH(A867)=5,MONTH(A867)=6),YEAR(A867)-1&amp;"–"&amp;YEAR(A867),YEAR(A867)&amp;"–"&amp;YEAR(A867)+1)</f>
        <v>2091–2092</v>
      </c>
      <c r="L867" s="356"/>
      <c r="N867" s="95"/>
    </row>
    <row r="868" spans="1:14" x14ac:dyDescent="0.3">
      <c r="A868" s="354">
        <v>70129</v>
      </c>
      <c r="B868" s="92">
        <f t="shared" si="92"/>
        <v>0</v>
      </c>
      <c r="C868" s="93"/>
      <c r="D868" s="94">
        <f t="shared" si="93"/>
        <v>0</v>
      </c>
      <c r="E868" s="355">
        <f t="shared" si="91"/>
        <v>0</v>
      </c>
      <c r="F868" s="94">
        <f t="shared" si="94"/>
        <v>0</v>
      </c>
      <c r="G868" s="94">
        <f>IF(AND(C868&lt;&gt;"",SUM(G$34:G867)&lt;E$25),$E$25/$E$29,0)</f>
        <v>0</v>
      </c>
      <c r="H868" s="94">
        <f t="shared" si="95"/>
        <v>0</v>
      </c>
      <c r="I868" s="94">
        <f t="shared" ref="I868:I931" si="97">IF(C868&lt;&gt;"",$E$25-H868,0)</f>
        <v>0</v>
      </c>
      <c r="J868" s="320" t="str">
        <f t="shared" si="96"/>
        <v>2091–2092</v>
      </c>
      <c r="L868" s="356"/>
      <c r="N868" s="95"/>
    </row>
    <row r="869" spans="1:14" x14ac:dyDescent="0.3">
      <c r="A869" s="354">
        <v>70160</v>
      </c>
      <c r="B869" s="92">
        <f t="shared" si="92"/>
        <v>0</v>
      </c>
      <c r="C869" s="93"/>
      <c r="D869" s="94">
        <f t="shared" si="93"/>
        <v>0</v>
      </c>
      <c r="E869" s="355">
        <f t="shared" si="91"/>
        <v>0</v>
      </c>
      <c r="F869" s="94">
        <f t="shared" si="94"/>
        <v>0</v>
      </c>
      <c r="G869" s="94">
        <f>IF(AND(C869&lt;&gt;"",SUM(G$34:G868)&lt;E$25),$E$25/$E$29,0)</f>
        <v>0</v>
      </c>
      <c r="H869" s="94">
        <f t="shared" si="95"/>
        <v>0</v>
      </c>
      <c r="I869" s="94">
        <f t="shared" si="97"/>
        <v>0</v>
      </c>
      <c r="J869" s="320" t="str">
        <f t="shared" si="96"/>
        <v>2091–2092</v>
      </c>
      <c r="L869" s="356"/>
      <c r="N869" s="95"/>
    </row>
    <row r="870" spans="1:14" x14ac:dyDescent="0.3">
      <c r="A870" s="354">
        <v>70189</v>
      </c>
      <c r="B870" s="92">
        <f t="shared" si="92"/>
        <v>0</v>
      </c>
      <c r="C870" s="93"/>
      <c r="D870" s="94">
        <f t="shared" si="93"/>
        <v>0</v>
      </c>
      <c r="E870" s="355">
        <f t="shared" si="91"/>
        <v>0</v>
      </c>
      <c r="F870" s="94">
        <f t="shared" si="94"/>
        <v>0</v>
      </c>
      <c r="G870" s="94">
        <f>IF(AND(C870&lt;&gt;"",SUM(G$34:G869)&lt;E$25),$E$25/$E$29,0)</f>
        <v>0</v>
      </c>
      <c r="H870" s="94">
        <f t="shared" si="95"/>
        <v>0</v>
      </c>
      <c r="I870" s="94">
        <f t="shared" si="97"/>
        <v>0</v>
      </c>
      <c r="J870" s="320" t="str">
        <f t="shared" si="96"/>
        <v>2091–2092</v>
      </c>
      <c r="L870" s="356"/>
      <c r="N870" s="95"/>
    </row>
    <row r="871" spans="1:14" x14ac:dyDescent="0.3">
      <c r="A871" s="354">
        <v>70220</v>
      </c>
      <c r="B871" s="92">
        <f t="shared" si="92"/>
        <v>0</v>
      </c>
      <c r="C871" s="93"/>
      <c r="D871" s="94">
        <f t="shared" si="93"/>
        <v>0</v>
      </c>
      <c r="E871" s="355">
        <f t="shared" si="91"/>
        <v>0</v>
      </c>
      <c r="F871" s="94">
        <f t="shared" si="94"/>
        <v>0</v>
      </c>
      <c r="G871" s="94">
        <f>IF(AND(C871&lt;&gt;"",SUM(G$34:G870)&lt;E$25),$E$25/$E$29,0)</f>
        <v>0</v>
      </c>
      <c r="H871" s="94">
        <f t="shared" si="95"/>
        <v>0</v>
      </c>
      <c r="I871" s="94">
        <f t="shared" si="97"/>
        <v>0</v>
      </c>
      <c r="J871" s="320" t="str">
        <f t="shared" si="96"/>
        <v>2091–2092</v>
      </c>
      <c r="L871" s="356"/>
      <c r="N871" s="95"/>
    </row>
    <row r="872" spans="1:14" x14ac:dyDescent="0.3">
      <c r="A872" s="354">
        <v>70250</v>
      </c>
      <c r="B872" s="92">
        <f t="shared" si="92"/>
        <v>0</v>
      </c>
      <c r="C872" s="93"/>
      <c r="D872" s="94">
        <f t="shared" si="93"/>
        <v>0</v>
      </c>
      <c r="E872" s="355">
        <f t="shared" si="91"/>
        <v>0</v>
      </c>
      <c r="F872" s="94">
        <f t="shared" si="94"/>
        <v>0</v>
      </c>
      <c r="G872" s="94">
        <f>IF(AND(C872&lt;&gt;"",SUM(G$34:G871)&lt;E$25),$E$25/$E$29,0)</f>
        <v>0</v>
      </c>
      <c r="H872" s="94">
        <f t="shared" si="95"/>
        <v>0</v>
      </c>
      <c r="I872" s="94">
        <f t="shared" si="97"/>
        <v>0</v>
      </c>
      <c r="J872" s="320" t="str">
        <f t="shared" si="96"/>
        <v>2091–2092</v>
      </c>
      <c r="L872" s="356"/>
      <c r="N872" s="95"/>
    </row>
    <row r="873" spans="1:14" x14ac:dyDescent="0.3">
      <c r="A873" s="354">
        <v>70281</v>
      </c>
      <c r="B873" s="92">
        <f t="shared" si="92"/>
        <v>0</v>
      </c>
      <c r="C873" s="93"/>
      <c r="D873" s="94">
        <f t="shared" si="93"/>
        <v>0</v>
      </c>
      <c r="E873" s="355">
        <f t="shared" si="91"/>
        <v>0</v>
      </c>
      <c r="F873" s="94">
        <f t="shared" si="94"/>
        <v>0</v>
      </c>
      <c r="G873" s="94">
        <f>IF(AND(C873&lt;&gt;"",SUM(G$34:G872)&lt;E$25),$E$25/$E$29,0)</f>
        <v>0</v>
      </c>
      <c r="H873" s="94">
        <f t="shared" si="95"/>
        <v>0</v>
      </c>
      <c r="I873" s="94">
        <f t="shared" si="97"/>
        <v>0</v>
      </c>
      <c r="J873" s="320" t="str">
        <f t="shared" si="96"/>
        <v>2091–2092</v>
      </c>
      <c r="L873" s="356"/>
      <c r="N873" s="95"/>
    </row>
    <row r="874" spans="1:14" x14ac:dyDescent="0.3">
      <c r="A874" s="354">
        <v>70311</v>
      </c>
      <c r="B874" s="92">
        <f t="shared" si="92"/>
        <v>0</v>
      </c>
      <c r="C874" s="93"/>
      <c r="D874" s="94">
        <f t="shared" si="93"/>
        <v>0</v>
      </c>
      <c r="E874" s="355">
        <f t="shared" si="91"/>
        <v>0</v>
      </c>
      <c r="F874" s="94">
        <f t="shared" si="94"/>
        <v>0</v>
      </c>
      <c r="G874" s="94">
        <f>IF(AND(C874&lt;&gt;"",SUM(G$34:G873)&lt;E$25),$E$25/$E$29,0)</f>
        <v>0</v>
      </c>
      <c r="H874" s="94">
        <f t="shared" si="95"/>
        <v>0</v>
      </c>
      <c r="I874" s="94">
        <f t="shared" si="97"/>
        <v>0</v>
      </c>
      <c r="J874" s="320" t="str">
        <f t="shared" si="96"/>
        <v>2092–2093</v>
      </c>
      <c r="L874" s="356"/>
      <c r="N874" s="95"/>
    </row>
    <row r="875" spans="1:14" x14ac:dyDescent="0.3">
      <c r="A875" s="354">
        <v>70342</v>
      </c>
      <c r="B875" s="92">
        <f t="shared" si="92"/>
        <v>0</v>
      </c>
      <c r="C875" s="93"/>
      <c r="D875" s="94">
        <f t="shared" si="93"/>
        <v>0</v>
      </c>
      <c r="E875" s="355">
        <f t="shared" si="91"/>
        <v>0</v>
      </c>
      <c r="F875" s="94">
        <f t="shared" si="94"/>
        <v>0</v>
      </c>
      <c r="G875" s="94">
        <f>IF(AND(C875&lt;&gt;"",SUM(G$34:G874)&lt;E$25),$E$25/$E$29,0)</f>
        <v>0</v>
      </c>
      <c r="H875" s="94">
        <f t="shared" si="95"/>
        <v>0</v>
      </c>
      <c r="I875" s="94">
        <f t="shared" si="97"/>
        <v>0</v>
      </c>
      <c r="J875" s="320" t="str">
        <f t="shared" si="96"/>
        <v>2092–2093</v>
      </c>
      <c r="L875" s="356"/>
      <c r="N875" s="95"/>
    </row>
    <row r="876" spans="1:14" x14ac:dyDescent="0.3">
      <c r="A876" s="354">
        <v>70373</v>
      </c>
      <c r="B876" s="92">
        <f t="shared" si="92"/>
        <v>0</v>
      </c>
      <c r="C876" s="93"/>
      <c r="D876" s="94">
        <f t="shared" si="93"/>
        <v>0</v>
      </c>
      <c r="E876" s="355">
        <f t="shared" si="91"/>
        <v>0</v>
      </c>
      <c r="F876" s="94">
        <f t="shared" si="94"/>
        <v>0</v>
      </c>
      <c r="G876" s="94">
        <f>IF(AND(C876&lt;&gt;"",SUM(G$34:G875)&lt;E$25),$E$25/$E$29,0)</f>
        <v>0</v>
      </c>
      <c r="H876" s="94">
        <f t="shared" si="95"/>
        <v>0</v>
      </c>
      <c r="I876" s="94">
        <f t="shared" si="97"/>
        <v>0</v>
      </c>
      <c r="J876" s="320" t="str">
        <f t="shared" si="96"/>
        <v>2092–2093</v>
      </c>
      <c r="L876" s="356"/>
      <c r="N876" s="95"/>
    </row>
    <row r="877" spans="1:14" x14ac:dyDescent="0.3">
      <c r="A877" s="354">
        <v>70403</v>
      </c>
      <c r="B877" s="92">
        <f t="shared" si="92"/>
        <v>0</v>
      </c>
      <c r="C877" s="93"/>
      <c r="D877" s="94">
        <f t="shared" si="93"/>
        <v>0</v>
      </c>
      <c r="E877" s="355">
        <f t="shared" si="91"/>
        <v>0</v>
      </c>
      <c r="F877" s="94">
        <f t="shared" si="94"/>
        <v>0</v>
      </c>
      <c r="G877" s="94">
        <f>IF(AND(C877&lt;&gt;"",SUM(G$34:G876)&lt;E$25),$E$25/$E$29,0)</f>
        <v>0</v>
      </c>
      <c r="H877" s="94">
        <f t="shared" si="95"/>
        <v>0</v>
      </c>
      <c r="I877" s="94">
        <f t="shared" si="97"/>
        <v>0</v>
      </c>
      <c r="J877" s="320" t="str">
        <f t="shared" si="96"/>
        <v>2092–2093</v>
      </c>
      <c r="L877" s="356"/>
      <c r="N877" s="95"/>
    </row>
    <row r="878" spans="1:14" x14ac:dyDescent="0.3">
      <c r="A878" s="354">
        <v>70434</v>
      </c>
      <c r="B878" s="92">
        <f t="shared" si="92"/>
        <v>0</v>
      </c>
      <c r="C878" s="93"/>
      <c r="D878" s="94">
        <f t="shared" si="93"/>
        <v>0</v>
      </c>
      <c r="E878" s="355">
        <f t="shared" si="91"/>
        <v>0</v>
      </c>
      <c r="F878" s="94">
        <f t="shared" si="94"/>
        <v>0</v>
      </c>
      <c r="G878" s="94">
        <f>IF(AND(C878&lt;&gt;"",SUM(G$34:G877)&lt;E$25),$E$25/$E$29,0)</f>
        <v>0</v>
      </c>
      <c r="H878" s="94">
        <f t="shared" si="95"/>
        <v>0</v>
      </c>
      <c r="I878" s="94">
        <f t="shared" si="97"/>
        <v>0</v>
      </c>
      <c r="J878" s="320" t="str">
        <f t="shared" si="96"/>
        <v>2092–2093</v>
      </c>
      <c r="L878" s="356"/>
      <c r="N878" s="95"/>
    </row>
    <row r="879" spans="1:14" x14ac:dyDescent="0.3">
      <c r="A879" s="354">
        <v>70464</v>
      </c>
      <c r="B879" s="92">
        <f t="shared" si="92"/>
        <v>0</v>
      </c>
      <c r="C879" s="93"/>
      <c r="D879" s="94">
        <f t="shared" si="93"/>
        <v>0</v>
      </c>
      <c r="E879" s="355">
        <f t="shared" si="91"/>
        <v>0</v>
      </c>
      <c r="F879" s="94">
        <f t="shared" si="94"/>
        <v>0</v>
      </c>
      <c r="G879" s="94">
        <f>IF(AND(C879&lt;&gt;"",SUM(G$34:G878)&lt;E$25),$E$25/$E$29,0)</f>
        <v>0</v>
      </c>
      <c r="H879" s="94">
        <f t="shared" si="95"/>
        <v>0</v>
      </c>
      <c r="I879" s="94">
        <f t="shared" si="97"/>
        <v>0</v>
      </c>
      <c r="J879" s="320" t="str">
        <f t="shared" si="96"/>
        <v>2092–2093</v>
      </c>
      <c r="L879" s="356"/>
      <c r="N879" s="95"/>
    </row>
    <row r="880" spans="1:14" x14ac:dyDescent="0.3">
      <c r="A880" s="354">
        <v>70495</v>
      </c>
      <c r="B880" s="92">
        <f t="shared" si="92"/>
        <v>0</v>
      </c>
      <c r="C880" s="93"/>
      <c r="D880" s="94">
        <f t="shared" si="93"/>
        <v>0</v>
      </c>
      <c r="E880" s="355">
        <f t="shared" si="91"/>
        <v>0</v>
      </c>
      <c r="F880" s="94">
        <f t="shared" si="94"/>
        <v>0</v>
      </c>
      <c r="G880" s="94">
        <f>IF(AND(C880&lt;&gt;"",SUM(G$34:G879)&lt;E$25),$E$25/$E$29,0)</f>
        <v>0</v>
      </c>
      <c r="H880" s="94">
        <f t="shared" si="95"/>
        <v>0</v>
      </c>
      <c r="I880" s="94">
        <f t="shared" si="97"/>
        <v>0</v>
      </c>
      <c r="J880" s="320" t="str">
        <f t="shared" si="96"/>
        <v>2092–2093</v>
      </c>
      <c r="L880" s="356"/>
      <c r="N880" s="95"/>
    </row>
    <row r="881" spans="1:14" x14ac:dyDescent="0.3">
      <c r="A881" s="354">
        <v>70526</v>
      </c>
      <c r="B881" s="92">
        <f t="shared" si="92"/>
        <v>0</v>
      </c>
      <c r="C881" s="93"/>
      <c r="D881" s="94">
        <f t="shared" si="93"/>
        <v>0</v>
      </c>
      <c r="E881" s="355">
        <f t="shared" si="91"/>
        <v>0</v>
      </c>
      <c r="F881" s="94">
        <f t="shared" si="94"/>
        <v>0</v>
      </c>
      <c r="G881" s="94">
        <f>IF(AND(C881&lt;&gt;"",SUM(G$34:G880)&lt;E$25),$E$25/$E$29,0)</f>
        <v>0</v>
      </c>
      <c r="H881" s="94">
        <f t="shared" si="95"/>
        <v>0</v>
      </c>
      <c r="I881" s="94">
        <f t="shared" si="97"/>
        <v>0</v>
      </c>
      <c r="J881" s="320" t="str">
        <f t="shared" si="96"/>
        <v>2092–2093</v>
      </c>
      <c r="L881" s="356"/>
      <c r="N881" s="95"/>
    </row>
    <row r="882" spans="1:14" x14ac:dyDescent="0.3">
      <c r="A882" s="354">
        <v>70554</v>
      </c>
      <c r="B882" s="92">
        <f t="shared" si="92"/>
        <v>0</v>
      </c>
      <c r="C882" s="93"/>
      <c r="D882" s="94">
        <f t="shared" si="93"/>
        <v>0</v>
      </c>
      <c r="E882" s="355">
        <f t="shared" si="91"/>
        <v>0</v>
      </c>
      <c r="F882" s="94">
        <f t="shared" si="94"/>
        <v>0</v>
      </c>
      <c r="G882" s="94">
        <f>IF(AND(C882&lt;&gt;"",SUM(G$34:G881)&lt;E$25),$E$25/$E$29,0)</f>
        <v>0</v>
      </c>
      <c r="H882" s="94">
        <f t="shared" si="95"/>
        <v>0</v>
      </c>
      <c r="I882" s="94">
        <f t="shared" si="97"/>
        <v>0</v>
      </c>
      <c r="J882" s="320" t="str">
        <f t="shared" si="96"/>
        <v>2092–2093</v>
      </c>
      <c r="L882" s="356"/>
      <c r="N882" s="95"/>
    </row>
    <row r="883" spans="1:14" x14ac:dyDescent="0.3">
      <c r="A883" s="354">
        <v>70585</v>
      </c>
      <c r="B883" s="92">
        <f t="shared" si="92"/>
        <v>0</v>
      </c>
      <c r="C883" s="93"/>
      <c r="D883" s="94">
        <f t="shared" si="93"/>
        <v>0</v>
      </c>
      <c r="E883" s="355">
        <f t="shared" si="91"/>
        <v>0</v>
      </c>
      <c r="F883" s="94">
        <f t="shared" si="94"/>
        <v>0</v>
      </c>
      <c r="G883" s="94">
        <f>IF(AND(C883&lt;&gt;"",SUM(G$34:G882)&lt;E$25),$E$25/$E$29,0)</f>
        <v>0</v>
      </c>
      <c r="H883" s="94">
        <f t="shared" si="95"/>
        <v>0</v>
      </c>
      <c r="I883" s="94">
        <f t="shared" si="97"/>
        <v>0</v>
      </c>
      <c r="J883" s="320" t="str">
        <f t="shared" si="96"/>
        <v>2092–2093</v>
      </c>
      <c r="L883" s="356"/>
      <c r="N883" s="95"/>
    </row>
    <row r="884" spans="1:14" x14ac:dyDescent="0.3">
      <c r="A884" s="354">
        <v>70615</v>
      </c>
      <c r="B884" s="92">
        <f t="shared" si="92"/>
        <v>0</v>
      </c>
      <c r="C884" s="93"/>
      <c r="D884" s="94">
        <f t="shared" si="93"/>
        <v>0</v>
      </c>
      <c r="E884" s="355">
        <f t="shared" si="91"/>
        <v>0</v>
      </c>
      <c r="F884" s="94">
        <f t="shared" si="94"/>
        <v>0</v>
      </c>
      <c r="G884" s="94">
        <f>IF(AND(C884&lt;&gt;"",SUM(G$34:G883)&lt;E$25),$E$25/$E$29,0)</f>
        <v>0</v>
      </c>
      <c r="H884" s="94">
        <f t="shared" si="95"/>
        <v>0</v>
      </c>
      <c r="I884" s="94">
        <f t="shared" si="97"/>
        <v>0</v>
      </c>
      <c r="J884" s="320" t="str">
        <f t="shared" si="96"/>
        <v>2092–2093</v>
      </c>
      <c r="L884" s="356"/>
      <c r="N884" s="95"/>
    </row>
    <row r="885" spans="1:14" x14ac:dyDescent="0.3">
      <c r="A885" s="354">
        <v>70646</v>
      </c>
      <c r="B885" s="92">
        <f t="shared" si="92"/>
        <v>0</v>
      </c>
      <c r="C885" s="93"/>
      <c r="D885" s="94">
        <f t="shared" si="93"/>
        <v>0</v>
      </c>
      <c r="E885" s="355">
        <f t="shared" si="91"/>
        <v>0</v>
      </c>
      <c r="F885" s="94">
        <f t="shared" si="94"/>
        <v>0</v>
      </c>
      <c r="G885" s="94">
        <f>IF(AND(C885&lt;&gt;"",SUM(G$34:G884)&lt;E$25),$E$25/$E$29,0)</f>
        <v>0</v>
      </c>
      <c r="H885" s="94">
        <f t="shared" si="95"/>
        <v>0</v>
      </c>
      <c r="I885" s="94">
        <f t="shared" si="97"/>
        <v>0</v>
      </c>
      <c r="J885" s="320" t="str">
        <f t="shared" si="96"/>
        <v>2092–2093</v>
      </c>
      <c r="L885" s="356"/>
      <c r="N885" s="95"/>
    </row>
    <row r="886" spans="1:14" x14ac:dyDescent="0.3">
      <c r="A886" s="354">
        <v>70676</v>
      </c>
      <c r="B886" s="92">
        <f t="shared" si="92"/>
        <v>0</v>
      </c>
      <c r="C886" s="93"/>
      <c r="D886" s="94">
        <f t="shared" si="93"/>
        <v>0</v>
      </c>
      <c r="E886" s="355">
        <f t="shared" si="91"/>
        <v>0</v>
      </c>
      <c r="F886" s="94">
        <f t="shared" si="94"/>
        <v>0</v>
      </c>
      <c r="G886" s="94">
        <f>IF(AND(C886&lt;&gt;"",SUM(G$34:G885)&lt;E$25),$E$25/$E$29,0)</f>
        <v>0</v>
      </c>
      <c r="H886" s="94">
        <f t="shared" si="95"/>
        <v>0</v>
      </c>
      <c r="I886" s="94">
        <f t="shared" si="97"/>
        <v>0</v>
      </c>
      <c r="J886" s="320" t="str">
        <f t="shared" si="96"/>
        <v>2093–2094</v>
      </c>
      <c r="L886" s="356"/>
      <c r="N886" s="95"/>
    </row>
    <row r="887" spans="1:14" x14ac:dyDescent="0.3">
      <c r="A887" s="354">
        <v>70707</v>
      </c>
      <c r="B887" s="92">
        <f t="shared" si="92"/>
        <v>0</v>
      </c>
      <c r="C887" s="93"/>
      <c r="D887" s="94">
        <f t="shared" si="93"/>
        <v>0</v>
      </c>
      <c r="E887" s="355">
        <f t="shared" si="91"/>
        <v>0</v>
      </c>
      <c r="F887" s="94">
        <f t="shared" si="94"/>
        <v>0</v>
      </c>
      <c r="G887" s="94">
        <f>IF(AND(C887&lt;&gt;"",SUM(G$34:G886)&lt;E$25),$E$25/$E$29,0)</f>
        <v>0</v>
      </c>
      <c r="H887" s="94">
        <f t="shared" si="95"/>
        <v>0</v>
      </c>
      <c r="I887" s="94">
        <f t="shared" si="97"/>
        <v>0</v>
      </c>
      <c r="J887" s="320" t="str">
        <f t="shared" si="96"/>
        <v>2093–2094</v>
      </c>
      <c r="L887" s="356"/>
      <c r="N887" s="95"/>
    </row>
    <row r="888" spans="1:14" x14ac:dyDescent="0.3">
      <c r="A888" s="354">
        <v>70738</v>
      </c>
      <c r="B888" s="92">
        <f t="shared" si="92"/>
        <v>0</v>
      </c>
      <c r="C888" s="93"/>
      <c r="D888" s="94">
        <f t="shared" si="93"/>
        <v>0</v>
      </c>
      <c r="E888" s="355">
        <f t="shared" si="91"/>
        <v>0</v>
      </c>
      <c r="F888" s="94">
        <f t="shared" si="94"/>
        <v>0</v>
      </c>
      <c r="G888" s="94">
        <f>IF(AND(C888&lt;&gt;"",SUM(G$34:G887)&lt;E$25),$E$25/$E$29,0)</f>
        <v>0</v>
      </c>
      <c r="H888" s="94">
        <f t="shared" si="95"/>
        <v>0</v>
      </c>
      <c r="I888" s="94">
        <f t="shared" si="97"/>
        <v>0</v>
      </c>
      <c r="J888" s="320" t="str">
        <f t="shared" si="96"/>
        <v>2093–2094</v>
      </c>
      <c r="L888" s="356"/>
      <c r="N888" s="95"/>
    </row>
    <row r="889" spans="1:14" x14ac:dyDescent="0.3">
      <c r="A889" s="354">
        <v>70768</v>
      </c>
      <c r="B889" s="92">
        <f t="shared" si="92"/>
        <v>0</v>
      </c>
      <c r="C889" s="93"/>
      <c r="D889" s="94">
        <f t="shared" si="93"/>
        <v>0</v>
      </c>
      <c r="E889" s="355">
        <f t="shared" si="91"/>
        <v>0</v>
      </c>
      <c r="F889" s="94">
        <f t="shared" si="94"/>
        <v>0</v>
      </c>
      <c r="G889" s="94">
        <f>IF(AND(C889&lt;&gt;"",SUM(G$34:G888)&lt;E$25),$E$25/$E$29,0)</f>
        <v>0</v>
      </c>
      <c r="H889" s="94">
        <f t="shared" si="95"/>
        <v>0</v>
      </c>
      <c r="I889" s="94">
        <f t="shared" si="97"/>
        <v>0</v>
      </c>
      <c r="J889" s="320" t="str">
        <f t="shared" si="96"/>
        <v>2093–2094</v>
      </c>
      <c r="L889" s="356"/>
      <c r="N889" s="95"/>
    </row>
    <row r="890" spans="1:14" x14ac:dyDescent="0.3">
      <c r="A890" s="354">
        <v>70799</v>
      </c>
      <c r="B890" s="92">
        <f t="shared" si="92"/>
        <v>0</v>
      </c>
      <c r="C890" s="93"/>
      <c r="D890" s="94">
        <f t="shared" si="93"/>
        <v>0</v>
      </c>
      <c r="E890" s="355">
        <f t="shared" si="91"/>
        <v>0</v>
      </c>
      <c r="F890" s="94">
        <f t="shared" si="94"/>
        <v>0</v>
      </c>
      <c r="G890" s="94">
        <f>IF(AND(C890&lt;&gt;"",SUM(G$34:G889)&lt;E$25),$E$25/$E$29,0)</f>
        <v>0</v>
      </c>
      <c r="H890" s="94">
        <f t="shared" si="95"/>
        <v>0</v>
      </c>
      <c r="I890" s="94">
        <f t="shared" si="97"/>
        <v>0</v>
      </c>
      <c r="J890" s="320" t="str">
        <f t="shared" si="96"/>
        <v>2093–2094</v>
      </c>
      <c r="L890" s="356"/>
      <c r="N890" s="95"/>
    </row>
    <row r="891" spans="1:14" x14ac:dyDescent="0.3">
      <c r="A891" s="354">
        <v>70829</v>
      </c>
      <c r="B891" s="92">
        <f t="shared" si="92"/>
        <v>0</v>
      </c>
      <c r="C891" s="93"/>
      <c r="D891" s="94">
        <f t="shared" si="93"/>
        <v>0</v>
      </c>
      <c r="E891" s="355">
        <f t="shared" si="91"/>
        <v>0</v>
      </c>
      <c r="F891" s="94">
        <f t="shared" si="94"/>
        <v>0</v>
      </c>
      <c r="G891" s="94">
        <f>IF(AND(C891&lt;&gt;"",SUM(G$34:G890)&lt;E$25),$E$25/$E$29,0)</f>
        <v>0</v>
      </c>
      <c r="H891" s="94">
        <f t="shared" si="95"/>
        <v>0</v>
      </c>
      <c r="I891" s="94">
        <f t="shared" si="97"/>
        <v>0</v>
      </c>
      <c r="J891" s="320" t="str">
        <f t="shared" si="96"/>
        <v>2093–2094</v>
      </c>
      <c r="L891" s="356"/>
      <c r="N891" s="95"/>
    </row>
    <row r="892" spans="1:14" x14ac:dyDescent="0.3">
      <c r="A892" s="354">
        <v>70860</v>
      </c>
      <c r="B892" s="92">
        <f t="shared" si="92"/>
        <v>0</v>
      </c>
      <c r="C892" s="93"/>
      <c r="D892" s="94">
        <f t="shared" si="93"/>
        <v>0</v>
      </c>
      <c r="E892" s="355">
        <f t="shared" si="91"/>
        <v>0</v>
      </c>
      <c r="F892" s="94">
        <f t="shared" si="94"/>
        <v>0</v>
      </c>
      <c r="G892" s="94">
        <f>IF(AND(C892&lt;&gt;"",SUM(G$34:G891)&lt;E$25),$E$25/$E$29,0)</f>
        <v>0</v>
      </c>
      <c r="H892" s="94">
        <f t="shared" si="95"/>
        <v>0</v>
      </c>
      <c r="I892" s="94">
        <f t="shared" si="97"/>
        <v>0</v>
      </c>
      <c r="J892" s="320" t="str">
        <f t="shared" si="96"/>
        <v>2093–2094</v>
      </c>
      <c r="L892" s="356"/>
      <c r="N892" s="95"/>
    </row>
    <row r="893" spans="1:14" x14ac:dyDescent="0.3">
      <c r="A893" s="354">
        <v>70891</v>
      </c>
      <c r="B893" s="92">
        <f t="shared" si="92"/>
        <v>0</v>
      </c>
      <c r="C893" s="93"/>
      <c r="D893" s="94">
        <f t="shared" si="93"/>
        <v>0</v>
      </c>
      <c r="E893" s="355">
        <f t="shared" si="91"/>
        <v>0</v>
      </c>
      <c r="F893" s="94">
        <f t="shared" si="94"/>
        <v>0</v>
      </c>
      <c r="G893" s="94">
        <f>IF(AND(C893&lt;&gt;"",SUM(G$34:G892)&lt;E$25),$E$25/$E$29,0)</f>
        <v>0</v>
      </c>
      <c r="H893" s="94">
        <f t="shared" si="95"/>
        <v>0</v>
      </c>
      <c r="I893" s="94">
        <f t="shared" si="97"/>
        <v>0</v>
      </c>
      <c r="J893" s="320" t="str">
        <f t="shared" si="96"/>
        <v>2093–2094</v>
      </c>
      <c r="L893" s="356"/>
      <c r="N893" s="95"/>
    </row>
    <row r="894" spans="1:14" x14ac:dyDescent="0.3">
      <c r="A894" s="354">
        <v>70919</v>
      </c>
      <c r="B894" s="92">
        <f t="shared" si="92"/>
        <v>0</v>
      </c>
      <c r="C894" s="93"/>
      <c r="D894" s="94">
        <f t="shared" si="93"/>
        <v>0</v>
      </c>
      <c r="E894" s="355">
        <f t="shared" si="91"/>
        <v>0</v>
      </c>
      <c r="F894" s="94">
        <f t="shared" si="94"/>
        <v>0</v>
      </c>
      <c r="G894" s="94">
        <f>IF(AND(C894&lt;&gt;"",SUM(G$34:G893)&lt;E$25),$E$25/$E$29,0)</f>
        <v>0</v>
      </c>
      <c r="H894" s="94">
        <f t="shared" si="95"/>
        <v>0</v>
      </c>
      <c r="I894" s="94">
        <f t="shared" si="97"/>
        <v>0</v>
      </c>
      <c r="J894" s="320" t="str">
        <f t="shared" si="96"/>
        <v>2093–2094</v>
      </c>
      <c r="L894" s="356"/>
      <c r="N894" s="95"/>
    </row>
    <row r="895" spans="1:14" x14ac:dyDescent="0.3">
      <c r="A895" s="354">
        <v>70950</v>
      </c>
      <c r="B895" s="92">
        <f t="shared" si="92"/>
        <v>0</v>
      </c>
      <c r="C895" s="93"/>
      <c r="D895" s="94">
        <f t="shared" si="93"/>
        <v>0</v>
      </c>
      <c r="E895" s="355">
        <f t="shared" si="91"/>
        <v>0</v>
      </c>
      <c r="F895" s="94">
        <f t="shared" si="94"/>
        <v>0</v>
      </c>
      <c r="G895" s="94">
        <f>IF(AND(C895&lt;&gt;"",SUM(G$34:G894)&lt;E$25),$E$25/$E$29,0)</f>
        <v>0</v>
      </c>
      <c r="H895" s="94">
        <f t="shared" si="95"/>
        <v>0</v>
      </c>
      <c r="I895" s="94">
        <f t="shared" si="97"/>
        <v>0</v>
      </c>
      <c r="J895" s="320" t="str">
        <f t="shared" si="96"/>
        <v>2093–2094</v>
      </c>
      <c r="L895" s="356"/>
      <c r="N895" s="95"/>
    </row>
    <row r="896" spans="1:14" x14ac:dyDescent="0.3">
      <c r="A896" s="354">
        <v>70980</v>
      </c>
      <c r="B896" s="92">
        <f t="shared" si="92"/>
        <v>0</v>
      </c>
      <c r="C896" s="93"/>
      <c r="D896" s="94">
        <f t="shared" si="93"/>
        <v>0</v>
      </c>
      <c r="E896" s="355">
        <f t="shared" si="91"/>
        <v>0</v>
      </c>
      <c r="F896" s="94">
        <f t="shared" si="94"/>
        <v>0</v>
      </c>
      <c r="G896" s="94">
        <f>IF(AND(C896&lt;&gt;"",SUM(G$34:G895)&lt;E$25),$E$25/$E$29,0)</f>
        <v>0</v>
      </c>
      <c r="H896" s="94">
        <f t="shared" si="95"/>
        <v>0</v>
      </c>
      <c r="I896" s="94">
        <f t="shared" si="97"/>
        <v>0</v>
      </c>
      <c r="J896" s="320" t="str">
        <f t="shared" si="96"/>
        <v>2093–2094</v>
      </c>
      <c r="L896" s="356"/>
      <c r="N896" s="95"/>
    </row>
    <row r="897" spans="1:14" x14ac:dyDescent="0.3">
      <c r="A897" s="354">
        <v>71011</v>
      </c>
      <c r="B897" s="92">
        <f t="shared" si="92"/>
        <v>0</v>
      </c>
      <c r="C897" s="93"/>
      <c r="D897" s="94">
        <f t="shared" si="93"/>
        <v>0</v>
      </c>
      <c r="E897" s="355">
        <f t="shared" si="91"/>
        <v>0</v>
      </c>
      <c r="F897" s="94">
        <f t="shared" si="94"/>
        <v>0</v>
      </c>
      <c r="G897" s="94">
        <f>IF(AND(C897&lt;&gt;"",SUM(G$34:G896)&lt;E$25),$E$25/$E$29,0)</f>
        <v>0</v>
      </c>
      <c r="H897" s="94">
        <f t="shared" si="95"/>
        <v>0</v>
      </c>
      <c r="I897" s="94">
        <f t="shared" si="97"/>
        <v>0</v>
      </c>
      <c r="J897" s="320" t="str">
        <f t="shared" si="96"/>
        <v>2093–2094</v>
      </c>
      <c r="L897" s="356"/>
      <c r="N897" s="95"/>
    </row>
    <row r="898" spans="1:14" x14ac:dyDescent="0.3">
      <c r="A898" s="354">
        <v>71041</v>
      </c>
      <c r="B898" s="92">
        <f t="shared" si="92"/>
        <v>0</v>
      </c>
      <c r="C898" s="93"/>
      <c r="D898" s="94">
        <f t="shared" si="93"/>
        <v>0</v>
      </c>
      <c r="E898" s="355">
        <f t="shared" si="91"/>
        <v>0</v>
      </c>
      <c r="F898" s="94">
        <f t="shared" si="94"/>
        <v>0</v>
      </c>
      <c r="G898" s="94">
        <f>IF(AND(C898&lt;&gt;"",SUM(G$34:G897)&lt;E$25),$E$25/$E$29,0)</f>
        <v>0</v>
      </c>
      <c r="H898" s="94">
        <f t="shared" si="95"/>
        <v>0</v>
      </c>
      <c r="I898" s="94">
        <f t="shared" si="97"/>
        <v>0</v>
      </c>
      <c r="J898" s="320" t="str">
        <f t="shared" si="96"/>
        <v>2094–2095</v>
      </c>
      <c r="L898" s="356"/>
      <c r="N898" s="95"/>
    </row>
    <row r="899" spans="1:14" x14ac:dyDescent="0.3">
      <c r="A899" s="354">
        <v>71072</v>
      </c>
      <c r="B899" s="92">
        <f t="shared" si="92"/>
        <v>0</v>
      </c>
      <c r="C899" s="93"/>
      <c r="D899" s="94">
        <f t="shared" si="93"/>
        <v>0</v>
      </c>
      <c r="E899" s="355">
        <f t="shared" si="91"/>
        <v>0</v>
      </c>
      <c r="F899" s="94">
        <f t="shared" si="94"/>
        <v>0</v>
      </c>
      <c r="G899" s="94">
        <f>IF(AND(C899&lt;&gt;"",SUM(G$34:G898)&lt;E$25),$E$25/$E$29,0)</f>
        <v>0</v>
      </c>
      <c r="H899" s="94">
        <f t="shared" si="95"/>
        <v>0</v>
      </c>
      <c r="I899" s="94">
        <f t="shared" si="97"/>
        <v>0</v>
      </c>
      <c r="J899" s="320" t="str">
        <f t="shared" si="96"/>
        <v>2094–2095</v>
      </c>
      <c r="L899" s="356"/>
      <c r="N899" s="95"/>
    </row>
    <row r="900" spans="1:14" x14ac:dyDescent="0.3">
      <c r="A900" s="354">
        <v>71103</v>
      </c>
      <c r="B900" s="92">
        <f t="shared" si="92"/>
        <v>0</v>
      </c>
      <c r="C900" s="93"/>
      <c r="D900" s="94">
        <f t="shared" si="93"/>
        <v>0</v>
      </c>
      <c r="E900" s="355">
        <f t="shared" si="91"/>
        <v>0</v>
      </c>
      <c r="F900" s="94">
        <f t="shared" si="94"/>
        <v>0</v>
      </c>
      <c r="G900" s="94">
        <f>IF(AND(C900&lt;&gt;"",SUM(G$34:G899)&lt;E$25),$E$25/$E$29,0)</f>
        <v>0</v>
      </c>
      <c r="H900" s="94">
        <f t="shared" si="95"/>
        <v>0</v>
      </c>
      <c r="I900" s="94">
        <f t="shared" si="97"/>
        <v>0</v>
      </c>
      <c r="J900" s="320" t="str">
        <f t="shared" si="96"/>
        <v>2094–2095</v>
      </c>
      <c r="L900" s="356"/>
      <c r="N900" s="95"/>
    </row>
    <row r="901" spans="1:14" x14ac:dyDescent="0.3">
      <c r="A901" s="354">
        <v>71133</v>
      </c>
      <c r="B901" s="92">
        <f t="shared" si="92"/>
        <v>0</v>
      </c>
      <c r="C901" s="93"/>
      <c r="D901" s="94">
        <f t="shared" si="93"/>
        <v>0</v>
      </c>
      <c r="E901" s="355">
        <f t="shared" si="91"/>
        <v>0</v>
      </c>
      <c r="F901" s="94">
        <f t="shared" si="94"/>
        <v>0</v>
      </c>
      <c r="G901" s="94">
        <f>IF(AND(C901&lt;&gt;"",SUM(G$34:G900)&lt;E$25),$E$25/$E$29,0)</f>
        <v>0</v>
      </c>
      <c r="H901" s="94">
        <f t="shared" si="95"/>
        <v>0</v>
      </c>
      <c r="I901" s="94">
        <f t="shared" si="97"/>
        <v>0</v>
      </c>
      <c r="J901" s="320" t="str">
        <f t="shared" si="96"/>
        <v>2094–2095</v>
      </c>
      <c r="L901" s="356"/>
      <c r="N901" s="95"/>
    </row>
    <row r="902" spans="1:14" x14ac:dyDescent="0.3">
      <c r="A902" s="354">
        <v>71164</v>
      </c>
      <c r="B902" s="92">
        <f t="shared" si="92"/>
        <v>0</v>
      </c>
      <c r="C902" s="93"/>
      <c r="D902" s="94">
        <f t="shared" si="93"/>
        <v>0</v>
      </c>
      <c r="E902" s="355">
        <f t="shared" si="91"/>
        <v>0</v>
      </c>
      <c r="F902" s="94">
        <f t="shared" si="94"/>
        <v>0</v>
      </c>
      <c r="G902" s="94">
        <f>IF(AND(C902&lt;&gt;"",SUM(G$34:G901)&lt;E$25),$E$25/$E$29,0)</f>
        <v>0</v>
      </c>
      <c r="H902" s="94">
        <f t="shared" si="95"/>
        <v>0</v>
      </c>
      <c r="I902" s="94">
        <f t="shared" si="97"/>
        <v>0</v>
      </c>
      <c r="J902" s="320" t="str">
        <f t="shared" si="96"/>
        <v>2094–2095</v>
      </c>
      <c r="L902" s="356"/>
      <c r="N902" s="95"/>
    </row>
    <row r="903" spans="1:14" x14ac:dyDescent="0.3">
      <c r="A903" s="354">
        <v>71194</v>
      </c>
      <c r="B903" s="92">
        <f t="shared" si="92"/>
        <v>0</v>
      </c>
      <c r="C903" s="93"/>
      <c r="D903" s="94">
        <f t="shared" si="93"/>
        <v>0</v>
      </c>
      <c r="E903" s="355">
        <f t="shared" si="91"/>
        <v>0</v>
      </c>
      <c r="F903" s="94">
        <f t="shared" si="94"/>
        <v>0</v>
      </c>
      <c r="G903" s="94">
        <f>IF(AND(C903&lt;&gt;"",SUM(G$34:G902)&lt;E$25),$E$25/$E$29,0)</f>
        <v>0</v>
      </c>
      <c r="H903" s="94">
        <f t="shared" si="95"/>
        <v>0</v>
      </c>
      <c r="I903" s="94">
        <f t="shared" si="97"/>
        <v>0</v>
      </c>
      <c r="J903" s="320" t="str">
        <f t="shared" si="96"/>
        <v>2094–2095</v>
      </c>
      <c r="L903" s="356"/>
      <c r="N903" s="95"/>
    </row>
    <row r="904" spans="1:14" x14ac:dyDescent="0.3">
      <c r="A904" s="354">
        <v>71225</v>
      </c>
      <c r="B904" s="92">
        <f t="shared" si="92"/>
        <v>0</v>
      </c>
      <c r="C904" s="93"/>
      <c r="D904" s="94">
        <f t="shared" si="93"/>
        <v>0</v>
      </c>
      <c r="E904" s="355">
        <f t="shared" si="91"/>
        <v>0</v>
      </c>
      <c r="F904" s="94">
        <f t="shared" si="94"/>
        <v>0</v>
      </c>
      <c r="G904" s="94">
        <f>IF(AND(C904&lt;&gt;"",SUM(G$34:G903)&lt;E$25),$E$25/$E$29,0)</f>
        <v>0</v>
      </c>
      <c r="H904" s="94">
        <f t="shared" si="95"/>
        <v>0</v>
      </c>
      <c r="I904" s="94">
        <f t="shared" si="97"/>
        <v>0</v>
      </c>
      <c r="J904" s="320" t="str">
        <f t="shared" si="96"/>
        <v>2094–2095</v>
      </c>
      <c r="L904" s="356"/>
      <c r="N904" s="95"/>
    </row>
    <row r="905" spans="1:14" x14ac:dyDescent="0.3">
      <c r="A905" s="354">
        <v>71256</v>
      </c>
      <c r="B905" s="92">
        <f t="shared" si="92"/>
        <v>0</v>
      </c>
      <c r="C905" s="93"/>
      <c r="D905" s="94">
        <f t="shared" si="93"/>
        <v>0</v>
      </c>
      <c r="E905" s="355">
        <f t="shared" si="91"/>
        <v>0</v>
      </c>
      <c r="F905" s="94">
        <f t="shared" si="94"/>
        <v>0</v>
      </c>
      <c r="G905" s="94">
        <f>IF(AND(C905&lt;&gt;"",SUM(G$34:G904)&lt;E$25),$E$25/$E$29,0)</f>
        <v>0</v>
      </c>
      <c r="H905" s="94">
        <f t="shared" si="95"/>
        <v>0</v>
      </c>
      <c r="I905" s="94">
        <f t="shared" si="97"/>
        <v>0</v>
      </c>
      <c r="J905" s="320" t="str">
        <f t="shared" si="96"/>
        <v>2094–2095</v>
      </c>
      <c r="L905" s="356"/>
      <c r="N905" s="95"/>
    </row>
    <row r="906" spans="1:14" x14ac:dyDescent="0.3">
      <c r="A906" s="354">
        <v>71284</v>
      </c>
      <c r="B906" s="92">
        <f t="shared" si="92"/>
        <v>0</v>
      </c>
      <c r="C906" s="93"/>
      <c r="D906" s="94">
        <f t="shared" si="93"/>
        <v>0</v>
      </c>
      <c r="E906" s="355">
        <f t="shared" si="91"/>
        <v>0</v>
      </c>
      <c r="F906" s="94">
        <f t="shared" si="94"/>
        <v>0</v>
      </c>
      <c r="G906" s="94">
        <f>IF(AND(C906&lt;&gt;"",SUM(G$34:G905)&lt;E$25),$E$25/$E$29,0)</f>
        <v>0</v>
      </c>
      <c r="H906" s="94">
        <f t="shared" si="95"/>
        <v>0</v>
      </c>
      <c r="I906" s="94">
        <f t="shared" si="97"/>
        <v>0</v>
      </c>
      <c r="J906" s="320" t="str">
        <f t="shared" si="96"/>
        <v>2094–2095</v>
      </c>
      <c r="L906" s="356"/>
      <c r="N906" s="95"/>
    </row>
    <row r="907" spans="1:14" x14ac:dyDescent="0.3">
      <c r="A907" s="354">
        <v>71315</v>
      </c>
      <c r="B907" s="92">
        <f t="shared" si="92"/>
        <v>0</v>
      </c>
      <c r="C907" s="93"/>
      <c r="D907" s="94">
        <f t="shared" si="93"/>
        <v>0</v>
      </c>
      <c r="E907" s="355">
        <f t="shared" si="91"/>
        <v>0</v>
      </c>
      <c r="F907" s="94">
        <f t="shared" si="94"/>
        <v>0</v>
      </c>
      <c r="G907" s="94">
        <f>IF(AND(C907&lt;&gt;"",SUM(G$34:G906)&lt;E$25),$E$25/$E$29,0)</f>
        <v>0</v>
      </c>
      <c r="H907" s="94">
        <f t="shared" si="95"/>
        <v>0</v>
      </c>
      <c r="I907" s="94">
        <f t="shared" si="97"/>
        <v>0</v>
      </c>
      <c r="J907" s="320" t="str">
        <f t="shared" si="96"/>
        <v>2094–2095</v>
      </c>
      <c r="L907" s="356"/>
      <c r="N907" s="95"/>
    </row>
    <row r="908" spans="1:14" x14ac:dyDescent="0.3">
      <c r="A908" s="354">
        <v>71345</v>
      </c>
      <c r="B908" s="92">
        <f t="shared" si="92"/>
        <v>0</v>
      </c>
      <c r="C908" s="93"/>
      <c r="D908" s="94">
        <f t="shared" si="93"/>
        <v>0</v>
      </c>
      <c r="E908" s="355">
        <f t="shared" si="91"/>
        <v>0</v>
      </c>
      <c r="F908" s="94">
        <f t="shared" si="94"/>
        <v>0</v>
      </c>
      <c r="G908" s="94">
        <f>IF(AND(C908&lt;&gt;"",SUM(G$34:G907)&lt;E$25),$E$25/$E$29,0)</f>
        <v>0</v>
      </c>
      <c r="H908" s="94">
        <f t="shared" si="95"/>
        <v>0</v>
      </c>
      <c r="I908" s="94">
        <f t="shared" si="97"/>
        <v>0</v>
      </c>
      <c r="J908" s="320" t="str">
        <f t="shared" si="96"/>
        <v>2094–2095</v>
      </c>
      <c r="L908" s="356"/>
      <c r="N908" s="95"/>
    </row>
    <row r="909" spans="1:14" x14ac:dyDescent="0.3">
      <c r="A909" s="354">
        <v>71376</v>
      </c>
      <c r="B909" s="92">
        <f t="shared" si="92"/>
        <v>0</v>
      </c>
      <c r="C909" s="93"/>
      <c r="D909" s="94">
        <f t="shared" si="93"/>
        <v>0</v>
      </c>
      <c r="E909" s="355">
        <f t="shared" si="91"/>
        <v>0</v>
      </c>
      <c r="F909" s="94">
        <f t="shared" si="94"/>
        <v>0</v>
      </c>
      <c r="G909" s="94">
        <f>IF(AND(C909&lt;&gt;"",SUM(G$34:G908)&lt;E$25),$E$25/$E$29,0)</f>
        <v>0</v>
      </c>
      <c r="H909" s="94">
        <f t="shared" si="95"/>
        <v>0</v>
      </c>
      <c r="I909" s="94">
        <f t="shared" si="97"/>
        <v>0</v>
      </c>
      <c r="J909" s="320" t="str">
        <f t="shared" si="96"/>
        <v>2094–2095</v>
      </c>
      <c r="L909" s="356"/>
      <c r="N909" s="95"/>
    </row>
    <row r="910" spans="1:14" x14ac:dyDescent="0.3">
      <c r="A910" s="354">
        <v>71406</v>
      </c>
      <c r="B910" s="92">
        <f t="shared" si="92"/>
        <v>0</v>
      </c>
      <c r="C910" s="93"/>
      <c r="D910" s="94">
        <f t="shared" si="93"/>
        <v>0</v>
      </c>
      <c r="E910" s="355">
        <f t="shared" si="91"/>
        <v>0</v>
      </c>
      <c r="F910" s="94">
        <f t="shared" si="94"/>
        <v>0</v>
      </c>
      <c r="G910" s="94">
        <f>IF(AND(C910&lt;&gt;"",SUM(G$34:G909)&lt;E$25),$E$25/$E$29,0)</f>
        <v>0</v>
      </c>
      <c r="H910" s="94">
        <f t="shared" si="95"/>
        <v>0</v>
      </c>
      <c r="I910" s="94">
        <f t="shared" si="97"/>
        <v>0</v>
      </c>
      <c r="J910" s="320" t="str">
        <f t="shared" si="96"/>
        <v>2095–2096</v>
      </c>
      <c r="L910" s="356"/>
      <c r="N910" s="95"/>
    </row>
    <row r="911" spans="1:14" x14ac:dyDescent="0.3">
      <c r="A911" s="354">
        <v>71437</v>
      </c>
      <c r="B911" s="92">
        <f t="shared" si="92"/>
        <v>0</v>
      </c>
      <c r="C911" s="93"/>
      <c r="D911" s="94">
        <f t="shared" si="93"/>
        <v>0</v>
      </c>
      <c r="E911" s="355">
        <f t="shared" si="91"/>
        <v>0</v>
      </c>
      <c r="F911" s="94">
        <f t="shared" si="94"/>
        <v>0</v>
      </c>
      <c r="G911" s="94">
        <f>IF(AND(C911&lt;&gt;"",SUM(G$34:G910)&lt;E$25),$E$25/$E$29,0)</f>
        <v>0</v>
      </c>
      <c r="H911" s="94">
        <f t="shared" si="95"/>
        <v>0</v>
      </c>
      <c r="I911" s="94">
        <f t="shared" si="97"/>
        <v>0</v>
      </c>
      <c r="J911" s="320" t="str">
        <f t="shared" si="96"/>
        <v>2095–2096</v>
      </c>
      <c r="L911" s="356"/>
      <c r="N911" s="95"/>
    </row>
    <row r="912" spans="1:14" x14ac:dyDescent="0.3">
      <c r="A912" s="354">
        <v>71468</v>
      </c>
      <c r="B912" s="92">
        <f t="shared" si="92"/>
        <v>0</v>
      </c>
      <c r="C912" s="93"/>
      <c r="D912" s="94">
        <f t="shared" si="93"/>
        <v>0</v>
      </c>
      <c r="E912" s="355">
        <f t="shared" si="91"/>
        <v>0</v>
      </c>
      <c r="F912" s="94">
        <f t="shared" si="94"/>
        <v>0</v>
      </c>
      <c r="G912" s="94">
        <f>IF(AND(C912&lt;&gt;"",SUM(G$34:G911)&lt;E$25),$E$25/$E$29,0)</f>
        <v>0</v>
      </c>
      <c r="H912" s="94">
        <f t="shared" si="95"/>
        <v>0</v>
      </c>
      <c r="I912" s="94">
        <f t="shared" si="97"/>
        <v>0</v>
      </c>
      <c r="J912" s="320" t="str">
        <f t="shared" si="96"/>
        <v>2095–2096</v>
      </c>
      <c r="L912" s="356"/>
      <c r="N912" s="95"/>
    </row>
    <row r="913" spans="1:14" x14ac:dyDescent="0.3">
      <c r="A913" s="354">
        <v>71498</v>
      </c>
      <c r="B913" s="92">
        <f t="shared" si="92"/>
        <v>0</v>
      </c>
      <c r="C913" s="93"/>
      <c r="D913" s="94">
        <f t="shared" si="93"/>
        <v>0</v>
      </c>
      <c r="E913" s="355">
        <f t="shared" si="91"/>
        <v>0</v>
      </c>
      <c r="F913" s="94">
        <f t="shared" si="94"/>
        <v>0</v>
      </c>
      <c r="G913" s="94">
        <f>IF(AND(C913&lt;&gt;"",SUM(G$34:G912)&lt;E$25),$E$25/$E$29,0)</f>
        <v>0</v>
      </c>
      <c r="H913" s="94">
        <f t="shared" si="95"/>
        <v>0</v>
      </c>
      <c r="I913" s="94">
        <f t="shared" si="97"/>
        <v>0</v>
      </c>
      <c r="J913" s="320" t="str">
        <f t="shared" si="96"/>
        <v>2095–2096</v>
      </c>
      <c r="L913" s="356"/>
      <c r="N913" s="95"/>
    </row>
    <row r="914" spans="1:14" x14ac:dyDescent="0.3">
      <c r="A914" s="354">
        <v>71529</v>
      </c>
      <c r="B914" s="92">
        <f t="shared" si="92"/>
        <v>0</v>
      </c>
      <c r="C914" s="93"/>
      <c r="D914" s="94">
        <f t="shared" si="93"/>
        <v>0</v>
      </c>
      <c r="E914" s="355">
        <f t="shared" si="91"/>
        <v>0</v>
      </c>
      <c r="F914" s="94">
        <f t="shared" si="94"/>
        <v>0</v>
      </c>
      <c r="G914" s="94">
        <f>IF(AND(C914&lt;&gt;"",SUM(G$34:G913)&lt;E$25),$E$25/$E$29,0)</f>
        <v>0</v>
      </c>
      <c r="H914" s="94">
        <f t="shared" si="95"/>
        <v>0</v>
      </c>
      <c r="I914" s="94">
        <f t="shared" si="97"/>
        <v>0</v>
      </c>
      <c r="J914" s="320" t="str">
        <f t="shared" si="96"/>
        <v>2095–2096</v>
      </c>
      <c r="L914" s="356"/>
      <c r="N914" s="95"/>
    </row>
    <row r="915" spans="1:14" x14ac:dyDescent="0.3">
      <c r="A915" s="354">
        <v>71559</v>
      </c>
      <c r="B915" s="92">
        <f t="shared" si="92"/>
        <v>0</v>
      </c>
      <c r="C915" s="93"/>
      <c r="D915" s="94">
        <f t="shared" si="93"/>
        <v>0</v>
      </c>
      <c r="E915" s="355">
        <f t="shared" si="91"/>
        <v>0</v>
      </c>
      <c r="F915" s="94">
        <f t="shared" si="94"/>
        <v>0</v>
      </c>
      <c r="G915" s="94">
        <f>IF(AND(C915&lt;&gt;"",SUM(G$34:G914)&lt;E$25),$E$25/$E$29,0)</f>
        <v>0</v>
      </c>
      <c r="H915" s="94">
        <f t="shared" si="95"/>
        <v>0</v>
      </c>
      <c r="I915" s="94">
        <f t="shared" si="97"/>
        <v>0</v>
      </c>
      <c r="J915" s="320" t="str">
        <f t="shared" si="96"/>
        <v>2095–2096</v>
      </c>
      <c r="L915" s="356"/>
      <c r="N915" s="95"/>
    </row>
    <row r="916" spans="1:14" x14ac:dyDescent="0.3">
      <c r="A916" s="354">
        <v>71590</v>
      </c>
      <c r="B916" s="92">
        <f t="shared" si="92"/>
        <v>0</v>
      </c>
      <c r="C916" s="93"/>
      <c r="D916" s="94">
        <f t="shared" si="93"/>
        <v>0</v>
      </c>
      <c r="E916" s="355">
        <f t="shared" si="91"/>
        <v>0</v>
      </c>
      <c r="F916" s="94">
        <f t="shared" si="94"/>
        <v>0</v>
      </c>
      <c r="G916" s="94">
        <f>IF(AND(C916&lt;&gt;"",SUM(G$34:G915)&lt;E$25),$E$25/$E$29,0)</f>
        <v>0</v>
      </c>
      <c r="H916" s="94">
        <f t="shared" si="95"/>
        <v>0</v>
      </c>
      <c r="I916" s="94">
        <f t="shared" si="97"/>
        <v>0</v>
      </c>
      <c r="J916" s="320" t="str">
        <f t="shared" si="96"/>
        <v>2095–2096</v>
      </c>
      <c r="L916" s="356"/>
      <c r="N916" s="95"/>
    </row>
    <row r="917" spans="1:14" x14ac:dyDescent="0.3">
      <c r="A917" s="354">
        <v>71621</v>
      </c>
      <c r="B917" s="92">
        <f t="shared" si="92"/>
        <v>0</v>
      </c>
      <c r="C917" s="93"/>
      <c r="D917" s="94">
        <f t="shared" si="93"/>
        <v>0</v>
      </c>
      <c r="E917" s="355">
        <f t="shared" si="91"/>
        <v>0</v>
      </c>
      <c r="F917" s="94">
        <f t="shared" si="94"/>
        <v>0</v>
      </c>
      <c r="G917" s="94">
        <f>IF(AND(C917&lt;&gt;"",SUM(G$34:G916)&lt;E$25),$E$25/$E$29,0)</f>
        <v>0</v>
      </c>
      <c r="H917" s="94">
        <f t="shared" si="95"/>
        <v>0</v>
      </c>
      <c r="I917" s="94">
        <f t="shared" si="97"/>
        <v>0</v>
      </c>
      <c r="J917" s="320" t="str">
        <f t="shared" si="96"/>
        <v>2095–2096</v>
      </c>
      <c r="L917" s="356"/>
      <c r="N917" s="95"/>
    </row>
    <row r="918" spans="1:14" x14ac:dyDescent="0.3">
      <c r="A918" s="354">
        <v>71650</v>
      </c>
      <c r="B918" s="92">
        <f t="shared" si="92"/>
        <v>0</v>
      </c>
      <c r="C918" s="93"/>
      <c r="D918" s="94">
        <f t="shared" si="93"/>
        <v>0</v>
      </c>
      <c r="E918" s="355">
        <f t="shared" si="91"/>
        <v>0</v>
      </c>
      <c r="F918" s="94">
        <f t="shared" si="94"/>
        <v>0</v>
      </c>
      <c r="G918" s="94">
        <f>IF(AND(C918&lt;&gt;"",SUM(G$34:G917)&lt;E$25),$E$25/$E$29,0)</f>
        <v>0</v>
      </c>
      <c r="H918" s="94">
        <f t="shared" si="95"/>
        <v>0</v>
      </c>
      <c r="I918" s="94">
        <f t="shared" si="97"/>
        <v>0</v>
      </c>
      <c r="J918" s="320" t="str">
        <f t="shared" si="96"/>
        <v>2095–2096</v>
      </c>
      <c r="L918" s="356"/>
      <c r="N918" s="95"/>
    </row>
    <row r="919" spans="1:14" x14ac:dyDescent="0.3">
      <c r="A919" s="354">
        <v>71681</v>
      </c>
      <c r="B919" s="92">
        <f t="shared" si="92"/>
        <v>0</v>
      </c>
      <c r="C919" s="93"/>
      <c r="D919" s="94">
        <f t="shared" si="93"/>
        <v>0</v>
      </c>
      <c r="E919" s="355">
        <f t="shared" si="91"/>
        <v>0</v>
      </c>
      <c r="F919" s="94">
        <f t="shared" si="94"/>
        <v>0</v>
      </c>
      <c r="G919" s="94">
        <f>IF(AND(C919&lt;&gt;"",SUM(G$34:G918)&lt;E$25),$E$25/$E$29,0)</f>
        <v>0</v>
      </c>
      <c r="H919" s="94">
        <f t="shared" si="95"/>
        <v>0</v>
      </c>
      <c r="I919" s="94">
        <f t="shared" si="97"/>
        <v>0</v>
      </c>
      <c r="J919" s="320" t="str">
        <f t="shared" si="96"/>
        <v>2095–2096</v>
      </c>
      <c r="L919" s="356"/>
      <c r="N919" s="95"/>
    </row>
    <row r="920" spans="1:14" x14ac:dyDescent="0.3">
      <c r="A920" s="354">
        <v>71711</v>
      </c>
      <c r="B920" s="92">
        <f t="shared" si="92"/>
        <v>0</v>
      </c>
      <c r="C920" s="93"/>
      <c r="D920" s="94">
        <f t="shared" si="93"/>
        <v>0</v>
      </c>
      <c r="E920" s="355">
        <f t="shared" si="91"/>
        <v>0</v>
      </c>
      <c r="F920" s="94">
        <f t="shared" si="94"/>
        <v>0</v>
      </c>
      <c r="G920" s="94">
        <f>IF(AND(C920&lt;&gt;"",SUM(G$34:G919)&lt;E$25),$E$25/$E$29,0)</f>
        <v>0</v>
      </c>
      <c r="H920" s="94">
        <f t="shared" si="95"/>
        <v>0</v>
      </c>
      <c r="I920" s="94">
        <f t="shared" si="97"/>
        <v>0</v>
      </c>
      <c r="J920" s="320" t="str">
        <f t="shared" si="96"/>
        <v>2095–2096</v>
      </c>
      <c r="L920" s="356"/>
      <c r="N920" s="95"/>
    </row>
    <row r="921" spans="1:14" x14ac:dyDescent="0.3">
      <c r="A921" s="354">
        <v>71742</v>
      </c>
      <c r="B921" s="92">
        <f t="shared" si="92"/>
        <v>0</v>
      </c>
      <c r="C921" s="93"/>
      <c r="D921" s="94">
        <f t="shared" si="93"/>
        <v>0</v>
      </c>
      <c r="E921" s="355">
        <f t="shared" si="91"/>
        <v>0</v>
      </c>
      <c r="F921" s="94">
        <f t="shared" si="94"/>
        <v>0</v>
      </c>
      <c r="G921" s="94">
        <f>IF(AND(C921&lt;&gt;"",SUM(G$34:G920)&lt;E$25),$E$25/$E$29,0)</f>
        <v>0</v>
      </c>
      <c r="H921" s="94">
        <f t="shared" si="95"/>
        <v>0</v>
      </c>
      <c r="I921" s="94">
        <f t="shared" si="97"/>
        <v>0</v>
      </c>
      <c r="J921" s="320" t="str">
        <f t="shared" si="96"/>
        <v>2095–2096</v>
      </c>
      <c r="L921" s="356"/>
      <c r="N921" s="95"/>
    </row>
    <row r="922" spans="1:14" x14ac:dyDescent="0.3">
      <c r="A922" s="354">
        <v>71772</v>
      </c>
      <c r="B922" s="92">
        <f t="shared" si="92"/>
        <v>0</v>
      </c>
      <c r="C922" s="93"/>
      <c r="D922" s="94">
        <f t="shared" si="93"/>
        <v>0</v>
      </c>
      <c r="E922" s="355">
        <f t="shared" si="91"/>
        <v>0</v>
      </c>
      <c r="F922" s="94">
        <f t="shared" si="94"/>
        <v>0</v>
      </c>
      <c r="G922" s="94">
        <f>IF(AND(C922&lt;&gt;"",SUM(G$34:G921)&lt;E$25),$E$25/$E$29,0)</f>
        <v>0</v>
      </c>
      <c r="H922" s="94">
        <f t="shared" si="95"/>
        <v>0</v>
      </c>
      <c r="I922" s="94">
        <f t="shared" si="97"/>
        <v>0</v>
      </c>
      <c r="J922" s="320" t="str">
        <f t="shared" si="96"/>
        <v>2096–2097</v>
      </c>
      <c r="L922" s="356"/>
      <c r="N922" s="95"/>
    </row>
    <row r="923" spans="1:14" x14ac:dyDescent="0.3">
      <c r="A923" s="354">
        <v>71803</v>
      </c>
      <c r="B923" s="92">
        <f t="shared" si="92"/>
        <v>0</v>
      </c>
      <c r="C923" s="93"/>
      <c r="D923" s="94">
        <f t="shared" si="93"/>
        <v>0</v>
      </c>
      <c r="E923" s="355">
        <f t="shared" si="91"/>
        <v>0</v>
      </c>
      <c r="F923" s="94">
        <f t="shared" si="94"/>
        <v>0</v>
      </c>
      <c r="G923" s="94">
        <f>IF(AND(C923&lt;&gt;"",SUM(G$34:G922)&lt;E$25),$E$25/$E$29,0)</f>
        <v>0</v>
      </c>
      <c r="H923" s="94">
        <f t="shared" si="95"/>
        <v>0</v>
      </c>
      <c r="I923" s="94">
        <f t="shared" si="97"/>
        <v>0</v>
      </c>
      <c r="J923" s="320" t="str">
        <f t="shared" si="96"/>
        <v>2096–2097</v>
      </c>
      <c r="L923" s="356"/>
      <c r="N923" s="95"/>
    </row>
    <row r="924" spans="1:14" x14ac:dyDescent="0.3">
      <c r="A924" s="354">
        <v>71834</v>
      </c>
      <c r="B924" s="92">
        <f t="shared" si="92"/>
        <v>0</v>
      </c>
      <c r="C924" s="93"/>
      <c r="D924" s="94">
        <f t="shared" si="93"/>
        <v>0</v>
      </c>
      <c r="E924" s="355">
        <f t="shared" si="91"/>
        <v>0</v>
      </c>
      <c r="F924" s="94">
        <f t="shared" si="94"/>
        <v>0</v>
      </c>
      <c r="G924" s="94">
        <f>IF(AND(C924&lt;&gt;"",SUM(G$34:G923)&lt;E$25),$E$25/$E$29,0)</f>
        <v>0</v>
      </c>
      <c r="H924" s="94">
        <f t="shared" si="95"/>
        <v>0</v>
      </c>
      <c r="I924" s="94">
        <f t="shared" si="97"/>
        <v>0</v>
      </c>
      <c r="J924" s="320" t="str">
        <f t="shared" si="96"/>
        <v>2096–2097</v>
      </c>
      <c r="L924" s="356"/>
      <c r="N924" s="95"/>
    </row>
    <row r="925" spans="1:14" x14ac:dyDescent="0.3">
      <c r="A925" s="354">
        <v>71864</v>
      </c>
      <c r="B925" s="92">
        <f t="shared" si="92"/>
        <v>0</v>
      </c>
      <c r="C925" s="93"/>
      <c r="D925" s="94">
        <f t="shared" si="93"/>
        <v>0</v>
      </c>
      <c r="E925" s="355">
        <f t="shared" si="91"/>
        <v>0</v>
      </c>
      <c r="F925" s="94">
        <f t="shared" si="94"/>
        <v>0</v>
      </c>
      <c r="G925" s="94">
        <f>IF(AND(C925&lt;&gt;"",SUM(G$34:G924)&lt;E$25),$E$25/$E$29,0)</f>
        <v>0</v>
      </c>
      <c r="H925" s="94">
        <f t="shared" si="95"/>
        <v>0</v>
      </c>
      <c r="I925" s="94">
        <f t="shared" si="97"/>
        <v>0</v>
      </c>
      <c r="J925" s="320" t="str">
        <f t="shared" si="96"/>
        <v>2096–2097</v>
      </c>
      <c r="L925" s="356"/>
      <c r="N925" s="95"/>
    </row>
    <row r="926" spans="1:14" x14ac:dyDescent="0.3">
      <c r="A926" s="354">
        <v>71895</v>
      </c>
      <c r="B926" s="92">
        <f t="shared" si="92"/>
        <v>0</v>
      </c>
      <c r="C926" s="93"/>
      <c r="D926" s="94">
        <f t="shared" si="93"/>
        <v>0</v>
      </c>
      <c r="E926" s="355">
        <f t="shared" si="91"/>
        <v>0</v>
      </c>
      <c r="F926" s="94">
        <f t="shared" si="94"/>
        <v>0</v>
      </c>
      <c r="G926" s="94">
        <f>IF(AND(C926&lt;&gt;"",SUM(G$34:G925)&lt;E$25),$E$25/$E$29,0)</f>
        <v>0</v>
      </c>
      <c r="H926" s="94">
        <f t="shared" si="95"/>
        <v>0</v>
      </c>
      <c r="I926" s="94">
        <f t="shared" si="97"/>
        <v>0</v>
      </c>
      <c r="J926" s="320" t="str">
        <f t="shared" si="96"/>
        <v>2096–2097</v>
      </c>
      <c r="L926" s="356"/>
      <c r="N926" s="95"/>
    </row>
    <row r="927" spans="1:14" x14ac:dyDescent="0.3">
      <c r="A927" s="354">
        <v>71925</v>
      </c>
      <c r="B927" s="92">
        <f t="shared" si="92"/>
        <v>0</v>
      </c>
      <c r="C927" s="93"/>
      <c r="D927" s="94">
        <f t="shared" si="93"/>
        <v>0</v>
      </c>
      <c r="E927" s="355">
        <f t="shared" si="91"/>
        <v>0</v>
      </c>
      <c r="F927" s="94">
        <f t="shared" si="94"/>
        <v>0</v>
      </c>
      <c r="G927" s="94">
        <f>IF(AND(C927&lt;&gt;"",SUM(G$34:G926)&lt;E$25),$E$25/$E$29,0)</f>
        <v>0</v>
      </c>
      <c r="H927" s="94">
        <f t="shared" si="95"/>
        <v>0</v>
      </c>
      <c r="I927" s="94">
        <f t="shared" si="97"/>
        <v>0</v>
      </c>
      <c r="J927" s="320" t="str">
        <f t="shared" si="96"/>
        <v>2096–2097</v>
      </c>
      <c r="L927" s="356"/>
      <c r="N927" s="95"/>
    </row>
    <row r="928" spans="1:14" x14ac:dyDescent="0.3">
      <c r="A928" s="354">
        <v>71956</v>
      </c>
      <c r="B928" s="92">
        <f t="shared" si="92"/>
        <v>0</v>
      </c>
      <c r="C928" s="93"/>
      <c r="D928" s="94">
        <f t="shared" si="93"/>
        <v>0</v>
      </c>
      <c r="E928" s="355">
        <f t="shared" si="91"/>
        <v>0</v>
      </c>
      <c r="F928" s="94">
        <f t="shared" si="94"/>
        <v>0</v>
      </c>
      <c r="G928" s="94">
        <f>IF(AND(C928&lt;&gt;"",SUM(G$34:G927)&lt;E$25),$E$25/$E$29,0)</f>
        <v>0</v>
      </c>
      <c r="H928" s="94">
        <f t="shared" si="95"/>
        <v>0</v>
      </c>
      <c r="I928" s="94">
        <f t="shared" si="97"/>
        <v>0</v>
      </c>
      <c r="J928" s="320" t="str">
        <f t="shared" si="96"/>
        <v>2096–2097</v>
      </c>
      <c r="L928" s="356"/>
      <c r="N928" s="95"/>
    </row>
    <row r="929" spans="1:14" x14ac:dyDescent="0.3">
      <c r="A929" s="354">
        <v>71987</v>
      </c>
      <c r="B929" s="92">
        <f t="shared" si="92"/>
        <v>0</v>
      </c>
      <c r="C929" s="93"/>
      <c r="D929" s="94">
        <f t="shared" si="93"/>
        <v>0</v>
      </c>
      <c r="E929" s="355">
        <f t="shared" si="91"/>
        <v>0</v>
      </c>
      <c r="F929" s="94">
        <f t="shared" si="94"/>
        <v>0</v>
      </c>
      <c r="G929" s="94">
        <f>IF(AND(C929&lt;&gt;"",SUM(G$34:G928)&lt;E$25),$E$25/$E$29,0)</f>
        <v>0</v>
      </c>
      <c r="H929" s="94">
        <f t="shared" si="95"/>
        <v>0</v>
      </c>
      <c r="I929" s="94">
        <f t="shared" si="97"/>
        <v>0</v>
      </c>
      <c r="J929" s="320" t="str">
        <f t="shared" si="96"/>
        <v>2096–2097</v>
      </c>
      <c r="L929" s="356"/>
      <c r="N929" s="95"/>
    </row>
    <row r="930" spans="1:14" x14ac:dyDescent="0.3">
      <c r="A930" s="354">
        <v>72015</v>
      </c>
      <c r="B930" s="92">
        <f t="shared" si="92"/>
        <v>0</v>
      </c>
      <c r="C930" s="93"/>
      <c r="D930" s="94">
        <f t="shared" si="93"/>
        <v>0</v>
      </c>
      <c r="E930" s="355">
        <f t="shared" ref="E930:E993" si="98">C930-D930</f>
        <v>0</v>
      </c>
      <c r="F930" s="94">
        <f t="shared" si="94"/>
        <v>0</v>
      </c>
      <c r="G930" s="94">
        <f>IF(AND(C930&lt;&gt;"",SUM(G$34:G929)&lt;E$25),$E$25/$E$29,0)</f>
        <v>0</v>
      </c>
      <c r="H930" s="94">
        <f t="shared" si="95"/>
        <v>0</v>
      </c>
      <c r="I930" s="94">
        <f t="shared" si="97"/>
        <v>0</v>
      </c>
      <c r="J930" s="320" t="str">
        <f t="shared" si="96"/>
        <v>2096–2097</v>
      </c>
      <c r="L930" s="356"/>
      <c r="N930" s="95"/>
    </row>
    <row r="931" spans="1:14" x14ac:dyDescent="0.3">
      <c r="A931" s="354">
        <v>72046</v>
      </c>
      <c r="B931" s="92">
        <f t="shared" ref="B931:B994" si="99">IF(C931&gt;0,C931*-1,C931)</f>
        <v>0</v>
      </c>
      <c r="C931" s="93"/>
      <c r="D931" s="94">
        <f t="shared" ref="D931:D994" si="100">IF(C931="",0,IF($E$20="Beginning",IF(C930&lt;&gt;"",$F930*$E$16/12,0),IF(C930&lt;&gt;"",$F930*$E$16/12,$E$21*$E$16/12)))</f>
        <v>0</v>
      </c>
      <c r="E931" s="355">
        <f t="shared" si="98"/>
        <v>0</v>
      </c>
      <c r="F931" s="94">
        <f t="shared" ref="F931:F994" si="101">IF(C931="",0,IF(C930="",$E$21-E931,IF(C931&lt;&gt;"",F930-E931)))</f>
        <v>0</v>
      </c>
      <c r="G931" s="94">
        <f>IF(AND(C931&lt;&gt;"",SUM(G$34:G930)&lt;E$25),$E$25/$E$29,0)</f>
        <v>0</v>
      </c>
      <c r="H931" s="94">
        <f t="shared" ref="H931:H994" si="102">IF(C931&lt;&gt;"",G931+H930,0)</f>
        <v>0</v>
      </c>
      <c r="I931" s="94">
        <f t="shared" si="97"/>
        <v>0</v>
      </c>
      <c r="J931" s="320" t="str">
        <f t="shared" ref="J931:J994" si="103">IF(OR(MONTH(A931)=1,MONTH(A931)=2,MONTH(A931)=3,MONTH(A931)=4,MONTH(A931)=5,MONTH(A931)=6),YEAR(A931)-1&amp;"–"&amp;YEAR(A931),YEAR(A931)&amp;"–"&amp;YEAR(A931)+1)</f>
        <v>2096–2097</v>
      </c>
      <c r="L931" s="356"/>
      <c r="N931" s="95"/>
    </row>
    <row r="932" spans="1:14" x14ac:dyDescent="0.3">
      <c r="A932" s="354">
        <v>72076</v>
      </c>
      <c r="B932" s="92">
        <f t="shared" si="99"/>
        <v>0</v>
      </c>
      <c r="C932" s="93"/>
      <c r="D932" s="94">
        <f t="shared" si="100"/>
        <v>0</v>
      </c>
      <c r="E932" s="355">
        <f t="shared" si="98"/>
        <v>0</v>
      </c>
      <c r="F932" s="94">
        <f t="shared" si="101"/>
        <v>0</v>
      </c>
      <c r="G932" s="94">
        <f>IF(AND(C932&lt;&gt;"",SUM(G$34:G931)&lt;E$25),$E$25/$E$29,0)</f>
        <v>0</v>
      </c>
      <c r="H932" s="94">
        <f t="shared" si="102"/>
        <v>0</v>
      </c>
      <c r="I932" s="94">
        <f t="shared" ref="I932:I995" si="104">IF(C932&lt;&gt;"",$E$25-H932,0)</f>
        <v>0</v>
      </c>
      <c r="J932" s="320" t="str">
        <f t="shared" si="103"/>
        <v>2096–2097</v>
      </c>
      <c r="L932" s="356"/>
      <c r="N932" s="95"/>
    </row>
    <row r="933" spans="1:14" x14ac:dyDescent="0.3">
      <c r="A933" s="354">
        <v>72107</v>
      </c>
      <c r="B933" s="92">
        <f t="shared" si="99"/>
        <v>0</v>
      </c>
      <c r="C933" s="93"/>
      <c r="D933" s="94">
        <f t="shared" si="100"/>
        <v>0</v>
      </c>
      <c r="E933" s="355">
        <f t="shared" si="98"/>
        <v>0</v>
      </c>
      <c r="F933" s="94">
        <f t="shared" si="101"/>
        <v>0</v>
      </c>
      <c r="G933" s="94">
        <f>IF(AND(C933&lt;&gt;"",SUM(G$34:G932)&lt;E$25),$E$25/$E$29,0)</f>
        <v>0</v>
      </c>
      <c r="H933" s="94">
        <f t="shared" si="102"/>
        <v>0</v>
      </c>
      <c r="I933" s="94">
        <f t="shared" si="104"/>
        <v>0</v>
      </c>
      <c r="J933" s="320" t="str">
        <f t="shared" si="103"/>
        <v>2096–2097</v>
      </c>
      <c r="L933" s="356"/>
      <c r="N933" s="95"/>
    </row>
    <row r="934" spans="1:14" x14ac:dyDescent="0.3">
      <c r="A934" s="354">
        <v>72137</v>
      </c>
      <c r="B934" s="92">
        <f t="shared" si="99"/>
        <v>0</v>
      </c>
      <c r="C934" s="93"/>
      <c r="D934" s="94">
        <f t="shared" si="100"/>
        <v>0</v>
      </c>
      <c r="E934" s="355">
        <f t="shared" si="98"/>
        <v>0</v>
      </c>
      <c r="F934" s="94">
        <f t="shared" si="101"/>
        <v>0</v>
      </c>
      <c r="G934" s="94">
        <f>IF(AND(C934&lt;&gt;"",SUM(G$34:G933)&lt;E$25),$E$25/$E$29,0)</f>
        <v>0</v>
      </c>
      <c r="H934" s="94">
        <f t="shared" si="102"/>
        <v>0</v>
      </c>
      <c r="I934" s="94">
        <f t="shared" si="104"/>
        <v>0</v>
      </c>
      <c r="J934" s="320" t="str">
        <f t="shared" si="103"/>
        <v>2097–2098</v>
      </c>
      <c r="L934" s="356"/>
      <c r="N934" s="95"/>
    </row>
    <row r="935" spans="1:14" x14ac:dyDescent="0.3">
      <c r="A935" s="354">
        <v>72168</v>
      </c>
      <c r="B935" s="92">
        <f t="shared" si="99"/>
        <v>0</v>
      </c>
      <c r="C935" s="93"/>
      <c r="D935" s="94">
        <f t="shared" si="100"/>
        <v>0</v>
      </c>
      <c r="E935" s="355">
        <f t="shared" si="98"/>
        <v>0</v>
      </c>
      <c r="F935" s="94">
        <f t="shared" si="101"/>
        <v>0</v>
      </c>
      <c r="G935" s="94">
        <f>IF(AND(C935&lt;&gt;"",SUM(G$34:G934)&lt;E$25),$E$25/$E$29,0)</f>
        <v>0</v>
      </c>
      <c r="H935" s="94">
        <f t="shared" si="102"/>
        <v>0</v>
      </c>
      <c r="I935" s="94">
        <f t="shared" si="104"/>
        <v>0</v>
      </c>
      <c r="J935" s="320" t="str">
        <f t="shared" si="103"/>
        <v>2097–2098</v>
      </c>
      <c r="L935" s="356"/>
      <c r="N935" s="95"/>
    </row>
    <row r="936" spans="1:14" x14ac:dyDescent="0.3">
      <c r="A936" s="354">
        <v>72199</v>
      </c>
      <c r="B936" s="92">
        <f t="shared" si="99"/>
        <v>0</v>
      </c>
      <c r="C936" s="93"/>
      <c r="D936" s="94">
        <f t="shared" si="100"/>
        <v>0</v>
      </c>
      <c r="E936" s="355">
        <f t="shared" si="98"/>
        <v>0</v>
      </c>
      <c r="F936" s="94">
        <f t="shared" si="101"/>
        <v>0</v>
      </c>
      <c r="G936" s="94">
        <f>IF(AND(C936&lt;&gt;"",SUM(G$34:G935)&lt;E$25),$E$25/$E$29,0)</f>
        <v>0</v>
      </c>
      <c r="H936" s="94">
        <f t="shared" si="102"/>
        <v>0</v>
      </c>
      <c r="I936" s="94">
        <f t="shared" si="104"/>
        <v>0</v>
      </c>
      <c r="J936" s="320" t="str">
        <f t="shared" si="103"/>
        <v>2097–2098</v>
      </c>
      <c r="L936" s="356"/>
      <c r="N936" s="95"/>
    </row>
    <row r="937" spans="1:14" x14ac:dyDescent="0.3">
      <c r="A937" s="354">
        <v>72229</v>
      </c>
      <c r="B937" s="92">
        <f t="shared" si="99"/>
        <v>0</v>
      </c>
      <c r="C937" s="93"/>
      <c r="D937" s="94">
        <f t="shared" si="100"/>
        <v>0</v>
      </c>
      <c r="E937" s="355">
        <f t="shared" si="98"/>
        <v>0</v>
      </c>
      <c r="F937" s="94">
        <f t="shared" si="101"/>
        <v>0</v>
      </c>
      <c r="G937" s="94">
        <f>IF(AND(C937&lt;&gt;"",SUM(G$34:G936)&lt;E$25),$E$25/$E$29,0)</f>
        <v>0</v>
      </c>
      <c r="H937" s="94">
        <f t="shared" si="102"/>
        <v>0</v>
      </c>
      <c r="I937" s="94">
        <f t="shared" si="104"/>
        <v>0</v>
      </c>
      <c r="J937" s="320" t="str">
        <f t="shared" si="103"/>
        <v>2097–2098</v>
      </c>
      <c r="L937" s="356"/>
      <c r="N937" s="95"/>
    </row>
    <row r="938" spans="1:14" x14ac:dyDescent="0.3">
      <c r="A938" s="354">
        <v>72260</v>
      </c>
      <c r="B938" s="92">
        <f t="shared" si="99"/>
        <v>0</v>
      </c>
      <c r="C938" s="93"/>
      <c r="D938" s="94">
        <f t="shared" si="100"/>
        <v>0</v>
      </c>
      <c r="E938" s="355">
        <f t="shared" si="98"/>
        <v>0</v>
      </c>
      <c r="F938" s="94">
        <f t="shared" si="101"/>
        <v>0</v>
      </c>
      <c r="G938" s="94">
        <f>IF(AND(C938&lt;&gt;"",SUM(G$34:G937)&lt;E$25),$E$25/$E$29,0)</f>
        <v>0</v>
      </c>
      <c r="H938" s="94">
        <f t="shared" si="102"/>
        <v>0</v>
      </c>
      <c r="I938" s="94">
        <f t="shared" si="104"/>
        <v>0</v>
      </c>
      <c r="J938" s="320" t="str">
        <f t="shared" si="103"/>
        <v>2097–2098</v>
      </c>
      <c r="L938" s="356"/>
      <c r="N938" s="95"/>
    </row>
    <row r="939" spans="1:14" x14ac:dyDescent="0.3">
      <c r="A939" s="354">
        <v>72290</v>
      </c>
      <c r="B939" s="92">
        <f t="shared" si="99"/>
        <v>0</v>
      </c>
      <c r="C939" s="93"/>
      <c r="D939" s="94">
        <f t="shared" si="100"/>
        <v>0</v>
      </c>
      <c r="E939" s="355">
        <f t="shared" si="98"/>
        <v>0</v>
      </c>
      <c r="F939" s="94">
        <f t="shared" si="101"/>
        <v>0</v>
      </c>
      <c r="G939" s="94">
        <f>IF(AND(C939&lt;&gt;"",SUM(G$34:G938)&lt;E$25),$E$25/$E$29,0)</f>
        <v>0</v>
      </c>
      <c r="H939" s="94">
        <f t="shared" si="102"/>
        <v>0</v>
      </c>
      <c r="I939" s="94">
        <f t="shared" si="104"/>
        <v>0</v>
      </c>
      <c r="J939" s="320" t="str">
        <f t="shared" si="103"/>
        <v>2097–2098</v>
      </c>
      <c r="L939" s="356"/>
      <c r="N939" s="95"/>
    </row>
    <row r="940" spans="1:14" x14ac:dyDescent="0.3">
      <c r="A940" s="354">
        <v>72321</v>
      </c>
      <c r="B940" s="92">
        <f t="shared" si="99"/>
        <v>0</v>
      </c>
      <c r="C940" s="93"/>
      <c r="D940" s="94">
        <f t="shared" si="100"/>
        <v>0</v>
      </c>
      <c r="E940" s="355">
        <f t="shared" si="98"/>
        <v>0</v>
      </c>
      <c r="F940" s="94">
        <f t="shared" si="101"/>
        <v>0</v>
      </c>
      <c r="G940" s="94">
        <f>IF(AND(C940&lt;&gt;"",SUM(G$34:G939)&lt;E$25),$E$25/$E$29,0)</f>
        <v>0</v>
      </c>
      <c r="H940" s="94">
        <f t="shared" si="102"/>
        <v>0</v>
      </c>
      <c r="I940" s="94">
        <f t="shared" si="104"/>
        <v>0</v>
      </c>
      <c r="J940" s="320" t="str">
        <f t="shared" si="103"/>
        <v>2097–2098</v>
      </c>
      <c r="L940" s="356"/>
      <c r="N940" s="95"/>
    </row>
    <row r="941" spans="1:14" x14ac:dyDescent="0.3">
      <c r="A941" s="354">
        <v>72352</v>
      </c>
      <c r="B941" s="92">
        <f t="shared" si="99"/>
        <v>0</v>
      </c>
      <c r="C941" s="93"/>
      <c r="D941" s="94">
        <f t="shared" si="100"/>
        <v>0</v>
      </c>
      <c r="E941" s="355">
        <f t="shared" si="98"/>
        <v>0</v>
      </c>
      <c r="F941" s="94">
        <f t="shared" si="101"/>
        <v>0</v>
      </c>
      <c r="G941" s="94">
        <f>IF(AND(C941&lt;&gt;"",SUM(G$34:G940)&lt;E$25),$E$25/$E$29,0)</f>
        <v>0</v>
      </c>
      <c r="H941" s="94">
        <f t="shared" si="102"/>
        <v>0</v>
      </c>
      <c r="I941" s="94">
        <f t="shared" si="104"/>
        <v>0</v>
      </c>
      <c r="J941" s="320" t="str">
        <f t="shared" si="103"/>
        <v>2097–2098</v>
      </c>
      <c r="L941" s="356"/>
      <c r="N941" s="95"/>
    </row>
    <row r="942" spans="1:14" x14ac:dyDescent="0.3">
      <c r="A942" s="354">
        <v>72380</v>
      </c>
      <c r="B942" s="92">
        <f t="shared" si="99"/>
        <v>0</v>
      </c>
      <c r="C942" s="93"/>
      <c r="D942" s="94">
        <f t="shared" si="100"/>
        <v>0</v>
      </c>
      <c r="E942" s="355">
        <f t="shared" si="98"/>
        <v>0</v>
      </c>
      <c r="F942" s="94">
        <f t="shared" si="101"/>
        <v>0</v>
      </c>
      <c r="G942" s="94">
        <f>IF(AND(C942&lt;&gt;"",SUM(G$34:G941)&lt;E$25),$E$25/$E$29,0)</f>
        <v>0</v>
      </c>
      <c r="H942" s="94">
        <f t="shared" si="102"/>
        <v>0</v>
      </c>
      <c r="I942" s="94">
        <f t="shared" si="104"/>
        <v>0</v>
      </c>
      <c r="J942" s="320" t="str">
        <f t="shared" si="103"/>
        <v>2097–2098</v>
      </c>
      <c r="L942" s="356"/>
      <c r="N942" s="95"/>
    </row>
    <row r="943" spans="1:14" x14ac:dyDescent="0.3">
      <c r="A943" s="354">
        <v>72411</v>
      </c>
      <c r="B943" s="92">
        <f t="shared" si="99"/>
        <v>0</v>
      </c>
      <c r="C943" s="93"/>
      <c r="D943" s="94">
        <f t="shared" si="100"/>
        <v>0</v>
      </c>
      <c r="E943" s="355">
        <f t="shared" si="98"/>
        <v>0</v>
      </c>
      <c r="F943" s="94">
        <f t="shared" si="101"/>
        <v>0</v>
      </c>
      <c r="G943" s="94">
        <f>IF(AND(C943&lt;&gt;"",SUM(G$34:G942)&lt;E$25),$E$25/$E$29,0)</f>
        <v>0</v>
      </c>
      <c r="H943" s="94">
        <f t="shared" si="102"/>
        <v>0</v>
      </c>
      <c r="I943" s="94">
        <f t="shared" si="104"/>
        <v>0</v>
      </c>
      <c r="J943" s="320" t="str">
        <f t="shared" si="103"/>
        <v>2097–2098</v>
      </c>
      <c r="L943" s="356"/>
      <c r="N943" s="95"/>
    </row>
    <row r="944" spans="1:14" x14ac:dyDescent="0.3">
      <c r="A944" s="354">
        <v>72441</v>
      </c>
      <c r="B944" s="92">
        <f t="shared" si="99"/>
        <v>0</v>
      </c>
      <c r="C944" s="93"/>
      <c r="D944" s="94">
        <f t="shared" si="100"/>
        <v>0</v>
      </c>
      <c r="E944" s="355">
        <f t="shared" si="98"/>
        <v>0</v>
      </c>
      <c r="F944" s="94">
        <f t="shared" si="101"/>
        <v>0</v>
      </c>
      <c r="G944" s="94">
        <f>IF(AND(C944&lt;&gt;"",SUM(G$34:G943)&lt;E$25),$E$25/$E$29,0)</f>
        <v>0</v>
      </c>
      <c r="H944" s="94">
        <f t="shared" si="102"/>
        <v>0</v>
      </c>
      <c r="I944" s="94">
        <f t="shared" si="104"/>
        <v>0</v>
      </c>
      <c r="J944" s="320" t="str">
        <f t="shared" si="103"/>
        <v>2097–2098</v>
      </c>
      <c r="L944" s="356"/>
      <c r="N944" s="95"/>
    </row>
    <row r="945" spans="1:14" x14ac:dyDescent="0.3">
      <c r="A945" s="354">
        <v>72472</v>
      </c>
      <c r="B945" s="92">
        <f t="shared" si="99"/>
        <v>0</v>
      </c>
      <c r="C945" s="93"/>
      <c r="D945" s="94">
        <f t="shared" si="100"/>
        <v>0</v>
      </c>
      <c r="E945" s="355">
        <f t="shared" si="98"/>
        <v>0</v>
      </c>
      <c r="F945" s="94">
        <f t="shared" si="101"/>
        <v>0</v>
      </c>
      <c r="G945" s="94">
        <f>IF(AND(C945&lt;&gt;"",SUM(G$34:G944)&lt;E$25),$E$25/$E$29,0)</f>
        <v>0</v>
      </c>
      <c r="H945" s="94">
        <f t="shared" si="102"/>
        <v>0</v>
      </c>
      <c r="I945" s="94">
        <f t="shared" si="104"/>
        <v>0</v>
      </c>
      <c r="J945" s="320" t="str">
        <f t="shared" si="103"/>
        <v>2097–2098</v>
      </c>
      <c r="L945" s="356"/>
      <c r="N945" s="95"/>
    </row>
    <row r="946" spans="1:14" x14ac:dyDescent="0.3">
      <c r="A946" s="354">
        <v>72502</v>
      </c>
      <c r="B946" s="92">
        <f t="shared" si="99"/>
        <v>0</v>
      </c>
      <c r="C946" s="93"/>
      <c r="D946" s="94">
        <f t="shared" si="100"/>
        <v>0</v>
      </c>
      <c r="E946" s="355">
        <f t="shared" si="98"/>
        <v>0</v>
      </c>
      <c r="F946" s="94">
        <f t="shared" si="101"/>
        <v>0</v>
      </c>
      <c r="G946" s="94">
        <f>IF(AND(C946&lt;&gt;"",SUM(G$34:G945)&lt;E$25),$E$25/$E$29,0)</f>
        <v>0</v>
      </c>
      <c r="H946" s="94">
        <f t="shared" si="102"/>
        <v>0</v>
      </c>
      <c r="I946" s="94">
        <f t="shared" si="104"/>
        <v>0</v>
      </c>
      <c r="J946" s="320" t="str">
        <f t="shared" si="103"/>
        <v>2098–2099</v>
      </c>
      <c r="L946" s="356"/>
      <c r="N946" s="95"/>
    </row>
    <row r="947" spans="1:14" x14ac:dyDescent="0.3">
      <c r="A947" s="354">
        <v>72533</v>
      </c>
      <c r="B947" s="92">
        <f t="shared" si="99"/>
        <v>0</v>
      </c>
      <c r="C947" s="93"/>
      <c r="D947" s="94">
        <f t="shared" si="100"/>
        <v>0</v>
      </c>
      <c r="E947" s="355">
        <f t="shared" si="98"/>
        <v>0</v>
      </c>
      <c r="F947" s="94">
        <f t="shared" si="101"/>
        <v>0</v>
      </c>
      <c r="G947" s="94">
        <f>IF(AND(C947&lt;&gt;"",SUM(G$34:G946)&lt;E$25),$E$25/$E$29,0)</f>
        <v>0</v>
      </c>
      <c r="H947" s="94">
        <f t="shared" si="102"/>
        <v>0</v>
      </c>
      <c r="I947" s="94">
        <f t="shared" si="104"/>
        <v>0</v>
      </c>
      <c r="J947" s="320" t="str">
        <f t="shared" si="103"/>
        <v>2098–2099</v>
      </c>
      <c r="L947" s="356"/>
      <c r="N947" s="95"/>
    </row>
    <row r="948" spans="1:14" x14ac:dyDescent="0.3">
      <c r="A948" s="354">
        <v>72564</v>
      </c>
      <c r="B948" s="92">
        <f t="shared" si="99"/>
        <v>0</v>
      </c>
      <c r="C948" s="93"/>
      <c r="D948" s="94">
        <f t="shared" si="100"/>
        <v>0</v>
      </c>
      <c r="E948" s="355">
        <f t="shared" si="98"/>
        <v>0</v>
      </c>
      <c r="F948" s="94">
        <f t="shared" si="101"/>
        <v>0</v>
      </c>
      <c r="G948" s="94">
        <f>IF(AND(C948&lt;&gt;"",SUM(G$34:G947)&lt;E$25),$E$25/$E$29,0)</f>
        <v>0</v>
      </c>
      <c r="H948" s="94">
        <f t="shared" si="102"/>
        <v>0</v>
      </c>
      <c r="I948" s="94">
        <f t="shared" si="104"/>
        <v>0</v>
      </c>
      <c r="J948" s="320" t="str">
        <f t="shared" si="103"/>
        <v>2098–2099</v>
      </c>
      <c r="L948" s="356"/>
      <c r="N948" s="95"/>
    </row>
    <row r="949" spans="1:14" x14ac:dyDescent="0.3">
      <c r="A949" s="354">
        <v>72594</v>
      </c>
      <c r="B949" s="92">
        <f t="shared" si="99"/>
        <v>0</v>
      </c>
      <c r="C949" s="93"/>
      <c r="D949" s="94">
        <f t="shared" si="100"/>
        <v>0</v>
      </c>
      <c r="E949" s="355">
        <f t="shared" si="98"/>
        <v>0</v>
      </c>
      <c r="F949" s="94">
        <f t="shared" si="101"/>
        <v>0</v>
      </c>
      <c r="G949" s="94">
        <f>IF(AND(C949&lt;&gt;"",SUM(G$34:G948)&lt;E$25),$E$25/$E$29,0)</f>
        <v>0</v>
      </c>
      <c r="H949" s="94">
        <f t="shared" si="102"/>
        <v>0</v>
      </c>
      <c r="I949" s="94">
        <f t="shared" si="104"/>
        <v>0</v>
      </c>
      <c r="J949" s="320" t="str">
        <f t="shared" si="103"/>
        <v>2098–2099</v>
      </c>
      <c r="L949" s="356"/>
      <c r="N949" s="95"/>
    </row>
    <row r="950" spans="1:14" x14ac:dyDescent="0.3">
      <c r="A950" s="354">
        <v>72625</v>
      </c>
      <c r="B950" s="92">
        <f t="shared" si="99"/>
        <v>0</v>
      </c>
      <c r="C950" s="93"/>
      <c r="D950" s="94">
        <f t="shared" si="100"/>
        <v>0</v>
      </c>
      <c r="E950" s="355">
        <f t="shared" si="98"/>
        <v>0</v>
      </c>
      <c r="F950" s="94">
        <f t="shared" si="101"/>
        <v>0</v>
      </c>
      <c r="G950" s="94">
        <f>IF(AND(C950&lt;&gt;"",SUM(G$34:G949)&lt;E$25),$E$25/$E$29,0)</f>
        <v>0</v>
      </c>
      <c r="H950" s="94">
        <f t="shared" si="102"/>
        <v>0</v>
      </c>
      <c r="I950" s="94">
        <f t="shared" si="104"/>
        <v>0</v>
      </c>
      <c r="J950" s="320" t="str">
        <f t="shared" si="103"/>
        <v>2098–2099</v>
      </c>
      <c r="L950" s="356"/>
      <c r="N950" s="95"/>
    </row>
    <row r="951" spans="1:14" x14ac:dyDescent="0.3">
      <c r="A951" s="354">
        <v>72655</v>
      </c>
      <c r="B951" s="92">
        <f t="shared" si="99"/>
        <v>0</v>
      </c>
      <c r="C951" s="93"/>
      <c r="D951" s="94">
        <f t="shared" si="100"/>
        <v>0</v>
      </c>
      <c r="E951" s="355">
        <f t="shared" si="98"/>
        <v>0</v>
      </c>
      <c r="F951" s="94">
        <f t="shared" si="101"/>
        <v>0</v>
      </c>
      <c r="G951" s="94">
        <f>IF(AND(C951&lt;&gt;"",SUM(G$34:G950)&lt;E$25),$E$25/$E$29,0)</f>
        <v>0</v>
      </c>
      <c r="H951" s="94">
        <f t="shared" si="102"/>
        <v>0</v>
      </c>
      <c r="I951" s="94">
        <f t="shared" si="104"/>
        <v>0</v>
      </c>
      <c r="J951" s="320" t="str">
        <f t="shared" si="103"/>
        <v>2098–2099</v>
      </c>
      <c r="L951" s="356"/>
      <c r="N951" s="95"/>
    </row>
    <row r="952" spans="1:14" x14ac:dyDescent="0.3">
      <c r="A952" s="354">
        <v>72686</v>
      </c>
      <c r="B952" s="92">
        <f t="shared" si="99"/>
        <v>0</v>
      </c>
      <c r="C952" s="93"/>
      <c r="D952" s="94">
        <f t="shared" si="100"/>
        <v>0</v>
      </c>
      <c r="E952" s="355">
        <f t="shared" si="98"/>
        <v>0</v>
      </c>
      <c r="F952" s="94">
        <f t="shared" si="101"/>
        <v>0</v>
      </c>
      <c r="G952" s="94">
        <f>IF(AND(C952&lt;&gt;"",SUM(G$34:G951)&lt;E$25),$E$25/$E$29,0)</f>
        <v>0</v>
      </c>
      <c r="H952" s="94">
        <f t="shared" si="102"/>
        <v>0</v>
      </c>
      <c r="I952" s="94">
        <f t="shared" si="104"/>
        <v>0</v>
      </c>
      <c r="J952" s="320" t="str">
        <f t="shared" si="103"/>
        <v>2098–2099</v>
      </c>
      <c r="L952" s="356"/>
      <c r="N952" s="95"/>
    </row>
    <row r="953" spans="1:14" x14ac:dyDescent="0.3">
      <c r="A953" s="354">
        <v>72717</v>
      </c>
      <c r="B953" s="92">
        <f t="shared" si="99"/>
        <v>0</v>
      </c>
      <c r="C953" s="93"/>
      <c r="D953" s="94">
        <f t="shared" si="100"/>
        <v>0</v>
      </c>
      <c r="E953" s="355">
        <f t="shared" si="98"/>
        <v>0</v>
      </c>
      <c r="F953" s="94">
        <f t="shared" si="101"/>
        <v>0</v>
      </c>
      <c r="G953" s="94">
        <f>IF(AND(C953&lt;&gt;"",SUM(G$34:G952)&lt;E$25),$E$25/$E$29,0)</f>
        <v>0</v>
      </c>
      <c r="H953" s="94">
        <f t="shared" si="102"/>
        <v>0</v>
      </c>
      <c r="I953" s="94">
        <f t="shared" si="104"/>
        <v>0</v>
      </c>
      <c r="J953" s="320" t="str">
        <f t="shared" si="103"/>
        <v>2098–2099</v>
      </c>
      <c r="L953" s="356"/>
      <c r="N953" s="95"/>
    </row>
    <row r="954" spans="1:14" x14ac:dyDescent="0.3">
      <c r="A954" s="354">
        <v>72745</v>
      </c>
      <c r="B954" s="92">
        <f t="shared" si="99"/>
        <v>0</v>
      </c>
      <c r="C954" s="93"/>
      <c r="D954" s="94">
        <f t="shared" si="100"/>
        <v>0</v>
      </c>
      <c r="E954" s="355">
        <f t="shared" si="98"/>
        <v>0</v>
      </c>
      <c r="F954" s="94">
        <f t="shared" si="101"/>
        <v>0</v>
      </c>
      <c r="G954" s="94">
        <f>IF(AND(C954&lt;&gt;"",SUM(G$34:G953)&lt;E$25),$E$25/$E$29,0)</f>
        <v>0</v>
      </c>
      <c r="H954" s="94">
        <f t="shared" si="102"/>
        <v>0</v>
      </c>
      <c r="I954" s="94">
        <f t="shared" si="104"/>
        <v>0</v>
      </c>
      <c r="J954" s="320" t="str">
        <f t="shared" si="103"/>
        <v>2098–2099</v>
      </c>
      <c r="L954" s="356"/>
      <c r="N954" s="95"/>
    </row>
    <row r="955" spans="1:14" x14ac:dyDescent="0.3">
      <c r="A955" s="354">
        <v>72776</v>
      </c>
      <c r="B955" s="92">
        <f t="shared" si="99"/>
        <v>0</v>
      </c>
      <c r="C955" s="93"/>
      <c r="D955" s="94">
        <f t="shared" si="100"/>
        <v>0</v>
      </c>
      <c r="E955" s="355">
        <f t="shared" si="98"/>
        <v>0</v>
      </c>
      <c r="F955" s="94">
        <f t="shared" si="101"/>
        <v>0</v>
      </c>
      <c r="G955" s="94">
        <f>IF(AND(C955&lt;&gt;"",SUM(G$34:G954)&lt;E$25),$E$25/$E$29,0)</f>
        <v>0</v>
      </c>
      <c r="H955" s="94">
        <f t="shared" si="102"/>
        <v>0</v>
      </c>
      <c r="I955" s="94">
        <f t="shared" si="104"/>
        <v>0</v>
      </c>
      <c r="J955" s="320" t="str">
        <f t="shared" si="103"/>
        <v>2098–2099</v>
      </c>
      <c r="L955" s="356"/>
      <c r="N955" s="95"/>
    </row>
    <row r="956" spans="1:14" x14ac:dyDescent="0.3">
      <c r="A956" s="354">
        <v>72806</v>
      </c>
      <c r="B956" s="92">
        <f t="shared" si="99"/>
        <v>0</v>
      </c>
      <c r="C956" s="93"/>
      <c r="D956" s="94">
        <f t="shared" si="100"/>
        <v>0</v>
      </c>
      <c r="E956" s="355">
        <f t="shared" si="98"/>
        <v>0</v>
      </c>
      <c r="F956" s="94">
        <f t="shared" si="101"/>
        <v>0</v>
      </c>
      <c r="G956" s="94">
        <f>IF(AND(C956&lt;&gt;"",SUM(G$34:G955)&lt;E$25),$E$25/$E$29,0)</f>
        <v>0</v>
      </c>
      <c r="H956" s="94">
        <f t="shared" si="102"/>
        <v>0</v>
      </c>
      <c r="I956" s="94">
        <f t="shared" si="104"/>
        <v>0</v>
      </c>
      <c r="J956" s="320" t="str">
        <f t="shared" si="103"/>
        <v>2098–2099</v>
      </c>
      <c r="L956" s="356"/>
      <c r="N956" s="95"/>
    </row>
    <row r="957" spans="1:14" x14ac:dyDescent="0.3">
      <c r="A957" s="354">
        <v>72837</v>
      </c>
      <c r="B957" s="92">
        <f t="shared" si="99"/>
        <v>0</v>
      </c>
      <c r="C957" s="93"/>
      <c r="D957" s="94">
        <f t="shared" si="100"/>
        <v>0</v>
      </c>
      <c r="E957" s="355">
        <f t="shared" si="98"/>
        <v>0</v>
      </c>
      <c r="F957" s="94">
        <f t="shared" si="101"/>
        <v>0</v>
      </c>
      <c r="G957" s="94">
        <f>IF(AND(C957&lt;&gt;"",SUM(G$34:G956)&lt;E$25),$E$25/$E$29,0)</f>
        <v>0</v>
      </c>
      <c r="H957" s="94">
        <f t="shared" si="102"/>
        <v>0</v>
      </c>
      <c r="I957" s="94">
        <f t="shared" si="104"/>
        <v>0</v>
      </c>
      <c r="J957" s="320" t="str">
        <f t="shared" si="103"/>
        <v>2098–2099</v>
      </c>
      <c r="L957" s="356"/>
      <c r="N957" s="95"/>
    </row>
    <row r="958" spans="1:14" x14ac:dyDescent="0.3">
      <c r="A958" s="354">
        <v>72867</v>
      </c>
      <c r="B958" s="92">
        <f t="shared" si="99"/>
        <v>0</v>
      </c>
      <c r="C958" s="93"/>
      <c r="D958" s="94">
        <f t="shared" si="100"/>
        <v>0</v>
      </c>
      <c r="E958" s="355">
        <f t="shared" si="98"/>
        <v>0</v>
      </c>
      <c r="F958" s="94">
        <f t="shared" si="101"/>
        <v>0</v>
      </c>
      <c r="G958" s="94">
        <f>IF(AND(C958&lt;&gt;"",SUM(G$34:G957)&lt;E$25),$E$25/$E$29,0)</f>
        <v>0</v>
      </c>
      <c r="H958" s="94">
        <f t="shared" si="102"/>
        <v>0</v>
      </c>
      <c r="I958" s="94">
        <f t="shared" si="104"/>
        <v>0</v>
      </c>
      <c r="J958" s="320" t="str">
        <f t="shared" si="103"/>
        <v>2099–2100</v>
      </c>
      <c r="L958" s="356"/>
      <c r="N958" s="95"/>
    </row>
    <row r="959" spans="1:14" x14ac:dyDescent="0.3">
      <c r="A959" s="354">
        <v>72898</v>
      </c>
      <c r="B959" s="92">
        <f t="shared" si="99"/>
        <v>0</v>
      </c>
      <c r="C959" s="93"/>
      <c r="D959" s="94">
        <f t="shared" si="100"/>
        <v>0</v>
      </c>
      <c r="E959" s="355">
        <f t="shared" si="98"/>
        <v>0</v>
      </c>
      <c r="F959" s="94">
        <f t="shared" si="101"/>
        <v>0</v>
      </c>
      <c r="G959" s="94">
        <f>IF(AND(C959&lt;&gt;"",SUM(G$34:G958)&lt;E$25),$E$25/$E$29,0)</f>
        <v>0</v>
      </c>
      <c r="H959" s="94">
        <f t="shared" si="102"/>
        <v>0</v>
      </c>
      <c r="I959" s="94">
        <f t="shared" si="104"/>
        <v>0</v>
      </c>
      <c r="J959" s="320" t="str">
        <f t="shared" si="103"/>
        <v>2099–2100</v>
      </c>
      <c r="L959" s="356"/>
      <c r="N959" s="95"/>
    </row>
    <row r="960" spans="1:14" x14ac:dyDescent="0.3">
      <c r="A960" s="354">
        <v>72929</v>
      </c>
      <c r="B960" s="92">
        <f t="shared" si="99"/>
        <v>0</v>
      </c>
      <c r="C960" s="93"/>
      <c r="D960" s="94">
        <f t="shared" si="100"/>
        <v>0</v>
      </c>
      <c r="E960" s="355">
        <f t="shared" si="98"/>
        <v>0</v>
      </c>
      <c r="F960" s="94">
        <f t="shared" si="101"/>
        <v>0</v>
      </c>
      <c r="G960" s="94">
        <f>IF(AND(C960&lt;&gt;"",SUM(G$34:G959)&lt;E$25),$E$25/$E$29,0)</f>
        <v>0</v>
      </c>
      <c r="H960" s="94">
        <f t="shared" si="102"/>
        <v>0</v>
      </c>
      <c r="I960" s="94">
        <f t="shared" si="104"/>
        <v>0</v>
      </c>
      <c r="J960" s="320" t="str">
        <f t="shared" si="103"/>
        <v>2099–2100</v>
      </c>
      <c r="L960" s="356"/>
      <c r="N960" s="95"/>
    </row>
    <row r="961" spans="1:14" x14ac:dyDescent="0.3">
      <c r="A961" s="354">
        <v>72959</v>
      </c>
      <c r="B961" s="92">
        <f t="shared" si="99"/>
        <v>0</v>
      </c>
      <c r="C961" s="93"/>
      <c r="D961" s="94">
        <f t="shared" si="100"/>
        <v>0</v>
      </c>
      <c r="E961" s="355">
        <f t="shared" si="98"/>
        <v>0</v>
      </c>
      <c r="F961" s="94">
        <f t="shared" si="101"/>
        <v>0</v>
      </c>
      <c r="G961" s="94">
        <f>IF(AND(C961&lt;&gt;"",SUM(G$34:G960)&lt;E$25),$E$25/$E$29,0)</f>
        <v>0</v>
      </c>
      <c r="H961" s="94">
        <f t="shared" si="102"/>
        <v>0</v>
      </c>
      <c r="I961" s="94">
        <f t="shared" si="104"/>
        <v>0</v>
      </c>
      <c r="J961" s="320" t="str">
        <f t="shared" si="103"/>
        <v>2099–2100</v>
      </c>
      <c r="L961" s="356"/>
      <c r="N961" s="95"/>
    </row>
    <row r="962" spans="1:14" x14ac:dyDescent="0.3">
      <c r="A962" s="354">
        <v>72990</v>
      </c>
      <c r="B962" s="92">
        <f t="shared" si="99"/>
        <v>0</v>
      </c>
      <c r="C962" s="93"/>
      <c r="D962" s="94">
        <f t="shared" si="100"/>
        <v>0</v>
      </c>
      <c r="E962" s="355">
        <f t="shared" si="98"/>
        <v>0</v>
      </c>
      <c r="F962" s="94">
        <f t="shared" si="101"/>
        <v>0</v>
      </c>
      <c r="G962" s="94">
        <f>IF(AND(C962&lt;&gt;"",SUM(G$34:G961)&lt;E$25),$E$25/$E$29,0)</f>
        <v>0</v>
      </c>
      <c r="H962" s="94">
        <f t="shared" si="102"/>
        <v>0</v>
      </c>
      <c r="I962" s="94">
        <f t="shared" si="104"/>
        <v>0</v>
      </c>
      <c r="J962" s="320" t="str">
        <f t="shared" si="103"/>
        <v>2099–2100</v>
      </c>
      <c r="L962" s="356"/>
      <c r="N962" s="95"/>
    </row>
    <row r="963" spans="1:14" x14ac:dyDescent="0.3">
      <c r="A963" s="354">
        <v>73020</v>
      </c>
      <c r="B963" s="92">
        <f t="shared" si="99"/>
        <v>0</v>
      </c>
      <c r="C963" s="93"/>
      <c r="D963" s="94">
        <f t="shared" si="100"/>
        <v>0</v>
      </c>
      <c r="E963" s="355">
        <f t="shared" si="98"/>
        <v>0</v>
      </c>
      <c r="F963" s="94">
        <f t="shared" si="101"/>
        <v>0</v>
      </c>
      <c r="G963" s="94">
        <f>IF(AND(C963&lt;&gt;"",SUM(G$34:G962)&lt;E$25),$E$25/$E$29,0)</f>
        <v>0</v>
      </c>
      <c r="H963" s="94">
        <f t="shared" si="102"/>
        <v>0</v>
      </c>
      <c r="I963" s="94">
        <f t="shared" si="104"/>
        <v>0</v>
      </c>
      <c r="J963" s="320" t="str">
        <f t="shared" si="103"/>
        <v>2099–2100</v>
      </c>
      <c r="L963" s="356"/>
      <c r="N963" s="95"/>
    </row>
    <row r="964" spans="1:14" x14ac:dyDescent="0.3">
      <c r="A964" s="354">
        <v>73051</v>
      </c>
      <c r="B964" s="92">
        <f t="shared" si="99"/>
        <v>0</v>
      </c>
      <c r="C964" s="93"/>
      <c r="D964" s="94">
        <f t="shared" si="100"/>
        <v>0</v>
      </c>
      <c r="E964" s="355">
        <f t="shared" si="98"/>
        <v>0</v>
      </c>
      <c r="F964" s="94">
        <f t="shared" si="101"/>
        <v>0</v>
      </c>
      <c r="G964" s="94">
        <f>IF(AND(C964&lt;&gt;"",SUM(G$34:G963)&lt;E$25),$E$25/$E$29,0)</f>
        <v>0</v>
      </c>
      <c r="H964" s="94">
        <f t="shared" si="102"/>
        <v>0</v>
      </c>
      <c r="I964" s="94">
        <f t="shared" si="104"/>
        <v>0</v>
      </c>
      <c r="J964" s="320" t="str">
        <f t="shared" si="103"/>
        <v>2099–2100</v>
      </c>
      <c r="L964" s="356"/>
      <c r="N964" s="95"/>
    </row>
    <row r="965" spans="1:14" x14ac:dyDescent="0.3">
      <c r="A965" s="354">
        <v>73082</v>
      </c>
      <c r="B965" s="92">
        <f t="shared" si="99"/>
        <v>0</v>
      </c>
      <c r="C965" s="93"/>
      <c r="D965" s="94">
        <f t="shared" si="100"/>
        <v>0</v>
      </c>
      <c r="E965" s="355">
        <f t="shared" si="98"/>
        <v>0</v>
      </c>
      <c r="F965" s="94">
        <f t="shared" si="101"/>
        <v>0</v>
      </c>
      <c r="G965" s="94">
        <f>IF(AND(C965&lt;&gt;"",SUM(G$34:G964)&lt;E$25),$E$25/$E$29,0)</f>
        <v>0</v>
      </c>
      <c r="H965" s="94">
        <f t="shared" si="102"/>
        <v>0</v>
      </c>
      <c r="I965" s="94">
        <f t="shared" si="104"/>
        <v>0</v>
      </c>
      <c r="J965" s="320" t="str">
        <f t="shared" si="103"/>
        <v>2099–2100</v>
      </c>
      <c r="L965" s="356"/>
      <c r="N965" s="95"/>
    </row>
    <row r="966" spans="1:14" x14ac:dyDescent="0.3">
      <c r="A966" s="354">
        <v>73110</v>
      </c>
      <c r="B966" s="92">
        <f t="shared" si="99"/>
        <v>0</v>
      </c>
      <c r="C966" s="93"/>
      <c r="D966" s="94">
        <f t="shared" si="100"/>
        <v>0</v>
      </c>
      <c r="E966" s="355">
        <f t="shared" si="98"/>
        <v>0</v>
      </c>
      <c r="F966" s="94">
        <f t="shared" si="101"/>
        <v>0</v>
      </c>
      <c r="G966" s="94">
        <f>IF(AND(C966&lt;&gt;"",SUM(G$34:G965)&lt;E$25),$E$25/$E$29,0)</f>
        <v>0</v>
      </c>
      <c r="H966" s="94">
        <f t="shared" si="102"/>
        <v>0</v>
      </c>
      <c r="I966" s="94">
        <f t="shared" si="104"/>
        <v>0</v>
      </c>
      <c r="J966" s="320" t="str">
        <f t="shared" si="103"/>
        <v>2099–2100</v>
      </c>
      <c r="L966" s="356"/>
      <c r="N966" s="95"/>
    </row>
    <row r="967" spans="1:14" x14ac:dyDescent="0.3">
      <c r="A967" s="354">
        <v>73141</v>
      </c>
      <c r="B967" s="92">
        <f t="shared" si="99"/>
        <v>0</v>
      </c>
      <c r="C967" s="93"/>
      <c r="D967" s="94">
        <f t="shared" si="100"/>
        <v>0</v>
      </c>
      <c r="E967" s="355">
        <f t="shared" si="98"/>
        <v>0</v>
      </c>
      <c r="F967" s="94">
        <f t="shared" si="101"/>
        <v>0</v>
      </c>
      <c r="G967" s="94">
        <f>IF(AND(C967&lt;&gt;"",SUM(G$34:G966)&lt;E$25),$E$25/$E$29,0)</f>
        <v>0</v>
      </c>
      <c r="H967" s="94">
        <f t="shared" si="102"/>
        <v>0</v>
      </c>
      <c r="I967" s="94">
        <f t="shared" si="104"/>
        <v>0</v>
      </c>
      <c r="J967" s="320" t="str">
        <f t="shared" si="103"/>
        <v>2099–2100</v>
      </c>
      <c r="L967" s="356"/>
      <c r="N967" s="95"/>
    </row>
    <row r="968" spans="1:14" x14ac:dyDescent="0.3">
      <c r="A968" s="354">
        <v>73171</v>
      </c>
      <c r="B968" s="92">
        <f t="shared" si="99"/>
        <v>0</v>
      </c>
      <c r="C968" s="93"/>
      <c r="D968" s="94">
        <f t="shared" si="100"/>
        <v>0</v>
      </c>
      <c r="E968" s="355">
        <f t="shared" si="98"/>
        <v>0</v>
      </c>
      <c r="F968" s="94">
        <f t="shared" si="101"/>
        <v>0</v>
      </c>
      <c r="G968" s="94">
        <f>IF(AND(C968&lt;&gt;"",SUM(G$34:G967)&lt;E$25),$E$25/$E$29,0)</f>
        <v>0</v>
      </c>
      <c r="H968" s="94">
        <f t="shared" si="102"/>
        <v>0</v>
      </c>
      <c r="I968" s="94">
        <f t="shared" si="104"/>
        <v>0</v>
      </c>
      <c r="J968" s="320" t="str">
        <f t="shared" si="103"/>
        <v>2099–2100</v>
      </c>
      <c r="L968" s="356"/>
      <c r="N968" s="95"/>
    </row>
    <row r="969" spans="1:14" x14ac:dyDescent="0.3">
      <c r="A969" s="354">
        <v>73202</v>
      </c>
      <c r="B969" s="92">
        <f t="shared" si="99"/>
        <v>0</v>
      </c>
      <c r="C969" s="93"/>
      <c r="D969" s="94">
        <f t="shared" si="100"/>
        <v>0</v>
      </c>
      <c r="E969" s="355">
        <f t="shared" si="98"/>
        <v>0</v>
      </c>
      <c r="F969" s="94">
        <f t="shared" si="101"/>
        <v>0</v>
      </c>
      <c r="G969" s="94">
        <f>IF(AND(C969&lt;&gt;"",SUM(G$34:G968)&lt;E$25),$E$25/$E$29,0)</f>
        <v>0</v>
      </c>
      <c r="H969" s="94">
        <f t="shared" si="102"/>
        <v>0</v>
      </c>
      <c r="I969" s="94">
        <f t="shared" si="104"/>
        <v>0</v>
      </c>
      <c r="J969" s="320" t="str">
        <f t="shared" si="103"/>
        <v>2099–2100</v>
      </c>
      <c r="L969" s="356"/>
      <c r="N969" s="95"/>
    </row>
    <row r="970" spans="1:14" x14ac:dyDescent="0.3">
      <c r="A970" s="354">
        <v>73232</v>
      </c>
      <c r="B970" s="92">
        <f t="shared" si="99"/>
        <v>0</v>
      </c>
      <c r="C970" s="93"/>
      <c r="D970" s="94">
        <f t="shared" si="100"/>
        <v>0</v>
      </c>
      <c r="E970" s="355">
        <f t="shared" si="98"/>
        <v>0</v>
      </c>
      <c r="F970" s="94">
        <f t="shared" si="101"/>
        <v>0</v>
      </c>
      <c r="G970" s="94">
        <f>IF(AND(C970&lt;&gt;"",SUM(G$34:G969)&lt;E$25),$E$25/$E$29,0)</f>
        <v>0</v>
      </c>
      <c r="H970" s="94">
        <f t="shared" si="102"/>
        <v>0</v>
      </c>
      <c r="I970" s="94">
        <f t="shared" si="104"/>
        <v>0</v>
      </c>
      <c r="J970" s="320" t="str">
        <f t="shared" si="103"/>
        <v>2100–2101</v>
      </c>
      <c r="L970" s="356"/>
      <c r="N970" s="95"/>
    </row>
    <row r="971" spans="1:14" x14ac:dyDescent="0.3">
      <c r="A971" s="354">
        <v>73263</v>
      </c>
      <c r="B971" s="92">
        <f t="shared" si="99"/>
        <v>0</v>
      </c>
      <c r="C971" s="93"/>
      <c r="D971" s="94">
        <f t="shared" si="100"/>
        <v>0</v>
      </c>
      <c r="E971" s="355">
        <f t="shared" si="98"/>
        <v>0</v>
      </c>
      <c r="F971" s="94">
        <f t="shared" si="101"/>
        <v>0</v>
      </c>
      <c r="G971" s="94">
        <f>IF(AND(C971&lt;&gt;"",SUM(G$34:G970)&lt;E$25),$E$25/$E$29,0)</f>
        <v>0</v>
      </c>
      <c r="H971" s="94">
        <f t="shared" si="102"/>
        <v>0</v>
      </c>
      <c r="I971" s="94">
        <f t="shared" si="104"/>
        <v>0</v>
      </c>
      <c r="J971" s="320" t="str">
        <f t="shared" si="103"/>
        <v>2100–2101</v>
      </c>
      <c r="L971" s="356"/>
      <c r="N971" s="95"/>
    </row>
    <row r="972" spans="1:14" x14ac:dyDescent="0.3">
      <c r="A972" s="354">
        <v>73294</v>
      </c>
      <c r="B972" s="92">
        <f t="shared" si="99"/>
        <v>0</v>
      </c>
      <c r="C972" s="93"/>
      <c r="D972" s="94">
        <f t="shared" si="100"/>
        <v>0</v>
      </c>
      <c r="E972" s="355">
        <f t="shared" si="98"/>
        <v>0</v>
      </c>
      <c r="F972" s="94">
        <f t="shared" si="101"/>
        <v>0</v>
      </c>
      <c r="G972" s="94">
        <f>IF(AND(C972&lt;&gt;"",SUM(G$34:G971)&lt;E$25),$E$25/$E$29,0)</f>
        <v>0</v>
      </c>
      <c r="H972" s="94">
        <f t="shared" si="102"/>
        <v>0</v>
      </c>
      <c r="I972" s="94">
        <f t="shared" si="104"/>
        <v>0</v>
      </c>
      <c r="J972" s="320" t="str">
        <f t="shared" si="103"/>
        <v>2100–2101</v>
      </c>
      <c r="L972" s="356"/>
      <c r="N972" s="95"/>
    </row>
    <row r="973" spans="1:14" x14ac:dyDescent="0.3">
      <c r="A973" s="354">
        <v>73324</v>
      </c>
      <c r="B973" s="92">
        <f t="shared" si="99"/>
        <v>0</v>
      </c>
      <c r="C973" s="93"/>
      <c r="D973" s="94">
        <f t="shared" si="100"/>
        <v>0</v>
      </c>
      <c r="E973" s="355">
        <f t="shared" si="98"/>
        <v>0</v>
      </c>
      <c r="F973" s="94">
        <f t="shared" si="101"/>
        <v>0</v>
      </c>
      <c r="G973" s="94">
        <f>IF(AND(C973&lt;&gt;"",SUM(G$34:G972)&lt;E$25),$E$25/$E$29,0)</f>
        <v>0</v>
      </c>
      <c r="H973" s="94">
        <f t="shared" si="102"/>
        <v>0</v>
      </c>
      <c r="I973" s="94">
        <f t="shared" si="104"/>
        <v>0</v>
      </c>
      <c r="J973" s="320" t="str">
        <f t="shared" si="103"/>
        <v>2100–2101</v>
      </c>
      <c r="L973" s="356"/>
      <c r="N973" s="95"/>
    </row>
    <row r="974" spans="1:14" x14ac:dyDescent="0.3">
      <c r="A974" s="354">
        <v>73355</v>
      </c>
      <c r="B974" s="92">
        <f t="shared" si="99"/>
        <v>0</v>
      </c>
      <c r="C974" s="93"/>
      <c r="D974" s="94">
        <f t="shared" si="100"/>
        <v>0</v>
      </c>
      <c r="E974" s="355">
        <f t="shared" si="98"/>
        <v>0</v>
      </c>
      <c r="F974" s="94">
        <f t="shared" si="101"/>
        <v>0</v>
      </c>
      <c r="G974" s="94">
        <f>IF(AND(C974&lt;&gt;"",SUM(G$34:G973)&lt;E$25),$E$25/$E$29,0)</f>
        <v>0</v>
      </c>
      <c r="H974" s="94">
        <f t="shared" si="102"/>
        <v>0</v>
      </c>
      <c r="I974" s="94">
        <f t="shared" si="104"/>
        <v>0</v>
      </c>
      <c r="J974" s="320" t="str">
        <f t="shared" si="103"/>
        <v>2100–2101</v>
      </c>
      <c r="L974" s="356"/>
      <c r="N974" s="95"/>
    </row>
    <row r="975" spans="1:14" x14ac:dyDescent="0.3">
      <c r="A975" s="354">
        <v>73385</v>
      </c>
      <c r="B975" s="92">
        <f t="shared" si="99"/>
        <v>0</v>
      </c>
      <c r="C975" s="93"/>
      <c r="D975" s="94">
        <f t="shared" si="100"/>
        <v>0</v>
      </c>
      <c r="E975" s="355">
        <f t="shared" si="98"/>
        <v>0</v>
      </c>
      <c r="F975" s="94">
        <f t="shared" si="101"/>
        <v>0</v>
      </c>
      <c r="G975" s="94">
        <f>IF(AND(C975&lt;&gt;"",SUM(G$34:G974)&lt;E$25),$E$25/$E$29,0)</f>
        <v>0</v>
      </c>
      <c r="H975" s="94">
        <f t="shared" si="102"/>
        <v>0</v>
      </c>
      <c r="I975" s="94">
        <f t="shared" si="104"/>
        <v>0</v>
      </c>
      <c r="J975" s="320" t="str">
        <f t="shared" si="103"/>
        <v>2100–2101</v>
      </c>
      <c r="L975" s="356"/>
      <c r="N975" s="95"/>
    </row>
    <row r="976" spans="1:14" x14ac:dyDescent="0.3">
      <c r="A976" s="354">
        <v>73416</v>
      </c>
      <c r="B976" s="92">
        <f t="shared" si="99"/>
        <v>0</v>
      </c>
      <c r="C976" s="93"/>
      <c r="D976" s="94">
        <f t="shared" si="100"/>
        <v>0</v>
      </c>
      <c r="E976" s="355">
        <f t="shared" si="98"/>
        <v>0</v>
      </c>
      <c r="F976" s="94">
        <f t="shared" si="101"/>
        <v>0</v>
      </c>
      <c r="G976" s="94">
        <f>IF(AND(C976&lt;&gt;"",SUM(G$34:G975)&lt;E$25),$E$25/$E$29,0)</f>
        <v>0</v>
      </c>
      <c r="H976" s="94">
        <f t="shared" si="102"/>
        <v>0</v>
      </c>
      <c r="I976" s="94">
        <f t="shared" si="104"/>
        <v>0</v>
      </c>
      <c r="J976" s="320" t="str">
        <f t="shared" si="103"/>
        <v>2100–2101</v>
      </c>
      <c r="L976" s="356"/>
      <c r="N976" s="95"/>
    </row>
    <row r="977" spans="1:14" x14ac:dyDescent="0.3">
      <c r="A977" s="354">
        <v>73447</v>
      </c>
      <c r="B977" s="92">
        <f t="shared" si="99"/>
        <v>0</v>
      </c>
      <c r="C977" s="93"/>
      <c r="D977" s="94">
        <f t="shared" si="100"/>
        <v>0</v>
      </c>
      <c r="E977" s="355">
        <f t="shared" si="98"/>
        <v>0</v>
      </c>
      <c r="F977" s="94">
        <f t="shared" si="101"/>
        <v>0</v>
      </c>
      <c r="G977" s="94">
        <f>IF(AND(C977&lt;&gt;"",SUM(G$34:G976)&lt;E$25),$E$25/$E$29,0)</f>
        <v>0</v>
      </c>
      <c r="H977" s="94">
        <f t="shared" si="102"/>
        <v>0</v>
      </c>
      <c r="I977" s="94">
        <f t="shared" si="104"/>
        <v>0</v>
      </c>
      <c r="J977" s="320" t="str">
        <f t="shared" si="103"/>
        <v>2100–2101</v>
      </c>
      <c r="L977" s="356"/>
      <c r="N977" s="95"/>
    </row>
    <row r="978" spans="1:14" x14ac:dyDescent="0.3">
      <c r="A978" s="354">
        <v>73475</v>
      </c>
      <c r="B978" s="92">
        <f t="shared" si="99"/>
        <v>0</v>
      </c>
      <c r="C978" s="93"/>
      <c r="D978" s="94">
        <f t="shared" si="100"/>
        <v>0</v>
      </c>
      <c r="E978" s="355">
        <f t="shared" si="98"/>
        <v>0</v>
      </c>
      <c r="F978" s="94">
        <f t="shared" si="101"/>
        <v>0</v>
      </c>
      <c r="G978" s="94">
        <f>IF(AND(C978&lt;&gt;"",SUM(G$34:G977)&lt;E$25),$E$25/$E$29,0)</f>
        <v>0</v>
      </c>
      <c r="H978" s="94">
        <f t="shared" si="102"/>
        <v>0</v>
      </c>
      <c r="I978" s="94">
        <f t="shared" si="104"/>
        <v>0</v>
      </c>
      <c r="J978" s="320" t="str">
        <f t="shared" si="103"/>
        <v>2100–2101</v>
      </c>
      <c r="L978" s="356"/>
      <c r="N978" s="95"/>
    </row>
    <row r="979" spans="1:14" x14ac:dyDescent="0.3">
      <c r="A979" s="354">
        <v>73506</v>
      </c>
      <c r="B979" s="92">
        <f t="shared" si="99"/>
        <v>0</v>
      </c>
      <c r="C979" s="93"/>
      <c r="D979" s="94">
        <f t="shared" si="100"/>
        <v>0</v>
      </c>
      <c r="E979" s="355">
        <f t="shared" si="98"/>
        <v>0</v>
      </c>
      <c r="F979" s="94">
        <f t="shared" si="101"/>
        <v>0</v>
      </c>
      <c r="G979" s="94">
        <f>IF(AND(C979&lt;&gt;"",SUM(G$34:G978)&lt;E$25),$E$25/$E$29,0)</f>
        <v>0</v>
      </c>
      <c r="H979" s="94">
        <f t="shared" si="102"/>
        <v>0</v>
      </c>
      <c r="I979" s="94">
        <f t="shared" si="104"/>
        <v>0</v>
      </c>
      <c r="J979" s="320" t="str">
        <f t="shared" si="103"/>
        <v>2100–2101</v>
      </c>
      <c r="L979" s="356"/>
      <c r="N979" s="95"/>
    </row>
    <row r="980" spans="1:14" x14ac:dyDescent="0.3">
      <c r="A980" s="354">
        <v>73536</v>
      </c>
      <c r="B980" s="92">
        <f t="shared" si="99"/>
        <v>0</v>
      </c>
      <c r="C980" s="93"/>
      <c r="D980" s="94">
        <f t="shared" si="100"/>
        <v>0</v>
      </c>
      <c r="E980" s="355">
        <f t="shared" si="98"/>
        <v>0</v>
      </c>
      <c r="F980" s="94">
        <f t="shared" si="101"/>
        <v>0</v>
      </c>
      <c r="G980" s="94">
        <f>IF(AND(C980&lt;&gt;"",SUM(G$34:G979)&lt;E$25),$E$25/$E$29,0)</f>
        <v>0</v>
      </c>
      <c r="H980" s="94">
        <f t="shared" si="102"/>
        <v>0</v>
      </c>
      <c r="I980" s="94">
        <f t="shared" si="104"/>
        <v>0</v>
      </c>
      <c r="J980" s="320" t="str">
        <f t="shared" si="103"/>
        <v>2100–2101</v>
      </c>
      <c r="L980" s="356"/>
      <c r="N980" s="95"/>
    </row>
    <row r="981" spans="1:14" x14ac:dyDescent="0.3">
      <c r="A981" s="354">
        <v>73567</v>
      </c>
      <c r="B981" s="92">
        <f t="shared" si="99"/>
        <v>0</v>
      </c>
      <c r="C981" s="93"/>
      <c r="D981" s="94">
        <f t="shared" si="100"/>
        <v>0</v>
      </c>
      <c r="E981" s="355">
        <f t="shared" si="98"/>
        <v>0</v>
      </c>
      <c r="F981" s="94">
        <f t="shared" si="101"/>
        <v>0</v>
      </c>
      <c r="G981" s="94">
        <f>IF(AND(C981&lt;&gt;"",SUM(G$34:G980)&lt;E$25),$E$25/$E$29,0)</f>
        <v>0</v>
      </c>
      <c r="H981" s="94">
        <f t="shared" si="102"/>
        <v>0</v>
      </c>
      <c r="I981" s="94">
        <f t="shared" si="104"/>
        <v>0</v>
      </c>
      <c r="J981" s="320" t="str">
        <f t="shared" si="103"/>
        <v>2100–2101</v>
      </c>
      <c r="L981" s="356"/>
      <c r="N981" s="95"/>
    </row>
    <row r="982" spans="1:14" x14ac:dyDescent="0.3">
      <c r="A982" s="354">
        <v>73597</v>
      </c>
      <c r="B982" s="92">
        <f t="shared" si="99"/>
        <v>0</v>
      </c>
      <c r="C982" s="93"/>
      <c r="D982" s="94">
        <f t="shared" si="100"/>
        <v>0</v>
      </c>
      <c r="E982" s="355">
        <f t="shared" si="98"/>
        <v>0</v>
      </c>
      <c r="F982" s="94">
        <f t="shared" si="101"/>
        <v>0</v>
      </c>
      <c r="G982" s="94">
        <f>IF(AND(C982&lt;&gt;"",SUM(G$34:G981)&lt;E$25),$E$25/$E$29,0)</f>
        <v>0</v>
      </c>
      <c r="H982" s="94">
        <f t="shared" si="102"/>
        <v>0</v>
      </c>
      <c r="I982" s="94">
        <f t="shared" si="104"/>
        <v>0</v>
      </c>
      <c r="J982" s="320" t="str">
        <f t="shared" si="103"/>
        <v>2101–2102</v>
      </c>
      <c r="L982" s="356"/>
      <c r="N982" s="95"/>
    </row>
    <row r="983" spans="1:14" x14ac:dyDescent="0.3">
      <c r="A983" s="354">
        <v>73628</v>
      </c>
      <c r="B983" s="92">
        <f t="shared" si="99"/>
        <v>0</v>
      </c>
      <c r="C983" s="93"/>
      <c r="D983" s="94">
        <f t="shared" si="100"/>
        <v>0</v>
      </c>
      <c r="E983" s="355">
        <f t="shared" si="98"/>
        <v>0</v>
      </c>
      <c r="F983" s="94">
        <f t="shared" si="101"/>
        <v>0</v>
      </c>
      <c r="G983" s="94">
        <f>IF(AND(C983&lt;&gt;"",SUM(G$34:G982)&lt;E$25),$E$25/$E$29,0)</f>
        <v>0</v>
      </c>
      <c r="H983" s="94">
        <f t="shared" si="102"/>
        <v>0</v>
      </c>
      <c r="I983" s="94">
        <f t="shared" si="104"/>
        <v>0</v>
      </c>
      <c r="J983" s="320" t="str">
        <f t="shared" si="103"/>
        <v>2101–2102</v>
      </c>
      <c r="L983" s="356"/>
      <c r="N983" s="95"/>
    </row>
    <row r="984" spans="1:14" x14ac:dyDescent="0.3">
      <c r="A984" s="354">
        <v>73659</v>
      </c>
      <c r="B984" s="92">
        <f t="shared" si="99"/>
        <v>0</v>
      </c>
      <c r="C984" s="93"/>
      <c r="D984" s="94">
        <f t="shared" si="100"/>
        <v>0</v>
      </c>
      <c r="E984" s="355">
        <f t="shared" si="98"/>
        <v>0</v>
      </c>
      <c r="F984" s="94">
        <f t="shared" si="101"/>
        <v>0</v>
      </c>
      <c r="G984" s="94">
        <f>IF(AND(C984&lt;&gt;"",SUM(G$34:G983)&lt;E$25),$E$25/$E$29,0)</f>
        <v>0</v>
      </c>
      <c r="H984" s="94">
        <f t="shared" si="102"/>
        <v>0</v>
      </c>
      <c r="I984" s="94">
        <f t="shared" si="104"/>
        <v>0</v>
      </c>
      <c r="J984" s="320" t="str">
        <f t="shared" si="103"/>
        <v>2101–2102</v>
      </c>
      <c r="L984" s="356"/>
      <c r="N984" s="95"/>
    </row>
    <row r="985" spans="1:14" x14ac:dyDescent="0.3">
      <c r="A985" s="354">
        <v>73689</v>
      </c>
      <c r="B985" s="92">
        <f t="shared" si="99"/>
        <v>0</v>
      </c>
      <c r="C985" s="93"/>
      <c r="D985" s="94">
        <f t="shared" si="100"/>
        <v>0</v>
      </c>
      <c r="E985" s="355">
        <f t="shared" si="98"/>
        <v>0</v>
      </c>
      <c r="F985" s="94">
        <f t="shared" si="101"/>
        <v>0</v>
      </c>
      <c r="G985" s="94">
        <f>IF(AND(C985&lt;&gt;"",SUM(G$34:G984)&lt;E$25),$E$25/$E$29,0)</f>
        <v>0</v>
      </c>
      <c r="H985" s="94">
        <f t="shared" si="102"/>
        <v>0</v>
      </c>
      <c r="I985" s="94">
        <f t="shared" si="104"/>
        <v>0</v>
      </c>
      <c r="J985" s="320" t="str">
        <f t="shared" si="103"/>
        <v>2101–2102</v>
      </c>
      <c r="L985" s="356"/>
      <c r="N985" s="95"/>
    </row>
    <row r="986" spans="1:14" x14ac:dyDescent="0.3">
      <c r="A986" s="354">
        <v>73720</v>
      </c>
      <c r="B986" s="92">
        <f t="shared" si="99"/>
        <v>0</v>
      </c>
      <c r="C986" s="93"/>
      <c r="D986" s="94">
        <f t="shared" si="100"/>
        <v>0</v>
      </c>
      <c r="E986" s="355">
        <f t="shared" si="98"/>
        <v>0</v>
      </c>
      <c r="F986" s="94">
        <f t="shared" si="101"/>
        <v>0</v>
      </c>
      <c r="G986" s="94">
        <f>IF(AND(C986&lt;&gt;"",SUM(G$34:G985)&lt;E$25),$E$25/$E$29,0)</f>
        <v>0</v>
      </c>
      <c r="H986" s="94">
        <f t="shared" si="102"/>
        <v>0</v>
      </c>
      <c r="I986" s="94">
        <f t="shared" si="104"/>
        <v>0</v>
      </c>
      <c r="J986" s="320" t="str">
        <f t="shared" si="103"/>
        <v>2101–2102</v>
      </c>
      <c r="L986" s="356"/>
      <c r="N986" s="95"/>
    </row>
    <row r="987" spans="1:14" x14ac:dyDescent="0.3">
      <c r="A987" s="354">
        <v>73750</v>
      </c>
      <c r="B987" s="92">
        <f t="shared" si="99"/>
        <v>0</v>
      </c>
      <c r="C987" s="93"/>
      <c r="D987" s="94">
        <f t="shared" si="100"/>
        <v>0</v>
      </c>
      <c r="E987" s="355">
        <f t="shared" si="98"/>
        <v>0</v>
      </c>
      <c r="F987" s="94">
        <f t="shared" si="101"/>
        <v>0</v>
      </c>
      <c r="G987" s="94">
        <f>IF(AND(C987&lt;&gt;"",SUM(G$34:G986)&lt;E$25),$E$25/$E$29,0)</f>
        <v>0</v>
      </c>
      <c r="H987" s="94">
        <f t="shared" si="102"/>
        <v>0</v>
      </c>
      <c r="I987" s="94">
        <f t="shared" si="104"/>
        <v>0</v>
      </c>
      <c r="J987" s="320" t="str">
        <f t="shared" si="103"/>
        <v>2101–2102</v>
      </c>
      <c r="L987" s="356"/>
      <c r="N987" s="95"/>
    </row>
    <row r="988" spans="1:14" x14ac:dyDescent="0.3">
      <c r="A988" s="354">
        <v>73781</v>
      </c>
      <c r="B988" s="92">
        <f t="shared" si="99"/>
        <v>0</v>
      </c>
      <c r="C988" s="93"/>
      <c r="D988" s="94">
        <f t="shared" si="100"/>
        <v>0</v>
      </c>
      <c r="E988" s="355">
        <f t="shared" si="98"/>
        <v>0</v>
      </c>
      <c r="F988" s="94">
        <f t="shared" si="101"/>
        <v>0</v>
      </c>
      <c r="G988" s="94">
        <f>IF(AND(C988&lt;&gt;"",SUM(G$34:G987)&lt;E$25),$E$25/$E$29,0)</f>
        <v>0</v>
      </c>
      <c r="H988" s="94">
        <f t="shared" si="102"/>
        <v>0</v>
      </c>
      <c r="I988" s="94">
        <f t="shared" si="104"/>
        <v>0</v>
      </c>
      <c r="J988" s="320" t="str">
        <f t="shared" si="103"/>
        <v>2101–2102</v>
      </c>
      <c r="L988" s="356"/>
      <c r="N988" s="95"/>
    </row>
    <row r="989" spans="1:14" x14ac:dyDescent="0.3">
      <c r="A989" s="354">
        <v>73812</v>
      </c>
      <c r="B989" s="92">
        <f t="shared" si="99"/>
        <v>0</v>
      </c>
      <c r="C989" s="93"/>
      <c r="D989" s="94">
        <f t="shared" si="100"/>
        <v>0</v>
      </c>
      <c r="E989" s="355">
        <f t="shared" si="98"/>
        <v>0</v>
      </c>
      <c r="F989" s="94">
        <f t="shared" si="101"/>
        <v>0</v>
      </c>
      <c r="G989" s="94">
        <f>IF(AND(C989&lt;&gt;"",SUM(G$34:G988)&lt;E$25),$E$25/$E$29,0)</f>
        <v>0</v>
      </c>
      <c r="H989" s="94">
        <f t="shared" si="102"/>
        <v>0</v>
      </c>
      <c r="I989" s="94">
        <f t="shared" si="104"/>
        <v>0</v>
      </c>
      <c r="J989" s="320" t="str">
        <f t="shared" si="103"/>
        <v>2101–2102</v>
      </c>
      <c r="L989" s="356"/>
      <c r="N989" s="95"/>
    </row>
    <row r="990" spans="1:14" x14ac:dyDescent="0.3">
      <c r="A990" s="354">
        <v>73840</v>
      </c>
      <c r="B990" s="92">
        <f t="shared" si="99"/>
        <v>0</v>
      </c>
      <c r="C990" s="93"/>
      <c r="D990" s="94">
        <f t="shared" si="100"/>
        <v>0</v>
      </c>
      <c r="E990" s="355">
        <f t="shared" si="98"/>
        <v>0</v>
      </c>
      <c r="F990" s="94">
        <f t="shared" si="101"/>
        <v>0</v>
      </c>
      <c r="G990" s="94">
        <f>IF(AND(C990&lt;&gt;"",SUM(G$34:G989)&lt;E$25),$E$25/$E$29,0)</f>
        <v>0</v>
      </c>
      <c r="H990" s="94">
        <f t="shared" si="102"/>
        <v>0</v>
      </c>
      <c r="I990" s="94">
        <f t="shared" si="104"/>
        <v>0</v>
      </c>
      <c r="J990" s="320" t="str">
        <f t="shared" si="103"/>
        <v>2101–2102</v>
      </c>
      <c r="L990" s="356"/>
      <c r="N990" s="95"/>
    </row>
    <row r="991" spans="1:14" x14ac:dyDescent="0.3">
      <c r="A991" s="354">
        <v>73871</v>
      </c>
      <c r="B991" s="92">
        <f t="shared" si="99"/>
        <v>0</v>
      </c>
      <c r="C991" s="93"/>
      <c r="D991" s="94">
        <f t="shared" si="100"/>
        <v>0</v>
      </c>
      <c r="E991" s="355">
        <f t="shared" si="98"/>
        <v>0</v>
      </c>
      <c r="F991" s="94">
        <f t="shared" si="101"/>
        <v>0</v>
      </c>
      <c r="G991" s="94">
        <f>IF(AND(C991&lt;&gt;"",SUM(G$34:G990)&lt;E$25),$E$25/$E$29,0)</f>
        <v>0</v>
      </c>
      <c r="H991" s="94">
        <f t="shared" si="102"/>
        <v>0</v>
      </c>
      <c r="I991" s="94">
        <f t="shared" si="104"/>
        <v>0</v>
      </c>
      <c r="J991" s="320" t="str">
        <f t="shared" si="103"/>
        <v>2101–2102</v>
      </c>
      <c r="L991" s="356"/>
      <c r="N991" s="95"/>
    </row>
    <row r="992" spans="1:14" x14ac:dyDescent="0.3">
      <c r="A992" s="354">
        <v>73901</v>
      </c>
      <c r="B992" s="92">
        <f t="shared" si="99"/>
        <v>0</v>
      </c>
      <c r="C992" s="93"/>
      <c r="D992" s="94">
        <f t="shared" si="100"/>
        <v>0</v>
      </c>
      <c r="E992" s="355">
        <f t="shared" si="98"/>
        <v>0</v>
      </c>
      <c r="F992" s="94">
        <f t="shared" si="101"/>
        <v>0</v>
      </c>
      <c r="G992" s="94">
        <f>IF(AND(C992&lt;&gt;"",SUM(G$34:G991)&lt;E$25),$E$25/$E$29,0)</f>
        <v>0</v>
      </c>
      <c r="H992" s="94">
        <f t="shared" si="102"/>
        <v>0</v>
      </c>
      <c r="I992" s="94">
        <f t="shared" si="104"/>
        <v>0</v>
      </c>
      <c r="J992" s="320" t="str">
        <f t="shared" si="103"/>
        <v>2101–2102</v>
      </c>
      <c r="L992" s="356"/>
      <c r="N992" s="95"/>
    </row>
    <row r="993" spans="1:14" x14ac:dyDescent="0.3">
      <c r="A993" s="354">
        <v>73932</v>
      </c>
      <c r="B993" s="92">
        <f t="shared" si="99"/>
        <v>0</v>
      </c>
      <c r="C993" s="93"/>
      <c r="D993" s="94">
        <f t="shared" si="100"/>
        <v>0</v>
      </c>
      <c r="E993" s="355">
        <f t="shared" si="98"/>
        <v>0</v>
      </c>
      <c r="F993" s="94">
        <f t="shared" si="101"/>
        <v>0</v>
      </c>
      <c r="G993" s="94">
        <f>IF(AND(C993&lt;&gt;"",SUM(G$34:G992)&lt;E$25),$E$25/$E$29,0)</f>
        <v>0</v>
      </c>
      <c r="H993" s="94">
        <f t="shared" si="102"/>
        <v>0</v>
      </c>
      <c r="I993" s="94">
        <f t="shared" si="104"/>
        <v>0</v>
      </c>
      <c r="J993" s="320" t="str">
        <f t="shared" si="103"/>
        <v>2101–2102</v>
      </c>
      <c r="L993" s="356"/>
      <c r="N993" s="95"/>
    </row>
    <row r="994" spans="1:14" x14ac:dyDescent="0.3">
      <c r="A994" s="354">
        <v>73962</v>
      </c>
      <c r="B994" s="92">
        <f t="shared" si="99"/>
        <v>0</v>
      </c>
      <c r="C994" s="93"/>
      <c r="D994" s="94">
        <f t="shared" si="100"/>
        <v>0</v>
      </c>
      <c r="E994" s="355">
        <f t="shared" ref="E994:E1057" si="105">C994-D994</f>
        <v>0</v>
      </c>
      <c r="F994" s="94">
        <f t="shared" si="101"/>
        <v>0</v>
      </c>
      <c r="G994" s="94">
        <f>IF(AND(C994&lt;&gt;"",SUM(G$34:G993)&lt;E$25),$E$25/$E$29,0)</f>
        <v>0</v>
      </c>
      <c r="H994" s="94">
        <f t="shared" si="102"/>
        <v>0</v>
      </c>
      <c r="I994" s="94">
        <f t="shared" si="104"/>
        <v>0</v>
      </c>
      <c r="J994" s="320" t="str">
        <f t="shared" si="103"/>
        <v>2102–2103</v>
      </c>
      <c r="L994" s="356"/>
      <c r="N994" s="95"/>
    </row>
    <row r="995" spans="1:14" x14ac:dyDescent="0.3">
      <c r="A995" s="354">
        <v>73993</v>
      </c>
      <c r="B995" s="92">
        <f t="shared" ref="B995:B1058" si="106">IF(C995&gt;0,C995*-1,C995)</f>
        <v>0</v>
      </c>
      <c r="C995" s="93"/>
      <c r="D995" s="94">
        <f t="shared" ref="D995:D1058" si="107">IF(C995="",0,IF($E$20="Beginning",IF(C994&lt;&gt;"",$F994*$E$16/12,0),IF(C994&lt;&gt;"",$F994*$E$16/12,$E$21*$E$16/12)))</f>
        <v>0</v>
      </c>
      <c r="E995" s="355">
        <f t="shared" si="105"/>
        <v>0</v>
      </c>
      <c r="F995" s="94">
        <f t="shared" ref="F995:F1058" si="108">IF(C995="",0,IF(C994="",$E$21-E995,IF(C995&lt;&gt;"",F994-E995)))</f>
        <v>0</v>
      </c>
      <c r="G995" s="94">
        <f>IF(AND(C995&lt;&gt;"",SUM(G$34:G994)&lt;E$25),$E$25/$E$29,0)</f>
        <v>0</v>
      </c>
      <c r="H995" s="94">
        <f t="shared" ref="H995:H1058" si="109">IF(C995&lt;&gt;"",G995+H994,0)</f>
        <v>0</v>
      </c>
      <c r="I995" s="94">
        <f t="shared" si="104"/>
        <v>0</v>
      </c>
      <c r="J995" s="320" t="str">
        <f t="shared" ref="J995:J1058" si="110">IF(OR(MONTH(A995)=1,MONTH(A995)=2,MONTH(A995)=3,MONTH(A995)=4,MONTH(A995)=5,MONTH(A995)=6),YEAR(A995)-1&amp;"–"&amp;YEAR(A995),YEAR(A995)&amp;"–"&amp;YEAR(A995)+1)</f>
        <v>2102–2103</v>
      </c>
      <c r="L995" s="356"/>
      <c r="N995" s="95"/>
    </row>
    <row r="996" spans="1:14" x14ac:dyDescent="0.3">
      <c r="A996" s="354">
        <v>74024</v>
      </c>
      <c r="B996" s="92">
        <f t="shared" si="106"/>
        <v>0</v>
      </c>
      <c r="C996" s="93"/>
      <c r="D996" s="94">
        <f t="shared" si="107"/>
        <v>0</v>
      </c>
      <c r="E996" s="355">
        <f t="shared" si="105"/>
        <v>0</v>
      </c>
      <c r="F996" s="94">
        <f t="shared" si="108"/>
        <v>0</v>
      </c>
      <c r="G996" s="94">
        <f>IF(AND(C996&lt;&gt;"",SUM(G$34:G995)&lt;E$25),$E$25/$E$29,0)</f>
        <v>0</v>
      </c>
      <c r="H996" s="94">
        <f t="shared" si="109"/>
        <v>0</v>
      </c>
      <c r="I996" s="94">
        <f t="shared" ref="I996:I1059" si="111">IF(C996&lt;&gt;"",$E$25-H996,0)</f>
        <v>0</v>
      </c>
      <c r="J996" s="320" t="str">
        <f t="shared" si="110"/>
        <v>2102–2103</v>
      </c>
      <c r="L996" s="356"/>
      <c r="N996" s="95"/>
    </row>
    <row r="997" spans="1:14" x14ac:dyDescent="0.3">
      <c r="A997" s="354">
        <v>74054</v>
      </c>
      <c r="B997" s="92">
        <f t="shared" si="106"/>
        <v>0</v>
      </c>
      <c r="C997" s="93"/>
      <c r="D997" s="94">
        <f t="shared" si="107"/>
        <v>0</v>
      </c>
      <c r="E997" s="355">
        <f t="shared" si="105"/>
        <v>0</v>
      </c>
      <c r="F997" s="94">
        <f t="shared" si="108"/>
        <v>0</v>
      </c>
      <c r="G997" s="94">
        <f>IF(AND(C997&lt;&gt;"",SUM(G$34:G996)&lt;E$25),$E$25/$E$29,0)</f>
        <v>0</v>
      </c>
      <c r="H997" s="94">
        <f t="shared" si="109"/>
        <v>0</v>
      </c>
      <c r="I997" s="94">
        <f t="shared" si="111"/>
        <v>0</v>
      </c>
      <c r="J997" s="320" t="str">
        <f t="shared" si="110"/>
        <v>2102–2103</v>
      </c>
      <c r="L997" s="356"/>
      <c r="N997" s="95"/>
    </row>
    <row r="998" spans="1:14" x14ac:dyDescent="0.3">
      <c r="A998" s="354">
        <v>74085</v>
      </c>
      <c r="B998" s="92">
        <f t="shared" si="106"/>
        <v>0</v>
      </c>
      <c r="C998" s="93"/>
      <c r="D998" s="94">
        <f t="shared" si="107"/>
        <v>0</v>
      </c>
      <c r="E998" s="355">
        <f t="shared" si="105"/>
        <v>0</v>
      </c>
      <c r="F998" s="94">
        <f t="shared" si="108"/>
        <v>0</v>
      </c>
      <c r="G998" s="94">
        <f>IF(AND(C998&lt;&gt;"",SUM(G$34:G997)&lt;E$25),$E$25/$E$29,0)</f>
        <v>0</v>
      </c>
      <c r="H998" s="94">
        <f t="shared" si="109"/>
        <v>0</v>
      </c>
      <c r="I998" s="94">
        <f t="shared" si="111"/>
        <v>0</v>
      </c>
      <c r="J998" s="320" t="str">
        <f t="shared" si="110"/>
        <v>2102–2103</v>
      </c>
      <c r="L998" s="356"/>
      <c r="N998" s="95"/>
    </row>
    <row r="999" spans="1:14" x14ac:dyDescent="0.3">
      <c r="A999" s="354">
        <v>74115</v>
      </c>
      <c r="B999" s="92">
        <f t="shared" si="106"/>
        <v>0</v>
      </c>
      <c r="C999" s="93"/>
      <c r="D999" s="94">
        <f t="shared" si="107"/>
        <v>0</v>
      </c>
      <c r="E999" s="355">
        <f t="shared" si="105"/>
        <v>0</v>
      </c>
      <c r="F999" s="94">
        <f t="shared" si="108"/>
        <v>0</v>
      </c>
      <c r="G999" s="94">
        <f>IF(AND(C999&lt;&gt;"",SUM(G$34:G998)&lt;E$25),$E$25/$E$29,0)</f>
        <v>0</v>
      </c>
      <c r="H999" s="94">
        <f t="shared" si="109"/>
        <v>0</v>
      </c>
      <c r="I999" s="94">
        <f t="shared" si="111"/>
        <v>0</v>
      </c>
      <c r="J999" s="320" t="str">
        <f t="shared" si="110"/>
        <v>2102–2103</v>
      </c>
      <c r="L999" s="356"/>
      <c r="N999" s="95"/>
    </row>
    <row r="1000" spans="1:14" x14ac:dyDescent="0.3">
      <c r="A1000" s="354">
        <v>74146</v>
      </c>
      <c r="B1000" s="92">
        <f t="shared" si="106"/>
        <v>0</v>
      </c>
      <c r="C1000" s="93"/>
      <c r="D1000" s="94">
        <f t="shared" si="107"/>
        <v>0</v>
      </c>
      <c r="E1000" s="355">
        <f t="shared" si="105"/>
        <v>0</v>
      </c>
      <c r="F1000" s="94">
        <f t="shared" si="108"/>
        <v>0</v>
      </c>
      <c r="G1000" s="94">
        <f>IF(AND(C1000&lt;&gt;"",SUM(G$34:G999)&lt;E$25),$E$25/$E$29,0)</f>
        <v>0</v>
      </c>
      <c r="H1000" s="94">
        <f t="shared" si="109"/>
        <v>0</v>
      </c>
      <c r="I1000" s="94">
        <f t="shared" si="111"/>
        <v>0</v>
      </c>
      <c r="J1000" s="320" t="str">
        <f t="shared" si="110"/>
        <v>2102–2103</v>
      </c>
      <c r="L1000" s="356"/>
      <c r="N1000" s="95"/>
    </row>
    <row r="1001" spans="1:14" x14ac:dyDescent="0.3">
      <c r="A1001" s="354">
        <v>74177</v>
      </c>
      <c r="B1001" s="92">
        <f t="shared" si="106"/>
        <v>0</v>
      </c>
      <c r="C1001" s="93"/>
      <c r="D1001" s="94">
        <f t="shared" si="107"/>
        <v>0</v>
      </c>
      <c r="E1001" s="355">
        <f t="shared" si="105"/>
        <v>0</v>
      </c>
      <c r="F1001" s="94">
        <f t="shared" si="108"/>
        <v>0</v>
      </c>
      <c r="G1001" s="94">
        <f>IF(AND(C1001&lt;&gt;"",SUM(G$34:G1000)&lt;E$25),$E$25/$E$29,0)</f>
        <v>0</v>
      </c>
      <c r="H1001" s="94">
        <f t="shared" si="109"/>
        <v>0</v>
      </c>
      <c r="I1001" s="94">
        <f t="shared" si="111"/>
        <v>0</v>
      </c>
      <c r="J1001" s="320" t="str">
        <f t="shared" si="110"/>
        <v>2102–2103</v>
      </c>
      <c r="L1001" s="356"/>
      <c r="N1001" s="95"/>
    </row>
    <row r="1002" spans="1:14" x14ac:dyDescent="0.3">
      <c r="A1002" s="354">
        <v>74205</v>
      </c>
      <c r="B1002" s="92">
        <f t="shared" si="106"/>
        <v>0</v>
      </c>
      <c r="C1002" s="93"/>
      <c r="D1002" s="94">
        <f t="shared" si="107"/>
        <v>0</v>
      </c>
      <c r="E1002" s="355">
        <f t="shared" si="105"/>
        <v>0</v>
      </c>
      <c r="F1002" s="94">
        <f t="shared" si="108"/>
        <v>0</v>
      </c>
      <c r="G1002" s="94">
        <f>IF(AND(C1002&lt;&gt;"",SUM(G$34:G1001)&lt;E$25),$E$25/$E$29,0)</f>
        <v>0</v>
      </c>
      <c r="H1002" s="94">
        <f t="shared" si="109"/>
        <v>0</v>
      </c>
      <c r="I1002" s="94">
        <f t="shared" si="111"/>
        <v>0</v>
      </c>
      <c r="J1002" s="320" t="str">
        <f t="shared" si="110"/>
        <v>2102–2103</v>
      </c>
      <c r="L1002" s="356"/>
      <c r="N1002" s="95"/>
    </row>
    <row r="1003" spans="1:14" x14ac:dyDescent="0.3">
      <c r="A1003" s="354">
        <v>74236</v>
      </c>
      <c r="B1003" s="92">
        <f t="shared" si="106"/>
        <v>0</v>
      </c>
      <c r="C1003" s="93"/>
      <c r="D1003" s="94">
        <f t="shared" si="107"/>
        <v>0</v>
      </c>
      <c r="E1003" s="355">
        <f t="shared" si="105"/>
        <v>0</v>
      </c>
      <c r="F1003" s="94">
        <f t="shared" si="108"/>
        <v>0</v>
      </c>
      <c r="G1003" s="94">
        <f>IF(AND(C1003&lt;&gt;"",SUM(G$34:G1002)&lt;E$25),$E$25/$E$29,0)</f>
        <v>0</v>
      </c>
      <c r="H1003" s="94">
        <f t="shared" si="109"/>
        <v>0</v>
      </c>
      <c r="I1003" s="94">
        <f t="shared" si="111"/>
        <v>0</v>
      </c>
      <c r="J1003" s="320" t="str">
        <f t="shared" si="110"/>
        <v>2102–2103</v>
      </c>
      <c r="L1003" s="356"/>
      <c r="N1003" s="95"/>
    </row>
    <row r="1004" spans="1:14" x14ac:dyDescent="0.3">
      <c r="A1004" s="354">
        <v>74266</v>
      </c>
      <c r="B1004" s="92">
        <f t="shared" si="106"/>
        <v>0</v>
      </c>
      <c r="C1004" s="93"/>
      <c r="D1004" s="94">
        <f t="shared" si="107"/>
        <v>0</v>
      </c>
      <c r="E1004" s="355">
        <f t="shared" si="105"/>
        <v>0</v>
      </c>
      <c r="F1004" s="94">
        <f t="shared" si="108"/>
        <v>0</v>
      </c>
      <c r="G1004" s="94">
        <f>IF(AND(C1004&lt;&gt;"",SUM(G$34:G1003)&lt;E$25),$E$25/$E$29,0)</f>
        <v>0</v>
      </c>
      <c r="H1004" s="94">
        <f t="shared" si="109"/>
        <v>0</v>
      </c>
      <c r="I1004" s="94">
        <f t="shared" si="111"/>
        <v>0</v>
      </c>
      <c r="J1004" s="320" t="str">
        <f t="shared" si="110"/>
        <v>2102–2103</v>
      </c>
      <c r="L1004" s="356"/>
      <c r="N1004" s="95"/>
    </row>
    <row r="1005" spans="1:14" x14ac:dyDescent="0.3">
      <c r="A1005" s="354">
        <v>74297</v>
      </c>
      <c r="B1005" s="92">
        <f t="shared" si="106"/>
        <v>0</v>
      </c>
      <c r="C1005" s="93"/>
      <c r="D1005" s="94">
        <f t="shared" si="107"/>
        <v>0</v>
      </c>
      <c r="E1005" s="355">
        <f t="shared" si="105"/>
        <v>0</v>
      </c>
      <c r="F1005" s="94">
        <f t="shared" si="108"/>
        <v>0</v>
      </c>
      <c r="G1005" s="94">
        <f>IF(AND(C1005&lt;&gt;"",SUM(G$34:G1004)&lt;E$25),$E$25/$E$29,0)</f>
        <v>0</v>
      </c>
      <c r="H1005" s="94">
        <f t="shared" si="109"/>
        <v>0</v>
      </c>
      <c r="I1005" s="94">
        <f t="shared" si="111"/>
        <v>0</v>
      </c>
      <c r="J1005" s="320" t="str">
        <f t="shared" si="110"/>
        <v>2102–2103</v>
      </c>
      <c r="L1005" s="356"/>
      <c r="N1005" s="95"/>
    </row>
    <row r="1006" spans="1:14" x14ac:dyDescent="0.3">
      <c r="A1006" s="354">
        <v>74327</v>
      </c>
      <c r="B1006" s="92">
        <f t="shared" si="106"/>
        <v>0</v>
      </c>
      <c r="C1006" s="93"/>
      <c r="D1006" s="94">
        <f t="shared" si="107"/>
        <v>0</v>
      </c>
      <c r="E1006" s="355">
        <f t="shared" si="105"/>
        <v>0</v>
      </c>
      <c r="F1006" s="94">
        <f t="shared" si="108"/>
        <v>0</v>
      </c>
      <c r="G1006" s="94">
        <f>IF(AND(C1006&lt;&gt;"",SUM(G$34:G1005)&lt;E$25),$E$25/$E$29,0)</f>
        <v>0</v>
      </c>
      <c r="H1006" s="94">
        <f t="shared" si="109"/>
        <v>0</v>
      </c>
      <c r="I1006" s="94">
        <f t="shared" si="111"/>
        <v>0</v>
      </c>
      <c r="J1006" s="320" t="str">
        <f t="shared" si="110"/>
        <v>2103–2104</v>
      </c>
      <c r="L1006" s="356"/>
      <c r="N1006" s="95"/>
    </row>
    <row r="1007" spans="1:14" x14ac:dyDescent="0.3">
      <c r="A1007" s="354">
        <v>74358</v>
      </c>
      <c r="B1007" s="92">
        <f t="shared" si="106"/>
        <v>0</v>
      </c>
      <c r="C1007" s="93"/>
      <c r="D1007" s="94">
        <f t="shared" si="107"/>
        <v>0</v>
      </c>
      <c r="E1007" s="355">
        <f t="shared" si="105"/>
        <v>0</v>
      </c>
      <c r="F1007" s="94">
        <f t="shared" si="108"/>
        <v>0</v>
      </c>
      <c r="G1007" s="94">
        <f>IF(AND(C1007&lt;&gt;"",SUM(G$34:G1006)&lt;E$25),$E$25/$E$29,0)</f>
        <v>0</v>
      </c>
      <c r="H1007" s="94">
        <f t="shared" si="109"/>
        <v>0</v>
      </c>
      <c r="I1007" s="94">
        <f t="shared" si="111"/>
        <v>0</v>
      </c>
      <c r="J1007" s="320" t="str">
        <f t="shared" si="110"/>
        <v>2103–2104</v>
      </c>
      <c r="L1007" s="356"/>
      <c r="N1007" s="95"/>
    </row>
    <row r="1008" spans="1:14" x14ac:dyDescent="0.3">
      <c r="A1008" s="354">
        <v>74389</v>
      </c>
      <c r="B1008" s="92">
        <f t="shared" si="106"/>
        <v>0</v>
      </c>
      <c r="C1008" s="93"/>
      <c r="D1008" s="94">
        <f t="shared" si="107"/>
        <v>0</v>
      </c>
      <c r="E1008" s="355">
        <f t="shared" si="105"/>
        <v>0</v>
      </c>
      <c r="F1008" s="94">
        <f t="shared" si="108"/>
        <v>0</v>
      </c>
      <c r="G1008" s="94">
        <f>IF(AND(C1008&lt;&gt;"",SUM(G$34:G1007)&lt;E$25),$E$25/$E$29,0)</f>
        <v>0</v>
      </c>
      <c r="H1008" s="94">
        <f t="shared" si="109"/>
        <v>0</v>
      </c>
      <c r="I1008" s="94">
        <f t="shared" si="111"/>
        <v>0</v>
      </c>
      <c r="J1008" s="320" t="str">
        <f t="shared" si="110"/>
        <v>2103–2104</v>
      </c>
      <c r="L1008" s="356"/>
      <c r="N1008" s="95"/>
    </row>
    <row r="1009" spans="1:14" x14ac:dyDescent="0.3">
      <c r="A1009" s="354">
        <v>74419</v>
      </c>
      <c r="B1009" s="92">
        <f t="shared" si="106"/>
        <v>0</v>
      </c>
      <c r="C1009" s="93"/>
      <c r="D1009" s="94">
        <f t="shared" si="107"/>
        <v>0</v>
      </c>
      <c r="E1009" s="355">
        <f t="shared" si="105"/>
        <v>0</v>
      </c>
      <c r="F1009" s="94">
        <f t="shared" si="108"/>
        <v>0</v>
      </c>
      <c r="G1009" s="94">
        <f>IF(AND(C1009&lt;&gt;"",SUM(G$34:G1008)&lt;E$25),$E$25/$E$29,0)</f>
        <v>0</v>
      </c>
      <c r="H1009" s="94">
        <f t="shared" si="109"/>
        <v>0</v>
      </c>
      <c r="I1009" s="94">
        <f t="shared" si="111"/>
        <v>0</v>
      </c>
      <c r="J1009" s="320" t="str">
        <f t="shared" si="110"/>
        <v>2103–2104</v>
      </c>
      <c r="L1009" s="356"/>
      <c r="N1009" s="95"/>
    </row>
    <row r="1010" spans="1:14" x14ac:dyDescent="0.3">
      <c r="A1010" s="354">
        <v>74450</v>
      </c>
      <c r="B1010" s="92">
        <f t="shared" si="106"/>
        <v>0</v>
      </c>
      <c r="C1010" s="93"/>
      <c r="D1010" s="94">
        <f t="shared" si="107"/>
        <v>0</v>
      </c>
      <c r="E1010" s="355">
        <f t="shared" si="105"/>
        <v>0</v>
      </c>
      <c r="F1010" s="94">
        <f t="shared" si="108"/>
        <v>0</v>
      </c>
      <c r="G1010" s="94">
        <f>IF(AND(C1010&lt;&gt;"",SUM(G$34:G1009)&lt;E$25),$E$25/$E$29,0)</f>
        <v>0</v>
      </c>
      <c r="H1010" s="94">
        <f t="shared" si="109"/>
        <v>0</v>
      </c>
      <c r="I1010" s="94">
        <f t="shared" si="111"/>
        <v>0</v>
      </c>
      <c r="J1010" s="320" t="str">
        <f t="shared" si="110"/>
        <v>2103–2104</v>
      </c>
      <c r="L1010" s="356"/>
      <c r="N1010" s="95"/>
    </row>
    <row r="1011" spans="1:14" x14ac:dyDescent="0.3">
      <c r="A1011" s="354">
        <v>74480</v>
      </c>
      <c r="B1011" s="92">
        <f t="shared" si="106"/>
        <v>0</v>
      </c>
      <c r="C1011" s="93"/>
      <c r="D1011" s="94">
        <f t="shared" si="107"/>
        <v>0</v>
      </c>
      <c r="E1011" s="355">
        <f t="shared" si="105"/>
        <v>0</v>
      </c>
      <c r="F1011" s="94">
        <f t="shared" si="108"/>
        <v>0</v>
      </c>
      <c r="G1011" s="94">
        <f>IF(AND(C1011&lt;&gt;"",SUM(G$34:G1010)&lt;E$25),$E$25/$E$29,0)</f>
        <v>0</v>
      </c>
      <c r="H1011" s="94">
        <f t="shared" si="109"/>
        <v>0</v>
      </c>
      <c r="I1011" s="94">
        <f t="shared" si="111"/>
        <v>0</v>
      </c>
      <c r="J1011" s="320" t="str">
        <f t="shared" si="110"/>
        <v>2103–2104</v>
      </c>
      <c r="L1011" s="356"/>
      <c r="N1011" s="95"/>
    </row>
    <row r="1012" spans="1:14" x14ac:dyDescent="0.3">
      <c r="A1012" s="354">
        <v>74511</v>
      </c>
      <c r="B1012" s="92">
        <f t="shared" si="106"/>
        <v>0</v>
      </c>
      <c r="C1012" s="93"/>
      <c r="D1012" s="94">
        <f t="shared" si="107"/>
        <v>0</v>
      </c>
      <c r="E1012" s="355">
        <f t="shared" si="105"/>
        <v>0</v>
      </c>
      <c r="F1012" s="94">
        <f t="shared" si="108"/>
        <v>0</v>
      </c>
      <c r="G1012" s="94">
        <f>IF(AND(C1012&lt;&gt;"",SUM(G$34:G1011)&lt;E$25),$E$25/$E$29,0)</f>
        <v>0</v>
      </c>
      <c r="H1012" s="94">
        <f t="shared" si="109"/>
        <v>0</v>
      </c>
      <c r="I1012" s="94">
        <f t="shared" si="111"/>
        <v>0</v>
      </c>
      <c r="J1012" s="320" t="str">
        <f t="shared" si="110"/>
        <v>2103–2104</v>
      </c>
      <c r="L1012" s="356"/>
      <c r="N1012" s="95"/>
    </row>
    <row r="1013" spans="1:14" x14ac:dyDescent="0.3">
      <c r="A1013" s="354">
        <v>74542</v>
      </c>
      <c r="B1013" s="92">
        <f t="shared" si="106"/>
        <v>0</v>
      </c>
      <c r="C1013" s="93"/>
      <c r="D1013" s="94">
        <f t="shared" si="107"/>
        <v>0</v>
      </c>
      <c r="E1013" s="355">
        <f t="shared" si="105"/>
        <v>0</v>
      </c>
      <c r="F1013" s="94">
        <f t="shared" si="108"/>
        <v>0</v>
      </c>
      <c r="G1013" s="94">
        <f>IF(AND(C1013&lt;&gt;"",SUM(G$34:G1012)&lt;E$25),$E$25/$E$29,0)</f>
        <v>0</v>
      </c>
      <c r="H1013" s="94">
        <f t="shared" si="109"/>
        <v>0</v>
      </c>
      <c r="I1013" s="94">
        <f t="shared" si="111"/>
        <v>0</v>
      </c>
      <c r="J1013" s="320" t="str">
        <f t="shared" si="110"/>
        <v>2103–2104</v>
      </c>
      <c r="L1013" s="356"/>
      <c r="N1013" s="95"/>
    </row>
    <row r="1014" spans="1:14" x14ac:dyDescent="0.3">
      <c r="A1014" s="354">
        <v>74571</v>
      </c>
      <c r="B1014" s="92">
        <f t="shared" si="106"/>
        <v>0</v>
      </c>
      <c r="C1014" s="93"/>
      <c r="D1014" s="94">
        <f t="shared" si="107"/>
        <v>0</v>
      </c>
      <c r="E1014" s="355">
        <f t="shared" si="105"/>
        <v>0</v>
      </c>
      <c r="F1014" s="94">
        <f t="shared" si="108"/>
        <v>0</v>
      </c>
      <c r="G1014" s="94">
        <f>IF(AND(C1014&lt;&gt;"",SUM(G$34:G1013)&lt;E$25),$E$25/$E$29,0)</f>
        <v>0</v>
      </c>
      <c r="H1014" s="94">
        <f t="shared" si="109"/>
        <v>0</v>
      </c>
      <c r="I1014" s="94">
        <f t="shared" si="111"/>
        <v>0</v>
      </c>
      <c r="J1014" s="320" t="str">
        <f t="shared" si="110"/>
        <v>2103–2104</v>
      </c>
      <c r="L1014" s="356"/>
      <c r="N1014" s="95"/>
    </row>
    <row r="1015" spans="1:14" x14ac:dyDescent="0.3">
      <c r="A1015" s="354">
        <v>74602</v>
      </c>
      <c r="B1015" s="92">
        <f t="shared" si="106"/>
        <v>0</v>
      </c>
      <c r="C1015" s="93"/>
      <c r="D1015" s="94">
        <f t="shared" si="107"/>
        <v>0</v>
      </c>
      <c r="E1015" s="355">
        <f t="shared" si="105"/>
        <v>0</v>
      </c>
      <c r="F1015" s="94">
        <f t="shared" si="108"/>
        <v>0</v>
      </c>
      <c r="G1015" s="94">
        <f>IF(AND(C1015&lt;&gt;"",SUM(G$34:G1014)&lt;E$25),$E$25/$E$29,0)</f>
        <v>0</v>
      </c>
      <c r="H1015" s="94">
        <f t="shared" si="109"/>
        <v>0</v>
      </c>
      <c r="I1015" s="94">
        <f t="shared" si="111"/>
        <v>0</v>
      </c>
      <c r="J1015" s="320" t="str">
        <f t="shared" si="110"/>
        <v>2103–2104</v>
      </c>
      <c r="L1015" s="356"/>
      <c r="N1015" s="95"/>
    </row>
    <row r="1016" spans="1:14" x14ac:dyDescent="0.3">
      <c r="A1016" s="354">
        <v>74632</v>
      </c>
      <c r="B1016" s="92">
        <f t="shared" si="106"/>
        <v>0</v>
      </c>
      <c r="C1016" s="93"/>
      <c r="D1016" s="94">
        <f t="shared" si="107"/>
        <v>0</v>
      </c>
      <c r="E1016" s="355">
        <f t="shared" si="105"/>
        <v>0</v>
      </c>
      <c r="F1016" s="94">
        <f t="shared" si="108"/>
        <v>0</v>
      </c>
      <c r="G1016" s="94">
        <f>IF(AND(C1016&lt;&gt;"",SUM(G$34:G1015)&lt;E$25),$E$25/$E$29,0)</f>
        <v>0</v>
      </c>
      <c r="H1016" s="94">
        <f t="shared" si="109"/>
        <v>0</v>
      </c>
      <c r="I1016" s="94">
        <f t="shared" si="111"/>
        <v>0</v>
      </c>
      <c r="J1016" s="320" t="str">
        <f t="shared" si="110"/>
        <v>2103–2104</v>
      </c>
      <c r="L1016" s="356"/>
      <c r="N1016" s="95"/>
    </row>
    <row r="1017" spans="1:14" x14ac:dyDescent="0.3">
      <c r="A1017" s="354">
        <v>74663</v>
      </c>
      <c r="B1017" s="92">
        <f t="shared" si="106"/>
        <v>0</v>
      </c>
      <c r="C1017" s="93"/>
      <c r="D1017" s="94">
        <f t="shared" si="107"/>
        <v>0</v>
      </c>
      <c r="E1017" s="355">
        <f t="shared" si="105"/>
        <v>0</v>
      </c>
      <c r="F1017" s="94">
        <f t="shared" si="108"/>
        <v>0</v>
      </c>
      <c r="G1017" s="94">
        <f>IF(AND(C1017&lt;&gt;"",SUM(G$34:G1016)&lt;E$25),$E$25/$E$29,0)</f>
        <v>0</v>
      </c>
      <c r="H1017" s="94">
        <f t="shared" si="109"/>
        <v>0</v>
      </c>
      <c r="I1017" s="94">
        <f t="shared" si="111"/>
        <v>0</v>
      </c>
      <c r="J1017" s="320" t="str">
        <f t="shared" si="110"/>
        <v>2103–2104</v>
      </c>
      <c r="L1017" s="356"/>
      <c r="N1017" s="95"/>
    </row>
    <row r="1018" spans="1:14" x14ac:dyDescent="0.3">
      <c r="A1018" s="354">
        <v>74693</v>
      </c>
      <c r="B1018" s="92">
        <f t="shared" si="106"/>
        <v>0</v>
      </c>
      <c r="C1018" s="93"/>
      <c r="D1018" s="94">
        <f t="shared" si="107"/>
        <v>0</v>
      </c>
      <c r="E1018" s="355">
        <f t="shared" si="105"/>
        <v>0</v>
      </c>
      <c r="F1018" s="94">
        <f t="shared" si="108"/>
        <v>0</v>
      </c>
      <c r="G1018" s="94">
        <f>IF(AND(C1018&lt;&gt;"",SUM(G$34:G1017)&lt;E$25),$E$25/$E$29,0)</f>
        <v>0</v>
      </c>
      <c r="H1018" s="94">
        <f t="shared" si="109"/>
        <v>0</v>
      </c>
      <c r="I1018" s="94">
        <f t="shared" si="111"/>
        <v>0</v>
      </c>
      <c r="J1018" s="320" t="str">
        <f t="shared" si="110"/>
        <v>2104–2105</v>
      </c>
      <c r="L1018" s="356"/>
      <c r="N1018" s="95"/>
    </row>
    <row r="1019" spans="1:14" x14ac:dyDescent="0.3">
      <c r="A1019" s="354">
        <v>74724</v>
      </c>
      <c r="B1019" s="92">
        <f t="shared" si="106"/>
        <v>0</v>
      </c>
      <c r="C1019" s="93"/>
      <c r="D1019" s="94">
        <f t="shared" si="107"/>
        <v>0</v>
      </c>
      <c r="E1019" s="355">
        <f t="shared" si="105"/>
        <v>0</v>
      </c>
      <c r="F1019" s="94">
        <f t="shared" si="108"/>
        <v>0</v>
      </c>
      <c r="G1019" s="94">
        <f>IF(AND(C1019&lt;&gt;"",SUM(G$34:G1018)&lt;E$25),$E$25/$E$29,0)</f>
        <v>0</v>
      </c>
      <c r="H1019" s="94">
        <f t="shared" si="109"/>
        <v>0</v>
      </c>
      <c r="I1019" s="94">
        <f t="shared" si="111"/>
        <v>0</v>
      </c>
      <c r="J1019" s="320" t="str">
        <f t="shared" si="110"/>
        <v>2104–2105</v>
      </c>
      <c r="L1019" s="356"/>
      <c r="N1019" s="95"/>
    </row>
    <row r="1020" spans="1:14" x14ac:dyDescent="0.3">
      <c r="A1020" s="354">
        <v>74755</v>
      </c>
      <c r="B1020" s="92">
        <f t="shared" si="106"/>
        <v>0</v>
      </c>
      <c r="C1020" s="93"/>
      <c r="D1020" s="94">
        <f t="shared" si="107"/>
        <v>0</v>
      </c>
      <c r="E1020" s="355">
        <f t="shared" si="105"/>
        <v>0</v>
      </c>
      <c r="F1020" s="94">
        <f t="shared" si="108"/>
        <v>0</v>
      </c>
      <c r="G1020" s="94">
        <f>IF(AND(C1020&lt;&gt;"",SUM(G$34:G1019)&lt;E$25),$E$25/$E$29,0)</f>
        <v>0</v>
      </c>
      <c r="H1020" s="94">
        <f t="shared" si="109"/>
        <v>0</v>
      </c>
      <c r="I1020" s="94">
        <f t="shared" si="111"/>
        <v>0</v>
      </c>
      <c r="J1020" s="320" t="str">
        <f t="shared" si="110"/>
        <v>2104–2105</v>
      </c>
      <c r="L1020" s="356"/>
      <c r="N1020" s="95"/>
    </row>
    <row r="1021" spans="1:14" x14ac:dyDescent="0.3">
      <c r="A1021" s="354">
        <v>74785</v>
      </c>
      <c r="B1021" s="92">
        <f t="shared" si="106"/>
        <v>0</v>
      </c>
      <c r="C1021" s="93"/>
      <c r="D1021" s="94">
        <f t="shared" si="107"/>
        <v>0</v>
      </c>
      <c r="E1021" s="355">
        <f t="shared" si="105"/>
        <v>0</v>
      </c>
      <c r="F1021" s="94">
        <f t="shared" si="108"/>
        <v>0</v>
      </c>
      <c r="G1021" s="94">
        <f>IF(AND(C1021&lt;&gt;"",SUM(G$34:G1020)&lt;E$25),$E$25/$E$29,0)</f>
        <v>0</v>
      </c>
      <c r="H1021" s="94">
        <f t="shared" si="109"/>
        <v>0</v>
      </c>
      <c r="I1021" s="94">
        <f t="shared" si="111"/>
        <v>0</v>
      </c>
      <c r="J1021" s="320" t="str">
        <f t="shared" si="110"/>
        <v>2104–2105</v>
      </c>
      <c r="L1021" s="356"/>
      <c r="N1021" s="95"/>
    </row>
    <row r="1022" spans="1:14" x14ac:dyDescent="0.3">
      <c r="A1022" s="354">
        <v>74816</v>
      </c>
      <c r="B1022" s="92">
        <f t="shared" si="106"/>
        <v>0</v>
      </c>
      <c r="C1022" s="93"/>
      <c r="D1022" s="94">
        <f t="shared" si="107"/>
        <v>0</v>
      </c>
      <c r="E1022" s="355">
        <f t="shared" si="105"/>
        <v>0</v>
      </c>
      <c r="F1022" s="94">
        <f t="shared" si="108"/>
        <v>0</v>
      </c>
      <c r="G1022" s="94">
        <f>IF(AND(C1022&lt;&gt;"",SUM(G$34:G1021)&lt;E$25),$E$25/$E$29,0)</f>
        <v>0</v>
      </c>
      <c r="H1022" s="94">
        <f t="shared" si="109"/>
        <v>0</v>
      </c>
      <c r="I1022" s="94">
        <f t="shared" si="111"/>
        <v>0</v>
      </c>
      <c r="J1022" s="320" t="str">
        <f t="shared" si="110"/>
        <v>2104–2105</v>
      </c>
      <c r="L1022" s="356"/>
      <c r="N1022" s="95"/>
    </row>
    <row r="1023" spans="1:14" x14ac:dyDescent="0.3">
      <c r="A1023" s="354">
        <v>74846</v>
      </c>
      <c r="B1023" s="92">
        <f t="shared" si="106"/>
        <v>0</v>
      </c>
      <c r="C1023" s="93"/>
      <c r="D1023" s="94">
        <f t="shared" si="107"/>
        <v>0</v>
      </c>
      <c r="E1023" s="355">
        <f t="shared" si="105"/>
        <v>0</v>
      </c>
      <c r="F1023" s="94">
        <f t="shared" si="108"/>
        <v>0</v>
      </c>
      <c r="G1023" s="94">
        <f>IF(AND(C1023&lt;&gt;"",SUM(G$34:G1022)&lt;E$25),$E$25/$E$29,0)</f>
        <v>0</v>
      </c>
      <c r="H1023" s="94">
        <f t="shared" si="109"/>
        <v>0</v>
      </c>
      <c r="I1023" s="94">
        <f t="shared" si="111"/>
        <v>0</v>
      </c>
      <c r="J1023" s="320" t="str">
        <f t="shared" si="110"/>
        <v>2104–2105</v>
      </c>
      <c r="L1023" s="356"/>
      <c r="N1023" s="95"/>
    </row>
    <row r="1024" spans="1:14" x14ac:dyDescent="0.3">
      <c r="A1024" s="354">
        <v>74877</v>
      </c>
      <c r="B1024" s="92">
        <f t="shared" si="106"/>
        <v>0</v>
      </c>
      <c r="C1024" s="93"/>
      <c r="D1024" s="94">
        <f t="shared" si="107"/>
        <v>0</v>
      </c>
      <c r="E1024" s="355">
        <f t="shared" si="105"/>
        <v>0</v>
      </c>
      <c r="F1024" s="94">
        <f t="shared" si="108"/>
        <v>0</v>
      </c>
      <c r="G1024" s="94">
        <f>IF(AND(C1024&lt;&gt;"",SUM(G$34:G1023)&lt;E$25),$E$25/$E$29,0)</f>
        <v>0</v>
      </c>
      <c r="H1024" s="94">
        <f t="shared" si="109"/>
        <v>0</v>
      </c>
      <c r="I1024" s="94">
        <f t="shared" si="111"/>
        <v>0</v>
      </c>
      <c r="J1024" s="320" t="str">
        <f t="shared" si="110"/>
        <v>2104–2105</v>
      </c>
      <c r="L1024" s="356"/>
      <c r="N1024" s="95"/>
    </row>
    <row r="1025" spans="1:14" x14ac:dyDescent="0.3">
      <c r="A1025" s="354">
        <v>74908</v>
      </c>
      <c r="B1025" s="92">
        <f t="shared" si="106"/>
        <v>0</v>
      </c>
      <c r="C1025" s="93"/>
      <c r="D1025" s="94">
        <f t="shared" si="107"/>
        <v>0</v>
      </c>
      <c r="E1025" s="355">
        <f t="shared" si="105"/>
        <v>0</v>
      </c>
      <c r="F1025" s="94">
        <f t="shared" si="108"/>
        <v>0</v>
      </c>
      <c r="G1025" s="94">
        <f>IF(AND(C1025&lt;&gt;"",SUM(G$34:G1024)&lt;E$25),$E$25/$E$29,0)</f>
        <v>0</v>
      </c>
      <c r="H1025" s="94">
        <f t="shared" si="109"/>
        <v>0</v>
      </c>
      <c r="I1025" s="94">
        <f t="shared" si="111"/>
        <v>0</v>
      </c>
      <c r="J1025" s="320" t="str">
        <f t="shared" si="110"/>
        <v>2104–2105</v>
      </c>
      <c r="L1025" s="356"/>
      <c r="N1025" s="95"/>
    </row>
    <row r="1026" spans="1:14" x14ac:dyDescent="0.3">
      <c r="A1026" s="354">
        <v>74936</v>
      </c>
      <c r="B1026" s="92">
        <f t="shared" si="106"/>
        <v>0</v>
      </c>
      <c r="C1026" s="93"/>
      <c r="D1026" s="94">
        <f t="shared" si="107"/>
        <v>0</v>
      </c>
      <c r="E1026" s="355">
        <f t="shared" si="105"/>
        <v>0</v>
      </c>
      <c r="F1026" s="94">
        <f t="shared" si="108"/>
        <v>0</v>
      </c>
      <c r="G1026" s="94">
        <f>IF(AND(C1026&lt;&gt;"",SUM(G$34:G1025)&lt;E$25),$E$25/$E$29,0)</f>
        <v>0</v>
      </c>
      <c r="H1026" s="94">
        <f t="shared" si="109"/>
        <v>0</v>
      </c>
      <c r="I1026" s="94">
        <f t="shared" si="111"/>
        <v>0</v>
      </c>
      <c r="J1026" s="320" t="str">
        <f t="shared" si="110"/>
        <v>2104–2105</v>
      </c>
      <c r="L1026" s="356"/>
      <c r="N1026" s="95"/>
    </row>
    <row r="1027" spans="1:14" x14ac:dyDescent="0.3">
      <c r="A1027" s="354">
        <v>74967</v>
      </c>
      <c r="B1027" s="92">
        <f t="shared" si="106"/>
        <v>0</v>
      </c>
      <c r="C1027" s="93"/>
      <c r="D1027" s="94">
        <f t="shared" si="107"/>
        <v>0</v>
      </c>
      <c r="E1027" s="355">
        <f t="shared" si="105"/>
        <v>0</v>
      </c>
      <c r="F1027" s="94">
        <f t="shared" si="108"/>
        <v>0</v>
      </c>
      <c r="G1027" s="94">
        <f>IF(AND(C1027&lt;&gt;"",SUM(G$34:G1026)&lt;E$25),$E$25/$E$29,0)</f>
        <v>0</v>
      </c>
      <c r="H1027" s="94">
        <f t="shared" si="109"/>
        <v>0</v>
      </c>
      <c r="I1027" s="94">
        <f t="shared" si="111"/>
        <v>0</v>
      </c>
      <c r="J1027" s="320" t="str">
        <f t="shared" si="110"/>
        <v>2104–2105</v>
      </c>
      <c r="L1027" s="356"/>
      <c r="N1027" s="95"/>
    </row>
    <row r="1028" spans="1:14" x14ac:dyDescent="0.3">
      <c r="A1028" s="354">
        <v>74997</v>
      </c>
      <c r="B1028" s="92">
        <f t="shared" si="106"/>
        <v>0</v>
      </c>
      <c r="C1028" s="93"/>
      <c r="D1028" s="94">
        <f t="shared" si="107"/>
        <v>0</v>
      </c>
      <c r="E1028" s="355">
        <f t="shared" si="105"/>
        <v>0</v>
      </c>
      <c r="F1028" s="94">
        <f t="shared" si="108"/>
        <v>0</v>
      </c>
      <c r="G1028" s="94">
        <f>IF(AND(C1028&lt;&gt;"",SUM(G$34:G1027)&lt;E$25),$E$25/$E$29,0)</f>
        <v>0</v>
      </c>
      <c r="H1028" s="94">
        <f t="shared" si="109"/>
        <v>0</v>
      </c>
      <c r="I1028" s="94">
        <f t="shared" si="111"/>
        <v>0</v>
      </c>
      <c r="J1028" s="320" t="str">
        <f t="shared" si="110"/>
        <v>2104–2105</v>
      </c>
      <c r="L1028" s="356"/>
      <c r="N1028" s="95"/>
    </row>
    <row r="1029" spans="1:14" x14ac:dyDescent="0.3">
      <c r="A1029" s="354">
        <v>75028</v>
      </c>
      <c r="B1029" s="92">
        <f t="shared" si="106"/>
        <v>0</v>
      </c>
      <c r="C1029" s="93"/>
      <c r="D1029" s="94">
        <f t="shared" si="107"/>
        <v>0</v>
      </c>
      <c r="E1029" s="355">
        <f t="shared" si="105"/>
        <v>0</v>
      </c>
      <c r="F1029" s="94">
        <f t="shared" si="108"/>
        <v>0</v>
      </c>
      <c r="G1029" s="94">
        <f>IF(AND(C1029&lt;&gt;"",SUM(G$34:G1028)&lt;E$25),$E$25/$E$29,0)</f>
        <v>0</v>
      </c>
      <c r="H1029" s="94">
        <f t="shared" si="109"/>
        <v>0</v>
      </c>
      <c r="I1029" s="94">
        <f t="shared" si="111"/>
        <v>0</v>
      </c>
      <c r="J1029" s="320" t="str">
        <f t="shared" si="110"/>
        <v>2104–2105</v>
      </c>
      <c r="L1029" s="356"/>
      <c r="N1029" s="95"/>
    </row>
    <row r="1030" spans="1:14" x14ac:dyDescent="0.3">
      <c r="A1030" s="354">
        <v>75058</v>
      </c>
      <c r="B1030" s="92">
        <f t="shared" si="106"/>
        <v>0</v>
      </c>
      <c r="C1030" s="93"/>
      <c r="D1030" s="94">
        <f t="shared" si="107"/>
        <v>0</v>
      </c>
      <c r="E1030" s="355">
        <f t="shared" si="105"/>
        <v>0</v>
      </c>
      <c r="F1030" s="94">
        <f t="shared" si="108"/>
        <v>0</v>
      </c>
      <c r="G1030" s="94">
        <f>IF(AND(C1030&lt;&gt;"",SUM(G$34:G1029)&lt;E$25),$E$25/$E$29,0)</f>
        <v>0</v>
      </c>
      <c r="H1030" s="94">
        <f t="shared" si="109"/>
        <v>0</v>
      </c>
      <c r="I1030" s="94">
        <f t="shared" si="111"/>
        <v>0</v>
      </c>
      <c r="J1030" s="320" t="str">
        <f t="shared" si="110"/>
        <v>2105–2106</v>
      </c>
      <c r="L1030" s="356"/>
      <c r="N1030" s="95"/>
    </row>
    <row r="1031" spans="1:14" x14ac:dyDescent="0.3">
      <c r="A1031" s="354">
        <v>75089</v>
      </c>
      <c r="B1031" s="92">
        <f t="shared" si="106"/>
        <v>0</v>
      </c>
      <c r="C1031" s="93"/>
      <c r="D1031" s="94">
        <f t="shared" si="107"/>
        <v>0</v>
      </c>
      <c r="E1031" s="355">
        <f t="shared" si="105"/>
        <v>0</v>
      </c>
      <c r="F1031" s="94">
        <f t="shared" si="108"/>
        <v>0</v>
      </c>
      <c r="G1031" s="94">
        <f>IF(AND(C1031&lt;&gt;"",SUM(G$34:G1030)&lt;E$25),$E$25/$E$29,0)</f>
        <v>0</v>
      </c>
      <c r="H1031" s="94">
        <f t="shared" si="109"/>
        <v>0</v>
      </c>
      <c r="I1031" s="94">
        <f t="shared" si="111"/>
        <v>0</v>
      </c>
      <c r="J1031" s="320" t="str">
        <f t="shared" si="110"/>
        <v>2105–2106</v>
      </c>
      <c r="L1031" s="356"/>
      <c r="N1031" s="95"/>
    </row>
    <row r="1032" spans="1:14" x14ac:dyDescent="0.3">
      <c r="A1032" s="354">
        <v>75120</v>
      </c>
      <c r="B1032" s="92">
        <f t="shared" si="106"/>
        <v>0</v>
      </c>
      <c r="C1032" s="93"/>
      <c r="D1032" s="94">
        <f t="shared" si="107"/>
        <v>0</v>
      </c>
      <c r="E1032" s="355">
        <f t="shared" si="105"/>
        <v>0</v>
      </c>
      <c r="F1032" s="94">
        <f t="shared" si="108"/>
        <v>0</v>
      </c>
      <c r="G1032" s="94">
        <f>IF(AND(C1032&lt;&gt;"",SUM(G$34:G1031)&lt;E$25),$E$25/$E$29,0)</f>
        <v>0</v>
      </c>
      <c r="H1032" s="94">
        <f t="shared" si="109"/>
        <v>0</v>
      </c>
      <c r="I1032" s="94">
        <f t="shared" si="111"/>
        <v>0</v>
      </c>
      <c r="J1032" s="320" t="str">
        <f t="shared" si="110"/>
        <v>2105–2106</v>
      </c>
      <c r="L1032" s="356"/>
      <c r="N1032" s="95"/>
    </row>
    <row r="1033" spans="1:14" x14ac:dyDescent="0.3">
      <c r="A1033" s="354">
        <v>75150</v>
      </c>
      <c r="B1033" s="92">
        <f t="shared" si="106"/>
        <v>0</v>
      </c>
      <c r="C1033" s="93"/>
      <c r="D1033" s="94">
        <f t="shared" si="107"/>
        <v>0</v>
      </c>
      <c r="E1033" s="355">
        <f t="shared" si="105"/>
        <v>0</v>
      </c>
      <c r="F1033" s="94">
        <f t="shared" si="108"/>
        <v>0</v>
      </c>
      <c r="G1033" s="94">
        <f>IF(AND(C1033&lt;&gt;"",SUM(G$34:G1032)&lt;E$25),$E$25/$E$29,0)</f>
        <v>0</v>
      </c>
      <c r="H1033" s="94">
        <f t="shared" si="109"/>
        <v>0</v>
      </c>
      <c r="I1033" s="94">
        <f t="shared" si="111"/>
        <v>0</v>
      </c>
      <c r="J1033" s="320" t="str">
        <f t="shared" si="110"/>
        <v>2105–2106</v>
      </c>
      <c r="L1033" s="356"/>
      <c r="N1033" s="95"/>
    </row>
    <row r="1034" spans="1:14" x14ac:dyDescent="0.3">
      <c r="A1034" s="354">
        <v>75181</v>
      </c>
      <c r="B1034" s="92">
        <f t="shared" si="106"/>
        <v>0</v>
      </c>
      <c r="C1034" s="93"/>
      <c r="D1034" s="94">
        <f t="shared" si="107"/>
        <v>0</v>
      </c>
      <c r="E1034" s="355">
        <f t="shared" si="105"/>
        <v>0</v>
      </c>
      <c r="F1034" s="94">
        <f t="shared" si="108"/>
        <v>0</v>
      </c>
      <c r="G1034" s="94">
        <f>IF(AND(C1034&lt;&gt;"",SUM(G$34:G1033)&lt;E$25),$E$25/$E$29,0)</f>
        <v>0</v>
      </c>
      <c r="H1034" s="94">
        <f t="shared" si="109"/>
        <v>0</v>
      </c>
      <c r="I1034" s="94">
        <f t="shared" si="111"/>
        <v>0</v>
      </c>
      <c r="J1034" s="320" t="str">
        <f t="shared" si="110"/>
        <v>2105–2106</v>
      </c>
      <c r="L1034" s="356"/>
      <c r="N1034" s="95"/>
    </row>
    <row r="1035" spans="1:14" x14ac:dyDescent="0.3">
      <c r="A1035" s="354">
        <v>75211</v>
      </c>
      <c r="B1035" s="92">
        <f t="shared" si="106"/>
        <v>0</v>
      </c>
      <c r="C1035" s="93"/>
      <c r="D1035" s="94">
        <f t="shared" si="107"/>
        <v>0</v>
      </c>
      <c r="E1035" s="355">
        <f t="shared" si="105"/>
        <v>0</v>
      </c>
      <c r="F1035" s="94">
        <f t="shared" si="108"/>
        <v>0</v>
      </c>
      <c r="G1035" s="94">
        <f>IF(AND(C1035&lt;&gt;"",SUM(G$34:G1034)&lt;E$25),$E$25/$E$29,0)</f>
        <v>0</v>
      </c>
      <c r="H1035" s="94">
        <f t="shared" si="109"/>
        <v>0</v>
      </c>
      <c r="I1035" s="94">
        <f t="shared" si="111"/>
        <v>0</v>
      </c>
      <c r="J1035" s="320" t="str">
        <f t="shared" si="110"/>
        <v>2105–2106</v>
      </c>
      <c r="L1035" s="356"/>
      <c r="N1035" s="95"/>
    </row>
    <row r="1036" spans="1:14" x14ac:dyDescent="0.3">
      <c r="A1036" s="354">
        <v>75242</v>
      </c>
      <c r="B1036" s="92">
        <f t="shared" si="106"/>
        <v>0</v>
      </c>
      <c r="C1036" s="93"/>
      <c r="D1036" s="94">
        <f t="shared" si="107"/>
        <v>0</v>
      </c>
      <c r="E1036" s="355">
        <f t="shared" si="105"/>
        <v>0</v>
      </c>
      <c r="F1036" s="94">
        <f t="shared" si="108"/>
        <v>0</v>
      </c>
      <c r="G1036" s="94">
        <f>IF(AND(C1036&lt;&gt;"",SUM(G$34:G1035)&lt;E$25),$E$25/$E$29,0)</f>
        <v>0</v>
      </c>
      <c r="H1036" s="94">
        <f t="shared" si="109"/>
        <v>0</v>
      </c>
      <c r="I1036" s="94">
        <f t="shared" si="111"/>
        <v>0</v>
      </c>
      <c r="J1036" s="320" t="str">
        <f t="shared" si="110"/>
        <v>2105–2106</v>
      </c>
      <c r="L1036" s="356"/>
      <c r="N1036" s="95"/>
    </row>
    <row r="1037" spans="1:14" x14ac:dyDescent="0.3">
      <c r="A1037" s="354">
        <v>75273</v>
      </c>
      <c r="B1037" s="92">
        <f t="shared" si="106"/>
        <v>0</v>
      </c>
      <c r="C1037" s="93"/>
      <c r="D1037" s="94">
        <f t="shared" si="107"/>
        <v>0</v>
      </c>
      <c r="E1037" s="355">
        <f t="shared" si="105"/>
        <v>0</v>
      </c>
      <c r="F1037" s="94">
        <f t="shared" si="108"/>
        <v>0</v>
      </c>
      <c r="G1037" s="94">
        <f>IF(AND(C1037&lt;&gt;"",SUM(G$34:G1036)&lt;E$25),$E$25/$E$29,0)</f>
        <v>0</v>
      </c>
      <c r="H1037" s="94">
        <f t="shared" si="109"/>
        <v>0</v>
      </c>
      <c r="I1037" s="94">
        <f t="shared" si="111"/>
        <v>0</v>
      </c>
      <c r="J1037" s="320" t="str">
        <f t="shared" si="110"/>
        <v>2105–2106</v>
      </c>
      <c r="L1037" s="356"/>
      <c r="N1037" s="95"/>
    </row>
    <row r="1038" spans="1:14" x14ac:dyDescent="0.3">
      <c r="A1038" s="354">
        <v>75301</v>
      </c>
      <c r="B1038" s="92">
        <f t="shared" si="106"/>
        <v>0</v>
      </c>
      <c r="C1038" s="93"/>
      <c r="D1038" s="94">
        <f t="shared" si="107"/>
        <v>0</v>
      </c>
      <c r="E1038" s="355">
        <f t="shared" si="105"/>
        <v>0</v>
      </c>
      <c r="F1038" s="94">
        <f t="shared" si="108"/>
        <v>0</v>
      </c>
      <c r="G1038" s="94">
        <f>IF(AND(C1038&lt;&gt;"",SUM(G$34:G1037)&lt;E$25),$E$25/$E$29,0)</f>
        <v>0</v>
      </c>
      <c r="H1038" s="94">
        <f t="shared" si="109"/>
        <v>0</v>
      </c>
      <c r="I1038" s="94">
        <f t="shared" si="111"/>
        <v>0</v>
      </c>
      <c r="J1038" s="320" t="str">
        <f t="shared" si="110"/>
        <v>2105–2106</v>
      </c>
      <c r="L1038" s="356"/>
      <c r="N1038" s="95"/>
    </row>
    <row r="1039" spans="1:14" x14ac:dyDescent="0.3">
      <c r="A1039" s="354">
        <v>75332</v>
      </c>
      <c r="B1039" s="92">
        <f t="shared" si="106"/>
        <v>0</v>
      </c>
      <c r="C1039" s="93"/>
      <c r="D1039" s="94">
        <f t="shared" si="107"/>
        <v>0</v>
      </c>
      <c r="E1039" s="355">
        <f t="shared" si="105"/>
        <v>0</v>
      </c>
      <c r="F1039" s="94">
        <f t="shared" si="108"/>
        <v>0</v>
      </c>
      <c r="G1039" s="94">
        <f>IF(AND(C1039&lt;&gt;"",SUM(G$34:G1038)&lt;E$25),$E$25/$E$29,0)</f>
        <v>0</v>
      </c>
      <c r="H1039" s="94">
        <f t="shared" si="109"/>
        <v>0</v>
      </c>
      <c r="I1039" s="94">
        <f t="shared" si="111"/>
        <v>0</v>
      </c>
      <c r="J1039" s="320" t="str">
        <f t="shared" si="110"/>
        <v>2105–2106</v>
      </c>
      <c r="L1039" s="356"/>
      <c r="N1039" s="95"/>
    </row>
    <row r="1040" spans="1:14" x14ac:dyDescent="0.3">
      <c r="A1040" s="354">
        <v>75362</v>
      </c>
      <c r="B1040" s="92">
        <f t="shared" si="106"/>
        <v>0</v>
      </c>
      <c r="C1040" s="93"/>
      <c r="D1040" s="94">
        <f t="shared" si="107"/>
        <v>0</v>
      </c>
      <c r="E1040" s="355">
        <f t="shared" si="105"/>
        <v>0</v>
      </c>
      <c r="F1040" s="94">
        <f t="shared" si="108"/>
        <v>0</v>
      </c>
      <c r="G1040" s="94">
        <f>IF(AND(C1040&lt;&gt;"",SUM(G$34:G1039)&lt;E$25),$E$25/$E$29,0)</f>
        <v>0</v>
      </c>
      <c r="H1040" s="94">
        <f t="shared" si="109"/>
        <v>0</v>
      </c>
      <c r="I1040" s="94">
        <f t="shared" si="111"/>
        <v>0</v>
      </c>
      <c r="J1040" s="320" t="str">
        <f t="shared" si="110"/>
        <v>2105–2106</v>
      </c>
      <c r="L1040" s="356"/>
      <c r="N1040" s="95"/>
    </row>
    <row r="1041" spans="1:14" x14ac:dyDescent="0.3">
      <c r="A1041" s="354">
        <v>75393</v>
      </c>
      <c r="B1041" s="92">
        <f t="shared" si="106"/>
        <v>0</v>
      </c>
      <c r="C1041" s="93"/>
      <c r="D1041" s="94">
        <f t="shared" si="107"/>
        <v>0</v>
      </c>
      <c r="E1041" s="355">
        <f t="shared" si="105"/>
        <v>0</v>
      </c>
      <c r="F1041" s="94">
        <f t="shared" si="108"/>
        <v>0</v>
      </c>
      <c r="G1041" s="94">
        <f>IF(AND(C1041&lt;&gt;"",SUM(G$34:G1040)&lt;E$25),$E$25/$E$29,0)</f>
        <v>0</v>
      </c>
      <c r="H1041" s="94">
        <f t="shared" si="109"/>
        <v>0</v>
      </c>
      <c r="I1041" s="94">
        <f t="shared" si="111"/>
        <v>0</v>
      </c>
      <c r="J1041" s="320" t="str">
        <f t="shared" si="110"/>
        <v>2105–2106</v>
      </c>
      <c r="L1041" s="356"/>
      <c r="N1041" s="95"/>
    </row>
    <row r="1042" spans="1:14" x14ac:dyDescent="0.3">
      <c r="A1042" s="354">
        <v>75423</v>
      </c>
      <c r="B1042" s="92">
        <f t="shared" si="106"/>
        <v>0</v>
      </c>
      <c r="C1042" s="93"/>
      <c r="D1042" s="94">
        <f t="shared" si="107"/>
        <v>0</v>
      </c>
      <c r="E1042" s="355">
        <f t="shared" si="105"/>
        <v>0</v>
      </c>
      <c r="F1042" s="94">
        <f t="shared" si="108"/>
        <v>0</v>
      </c>
      <c r="G1042" s="94">
        <f>IF(AND(C1042&lt;&gt;"",SUM(G$34:G1041)&lt;E$25),$E$25/$E$29,0)</f>
        <v>0</v>
      </c>
      <c r="H1042" s="94">
        <f t="shared" si="109"/>
        <v>0</v>
      </c>
      <c r="I1042" s="94">
        <f t="shared" si="111"/>
        <v>0</v>
      </c>
      <c r="J1042" s="320" t="str">
        <f t="shared" si="110"/>
        <v>2106–2107</v>
      </c>
      <c r="L1042" s="356"/>
      <c r="N1042" s="95"/>
    </row>
    <row r="1043" spans="1:14" x14ac:dyDescent="0.3">
      <c r="A1043" s="354">
        <v>75454</v>
      </c>
      <c r="B1043" s="92">
        <f t="shared" si="106"/>
        <v>0</v>
      </c>
      <c r="C1043" s="93"/>
      <c r="D1043" s="94">
        <f t="shared" si="107"/>
        <v>0</v>
      </c>
      <c r="E1043" s="355">
        <f t="shared" si="105"/>
        <v>0</v>
      </c>
      <c r="F1043" s="94">
        <f t="shared" si="108"/>
        <v>0</v>
      </c>
      <c r="G1043" s="94">
        <f>IF(AND(C1043&lt;&gt;"",SUM(G$34:G1042)&lt;E$25),$E$25/$E$29,0)</f>
        <v>0</v>
      </c>
      <c r="H1043" s="94">
        <f t="shared" si="109"/>
        <v>0</v>
      </c>
      <c r="I1043" s="94">
        <f t="shared" si="111"/>
        <v>0</v>
      </c>
      <c r="J1043" s="320" t="str">
        <f t="shared" si="110"/>
        <v>2106–2107</v>
      </c>
      <c r="L1043" s="356"/>
      <c r="N1043" s="95"/>
    </row>
    <row r="1044" spans="1:14" x14ac:dyDescent="0.3">
      <c r="A1044" s="354">
        <v>75485</v>
      </c>
      <c r="B1044" s="92">
        <f t="shared" si="106"/>
        <v>0</v>
      </c>
      <c r="C1044" s="93"/>
      <c r="D1044" s="94">
        <f t="shared" si="107"/>
        <v>0</v>
      </c>
      <c r="E1044" s="355">
        <f t="shared" si="105"/>
        <v>0</v>
      </c>
      <c r="F1044" s="94">
        <f t="shared" si="108"/>
        <v>0</v>
      </c>
      <c r="G1044" s="94">
        <f>IF(AND(C1044&lt;&gt;"",SUM(G$34:G1043)&lt;E$25),$E$25/$E$29,0)</f>
        <v>0</v>
      </c>
      <c r="H1044" s="94">
        <f t="shared" si="109"/>
        <v>0</v>
      </c>
      <c r="I1044" s="94">
        <f t="shared" si="111"/>
        <v>0</v>
      </c>
      <c r="J1044" s="320" t="str">
        <f t="shared" si="110"/>
        <v>2106–2107</v>
      </c>
      <c r="L1044" s="356"/>
      <c r="N1044" s="95"/>
    </row>
    <row r="1045" spans="1:14" x14ac:dyDescent="0.3">
      <c r="A1045" s="354">
        <v>75515</v>
      </c>
      <c r="B1045" s="92">
        <f t="shared" si="106"/>
        <v>0</v>
      </c>
      <c r="C1045" s="93"/>
      <c r="D1045" s="94">
        <f t="shared" si="107"/>
        <v>0</v>
      </c>
      <c r="E1045" s="355">
        <f t="shared" si="105"/>
        <v>0</v>
      </c>
      <c r="F1045" s="94">
        <f t="shared" si="108"/>
        <v>0</v>
      </c>
      <c r="G1045" s="94">
        <f>IF(AND(C1045&lt;&gt;"",SUM(G$34:G1044)&lt;E$25),$E$25/$E$29,0)</f>
        <v>0</v>
      </c>
      <c r="H1045" s="94">
        <f t="shared" si="109"/>
        <v>0</v>
      </c>
      <c r="I1045" s="94">
        <f t="shared" si="111"/>
        <v>0</v>
      </c>
      <c r="J1045" s="320" t="str">
        <f t="shared" si="110"/>
        <v>2106–2107</v>
      </c>
      <c r="L1045" s="356"/>
      <c r="N1045" s="95"/>
    </row>
    <row r="1046" spans="1:14" x14ac:dyDescent="0.3">
      <c r="A1046" s="354">
        <v>75546</v>
      </c>
      <c r="B1046" s="92">
        <f t="shared" si="106"/>
        <v>0</v>
      </c>
      <c r="C1046" s="93"/>
      <c r="D1046" s="94">
        <f t="shared" si="107"/>
        <v>0</v>
      </c>
      <c r="E1046" s="355">
        <f t="shared" si="105"/>
        <v>0</v>
      </c>
      <c r="F1046" s="94">
        <f t="shared" si="108"/>
        <v>0</v>
      </c>
      <c r="G1046" s="94">
        <f>IF(AND(C1046&lt;&gt;"",SUM(G$34:G1045)&lt;E$25),$E$25/$E$29,0)</f>
        <v>0</v>
      </c>
      <c r="H1046" s="94">
        <f t="shared" si="109"/>
        <v>0</v>
      </c>
      <c r="I1046" s="94">
        <f t="shared" si="111"/>
        <v>0</v>
      </c>
      <c r="J1046" s="320" t="str">
        <f t="shared" si="110"/>
        <v>2106–2107</v>
      </c>
      <c r="L1046" s="356"/>
      <c r="N1046" s="95"/>
    </row>
    <row r="1047" spans="1:14" x14ac:dyDescent="0.3">
      <c r="A1047" s="354">
        <v>75576</v>
      </c>
      <c r="B1047" s="92">
        <f t="shared" si="106"/>
        <v>0</v>
      </c>
      <c r="C1047" s="93"/>
      <c r="D1047" s="94">
        <f t="shared" si="107"/>
        <v>0</v>
      </c>
      <c r="E1047" s="355">
        <f t="shared" si="105"/>
        <v>0</v>
      </c>
      <c r="F1047" s="94">
        <f t="shared" si="108"/>
        <v>0</v>
      </c>
      <c r="G1047" s="94">
        <f>IF(AND(C1047&lt;&gt;"",SUM(G$34:G1046)&lt;E$25),$E$25/$E$29,0)</f>
        <v>0</v>
      </c>
      <c r="H1047" s="94">
        <f t="shared" si="109"/>
        <v>0</v>
      </c>
      <c r="I1047" s="94">
        <f t="shared" si="111"/>
        <v>0</v>
      </c>
      <c r="J1047" s="320" t="str">
        <f t="shared" si="110"/>
        <v>2106–2107</v>
      </c>
      <c r="L1047" s="356"/>
      <c r="N1047" s="95"/>
    </row>
    <row r="1048" spans="1:14" x14ac:dyDescent="0.3">
      <c r="A1048" s="354">
        <v>75607</v>
      </c>
      <c r="B1048" s="92">
        <f t="shared" si="106"/>
        <v>0</v>
      </c>
      <c r="C1048" s="93"/>
      <c r="D1048" s="94">
        <f t="shared" si="107"/>
        <v>0</v>
      </c>
      <c r="E1048" s="355">
        <f t="shared" si="105"/>
        <v>0</v>
      </c>
      <c r="F1048" s="94">
        <f t="shared" si="108"/>
        <v>0</v>
      </c>
      <c r="G1048" s="94">
        <f>IF(AND(C1048&lt;&gt;"",SUM(G$34:G1047)&lt;E$25),$E$25/$E$29,0)</f>
        <v>0</v>
      </c>
      <c r="H1048" s="94">
        <f t="shared" si="109"/>
        <v>0</v>
      </c>
      <c r="I1048" s="94">
        <f t="shared" si="111"/>
        <v>0</v>
      </c>
      <c r="J1048" s="320" t="str">
        <f t="shared" si="110"/>
        <v>2106–2107</v>
      </c>
      <c r="L1048" s="356"/>
      <c r="N1048" s="95"/>
    </row>
    <row r="1049" spans="1:14" x14ac:dyDescent="0.3">
      <c r="A1049" s="354">
        <v>75638</v>
      </c>
      <c r="B1049" s="92">
        <f t="shared" si="106"/>
        <v>0</v>
      </c>
      <c r="C1049" s="93"/>
      <c r="D1049" s="94">
        <f t="shared" si="107"/>
        <v>0</v>
      </c>
      <c r="E1049" s="355">
        <f t="shared" si="105"/>
        <v>0</v>
      </c>
      <c r="F1049" s="94">
        <f t="shared" si="108"/>
        <v>0</v>
      </c>
      <c r="G1049" s="94">
        <f>IF(AND(C1049&lt;&gt;"",SUM(G$34:G1048)&lt;E$25),$E$25/$E$29,0)</f>
        <v>0</v>
      </c>
      <c r="H1049" s="94">
        <f t="shared" si="109"/>
        <v>0</v>
      </c>
      <c r="I1049" s="94">
        <f t="shared" si="111"/>
        <v>0</v>
      </c>
      <c r="J1049" s="320" t="str">
        <f t="shared" si="110"/>
        <v>2106–2107</v>
      </c>
      <c r="L1049" s="356"/>
      <c r="N1049" s="95"/>
    </row>
    <row r="1050" spans="1:14" x14ac:dyDescent="0.3">
      <c r="A1050" s="354">
        <v>75666</v>
      </c>
      <c r="B1050" s="92">
        <f t="shared" si="106"/>
        <v>0</v>
      </c>
      <c r="C1050" s="93"/>
      <c r="D1050" s="94">
        <f t="shared" si="107"/>
        <v>0</v>
      </c>
      <c r="E1050" s="355">
        <f t="shared" si="105"/>
        <v>0</v>
      </c>
      <c r="F1050" s="94">
        <f t="shared" si="108"/>
        <v>0</v>
      </c>
      <c r="G1050" s="94">
        <f>IF(AND(C1050&lt;&gt;"",SUM(G$34:G1049)&lt;E$25),$E$25/$E$29,0)</f>
        <v>0</v>
      </c>
      <c r="H1050" s="94">
        <f t="shared" si="109"/>
        <v>0</v>
      </c>
      <c r="I1050" s="94">
        <f t="shared" si="111"/>
        <v>0</v>
      </c>
      <c r="J1050" s="320" t="str">
        <f t="shared" si="110"/>
        <v>2106–2107</v>
      </c>
      <c r="L1050" s="356"/>
      <c r="N1050" s="95"/>
    </row>
    <row r="1051" spans="1:14" x14ac:dyDescent="0.3">
      <c r="A1051" s="354">
        <v>75697</v>
      </c>
      <c r="B1051" s="92">
        <f t="shared" si="106"/>
        <v>0</v>
      </c>
      <c r="C1051" s="93"/>
      <c r="D1051" s="94">
        <f t="shared" si="107"/>
        <v>0</v>
      </c>
      <c r="E1051" s="355">
        <f t="shared" si="105"/>
        <v>0</v>
      </c>
      <c r="F1051" s="94">
        <f t="shared" si="108"/>
        <v>0</v>
      </c>
      <c r="G1051" s="94">
        <f>IF(AND(C1051&lt;&gt;"",SUM(G$34:G1050)&lt;E$25),$E$25/$E$29,0)</f>
        <v>0</v>
      </c>
      <c r="H1051" s="94">
        <f t="shared" si="109"/>
        <v>0</v>
      </c>
      <c r="I1051" s="94">
        <f t="shared" si="111"/>
        <v>0</v>
      </c>
      <c r="J1051" s="320" t="str">
        <f t="shared" si="110"/>
        <v>2106–2107</v>
      </c>
      <c r="L1051" s="356"/>
      <c r="N1051" s="95"/>
    </row>
    <row r="1052" spans="1:14" x14ac:dyDescent="0.3">
      <c r="A1052" s="354">
        <v>75727</v>
      </c>
      <c r="B1052" s="92">
        <f t="shared" si="106"/>
        <v>0</v>
      </c>
      <c r="C1052" s="93"/>
      <c r="D1052" s="94">
        <f t="shared" si="107"/>
        <v>0</v>
      </c>
      <c r="E1052" s="355">
        <f t="shared" si="105"/>
        <v>0</v>
      </c>
      <c r="F1052" s="94">
        <f t="shared" si="108"/>
        <v>0</v>
      </c>
      <c r="G1052" s="94">
        <f>IF(AND(C1052&lt;&gt;"",SUM(G$34:G1051)&lt;E$25),$E$25/$E$29,0)</f>
        <v>0</v>
      </c>
      <c r="H1052" s="94">
        <f t="shared" si="109"/>
        <v>0</v>
      </c>
      <c r="I1052" s="94">
        <f t="shared" si="111"/>
        <v>0</v>
      </c>
      <c r="J1052" s="320" t="str">
        <f t="shared" si="110"/>
        <v>2106–2107</v>
      </c>
      <c r="L1052" s="356"/>
      <c r="N1052" s="95"/>
    </row>
    <row r="1053" spans="1:14" x14ac:dyDescent="0.3">
      <c r="A1053" s="354">
        <v>75758</v>
      </c>
      <c r="B1053" s="92">
        <f t="shared" si="106"/>
        <v>0</v>
      </c>
      <c r="C1053" s="93"/>
      <c r="D1053" s="94">
        <f t="shared" si="107"/>
        <v>0</v>
      </c>
      <c r="E1053" s="355">
        <f t="shared" si="105"/>
        <v>0</v>
      </c>
      <c r="F1053" s="94">
        <f t="shared" si="108"/>
        <v>0</v>
      </c>
      <c r="G1053" s="94">
        <f>IF(AND(C1053&lt;&gt;"",SUM(G$34:G1052)&lt;E$25),$E$25/$E$29,0)</f>
        <v>0</v>
      </c>
      <c r="H1053" s="94">
        <f t="shared" si="109"/>
        <v>0</v>
      </c>
      <c r="I1053" s="94">
        <f t="shared" si="111"/>
        <v>0</v>
      </c>
      <c r="J1053" s="320" t="str">
        <f t="shared" si="110"/>
        <v>2106–2107</v>
      </c>
      <c r="L1053" s="356"/>
      <c r="N1053" s="95"/>
    </row>
    <row r="1054" spans="1:14" x14ac:dyDescent="0.3">
      <c r="A1054" s="354">
        <v>75788</v>
      </c>
      <c r="B1054" s="92">
        <f t="shared" si="106"/>
        <v>0</v>
      </c>
      <c r="C1054" s="93"/>
      <c r="D1054" s="94">
        <f t="shared" si="107"/>
        <v>0</v>
      </c>
      <c r="E1054" s="355">
        <f t="shared" si="105"/>
        <v>0</v>
      </c>
      <c r="F1054" s="94">
        <f t="shared" si="108"/>
        <v>0</v>
      </c>
      <c r="G1054" s="94">
        <f>IF(AND(C1054&lt;&gt;"",SUM(G$34:G1053)&lt;E$25),$E$25/$E$29,0)</f>
        <v>0</v>
      </c>
      <c r="H1054" s="94">
        <f t="shared" si="109"/>
        <v>0</v>
      </c>
      <c r="I1054" s="94">
        <f t="shared" si="111"/>
        <v>0</v>
      </c>
      <c r="J1054" s="320" t="str">
        <f t="shared" si="110"/>
        <v>2107–2108</v>
      </c>
      <c r="L1054" s="356"/>
      <c r="N1054" s="95"/>
    </row>
    <row r="1055" spans="1:14" x14ac:dyDescent="0.3">
      <c r="A1055" s="354">
        <v>75819</v>
      </c>
      <c r="B1055" s="92">
        <f t="shared" si="106"/>
        <v>0</v>
      </c>
      <c r="C1055" s="93"/>
      <c r="D1055" s="94">
        <f t="shared" si="107"/>
        <v>0</v>
      </c>
      <c r="E1055" s="355">
        <f t="shared" si="105"/>
        <v>0</v>
      </c>
      <c r="F1055" s="94">
        <f t="shared" si="108"/>
        <v>0</v>
      </c>
      <c r="G1055" s="94">
        <f>IF(AND(C1055&lt;&gt;"",SUM(G$34:G1054)&lt;E$25),$E$25/$E$29,0)</f>
        <v>0</v>
      </c>
      <c r="H1055" s="94">
        <f t="shared" si="109"/>
        <v>0</v>
      </c>
      <c r="I1055" s="94">
        <f t="shared" si="111"/>
        <v>0</v>
      </c>
      <c r="J1055" s="320" t="str">
        <f t="shared" si="110"/>
        <v>2107–2108</v>
      </c>
      <c r="L1055" s="356"/>
      <c r="N1055" s="95"/>
    </row>
    <row r="1056" spans="1:14" x14ac:dyDescent="0.3">
      <c r="A1056" s="354">
        <v>75850</v>
      </c>
      <c r="B1056" s="92">
        <f t="shared" si="106"/>
        <v>0</v>
      </c>
      <c r="C1056" s="93"/>
      <c r="D1056" s="94">
        <f t="shared" si="107"/>
        <v>0</v>
      </c>
      <c r="E1056" s="355">
        <f t="shared" si="105"/>
        <v>0</v>
      </c>
      <c r="F1056" s="94">
        <f t="shared" si="108"/>
        <v>0</v>
      </c>
      <c r="G1056" s="94">
        <f>IF(AND(C1056&lt;&gt;"",SUM(G$34:G1055)&lt;E$25),$E$25/$E$29,0)</f>
        <v>0</v>
      </c>
      <c r="H1056" s="94">
        <f t="shared" si="109"/>
        <v>0</v>
      </c>
      <c r="I1056" s="94">
        <f t="shared" si="111"/>
        <v>0</v>
      </c>
      <c r="J1056" s="320" t="str">
        <f t="shared" si="110"/>
        <v>2107–2108</v>
      </c>
      <c r="L1056" s="356"/>
      <c r="N1056" s="95"/>
    </row>
    <row r="1057" spans="1:14" x14ac:dyDescent="0.3">
      <c r="A1057" s="354">
        <v>75880</v>
      </c>
      <c r="B1057" s="92">
        <f t="shared" si="106"/>
        <v>0</v>
      </c>
      <c r="C1057" s="93"/>
      <c r="D1057" s="94">
        <f t="shared" si="107"/>
        <v>0</v>
      </c>
      <c r="E1057" s="355">
        <f t="shared" si="105"/>
        <v>0</v>
      </c>
      <c r="F1057" s="94">
        <f t="shared" si="108"/>
        <v>0</v>
      </c>
      <c r="G1057" s="94">
        <f>IF(AND(C1057&lt;&gt;"",SUM(G$34:G1056)&lt;E$25),$E$25/$E$29,0)</f>
        <v>0</v>
      </c>
      <c r="H1057" s="94">
        <f t="shared" si="109"/>
        <v>0</v>
      </c>
      <c r="I1057" s="94">
        <f t="shared" si="111"/>
        <v>0</v>
      </c>
      <c r="J1057" s="320" t="str">
        <f t="shared" si="110"/>
        <v>2107–2108</v>
      </c>
      <c r="L1057" s="356"/>
      <c r="N1057" s="95"/>
    </row>
    <row r="1058" spans="1:14" x14ac:dyDescent="0.3">
      <c r="A1058" s="354">
        <v>75911</v>
      </c>
      <c r="B1058" s="92">
        <f t="shared" si="106"/>
        <v>0</v>
      </c>
      <c r="C1058" s="93"/>
      <c r="D1058" s="94">
        <f t="shared" si="107"/>
        <v>0</v>
      </c>
      <c r="E1058" s="355">
        <f t="shared" ref="E1058:E1121" si="112">C1058-D1058</f>
        <v>0</v>
      </c>
      <c r="F1058" s="94">
        <f t="shared" si="108"/>
        <v>0</v>
      </c>
      <c r="G1058" s="94">
        <f>IF(AND(C1058&lt;&gt;"",SUM(G$34:G1057)&lt;E$25),$E$25/$E$29,0)</f>
        <v>0</v>
      </c>
      <c r="H1058" s="94">
        <f t="shared" si="109"/>
        <v>0</v>
      </c>
      <c r="I1058" s="94">
        <f t="shared" si="111"/>
        <v>0</v>
      </c>
      <c r="J1058" s="320" t="str">
        <f t="shared" si="110"/>
        <v>2107–2108</v>
      </c>
      <c r="L1058" s="356"/>
      <c r="N1058" s="95"/>
    </row>
    <row r="1059" spans="1:14" x14ac:dyDescent="0.3">
      <c r="A1059" s="354">
        <v>75941</v>
      </c>
      <c r="B1059" s="92">
        <f t="shared" ref="B1059:B1122" si="113">IF(C1059&gt;0,C1059*-1,C1059)</f>
        <v>0</v>
      </c>
      <c r="C1059" s="93"/>
      <c r="D1059" s="94">
        <f t="shared" ref="D1059:D1122" si="114">IF(C1059="",0,IF($E$20="Beginning",IF(C1058&lt;&gt;"",$F1058*$E$16/12,0),IF(C1058&lt;&gt;"",$F1058*$E$16/12,$E$21*$E$16/12)))</f>
        <v>0</v>
      </c>
      <c r="E1059" s="355">
        <f t="shared" si="112"/>
        <v>0</v>
      </c>
      <c r="F1059" s="94">
        <f t="shared" ref="F1059:F1122" si="115">IF(C1059="",0,IF(C1058="",$E$21-E1059,IF(C1059&lt;&gt;"",F1058-E1059)))</f>
        <v>0</v>
      </c>
      <c r="G1059" s="94">
        <f>IF(AND(C1059&lt;&gt;"",SUM(G$34:G1058)&lt;E$25),$E$25/$E$29,0)</f>
        <v>0</v>
      </c>
      <c r="H1059" s="94">
        <f t="shared" ref="H1059:H1122" si="116">IF(C1059&lt;&gt;"",G1059+H1058,0)</f>
        <v>0</v>
      </c>
      <c r="I1059" s="94">
        <f t="shared" si="111"/>
        <v>0</v>
      </c>
      <c r="J1059" s="320" t="str">
        <f t="shared" ref="J1059:J1122" si="117">IF(OR(MONTH(A1059)=1,MONTH(A1059)=2,MONTH(A1059)=3,MONTH(A1059)=4,MONTH(A1059)=5,MONTH(A1059)=6),YEAR(A1059)-1&amp;"–"&amp;YEAR(A1059),YEAR(A1059)&amp;"–"&amp;YEAR(A1059)+1)</f>
        <v>2107–2108</v>
      </c>
      <c r="L1059" s="356"/>
      <c r="N1059" s="95"/>
    </row>
    <row r="1060" spans="1:14" x14ac:dyDescent="0.3">
      <c r="A1060" s="354">
        <v>75972</v>
      </c>
      <c r="B1060" s="92">
        <f t="shared" si="113"/>
        <v>0</v>
      </c>
      <c r="C1060" s="93"/>
      <c r="D1060" s="94">
        <f t="shared" si="114"/>
        <v>0</v>
      </c>
      <c r="E1060" s="355">
        <f t="shared" si="112"/>
        <v>0</v>
      </c>
      <c r="F1060" s="94">
        <f t="shared" si="115"/>
        <v>0</v>
      </c>
      <c r="G1060" s="94">
        <f>IF(AND(C1060&lt;&gt;"",SUM(G$34:G1059)&lt;E$25),$E$25/$E$29,0)</f>
        <v>0</v>
      </c>
      <c r="H1060" s="94">
        <f t="shared" si="116"/>
        <v>0</v>
      </c>
      <c r="I1060" s="94">
        <f t="shared" ref="I1060:I1123" si="118">IF(C1060&lt;&gt;"",$E$25-H1060,0)</f>
        <v>0</v>
      </c>
      <c r="J1060" s="320" t="str">
        <f t="shared" si="117"/>
        <v>2107–2108</v>
      </c>
      <c r="L1060" s="356"/>
      <c r="N1060" s="95"/>
    </row>
    <row r="1061" spans="1:14" x14ac:dyDescent="0.3">
      <c r="A1061" s="354">
        <v>76003</v>
      </c>
      <c r="B1061" s="92">
        <f t="shared" si="113"/>
        <v>0</v>
      </c>
      <c r="C1061" s="93"/>
      <c r="D1061" s="94">
        <f t="shared" si="114"/>
        <v>0</v>
      </c>
      <c r="E1061" s="355">
        <f t="shared" si="112"/>
        <v>0</v>
      </c>
      <c r="F1061" s="94">
        <f t="shared" si="115"/>
        <v>0</v>
      </c>
      <c r="G1061" s="94">
        <f>IF(AND(C1061&lt;&gt;"",SUM(G$34:G1060)&lt;E$25),$E$25/$E$29,0)</f>
        <v>0</v>
      </c>
      <c r="H1061" s="94">
        <f t="shared" si="116"/>
        <v>0</v>
      </c>
      <c r="I1061" s="94">
        <f t="shared" si="118"/>
        <v>0</v>
      </c>
      <c r="J1061" s="320" t="str">
        <f t="shared" si="117"/>
        <v>2107–2108</v>
      </c>
      <c r="L1061" s="356"/>
      <c r="N1061" s="95"/>
    </row>
    <row r="1062" spans="1:14" x14ac:dyDescent="0.3">
      <c r="A1062" s="354">
        <v>76032</v>
      </c>
      <c r="B1062" s="92">
        <f t="shared" si="113"/>
        <v>0</v>
      </c>
      <c r="C1062" s="93"/>
      <c r="D1062" s="94">
        <f t="shared" si="114"/>
        <v>0</v>
      </c>
      <c r="E1062" s="355">
        <f t="shared" si="112"/>
        <v>0</v>
      </c>
      <c r="F1062" s="94">
        <f t="shared" si="115"/>
        <v>0</v>
      </c>
      <c r="G1062" s="94">
        <f>IF(AND(C1062&lt;&gt;"",SUM(G$34:G1061)&lt;E$25),$E$25/$E$29,0)</f>
        <v>0</v>
      </c>
      <c r="H1062" s="94">
        <f t="shared" si="116"/>
        <v>0</v>
      </c>
      <c r="I1062" s="94">
        <f t="shared" si="118"/>
        <v>0</v>
      </c>
      <c r="J1062" s="320" t="str">
        <f t="shared" si="117"/>
        <v>2107–2108</v>
      </c>
      <c r="L1062" s="356"/>
      <c r="N1062" s="95"/>
    </row>
    <row r="1063" spans="1:14" x14ac:dyDescent="0.3">
      <c r="A1063" s="354">
        <v>76063</v>
      </c>
      <c r="B1063" s="92">
        <f t="shared" si="113"/>
        <v>0</v>
      </c>
      <c r="C1063" s="93"/>
      <c r="D1063" s="94">
        <f t="shared" si="114"/>
        <v>0</v>
      </c>
      <c r="E1063" s="355">
        <f t="shared" si="112"/>
        <v>0</v>
      </c>
      <c r="F1063" s="94">
        <f t="shared" si="115"/>
        <v>0</v>
      </c>
      <c r="G1063" s="94">
        <f>IF(AND(C1063&lt;&gt;"",SUM(G$34:G1062)&lt;E$25),$E$25/$E$29,0)</f>
        <v>0</v>
      </c>
      <c r="H1063" s="94">
        <f t="shared" si="116"/>
        <v>0</v>
      </c>
      <c r="I1063" s="94">
        <f t="shared" si="118"/>
        <v>0</v>
      </c>
      <c r="J1063" s="320" t="str">
        <f t="shared" si="117"/>
        <v>2107–2108</v>
      </c>
      <c r="L1063" s="356"/>
      <c r="N1063" s="95"/>
    </row>
    <row r="1064" spans="1:14" x14ac:dyDescent="0.3">
      <c r="A1064" s="354">
        <v>76093</v>
      </c>
      <c r="B1064" s="92">
        <f t="shared" si="113"/>
        <v>0</v>
      </c>
      <c r="C1064" s="93"/>
      <c r="D1064" s="94">
        <f t="shared" si="114"/>
        <v>0</v>
      </c>
      <c r="E1064" s="355">
        <f t="shared" si="112"/>
        <v>0</v>
      </c>
      <c r="F1064" s="94">
        <f t="shared" si="115"/>
        <v>0</v>
      </c>
      <c r="G1064" s="94">
        <f>IF(AND(C1064&lt;&gt;"",SUM(G$34:G1063)&lt;E$25),$E$25/$E$29,0)</f>
        <v>0</v>
      </c>
      <c r="H1064" s="94">
        <f t="shared" si="116"/>
        <v>0</v>
      </c>
      <c r="I1064" s="94">
        <f t="shared" si="118"/>
        <v>0</v>
      </c>
      <c r="J1064" s="320" t="str">
        <f t="shared" si="117"/>
        <v>2107–2108</v>
      </c>
      <c r="L1064" s="356"/>
      <c r="N1064" s="95"/>
    </row>
    <row r="1065" spans="1:14" x14ac:dyDescent="0.3">
      <c r="A1065" s="354">
        <v>76124</v>
      </c>
      <c r="B1065" s="92">
        <f t="shared" si="113"/>
        <v>0</v>
      </c>
      <c r="C1065" s="93"/>
      <c r="D1065" s="94">
        <f t="shared" si="114"/>
        <v>0</v>
      </c>
      <c r="E1065" s="355">
        <f t="shared" si="112"/>
        <v>0</v>
      </c>
      <c r="F1065" s="94">
        <f t="shared" si="115"/>
        <v>0</v>
      </c>
      <c r="G1065" s="94">
        <f>IF(AND(C1065&lt;&gt;"",SUM(G$34:G1064)&lt;E$25),$E$25/$E$29,0)</f>
        <v>0</v>
      </c>
      <c r="H1065" s="94">
        <f t="shared" si="116"/>
        <v>0</v>
      </c>
      <c r="I1065" s="94">
        <f t="shared" si="118"/>
        <v>0</v>
      </c>
      <c r="J1065" s="320" t="str">
        <f t="shared" si="117"/>
        <v>2107–2108</v>
      </c>
      <c r="L1065" s="356"/>
      <c r="N1065" s="95"/>
    </row>
    <row r="1066" spans="1:14" x14ac:dyDescent="0.3">
      <c r="A1066" s="354">
        <v>76154</v>
      </c>
      <c r="B1066" s="92">
        <f t="shared" si="113"/>
        <v>0</v>
      </c>
      <c r="C1066" s="93"/>
      <c r="D1066" s="94">
        <f t="shared" si="114"/>
        <v>0</v>
      </c>
      <c r="E1066" s="355">
        <f t="shared" si="112"/>
        <v>0</v>
      </c>
      <c r="F1066" s="94">
        <f t="shared" si="115"/>
        <v>0</v>
      </c>
      <c r="G1066" s="94">
        <f>IF(AND(C1066&lt;&gt;"",SUM(G$34:G1065)&lt;E$25),$E$25/$E$29,0)</f>
        <v>0</v>
      </c>
      <c r="H1066" s="94">
        <f t="shared" si="116"/>
        <v>0</v>
      </c>
      <c r="I1066" s="94">
        <f t="shared" si="118"/>
        <v>0</v>
      </c>
      <c r="J1066" s="320" t="str">
        <f t="shared" si="117"/>
        <v>2108–2109</v>
      </c>
      <c r="L1066" s="356"/>
      <c r="N1066" s="95"/>
    </row>
    <row r="1067" spans="1:14" x14ac:dyDescent="0.3">
      <c r="A1067" s="354">
        <v>76185</v>
      </c>
      <c r="B1067" s="92">
        <f t="shared" si="113"/>
        <v>0</v>
      </c>
      <c r="C1067" s="93"/>
      <c r="D1067" s="94">
        <f t="shared" si="114"/>
        <v>0</v>
      </c>
      <c r="E1067" s="355">
        <f t="shared" si="112"/>
        <v>0</v>
      </c>
      <c r="F1067" s="94">
        <f t="shared" si="115"/>
        <v>0</v>
      </c>
      <c r="G1067" s="94">
        <f>IF(AND(C1067&lt;&gt;"",SUM(G$34:G1066)&lt;E$25),$E$25/$E$29,0)</f>
        <v>0</v>
      </c>
      <c r="H1067" s="94">
        <f t="shared" si="116"/>
        <v>0</v>
      </c>
      <c r="I1067" s="94">
        <f t="shared" si="118"/>
        <v>0</v>
      </c>
      <c r="J1067" s="320" t="str">
        <f t="shared" si="117"/>
        <v>2108–2109</v>
      </c>
      <c r="L1067" s="356"/>
      <c r="N1067" s="95"/>
    </row>
    <row r="1068" spans="1:14" x14ac:dyDescent="0.3">
      <c r="A1068" s="354">
        <v>76216</v>
      </c>
      <c r="B1068" s="92">
        <f t="shared" si="113"/>
        <v>0</v>
      </c>
      <c r="C1068" s="93"/>
      <c r="D1068" s="94">
        <f t="shared" si="114"/>
        <v>0</v>
      </c>
      <c r="E1068" s="355">
        <f t="shared" si="112"/>
        <v>0</v>
      </c>
      <c r="F1068" s="94">
        <f t="shared" si="115"/>
        <v>0</v>
      </c>
      <c r="G1068" s="94">
        <f>IF(AND(C1068&lt;&gt;"",SUM(G$34:G1067)&lt;E$25),$E$25/$E$29,0)</f>
        <v>0</v>
      </c>
      <c r="H1068" s="94">
        <f t="shared" si="116"/>
        <v>0</v>
      </c>
      <c r="I1068" s="94">
        <f t="shared" si="118"/>
        <v>0</v>
      </c>
      <c r="J1068" s="320" t="str">
        <f t="shared" si="117"/>
        <v>2108–2109</v>
      </c>
      <c r="L1068" s="356"/>
      <c r="N1068" s="95"/>
    </row>
    <row r="1069" spans="1:14" x14ac:dyDescent="0.3">
      <c r="A1069" s="354">
        <v>76246</v>
      </c>
      <c r="B1069" s="92">
        <f t="shared" si="113"/>
        <v>0</v>
      </c>
      <c r="C1069" s="93"/>
      <c r="D1069" s="94">
        <f t="shared" si="114"/>
        <v>0</v>
      </c>
      <c r="E1069" s="355">
        <f t="shared" si="112"/>
        <v>0</v>
      </c>
      <c r="F1069" s="94">
        <f t="shared" si="115"/>
        <v>0</v>
      </c>
      <c r="G1069" s="94">
        <f>IF(AND(C1069&lt;&gt;"",SUM(G$34:G1068)&lt;E$25),$E$25/$E$29,0)</f>
        <v>0</v>
      </c>
      <c r="H1069" s="94">
        <f t="shared" si="116"/>
        <v>0</v>
      </c>
      <c r="I1069" s="94">
        <f t="shared" si="118"/>
        <v>0</v>
      </c>
      <c r="J1069" s="320" t="str">
        <f t="shared" si="117"/>
        <v>2108–2109</v>
      </c>
      <c r="L1069" s="356"/>
      <c r="N1069" s="95"/>
    </row>
    <row r="1070" spans="1:14" x14ac:dyDescent="0.3">
      <c r="A1070" s="354">
        <v>76277</v>
      </c>
      <c r="B1070" s="92">
        <f t="shared" si="113"/>
        <v>0</v>
      </c>
      <c r="C1070" s="93"/>
      <c r="D1070" s="94">
        <f t="shared" si="114"/>
        <v>0</v>
      </c>
      <c r="E1070" s="355">
        <f t="shared" si="112"/>
        <v>0</v>
      </c>
      <c r="F1070" s="94">
        <f t="shared" si="115"/>
        <v>0</v>
      </c>
      <c r="G1070" s="94">
        <f>IF(AND(C1070&lt;&gt;"",SUM(G$34:G1069)&lt;E$25),$E$25/$E$29,0)</f>
        <v>0</v>
      </c>
      <c r="H1070" s="94">
        <f t="shared" si="116"/>
        <v>0</v>
      </c>
      <c r="I1070" s="94">
        <f t="shared" si="118"/>
        <v>0</v>
      </c>
      <c r="J1070" s="320" t="str">
        <f t="shared" si="117"/>
        <v>2108–2109</v>
      </c>
      <c r="L1070" s="356"/>
      <c r="N1070" s="95"/>
    </row>
    <row r="1071" spans="1:14" x14ac:dyDescent="0.3">
      <c r="A1071" s="354">
        <v>76307</v>
      </c>
      <c r="B1071" s="92">
        <f t="shared" si="113"/>
        <v>0</v>
      </c>
      <c r="C1071" s="93"/>
      <c r="D1071" s="94">
        <f t="shared" si="114"/>
        <v>0</v>
      </c>
      <c r="E1071" s="355">
        <f t="shared" si="112"/>
        <v>0</v>
      </c>
      <c r="F1071" s="94">
        <f t="shared" si="115"/>
        <v>0</v>
      </c>
      <c r="G1071" s="94">
        <f>IF(AND(C1071&lt;&gt;"",SUM(G$34:G1070)&lt;E$25),$E$25/$E$29,0)</f>
        <v>0</v>
      </c>
      <c r="H1071" s="94">
        <f t="shared" si="116"/>
        <v>0</v>
      </c>
      <c r="I1071" s="94">
        <f t="shared" si="118"/>
        <v>0</v>
      </c>
      <c r="J1071" s="320" t="str">
        <f t="shared" si="117"/>
        <v>2108–2109</v>
      </c>
      <c r="L1071" s="356"/>
      <c r="N1071" s="95"/>
    </row>
    <row r="1072" spans="1:14" x14ac:dyDescent="0.3">
      <c r="A1072" s="354">
        <v>76338</v>
      </c>
      <c r="B1072" s="92">
        <f t="shared" si="113"/>
        <v>0</v>
      </c>
      <c r="C1072" s="93"/>
      <c r="D1072" s="94">
        <f t="shared" si="114"/>
        <v>0</v>
      </c>
      <c r="E1072" s="355">
        <f t="shared" si="112"/>
        <v>0</v>
      </c>
      <c r="F1072" s="94">
        <f t="shared" si="115"/>
        <v>0</v>
      </c>
      <c r="G1072" s="94">
        <f>IF(AND(C1072&lt;&gt;"",SUM(G$34:G1071)&lt;E$25),$E$25/$E$29,0)</f>
        <v>0</v>
      </c>
      <c r="H1072" s="94">
        <f t="shared" si="116"/>
        <v>0</v>
      </c>
      <c r="I1072" s="94">
        <f t="shared" si="118"/>
        <v>0</v>
      </c>
      <c r="J1072" s="320" t="str">
        <f t="shared" si="117"/>
        <v>2108–2109</v>
      </c>
      <c r="L1072" s="356"/>
      <c r="N1072" s="95"/>
    </row>
    <row r="1073" spans="1:14" x14ac:dyDescent="0.3">
      <c r="A1073" s="354">
        <v>76369</v>
      </c>
      <c r="B1073" s="92">
        <f t="shared" si="113"/>
        <v>0</v>
      </c>
      <c r="C1073" s="93"/>
      <c r="D1073" s="94">
        <f t="shared" si="114"/>
        <v>0</v>
      </c>
      <c r="E1073" s="355">
        <f t="shared" si="112"/>
        <v>0</v>
      </c>
      <c r="F1073" s="94">
        <f t="shared" si="115"/>
        <v>0</v>
      </c>
      <c r="G1073" s="94">
        <f>IF(AND(C1073&lt;&gt;"",SUM(G$34:G1072)&lt;E$25),$E$25/$E$29,0)</f>
        <v>0</v>
      </c>
      <c r="H1073" s="94">
        <f t="shared" si="116"/>
        <v>0</v>
      </c>
      <c r="I1073" s="94">
        <f t="shared" si="118"/>
        <v>0</v>
      </c>
      <c r="J1073" s="320" t="str">
        <f t="shared" si="117"/>
        <v>2108–2109</v>
      </c>
      <c r="L1073" s="356"/>
      <c r="N1073" s="95"/>
    </row>
    <row r="1074" spans="1:14" x14ac:dyDescent="0.3">
      <c r="A1074" s="354">
        <v>76397</v>
      </c>
      <c r="B1074" s="92">
        <f t="shared" si="113"/>
        <v>0</v>
      </c>
      <c r="C1074" s="93"/>
      <c r="D1074" s="94">
        <f t="shared" si="114"/>
        <v>0</v>
      </c>
      <c r="E1074" s="355">
        <f t="shared" si="112"/>
        <v>0</v>
      </c>
      <c r="F1074" s="94">
        <f t="shared" si="115"/>
        <v>0</v>
      </c>
      <c r="G1074" s="94">
        <f>IF(AND(C1074&lt;&gt;"",SUM(G$34:G1073)&lt;E$25),$E$25/$E$29,0)</f>
        <v>0</v>
      </c>
      <c r="H1074" s="94">
        <f t="shared" si="116"/>
        <v>0</v>
      </c>
      <c r="I1074" s="94">
        <f t="shared" si="118"/>
        <v>0</v>
      </c>
      <c r="J1074" s="320" t="str">
        <f t="shared" si="117"/>
        <v>2108–2109</v>
      </c>
      <c r="L1074" s="356"/>
      <c r="N1074" s="95"/>
    </row>
    <row r="1075" spans="1:14" x14ac:dyDescent="0.3">
      <c r="A1075" s="354">
        <v>76428</v>
      </c>
      <c r="B1075" s="92">
        <f t="shared" si="113"/>
        <v>0</v>
      </c>
      <c r="C1075" s="93"/>
      <c r="D1075" s="94">
        <f t="shared" si="114"/>
        <v>0</v>
      </c>
      <c r="E1075" s="355">
        <f t="shared" si="112"/>
        <v>0</v>
      </c>
      <c r="F1075" s="94">
        <f t="shared" si="115"/>
        <v>0</v>
      </c>
      <c r="G1075" s="94">
        <f>IF(AND(C1075&lt;&gt;"",SUM(G$34:G1074)&lt;E$25),$E$25/$E$29,0)</f>
        <v>0</v>
      </c>
      <c r="H1075" s="94">
        <f t="shared" si="116"/>
        <v>0</v>
      </c>
      <c r="I1075" s="94">
        <f t="shared" si="118"/>
        <v>0</v>
      </c>
      <c r="J1075" s="320" t="str">
        <f t="shared" si="117"/>
        <v>2108–2109</v>
      </c>
      <c r="L1075" s="356"/>
      <c r="N1075" s="95"/>
    </row>
    <row r="1076" spans="1:14" x14ac:dyDescent="0.3">
      <c r="A1076" s="354">
        <v>76458</v>
      </c>
      <c r="B1076" s="92">
        <f t="shared" si="113"/>
        <v>0</v>
      </c>
      <c r="C1076" s="93"/>
      <c r="D1076" s="94">
        <f t="shared" si="114"/>
        <v>0</v>
      </c>
      <c r="E1076" s="355">
        <f t="shared" si="112"/>
        <v>0</v>
      </c>
      <c r="F1076" s="94">
        <f t="shared" si="115"/>
        <v>0</v>
      </c>
      <c r="G1076" s="94">
        <f>IF(AND(C1076&lt;&gt;"",SUM(G$34:G1075)&lt;E$25),$E$25/$E$29,0)</f>
        <v>0</v>
      </c>
      <c r="H1076" s="94">
        <f t="shared" si="116"/>
        <v>0</v>
      </c>
      <c r="I1076" s="94">
        <f t="shared" si="118"/>
        <v>0</v>
      </c>
      <c r="J1076" s="320" t="str">
        <f t="shared" si="117"/>
        <v>2108–2109</v>
      </c>
      <c r="L1076" s="356"/>
      <c r="N1076" s="95"/>
    </row>
    <row r="1077" spans="1:14" x14ac:dyDescent="0.3">
      <c r="A1077" s="354">
        <v>76489</v>
      </c>
      <c r="B1077" s="92">
        <f t="shared" si="113"/>
        <v>0</v>
      </c>
      <c r="C1077" s="93"/>
      <c r="D1077" s="94">
        <f t="shared" si="114"/>
        <v>0</v>
      </c>
      <c r="E1077" s="355">
        <f t="shared" si="112"/>
        <v>0</v>
      </c>
      <c r="F1077" s="94">
        <f t="shared" si="115"/>
        <v>0</v>
      </c>
      <c r="G1077" s="94">
        <f>IF(AND(C1077&lt;&gt;"",SUM(G$34:G1076)&lt;E$25),$E$25/$E$29,0)</f>
        <v>0</v>
      </c>
      <c r="H1077" s="94">
        <f t="shared" si="116"/>
        <v>0</v>
      </c>
      <c r="I1077" s="94">
        <f t="shared" si="118"/>
        <v>0</v>
      </c>
      <c r="J1077" s="320" t="str">
        <f t="shared" si="117"/>
        <v>2108–2109</v>
      </c>
      <c r="L1077" s="356"/>
      <c r="N1077" s="95"/>
    </row>
    <row r="1078" spans="1:14" x14ac:dyDescent="0.3">
      <c r="A1078" s="354">
        <v>76519</v>
      </c>
      <c r="B1078" s="92">
        <f t="shared" si="113"/>
        <v>0</v>
      </c>
      <c r="C1078" s="93"/>
      <c r="D1078" s="94">
        <f t="shared" si="114"/>
        <v>0</v>
      </c>
      <c r="E1078" s="355">
        <f t="shared" si="112"/>
        <v>0</v>
      </c>
      <c r="F1078" s="94">
        <f t="shared" si="115"/>
        <v>0</v>
      </c>
      <c r="G1078" s="94">
        <f>IF(AND(C1078&lt;&gt;"",SUM(G$34:G1077)&lt;E$25),$E$25/$E$29,0)</f>
        <v>0</v>
      </c>
      <c r="H1078" s="94">
        <f t="shared" si="116"/>
        <v>0</v>
      </c>
      <c r="I1078" s="94">
        <f t="shared" si="118"/>
        <v>0</v>
      </c>
      <c r="J1078" s="320" t="str">
        <f t="shared" si="117"/>
        <v>2109–2110</v>
      </c>
      <c r="L1078" s="356"/>
      <c r="N1078" s="95"/>
    </row>
    <row r="1079" spans="1:14" x14ac:dyDescent="0.3">
      <c r="A1079" s="354">
        <v>76550</v>
      </c>
      <c r="B1079" s="92">
        <f t="shared" si="113"/>
        <v>0</v>
      </c>
      <c r="C1079" s="93"/>
      <c r="D1079" s="94">
        <f t="shared" si="114"/>
        <v>0</v>
      </c>
      <c r="E1079" s="355">
        <f t="shared" si="112"/>
        <v>0</v>
      </c>
      <c r="F1079" s="94">
        <f t="shared" si="115"/>
        <v>0</v>
      </c>
      <c r="G1079" s="94">
        <f>IF(AND(C1079&lt;&gt;"",SUM(G$34:G1078)&lt;E$25),$E$25/$E$29,0)</f>
        <v>0</v>
      </c>
      <c r="H1079" s="94">
        <f t="shared" si="116"/>
        <v>0</v>
      </c>
      <c r="I1079" s="94">
        <f t="shared" si="118"/>
        <v>0</v>
      </c>
      <c r="J1079" s="320" t="str">
        <f t="shared" si="117"/>
        <v>2109–2110</v>
      </c>
      <c r="L1079" s="356"/>
      <c r="N1079" s="95"/>
    </row>
    <row r="1080" spans="1:14" x14ac:dyDescent="0.3">
      <c r="A1080" s="354">
        <v>76581</v>
      </c>
      <c r="B1080" s="92">
        <f t="shared" si="113"/>
        <v>0</v>
      </c>
      <c r="C1080" s="93"/>
      <c r="D1080" s="94">
        <f t="shared" si="114"/>
        <v>0</v>
      </c>
      <c r="E1080" s="355">
        <f t="shared" si="112"/>
        <v>0</v>
      </c>
      <c r="F1080" s="94">
        <f t="shared" si="115"/>
        <v>0</v>
      </c>
      <c r="G1080" s="94">
        <f>IF(AND(C1080&lt;&gt;"",SUM(G$34:G1079)&lt;E$25),$E$25/$E$29,0)</f>
        <v>0</v>
      </c>
      <c r="H1080" s="94">
        <f t="shared" si="116"/>
        <v>0</v>
      </c>
      <c r="I1080" s="94">
        <f t="shared" si="118"/>
        <v>0</v>
      </c>
      <c r="J1080" s="320" t="str">
        <f t="shared" si="117"/>
        <v>2109–2110</v>
      </c>
      <c r="L1080" s="356"/>
      <c r="N1080" s="95"/>
    </row>
    <row r="1081" spans="1:14" x14ac:dyDescent="0.3">
      <c r="A1081" s="354">
        <v>76611</v>
      </c>
      <c r="B1081" s="92">
        <f t="shared" si="113"/>
        <v>0</v>
      </c>
      <c r="C1081" s="93"/>
      <c r="D1081" s="94">
        <f t="shared" si="114"/>
        <v>0</v>
      </c>
      <c r="E1081" s="355">
        <f t="shared" si="112"/>
        <v>0</v>
      </c>
      <c r="F1081" s="94">
        <f t="shared" si="115"/>
        <v>0</v>
      </c>
      <c r="G1081" s="94">
        <f>IF(AND(C1081&lt;&gt;"",SUM(G$34:G1080)&lt;E$25),$E$25/$E$29,0)</f>
        <v>0</v>
      </c>
      <c r="H1081" s="94">
        <f t="shared" si="116"/>
        <v>0</v>
      </c>
      <c r="I1081" s="94">
        <f t="shared" si="118"/>
        <v>0</v>
      </c>
      <c r="J1081" s="320" t="str">
        <f t="shared" si="117"/>
        <v>2109–2110</v>
      </c>
      <c r="L1081" s="356"/>
      <c r="N1081" s="95"/>
    </row>
    <row r="1082" spans="1:14" x14ac:dyDescent="0.3">
      <c r="A1082" s="354">
        <v>76642</v>
      </c>
      <c r="B1082" s="92">
        <f t="shared" si="113"/>
        <v>0</v>
      </c>
      <c r="C1082" s="93"/>
      <c r="D1082" s="94">
        <f t="shared" si="114"/>
        <v>0</v>
      </c>
      <c r="E1082" s="355">
        <f t="shared" si="112"/>
        <v>0</v>
      </c>
      <c r="F1082" s="94">
        <f t="shared" si="115"/>
        <v>0</v>
      </c>
      <c r="G1082" s="94">
        <f>IF(AND(C1082&lt;&gt;"",SUM(G$34:G1081)&lt;E$25),$E$25/$E$29,0)</f>
        <v>0</v>
      </c>
      <c r="H1082" s="94">
        <f t="shared" si="116"/>
        <v>0</v>
      </c>
      <c r="I1082" s="94">
        <f t="shared" si="118"/>
        <v>0</v>
      </c>
      <c r="J1082" s="320" t="str">
        <f t="shared" si="117"/>
        <v>2109–2110</v>
      </c>
      <c r="L1082" s="356"/>
      <c r="N1082" s="95"/>
    </row>
    <row r="1083" spans="1:14" x14ac:dyDescent="0.3">
      <c r="A1083" s="354">
        <v>76672</v>
      </c>
      <c r="B1083" s="92">
        <f t="shared" si="113"/>
        <v>0</v>
      </c>
      <c r="C1083" s="93"/>
      <c r="D1083" s="94">
        <f t="shared" si="114"/>
        <v>0</v>
      </c>
      <c r="E1083" s="355">
        <f t="shared" si="112"/>
        <v>0</v>
      </c>
      <c r="F1083" s="94">
        <f t="shared" si="115"/>
        <v>0</v>
      </c>
      <c r="G1083" s="94">
        <f>IF(AND(C1083&lt;&gt;"",SUM(G$34:G1082)&lt;E$25),$E$25/$E$29,0)</f>
        <v>0</v>
      </c>
      <c r="H1083" s="94">
        <f t="shared" si="116"/>
        <v>0</v>
      </c>
      <c r="I1083" s="94">
        <f t="shared" si="118"/>
        <v>0</v>
      </c>
      <c r="J1083" s="320" t="str">
        <f t="shared" si="117"/>
        <v>2109–2110</v>
      </c>
      <c r="L1083" s="356"/>
      <c r="N1083" s="95"/>
    </row>
    <row r="1084" spans="1:14" x14ac:dyDescent="0.3">
      <c r="A1084" s="354">
        <v>76703</v>
      </c>
      <c r="B1084" s="92">
        <f t="shared" si="113"/>
        <v>0</v>
      </c>
      <c r="C1084" s="93"/>
      <c r="D1084" s="94">
        <f t="shared" si="114"/>
        <v>0</v>
      </c>
      <c r="E1084" s="355">
        <f t="shared" si="112"/>
        <v>0</v>
      </c>
      <c r="F1084" s="94">
        <f t="shared" si="115"/>
        <v>0</v>
      </c>
      <c r="G1084" s="94">
        <f>IF(AND(C1084&lt;&gt;"",SUM(G$34:G1083)&lt;E$25),$E$25/$E$29,0)</f>
        <v>0</v>
      </c>
      <c r="H1084" s="94">
        <f t="shared" si="116"/>
        <v>0</v>
      </c>
      <c r="I1084" s="94">
        <f t="shared" si="118"/>
        <v>0</v>
      </c>
      <c r="J1084" s="320" t="str">
        <f t="shared" si="117"/>
        <v>2109–2110</v>
      </c>
      <c r="L1084" s="356"/>
      <c r="N1084" s="95"/>
    </row>
    <row r="1085" spans="1:14" x14ac:dyDescent="0.3">
      <c r="A1085" s="354">
        <v>76734</v>
      </c>
      <c r="B1085" s="92">
        <f t="shared" si="113"/>
        <v>0</v>
      </c>
      <c r="C1085" s="93"/>
      <c r="D1085" s="94">
        <f t="shared" si="114"/>
        <v>0</v>
      </c>
      <c r="E1085" s="355">
        <f t="shared" si="112"/>
        <v>0</v>
      </c>
      <c r="F1085" s="94">
        <f t="shared" si="115"/>
        <v>0</v>
      </c>
      <c r="G1085" s="94">
        <f>IF(AND(C1085&lt;&gt;"",SUM(G$34:G1084)&lt;E$25),$E$25/$E$29,0)</f>
        <v>0</v>
      </c>
      <c r="H1085" s="94">
        <f t="shared" si="116"/>
        <v>0</v>
      </c>
      <c r="I1085" s="94">
        <f t="shared" si="118"/>
        <v>0</v>
      </c>
      <c r="J1085" s="320" t="str">
        <f t="shared" si="117"/>
        <v>2109–2110</v>
      </c>
      <c r="L1085" s="356"/>
      <c r="N1085" s="95"/>
    </row>
    <row r="1086" spans="1:14" x14ac:dyDescent="0.3">
      <c r="A1086" s="354">
        <v>76762</v>
      </c>
      <c r="B1086" s="92">
        <f t="shared" si="113"/>
        <v>0</v>
      </c>
      <c r="C1086" s="93"/>
      <c r="D1086" s="94">
        <f t="shared" si="114"/>
        <v>0</v>
      </c>
      <c r="E1086" s="355">
        <f t="shared" si="112"/>
        <v>0</v>
      </c>
      <c r="F1086" s="94">
        <f t="shared" si="115"/>
        <v>0</v>
      </c>
      <c r="G1086" s="94">
        <f>IF(AND(C1086&lt;&gt;"",SUM(G$34:G1085)&lt;E$25),$E$25/$E$29,0)</f>
        <v>0</v>
      </c>
      <c r="H1086" s="94">
        <f t="shared" si="116"/>
        <v>0</v>
      </c>
      <c r="I1086" s="94">
        <f t="shared" si="118"/>
        <v>0</v>
      </c>
      <c r="J1086" s="320" t="str">
        <f t="shared" si="117"/>
        <v>2109–2110</v>
      </c>
      <c r="L1086" s="356"/>
      <c r="N1086" s="95"/>
    </row>
    <row r="1087" spans="1:14" x14ac:dyDescent="0.3">
      <c r="A1087" s="354">
        <v>76793</v>
      </c>
      <c r="B1087" s="92">
        <f t="shared" si="113"/>
        <v>0</v>
      </c>
      <c r="C1087" s="93"/>
      <c r="D1087" s="94">
        <f t="shared" si="114"/>
        <v>0</v>
      </c>
      <c r="E1087" s="355">
        <f t="shared" si="112"/>
        <v>0</v>
      </c>
      <c r="F1087" s="94">
        <f t="shared" si="115"/>
        <v>0</v>
      </c>
      <c r="G1087" s="94">
        <f>IF(AND(C1087&lt;&gt;"",SUM(G$34:G1086)&lt;E$25),$E$25/$E$29,0)</f>
        <v>0</v>
      </c>
      <c r="H1087" s="94">
        <f t="shared" si="116"/>
        <v>0</v>
      </c>
      <c r="I1087" s="94">
        <f t="shared" si="118"/>
        <v>0</v>
      </c>
      <c r="J1087" s="320" t="str">
        <f t="shared" si="117"/>
        <v>2109–2110</v>
      </c>
      <c r="L1087" s="356"/>
      <c r="N1087" s="95"/>
    </row>
    <row r="1088" spans="1:14" x14ac:dyDescent="0.3">
      <c r="A1088" s="354">
        <v>76823</v>
      </c>
      <c r="B1088" s="92">
        <f t="shared" si="113"/>
        <v>0</v>
      </c>
      <c r="C1088" s="93"/>
      <c r="D1088" s="94">
        <f t="shared" si="114"/>
        <v>0</v>
      </c>
      <c r="E1088" s="355">
        <f t="shared" si="112"/>
        <v>0</v>
      </c>
      <c r="F1088" s="94">
        <f t="shared" si="115"/>
        <v>0</v>
      </c>
      <c r="G1088" s="94">
        <f>IF(AND(C1088&lt;&gt;"",SUM(G$34:G1087)&lt;E$25),$E$25/$E$29,0)</f>
        <v>0</v>
      </c>
      <c r="H1088" s="94">
        <f t="shared" si="116"/>
        <v>0</v>
      </c>
      <c r="I1088" s="94">
        <f t="shared" si="118"/>
        <v>0</v>
      </c>
      <c r="J1088" s="320" t="str">
        <f t="shared" si="117"/>
        <v>2109–2110</v>
      </c>
      <c r="L1088" s="356"/>
      <c r="N1088" s="95"/>
    </row>
    <row r="1089" spans="1:14" x14ac:dyDescent="0.3">
      <c r="A1089" s="354">
        <v>76854</v>
      </c>
      <c r="B1089" s="92">
        <f t="shared" si="113"/>
        <v>0</v>
      </c>
      <c r="C1089" s="93"/>
      <c r="D1089" s="94">
        <f t="shared" si="114"/>
        <v>0</v>
      </c>
      <c r="E1089" s="355">
        <f t="shared" si="112"/>
        <v>0</v>
      </c>
      <c r="F1089" s="94">
        <f t="shared" si="115"/>
        <v>0</v>
      </c>
      <c r="G1089" s="94">
        <f>IF(AND(C1089&lt;&gt;"",SUM(G$34:G1088)&lt;E$25),$E$25/$E$29,0)</f>
        <v>0</v>
      </c>
      <c r="H1089" s="94">
        <f t="shared" si="116"/>
        <v>0</v>
      </c>
      <c r="I1089" s="94">
        <f t="shared" si="118"/>
        <v>0</v>
      </c>
      <c r="J1089" s="320" t="str">
        <f t="shared" si="117"/>
        <v>2109–2110</v>
      </c>
      <c r="L1089" s="356"/>
      <c r="N1089" s="95"/>
    </row>
    <row r="1090" spans="1:14" x14ac:dyDescent="0.3">
      <c r="A1090" s="354">
        <v>76884</v>
      </c>
      <c r="B1090" s="92">
        <f t="shared" si="113"/>
        <v>0</v>
      </c>
      <c r="C1090" s="93"/>
      <c r="D1090" s="94">
        <f t="shared" si="114"/>
        <v>0</v>
      </c>
      <c r="E1090" s="355">
        <f t="shared" si="112"/>
        <v>0</v>
      </c>
      <c r="F1090" s="94">
        <f t="shared" si="115"/>
        <v>0</v>
      </c>
      <c r="G1090" s="94">
        <f>IF(AND(C1090&lt;&gt;"",SUM(G$34:G1089)&lt;E$25),$E$25/$E$29,0)</f>
        <v>0</v>
      </c>
      <c r="H1090" s="94">
        <f t="shared" si="116"/>
        <v>0</v>
      </c>
      <c r="I1090" s="94">
        <f t="shared" si="118"/>
        <v>0</v>
      </c>
      <c r="J1090" s="320" t="str">
        <f t="shared" si="117"/>
        <v>2110–2111</v>
      </c>
      <c r="L1090" s="356"/>
      <c r="N1090" s="95"/>
    </row>
    <row r="1091" spans="1:14" x14ac:dyDescent="0.3">
      <c r="A1091" s="354">
        <v>76915</v>
      </c>
      <c r="B1091" s="92">
        <f t="shared" si="113"/>
        <v>0</v>
      </c>
      <c r="C1091" s="93"/>
      <c r="D1091" s="94">
        <f t="shared" si="114"/>
        <v>0</v>
      </c>
      <c r="E1091" s="355">
        <f t="shared" si="112"/>
        <v>0</v>
      </c>
      <c r="F1091" s="94">
        <f t="shared" si="115"/>
        <v>0</v>
      </c>
      <c r="G1091" s="94">
        <f>IF(AND(C1091&lt;&gt;"",SUM(G$34:G1090)&lt;E$25),$E$25/$E$29,0)</f>
        <v>0</v>
      </c>
      <c r="H1091" s="94">
        <f t="shared" si="116"/>
        <v>0</v>
      </c>
      <c r="I1091" s="94">
        <f t="shared" si="118"/>
        <v>0</v>
      </c>
      <c r="J1091" s="320" t="str">
        <f t="shared" si="117"/>
        <v>2110–2111</v>
      </c>
      <c r="L1091" s="356"/>
      <c r="N1091" s="95"/>
    </row>
    <row r="1092" spans="1:14" x14ac:dyDescent="0.3">
      <c r="A1092" s="354">
        <v>76946</v>
      </c>
      <c r="B1092" s="92">
        <f t="shared" si="113"/>
        <v>0</v>
      </c>
      <c r="C1092" s="93"/>
      <c r="D1092" s="94">
        <f t="shared" si="114"/>
        <v>0</v>
      </c>
      <c r="E1092" s="355">
        <f t="shared" si="112"/>
        <v>0</v>
      </c>
      <c r="F1092" s="94">
        <f t="shared" si="115"/>
        <v>0</v>
      </c>
      <c r="G1092" s="94">
        <f>IF(AND(C1092&lt;&gt;"",SUM(G$34:G1091)&lt;E$25),$E$25/$E$29,0)</f>
        <v>0</v>
      </c>
      <c r="H1092" s="94">
        <f t="shared" si="116"/>
        <v>0</v>
      </c>
      <c r="I1092" s="94">
        <f t="shared" si="118"/>
        <v>0</v>
      </c>
      <c r="J1092" s="320" t="str">
        <f t="shared" si="117"/>
        <v>2110–2111</v>
      </c>
      <c r="L1092" s="356"/>
      <c r="N1092" s="95"/>
    </row>
    <row r="1093" spans="1:14" x14ac:dyDescent="0.3">
      <c r="A1093" s="354">
        <v>76976</v>
      </c>
      <c r="B1093" s="92">
        <f t="shared" si="113"/>
        <v>0</v>
      </c>
      <c r="C1093" s="93"/>
      <c r="D1093" s="94">
        <f t="shared" si="114"/>
        <v>0</v>
      </c>
      <c r="E1093" s="355">
        <f t="shared" si="112"/>
        <v>0</v>
      </c>
      <c r="F1093" s="94">
        <f t="shared" si="115"/>
        <v>0</v>
      </c>
      <c r="G1093" s="94">
        <f>IF(AND(C1093&lt;&gt;"",SUM(G$34:G1092)&lt;E$25),$E$25/$E$29,0)</f>
        <v>0</v>
      </c>
      <c r="H1093" s="94">
        <f t="shared" si="116"/>
        <v>0</v>
      </c>
      <c r="I1093" s="94">
        <f t="shared" si="118"/>
        <v>0</v>
      </c>
      <c r="J1093" s="320" t="str">
        <f t="shared" si="117"/>
        <v>2110–2111</v>
      </c>
      <c r="L1093" s="356"/>
      <c r="N1093" s="95"/>
    </row>
    <row r="1094" spans="1:14" x14ac:dyDescent="0.3">
      <c r="A1094" s="354">
        <v>77007</v>
      </c>
      <c r="B1094" s="92">
        <f t="shared" si="113"/>
        <v>0</v>
      </c>
      <c r="C1094" s="93"/>
      <c r="D1094" s="94">
        <f t="shared" si="114"/>
        <v>0</v>
      </c>
      <c r="E1094" s="355">
        <f t="shared" si="112"/>
        <v>0</v>
      </c>
      <c r="F1094" s="94">
        <f t="shared" si="115"/>
        <v>0</v>
      </c>
      <c r="G1094" s="94">
        <f>IF(AND(C1094&lt;&gt;"",SUM(G$34:G1093)&lt;E$25),$E$25/$E$29,0)</f>
        <v>0</v>
      </c>
      <c r="H1094" s="94">
        <f t="shared" si="116"/>
        <v>0</v>
      </c>
      <c r="I1094" s="94">
        <f t="shared" si="118"/>
        <v>0</v>
      </c>
      <c r="J1094" s="320" t="str">
        <f t="shared" si="117"/>
        <v>2110–2111</v>
      </c>
      <c r="L1094" s="356"/>
      <c r="N1094" s="95"/>
    </row>
    <row r="1095" spans="1:14" x14ac:dyDescent="0.3">
      <c r="A1095" s="354">
        <v>77037</v>
      </c>
      <c r="B1095" s="92">
        <f t="shared" si="113"/>
        <v>0</v>
      </c>
      <c r="C1095" s="93"/>
      <c r="D1095" s="94">
        <f t="shared" si="114"/>
        <v>0</v>
      </c>
      <c r="E1095" s="355">
        <f t="shared" si="112"/>
        <v>0</v>
      </c>
      <c r="F1095" s="94">
        <f t="shared" si="115"/>
        <v>0</v>
      </c>
      <c r="G1095" s="94">
        <f>IF(AND(C1095&lt;&gt;"",SUM(G$34:G1094)&lt;E$25),$E$25/$E$29,0)</f>
        <v>0</v>
      </c>
      <c r="H1095" s="94">
        <f t="shared" si="116"/>
        <v>0</v>
      </c>
      <c r="I1095" s="94">
        <f t="shared" si="118"/>
        <v>0</v>
      </c>
      <c r="J1095" s="320" t="str">
        <f t="shared" si="117"/>
        <v>2110–2111</v>
      </c>
      <c r="L1095" s="356"/>
      <c r="N1095" s="95"/>
    </row>
    <row r="1096" spans="1:14" x14ac:dyDescent="0.3">
      <c r="A1096" s="354">
        <v>77068</v>
      </c>
      <c r="B1096" s="92">
        <f t="shared" si="113"/>
        <v>0</v>
      </c>
      <c r="C1096" s="93"/>
      <c r="D1096" s="94">
        <f t="shared" si="114"/>
        <v>0</v>
      </c>
      <c r="E1096" s="355">
        <f t="shared" si="112"/>
        <v>0</v>
      </c>
      <c r="F1096" s="94">
        <f t="shared" si="115"/>
        <v>0</v>
      </c>
      <c r="G1096" s="94">
        <f>IF(AND(C1096&lt;&gt;"",SUM(G$34:G1095)&lt;E$25),$E$25/$E$29,0)</f>
        <v>0</v>
      </c>
      <c r="H1096" s="94">
        <f t="shared" si="116"/>
        <v>0</v>
      </c>
      <c r="I1096" s="94">
        <f t="shared" si="118"/>
        <v>0</v>
      </c>
      <c r="J1096" s="320" t="str">
        <f t="shared" si="117"/>
        <v>2110–2111</v>
      </c>
      <c r="L1096" s="356"/>
      <c r="N1096" s="95"/>
    </row>
    <row r="1097" spans="1:14" x14ac:dyDescent="0.3">
      <c r="A1097" s="354">
        <v>77099</v>
      </c>
      <c r="B1097" s="92">
        <f t="shared" si="113"/>
        <v>0</v>
      </c>
      <c r="C1097" s="93"/>
      <c r="D1097" s="94">
        <f t="shared" si="114"/>
        <v>0</v>
      </c>
      <c r="E1097" s="355">
        <f t="shared" si="112"/>
        <v>0</v>
      </c>
      <c r="F1097" s="94">
        <f t="shared" si="115"/>
        <v>0</v>
      </c>
      <c r="G1097" s="94">
        <f>IF(AND(C1097&lt;&gt;"",SUM(G$34:G1096)&lt;E$25),$E$25/$E$29,0)</f>
        <v>0</v>
      </c>
      <c r="H1097" s="94">
        <f t="shared" si="116"/>
        <v>0</v>
      </c>
      <c r="I1097" s="94">
        <f t="shared" si="118"/>
        <v>0</v>
      </c>
      <c r="J1097" s="320" t="str">
        <f t="shared" si="117"/>
        <v>2110–2111</v>
      </c>
      <c r="L1097" s="356"/>
      <c r="N1097" s="95"/>
    </row>
    <row r="1098" spans="1:14" x14ac:dyDescent="0.3">
      <c r="A1098" s="354">
        <v>77127</v>
      </c>
      <c r="B1098" s="92">
        <f t="shared" si="113"/>
        <v>0</v>
      </c>
      <c r="C1098" s="93"/>
      <c r="D1098" s="94">
        <f t="shared" si="114"/>
        <v>0</v>
      </c>
      <c r="E1098" s="355">
        <f t="shared" si="112"/>
        <v>0</v>
      </c>
      <c r="F1098" s="94">
        <f t="shared" si="115"/>
        <v>0</v>
      </c>
      <c r="G1098" s="94">
        <f>IF(AND(C1098&lt;&gt;"",SUM(G$34:G1097)&lt;E$25),$E$25/$E$29,0)</f>
        <v>0</v>
      </c>
      <c r="H1098" s="94">
        <f t="shared" si="116"/>
        <v>0</v>
      </c>
      <c r="I1098" s="94">
        <f t="shared" si="118"/>
        <v>0</v>
      </c>
      <c r="J1098" s="320" t="str">
        <f t="shared" si="117"/>
        <v>2110–2111</v>
      </c>
      <c r="L1098" s="356"/>
      <c r="N1098" s="95"/>
    </row>
    <row r="1099" spans="1:14" x14ac:dyDescent="0.3">
      <c r="A1099" s="354">
        <v>77158</v>
      </c>
      <c r="B1099" s="92">
        <f t="shared" si="113"/>
        <v>0</v>
      </c>
      <c r="C1099" s="93"/>
      <c r="D1099" s="94">
        <f t="shared" si="114"/>
        <v>0</v>
      </c>
      <c r="E1099" s="355">
        <f t="shared" si="112"/>
        <v>0</v>
      </c>
      <c r="F1099" s="94">
        <f t="shared" si="115"/>
        <v>0</v>
      </c>
      <c r="G1099" s="94">
        <f>IF(AND(C1099&lt;&gt;"",SUM(G$34:G1098)&lt;E$25),$E$25/$E$29,0)</f>
        <v>0</v>
      </c>
      <c r="H1099" s="94">
        <f t="shared" si="116"/>
        <v>0</v>
      </c>
      <c r="I1099" s="94">
        <f t="shared" si="118"/>
        <v>0</v>
      </c>
      <c r="J1099" s="320" t="str">
        <f t="shared" si="117"/>
        <v>2110–2111</v>
      </c>
      <c r="L1099" s="356"/>
      <c r="N1099" s="95"/>
    </row>
    <row r="1100" spans="1:14" x14ac:dyDescent="0.3">
      <c r="A1100" s="354">
        <v>77188</v>
      </c>
      <c r="B1100" s="92">
        <f t="shared" si="113"/>
        <v>0</v>
      </c>
      <c r="C1100" s="93"/>
      <c r="D1100" s="94">
        <f t="shared" si="114"/>
        <v>0</v>
      </c>
      <c r="E1100" s="355">
        <f t="shared" si="112"/>
        <v>0</v>
      </c>
      <c r="F1100" s="94">
        <f t="shared" si="115"/>
        <v>0</v>
      </c>
      <c r="G1100" s="94">
        <f>IF(AND(C1100&lt;&gt;"",SUM(G$34:G1099)&lt;E$25),$E$25/$E$29,0)</f>
        <v>0</v>
      </c>
      <c r="H1100" s="94">
        <f t="shared" si="116"/>
        <v>0</v>
      </c>
      <c r="I1100" s="94">
        <f t="shared" si="118"/>
        <v>0</v>
      </c>
      <c r="J1100" s="320" t="str">
        <f t="shared" si="117"/>
        <v>2110–2111</v>
      </c>
      <c r="L1100" s="356"/>
      <c r="N1100" s="95"/>
    </row>
    <row r="1101" spans="1:14" x14ac:dyDescent="0.3">
      <c r="A1101" s="354">
        <v>77219</v>
      </c>
      <c r="B1101" s="92">
        <f t="shared" si="113"/>
        <v>0</v>
      </c>
      <c r="C1101" s="93"/>
      <c r="D1101" s="94">
        <f t="shared" si="114"/>
        <v>0</v>
      </c>
      <c r="E1101" s="355">
        <f t="shared" si="112"/>
        <v>0</v>
      </c>
      <c r="F1101" s="94">
        <f t="shared" si="115"/>
        <v>0</v>
      </c>
      <c r="G1101" s="94">
        <f>IF(AND(C1101&lt;&gt;"",SUM(G$34:G1100)&lt;E$25),$E$25/$E$29,0)</f>
        <v>0</v>
      </c>
      <c r="H1101" s="94">
        <f t="shared" si="116"/>
        <v>0</v>
      </c>
      <c r="I1101" s="94">
        <f t="shared" si="118"/>
        <v>0</v>
      </c>
      <c r="J1101" s="320" t="str">
        <f t="shared" si="117"/>
        <v>2110–2111</v>
      </c>
      <c r="L1101" s="356"/>
      <c r="N1101" s="95"/>
    </row>
    <row r="1102" spans="1:14" x14ac:dyDescent="0.3">
      <c r="A1102" s="354">
        <v>77249</v>
      </c>
      <c r="B1102" s="92">
        <f t="shared" si="113"/>
        <v>0</v>
      </c>
      <c r="C1102" s="93"/>
      <c r="D1102" s="94">
        <f t="shared" si="114"/>
        <v>0</v>
      </c>
      <c r="E1102" s="355">
        <f t="shared" si="112"/>
        <v>0</v>
      </c>
      <c r="F1102" s="94">
        <f t="shared" si="115"/>
        <v>0</v>
      </c>
      <c r="G1102" s="94">
        <f>IF(AND(C1102&lt;&gt;"",SUM(G$34:G1101)&lt;E$25),$E$25/$E$29,0)</f>
        <v>0</v>
      </c>
      <c r="H1102" s="94">
        <f t="shared" si="116"/>
        <v>0</v>
      </c>
      <c r="I1102" s="94">
        <f t="shared" si="118"/>
        <v>0</v>
      </c>
      <c r="J1102" s="320" t="str">
        <f t="shared" si="117"/>
        <v>2111–2112</v>
      </c>
      <c r="L1102" s="356"/>
      <c r="N1102" s="95"/>
    </row>
    <row r="1103" spans="1:14" x14ac:dyDescent="0.3">
      <c r="A1103" s="354">
        <v>77280</v>
      </c>
      <c r="B1103" s="92">
        <f t="shared" si="113"/>
        <v>0</v>
      </c>
      <c r="C1103" s="93"/>
      <c r="D1103" s="94">
        <f t="shared" si="114"/>
        <v>0</v>
      </c>
      <c r="E1103" s="355">
        <f t="shared" si="112"/>
        <v>0</v>
      </c>
      <c r="F1103" s="94">
        <f t="shared" si="115"/>
        <v>0</v>
      </c>
      <c r="G1103" s="94">
        <f>IF(AND(C1103&lt;&gt;"",SUM(G$34:G1102)&lt;E$25),$E$25/$E$29,0)</f>
        <v>0</v>
      </c>
      <c r="H1103" s="94">
        <f t="shared" si="116"/>
        <v>0</v>
      </c>
      <c r="I1103" s="94">
        <f t="shared" si="118"/>
        <v>0</v>
      </c>
      <c r="J1103" s="320" t="str">
        <f t="shared" si="117"/>
        <v>2111–2112</v>
      </c>
      <c r="L1103" s="356"/>
      <c r="N1103" s="95"/>
    </row>
    <row r="1104" spans="1:14" x14ac:dyDescent="0.3">
      <c r="A1104" s="354">
        <v>77311</v>
      </c>
      <c r="B1104" s="92">
        <f t="shared" si="113"/>
        <v>0</v>
      </c>
      <c r="C1104" s="93"/>
      <c r="D1104" s="94">
        <f t="shared" si="114"/>
        <v>0</v>
      </c>
      <c r="E1104" s="355">
        <f t="shared" si="112"/>
        <v>0</v>
      </c>
      <c r="F1104" s="94">
        <f t="shared" si="115"/>
        <v>0</v>
      </c>
      <c r="G1104" s="94">
        <f>IF(AND(C1104&lt;&gt;"",SUM(G$34:G1103)&lt;E$25),$E$25/$E$29,0)</f>
        <v>0</v>
      </c>
      <c r="H1104" s="94">
        <f t="shared" si="116"/>
        <v>0</v>
      </c>
      <c r="I1104" s="94">
        <f t="shared" si="118"/>
        <v>0</v>
      </c>
      <c r="J1104" s="320" t="str">
        <f t="shared" si="117"/>
        <v>2111–2112</v>
      </c>
      <c r="L1104" s="356"/>
      <c r="N1104" s="95"/>
    </row>
    <row r="1105" spans="1:14" x14ac:dyDescent="0.3">
      <c r="A1105" s="354">
        <v>77341</v>
      </c>
      <c r="B1105" s="92">
        <f t="shared" si="113"/>
        <v>0</v>
      </c>
      <c r="C1105" s="93"/>
      <c r="D1105" s="94">
        <f t="shared" si="114"/>
        <v>0</v>
      </c>
      <c r="E1105" s="355">
        <f t="shared" si="112"/>
        <v>0</v>
      </c>
      <c r="F1105" s="94">
        <f t="shared" si="115"/>
        <v>0</v>
      </c>
      <c r="G1105" s="94">
        <f>IF(AND(C1105&lt;&gt;"",SUM(G$34:G1104)&lt;E$25),$E$25/$E$29,0)</f>
        <v>0</v>
      </c>
      <c r="H1105" s="94">
        <f t="shared" si="116"/>
        <v>0</v>
      </c>
      <c r="I1105" s="94">
        <f t="shared" si="118"/>
        <v>0</v>
      </c>
      <c r="J1105" s="320" t="str">
        <f t="shared" si="117"/>
        <v>2111–2112</v>
      </c>
      <c r="L1105" s="356"/>
      <c r="N1105" s="95"/>
    </row>
    <row r="1106" spans="1:14" x14ac:dyDescent="0.3">
      <c r="A1106" s="354">
        <v>77372</v>
      </c>
      <c r="B1106" s="92">
        <f t="shared" si="113"/>
        <v>0</v>
      </c>
      <c r="C1106" s="93"/>
      <c r="D1106" s="94">
        <f t="shared" si="114"/>
        <v>0</v>
      </c>
      <c r="E1106" s="355">
        <f t="shared" si="112"/>
        <v>0</v>
      </c>
      <c r="F1106" s="94">
        <f t="shared" si="115"/>
        <v>0</v>
      </c>
      <c r="G1106" s="94">
        <f>IF(AND(C1106&lt;&gt;"",SUM(G$34:G1105)&lt;E$25),$E$25/$E$29,0)</f>
        <v>0</v>
      </c>
      <c r="H1106" s="94">
        <f t="shared" si="116"/>
        <v>0</v>
      </c>
      <c r="I1106" s="94">
        <f t="shared" si="118"/>
        <v>0</v>
      </c>
      <c r="J1106" s="320" t="str">
        <f t="shared" si="117"/>
        <v>2111–2112</v>
      </c>
      <c r="L1106" s="356"/>
      <c r="N1106" s="95"/>
    </row>
    <row r="1107" spans="1:14" x14ac:dyDescent="0.3">
      <c r="A1107" s="354">
        <v>77402</v>
      </c>
      <c r="B1107" s="92">
        <f t="shared" si="113"/>
        <v>0</v>
      </c>
      <c r="C1107" s="93"/>
      <c r="D1107" s="94">
        <f t="shared" si="114"/>
        <v>0</v>
      </c>
      <c r="E1107" s="355">
        <f t="shared" si="112"/>
        <v>0</v>
      </c>
      <c r="F1107" s="94">
        <f t="shared" si="115"/>
        <v>0</v>
      </c>
      <c r="G1107" s="94">
        <f>IF(AND(C1107&lt;&gt;"",SUM(G$34:G1106)&lt;E$25),$E$25/$E$29,0)</f>
        <v>0</v>
      </c>
      <c r="H1107" s="94">
        <f t="shared" si="116"/>
        <v>0</v>
      </c>
      <c r="I1107" s="94">
        <f t="shared" si="118"/>
        <v>0</v>
      </c>
      <c r="J1107" s="320" t="str">
        <f t="shared" si="117"/>
        <v>2111–2112</v>
      </c>
      <c r="L1107" s="356"/>
      <c r="N1107" s="95"/>
    </row>
    <row r="1108" spans="1:14" x14ac:dyDescent="0.3">
      <c r="A1108" s="354">
        <v>77433</v>
      </c>
      <c r="B1108" s="92">
        <f t="shared" si="113"/>
        <v>0</v>
      </c>
      <c r="C1108" s="93"/>
      <c r="D1108" s="94">
        <f t="shared" si="114"/>
        <v>0</v>
      </c>
      <c r="E1108" s="355">
        <f t="shared" si="112"/>
        <v>0</v>
      </c>
      <c r="F1108" s="94">
        <f t="shared" si="115"/>
        <v>0</v>
      </c>
      <c r="G1108" s="94">
        <f>IF(AND(C1108&lt;&gt;"",SUM(G$34:G1107)&lt;E$25),$E$25/$E$29,0)</f>
        <v>0</v>
      </c>
      <c r="H1108" s="94">
        <f t="shared" si="116"/>
        <v>0</v>
      </c>
      <c r="I1108" s="94">
        <f t="shared" si="118"/>
        <v>0</v>
      </c>
      <c r="J1108" s="320" t="str">
        <f t="shared" si="117"/>
        <v>2111–2112</v>
      </c>
      <c r="L1108" s="356"/>
      <c r="N1108" s="95"/>
    </row>
    <row r="1109" spans="1:14" x14ac:dyDescent="0.3">
      <c r="A1109" s="354">
        <v>77464</v>
      </c>
      <c r="B1109" s="92">
        <f t="shared" si="113"/>
        <v>0</v>
      </c>
      <c r="C1109" s="93"/>
      <c r="D1109" s="94">
        <f t="shared" si="114"/>
        <v>0</v>
      </c>
      <c r="E1109" s="355">
        <f t="shared" si="112"/>
        <v>0</v>
      </c>
      <c r="F1109" s="94">
        <f t="shared" si="115"/>
        <v>0</v>
      </c>
      <c r="G1109" s="94">
        <f>IF(AND(C1109&lt;&gt;"",SUM(G$34:G1108)&lt;E$25),$E$25/$E$29,0)</f>
        <v>0</v>
      </c>
      <c r="H1109" s="94">
        <f t="shared" si="116"/>
        <v>0</v>
      </c>
      <c r="I1109" s="94">
        <f t="shared" si="118"/>
        <v>0</v>
      </c>
      <c r="J1109" s="320" t="str">
        <f t="shared" si="117"/>
        <v>2111–2112</v>
      </c>
      <c r="L1109" s="356"/>
      <c r="N1109" s="95"/>
    </row>
    <row r="1110" spans="1:14" x14ac:dyDescent="0.3">
      <c r="A1110" s="354">
        <v>77493</v>
      </c>
      <c r="B1110" s="92">
        <f t="shared" si="113"/>
        <v>0</v>
      </c>
      <c r="C1110" s="93"/>
      <c r="D1110" s="94">
        <f t="shared" si="114"/>
        <v>0</v>
      </c>
      <c r="E1110" s="355">
        <f t="shared" si="112"/>
        <v>0</v>
      </c>
      <c r="F1110" s="94">
        <f t="shared" si="115"/>
        <v>0</v>
      </c>
      <c r="G1110" s="94">
        <f>IF(AND(C1110&lt;&gt;"",SUM(G$34:G1109)&lt;E$25),$E$25/$E$29,0)</f>
        <v>0</v>
      </c>
      <c r="H1110" s="94">
        <f t="shared" si="116"/>
        <v>0</v>
      </c>
      <c r="I1110" s="94">
        <f t="shared" si="118"/>
        <v>0</v>
      </c>
      <c r="J1110" s="320" t="str">
        <f t="shared" si="117"/>
        <v>2111–2112</v>
      </c>
      <c r="L1110" s="356"/>
      <c r="N1110" s="95"/>
    </row>
    <row r="1111" spans="1:14" x14ac:dyDescent="0.3">
      <c r="A1111" s="354">
        <v>77524</v>
      </c>
      <c r="B1111" s="92">
        <f t="shared" si="113"/>
        <v>0</v>
      </c>
      <c r="C1111" s="93"/>
      <c r="D1111" s="94">
        <f t="shared" si="114"/>
        <v>0</v>
      </c>
      <c r="E1111" s="355">
        <f t="shared" si="112"/>
        <v>0</v>
      </c>
      <c r="F1111" s="94">
        <f t="shared" si="115"/>
        <v>0</v>
      </c>
      <c r="G1111" s="94">
        <f>IF(AND(C1111&lt;&gt;"",SUM(G$34:G1110)&lt;E$25),$E$25/$E$29,0)</f>
        <v>0</v>
      </c>
      <c r="H1111" s="94">
        <f t="shared" si="116"/>
        <v>0</v>
      </c>
      <c r="I1111" s="94">
        <f t="shared" si="118"/>
        <v>0</v>
      </c>
      <c r="J1111" s="320" t="str">
        <f t="shared" si="117"/>
        <v>2111–2112</v>
      </c>
      <c r="L1111" s="356"/>
      <c r="N1111" s="95"/>
    </row>
    <row r="1112" spans="1:14" x14ac:dyDescent="0.3">
      <c r="A1112" s="354">
        <v>77554</v>
      </c>
      <c r="B1112" s="92">
        <f t="shared" si="113"/>
        <v>0</v>
      </c>
      <c r="C1112" s="93"/>
      <c r="D1112" s="94">
        <f t="shared" si="114"/>
        <v>0</v>
      </c>
      <c r="E1112" s="355">
        <f t="shared" si="112"/>
        <v>0</v>
      </c>
      <c r="F1112" s="94">
        <f t="shared" si="115"/>
        <v>0</v>
      </c>
      <c r="G1112" s="94">
        <f>IF(AND(C1112&lt;&gt;"",SUM(G$34:G1111)&lt;E$25),$E$25/$E$29,0)</f>
        <v>0</v>
      </c>
      <c r="H1112" s="94">
        <f t="shared" si="116"/>
        <v>0</v>
      </c>
      <c r="I1112" s="94">
        <f t="shared" si="118"/>
        <v>0</v>
      </c>
      <c r="J1112" s="320" t="str">
        <f t="shared" si="117"/>
        <v>2111–2112</v>
      </c>
      <c r="L1112" s="356"/>
      <c r="N1112" s="95"/>
    </row>
    <row r="1113" spans="1:14" x14ac:dyDescent="0.3">
      <c r="A1113" s="354">
        <v>77585</v>
      </c>
      <c r="B1113" s="92">
        <f t="shared" si="113"/>
        <v>0</v>
      </c>
      <c r="C1113" s="93"/>
      <c r="D1113" s="94">
        <f t="shared" si="114"/>
        <v>0</v>
      </c>
      <c r="E1113" s="355">
        <f t="shared" si="112"/>
        <v>0</v>
      </c>
      <c r="F1113" s="94">
        <f t="shared" si="115"/>
        <v>0</v>
      </c>
      <c r="G1113" s="94">
        <f>IF(AND(C1113&lt;&gt;"",SUM(G$34:G1112)&lt;E$25),$E$25/$E$29,0)</f>
        <v>0</v>
      </c>
      <c r="H1113" s="94">
        <f t="shared" si="116"/>
        <v>0</v>
      </c>
      <c r="I1113" s="94">
        <f t="shared" si="118"/>
        <v>0</v>
      </c>
      <c r="J1113" s="320" t="str">
        <f t="shared" si="117"/>
        <v>2111–2112</v>
      </c>
      <c r="L1113" s="356"/>
      <c r="N1113" s="95"/>
    </row>
    <row r="1114" spans="1:14" x14ac:dyDescent="0.3">
      <c r="A1114" s="354">
        <v>77615</v>
      </c>
      <c r="B1114" s="92">
        <f t="shared" si="113"/>
        <v>0</v>
      </c>
      <c r="C1114" s="93"/>
      <c r="D1114" s="94">
        <f t="shared" si="114"/>
        <v>0</v>
      </c>
      <c r="E1114" s="355">
        <f t="shared" si="112"/>
        <v>0</v>
      </c>
      <c r="F1114" s="94">
        <f t="shared" si="115"/>
        <v>0</v>
      </c>
      <c r="G1114" s="94">
        <f>IF(AND(C1114&lt;&gt;"",SUM(G$34:G1113)&lt;E$25),$E$25/$E$29,0)</f>
        <v>0</v>
      </c>
      <c r="H1114" s="94">
        <f t="shared" si="116"/>
        <v>0</v>
      </c>
      <c r="I1114" s="94">
        <f t="shared" si="118"/>
        <v>0</v>
      </c>
      <c r="J1114" s="320" t="str">
        <f t="shared" si="117"/>
        <v>2112–2113</v>
      </c>
      <c r="L1114" s="356"/>
      <c r="N1114" s="95"/>
    </row>
    <row r="1115" spans="1:14" x14ac:dyDescent="0.3">
      <c r="A1115" s="354">
        <v>77646</v>
      </c>
      <c r="B1115" s="92">
        <f t="shared" si="113"/>
        <v>0</v>
      </c>
      <c r="C1115" s="93"/>
      <c r="D1115" s="94">
        <f t="shared" si="114"/>
        <v>0</v>
      </c>
      <c r="E1115" s="355">
        <f t="shared" si="112"/>
        <v>0</v>
      </c>
      <c r="F1115" s="94">
        <f t="shared" si="115"/>
        <v>0</v>
      </c>
      <c r="G1115" s="94">
        <f>IF(AND(C1115&lt;&gt;"",SUM(G$34:G1114)&lt;E$25),$E$25/$E$29,0)</f>
        <v>0</v>
      </c>
      <c r="H1115" s="94">
        <f t="shared" si="116"/>
        <v>0</v>
      </c>
      <c r="I1115" s="94">
        <f t="shared" si="118"/>
        <v>0</v>
      </c>
      <c r="J1115" s="320" t="str">
        <f t="shared" si="117"/>
        <v>2112–2113</v>
      </c>
      <c r="L1115" s="356"/>
      <c r="N1115" s="95"/>
    </row>
    <row r="1116" spans="1:14" x14ac:dyDescent="0.3">
      <c r="A1116" s="354">
        <v>77677</v>
      </c>
      <c r="B1116" s="92">
        <f t="shared" si="113"/>
        <v>0</v>
      </c>
      <c r="C1116" s="93"/>
      <c r="D1116" s="94">
        <f t="shared" si="114"/>
        <v>0</v>
      </c>
      <c r="E1116" s="355">
        <f t="shared" si="112"/>
        <v>0</v>
      </c>
      <c r="F1116" s="94">
        <f t="shared" si="115"/>
        <v>0</v>
      </c>
      <c r="G1116" s="94">
        <f>IF(AND(C1116&lt;&gt;"",SUM(G$34:G1115)&lt;E$25),$E$25/$E$29,0)</f>
        <v>0</v>
      </c>
      <c r="H1116" s="94">
        <f t="shared" si="116"/>
        <v>0</v>
      </c>
      <c r="I1116" s="94">
        <f t="shared" si="118"/>
        <v>0</v>
      </c>
      <c r="J1116" s="320" t="str">
        <f t="shared" si="117"/>
        <v>2112–2113</v>
      </c>
      <c r="L1116" s="356"/>
      <c r="N1116" s="95"/>
    </row>
    <row r="1117" spans="1:14" x14ac:dyDescent="0.3">
      <c r="A1117" s="354">
        <v>77707</v>
      </c>
      <c r="B1117" s="92">
        <f t="shared" si="113"/>
        <v>0</v>
      </c>
      <c r="C1117" s="93"/>
      <c r="D1117" s="94">
        <f t="shared" si="114"/>
        <v>0</v>
      </c>
      <c r="E1117" s="355">
        <f t="shared" si="112"/>
        <v>0</v>
      </c>
      <c r="F1117" s="94">
        <f t="shared" si="115"/>
        <v>0</v>
      </c>
      <c r="G1117" s="94">
        <f>IF(AND(C1117&lt;&gt;"",SUM(G$34:G1116)&lt;E$25),$E$25/$E$29,0)</f>
        <v>0</v>
      </c>
      <c r="H1117" s="94">
        <f t="shared" si="116"/>
        <v>0</v>
      </c>
      <c r="I1117" s="94">
        <f t="shared" si="118"/>
        <v>0</v>
      </c>
      <c r="J1117" s="320" t="str">
        <f t="shared" si="117"/>
        <v>2112–2113</v>
      </c>
      <c r="L1117" s="356"/>
      <c r="N1117" s="95"/>
    </row>
    <row r="1118" spans="1:14" x14ac:dyDescent="0.3">
      <c r="A1118" s="354">
        <v>77738</v>
      </c>
      <c r="B1118" s="92">
        <f t="shared" si="113"/>
        <v>0</v>
      </c>
      <c r="C1118" s="93"/>
      <c r="D1118" s="94">
        <f t="shared" si="114"/>
        <v>0</v>
      </c>
      <c r="E1118" s="355">
        <f t="shared" si="112"/>
        <v>0</v>
      </c>
      <c r="F1118" s="94">
        <f t="shared" si="115"/>
        <v>0</v>
      </c>
      <c r="G1118" s="94">
        <f>IF(AND(C1118&lt;&gt;"",SUM(G$34:G1117)&lt;E$25),$E$25/$E$29,0)</f>
        <v>0</v>
      </c>
      <c r="H1118" s="94">
        <f t="shared" si="116"/>
        <v>0</v>
      </c>
      <c r="I1118" s="94">
        <f t="shared" si="118"/>
        <v>0</v>
      </c>
      <c r="J1118" s="320" t="str">
        <f t="shared" si="117"/>
        <v>2112–2113</v>
      </c>
      <c r="L1118" s="356"/>
      <c r="N1118" s="95"/>
    </row>
    <row r="1119" spans="1:14" x14ac:dyDescent="0.3">
      <c r="A1119" s="354">
        <v>77768</v>
      </c>
      <c r="B1119" s="92">
        <f t="shared" si="113"/>
        <v>0</v>
      </c>
      <c r="C1119" s="93"/>
      <c r="D1119" s="94">
        <f t="shared" si="114"/>
        <v>0</v>
      </c>
      <c r="E1119" s="355">
        <f t="shared" si="112"/>
        <v>0</v>
      </c>
      <c r="F1119" s="94">
        <f t="shared" si="115"/>
        <v>0</v>
      </c>
      <c r="G1119" s="94">
        <f>IF(AND(C1119&lt;&gt;"",SUM(G$34:G1118)&lt;E$25),$E$25/$E$29,0)</f>
        <v>0</v>
      </c>
      <c r="H1119" s="94">
        <f t="shared" si="116"/>
        <v>0</v>
      </c>
      <c r="I1119" s="94">
        <f t="shared" si="118"/>
        <v>0</v>
      </c>
      <c r="J1119" s="320" t="str">
        <f t="shared" si="117"/>
        <v>2112–2113</v>
      </c>
      <c r="L1119" s="356"/>
      <c r="N1119" s="95"/>
    </row>
    <row r="1120" spans="1:14" x14ac:dyDescent="0.3">
      <c r="A1120" s="354">
        <v>77799</v>
      </c>
      <c r="B1120" s="92">
        <f t="shared" si="113"/>
        <v>0</v>
      </c>
      <c r="C1120" s="93"/>
      <c r="D1120" s="94">
        <f t="shared" si="114"/>
        <v>0</v>
      </c>
      <c r="E1120" s="355">
        <f t="shared" si="112"/>
        <v>0</v>
      </c>
      <c r="F1120" s="94">
        <f t="shared" si="115"/>
        <v>0</v>
      </c>
      <c r="G1120" s="94">
        <f>IF(AND(C1120&lt;&gt;"",SUM(G$34:G1119)&lt;E$25),$E$25/$E$29,0)</f>
        <v>0</v>
      </c>
      <c r="H1120" s="94">
        <f t="shared" si="116"/>
        <v>0</v>
      </c>
      <c r="I1120" s="94">
        <f t="shared" si="118"/>
        <v>0</v>
      </c>
      <c r="J1120" s="320" t="str">
        <f t="shared" si="117"/>
        <v>2112–2113</v>
      </c>
      <c r="L1120" s="356"/>
      <c r="N1120" s="95"/>
    </row>
    <row r="1121" spans="1:14" x14ac:dyDescent="0.3">
      <c r="A1121" s="354">
        <v>77830</v>
      </c>
      <c r="B1121" s="92">
        <f t="shared" si="113"/>
        <v>0</v>
      </c>
      <c r="C1121" s="93"/>
      <c r="D1121" s="94">
        <f t="shared" si="114"/>
        <v>0</v>
      </c>
      <c r="E1121" s="355">
        <f t="shared" si="112"/>
        <v>0</v>
      </c>
      <c r="F1121" s="94">
        <f t="shared" si="115"/>
        <v>0</v>
      </c>
      <c r="G1121" s="94">
        <f>IF(AND(C1121&lt;&gt;"",SUM(G$34:G1120)&lt;E$25),$E$25/$E$29,0)</f>
        <v>0</v>
      </c>
      <c r="H1121" s="94">
        <f t="shared" si="116"/>
        <v>0</v>
      </c>
      <c r="I1121" s="94">
        <f t="shared" si="118"/>
        <v>0</v>
      </c>
      <c r="J1121" s="320" t="str">
        <f t="shared" si="117"/>
        <v>2112–2113</v>
      </c>
      <c r="L1121" s="356"/>
      <c r="N1121" s="95"/>
    </row>
    <row r="1122" spans="1:14" x14ac:dyDescent="0.3">
      <c r="A1122" s="354">
        <v>77858</v>
      </c>
      <c r="B1122" s="92">
        <f t="shared" si="113"/>
        <v>0</v>
      </c>
      <c r="C1122" s="93"/>
      <c r="D1122" s="94">
        <f t="shared" si="114"/>
        <v>0</v>
      </c>
      <c r="E1122" s="355">
        <f t="shared" ref="E1122:E1185" si="119">C1122-D1122</f>
        <v>0</v>
      </c>
      <c r="F1122" s="94">
        <f t="shared" si="115"/>
        <v>0</v>
      </c>
      <c r="G1122" s="94">
        <f>IF(AND(C1122&lt;&gt;"",SUM(G$34:G1121)&lt;E$25),$E$25/$E$29,0)</f>
        <v>0</v>
      </c>
      <c r="H1122" s="94">
        <f t="shared" si="116"/>
        <v>0</v>
      </c>
      <c r="I1122" s="94">
        <f t="shared" si="118"/>
        <v>0</v>
      </c>
      <c r="J1122" s="320" t="str">
        <f t="shared" si="117"/>
        <v>2112–2113</v>
      </c>
      <c r="L1122" s="356"/>
      <c r="N1122" s="95"/>
    </row>
    <row r="1123" spans="1:14" x14ac:dyDescent="0.3">
      <c r="A1123" s="354">
        <v>77889</v>
      </c>
      <c r="B1123" s="92">
        <f t="shared" ref="B1123:B1186" si="120">IF(C1123&gt;0,C1123*-1,C1123)</f>
        <v>0</v>
      </c>
      <c r="C1123" s="93"/>
      <c r="D1123" s="94">
        <f t="shared" ref="D1123:D1186" si="121">IF(C1123="",0,IF($E$20="Beginning",IF(C1122&lt;&gt;"",$F1122*$E$16/12,0),IF(C1122&lt;&gt;"",$F1122*$E$16/12,$E$21*$E$16/12)))</f>
        <v>0</v>
      </c>
      <c r="E1123" s="355">
        <f t="shared" si="119"/>
        <v>0</v>
      </c>
      <c r="F1123" s="94">
        <f t="shared" ref="F1123:F1186" si="122">IF(C1123="",0,IF(C1122="",$E$21-E1123,IF(C1123&lt;&gt;"",F1122-E1123)))</f>
        <v>0</v>
      </c>
      <c r="G1123" s="94">
        <f>IF(AND(C1123&lt;&gt;"",SUM(G$34:G1122)&lt;E$25),$E$25/$E$29,0)</f>
        <v>0</v>
      </c>
      <c r="H1123" s="94">
        <f t="shared" ref="H1123:H1186" si="123">IF(C1123&lt;&gt;"",G1123+H1122,0)</f>
        <v>0</v>
      </c>
      <c r="I1123" s="94">
        <f t="shared" si="118"/>
        <v>0</v>
      </c>
      <c r="J1123" s="320" t="str">
        <f t="shared" ref="J1123:J1186" si="124">IF(OR(MONTH(A1123)=1,MONTH(A1123)=2,MONTH(A1123)=3,MONTH(A1123)=4,MONTH(A1123)=5,MONTH(A1123)=6),YEAR(A1123)-1&amp;"–"&amp;YEAR(A1123),YEAR(A1123)&amp;"–"&amp;YEAR(A1123)+1)</f>
        <v>2112–2113</v>
      </c>
      <c r="L1123" s="356"/>
      <c r="N1123" s="95"/>
    </row>
    <row r="1124" spans="1:14" x14ac:dyDescent="0.3">
      <c r="A1124" s="354">
        <v>77919</v>
      </c>
      <c r="B1124" s="92">
        <f t="shared" si="120"/>
        <v>0</v>
      </c>
      <c r="C1124" s="93"/>
      <c r="D1124" s="94">
        <f t="shared" si="121"/>
        <v>0</v>
      </c>
      <c r="E1124" s="355">
        <f t="shared" si="119"/>
        <v>0</v>
      </c>
      <c r="F1124" s="94">
        <f t="shared" si="122"/>
        <v>0</v>
      </c>
      <c r="G1124" s="94">
        <f>IF(AND(C1124&lt;&gt;"",SUM(G$34:G1123)&lt;E$25),$E$25/$E$29,0)</f>
        <v>0</v>
      </c>
      <c r="H1124" s="94">
        <f t="shared" si="123"/>
        <v>0</v>
      </c>
      <c r="I1124" s="94">
        <f t="shared" ref="I1124:I1187" si="125">IF(C1124&lt;&gt;"",$E$25-H1124,0)</f>
        <v>0</v>
      </c>
      <c r="J1124" s="320" t="str">
        <f t="shared" si="124"/>
        <v>2112–2113</v>
      </c>
      <c r="L1124" s="356"/>
      <c r="N1124" s="95"/>
    </row>
    <row r="1125" spans="1:14" x14ac:dyDescent="0.3">
      <c r="A1125" s="354">
        <v>77950</v>
      </c>
      <c r="B1125" s="92">
        <f t="shared" si="120"/>
        <v>0</v>
      </c>
      <c r="C1125" s="93"/>
      <c r="D1125" s="94">
        <f t="shared" si="121"/>
        <v>0</v>
      </c>
      <c r="E1125" s="355">
        <f t="shared" si="119"/>
        <v>0</v>
      </c>
      <c r="F1125" s="94">
        <f t="shared" si="122"/>
        <v>0</v>
      </c>
      <c r="G1125" s="94">
        <f>IF(AND(C1125&lt;&gt;"",SUM(G$34:G1124)&lt;E$25),$E$25/$E$29,0)</f>
        <v>0</v>
      </c>
      <c r="H1125" s="94">
        <f t="shared" si="123"/>
        <v>0</v>
      </c>
      <c r="I1125" s="94">
        <f t="shared" si="125"/>
        <v>0</v>
      </c>
      <c r="J1125" s="320" t="str">
        <f t="shared" si="124"/>
        <v>2112–2113</v>
      </c>
      <c r="L1125" s="356"/>
      <c r="N1125" s="95"/>
    </row>
    <row r="1126" spans="1:14" x14ac:dyDescent="0.3">
      <c r="A1126" s="354">
        <v>77980</v>
      </c>
      <c r="B1126" s="92">
        <f t="shared" si="120"/>
        <v>0</v>
      </c>
      <c r="C1126" s="93"/>
      <c r="D1126" s="94">
        <f t="shared" si="121"/>
        <v>0</v>
      </c>
      <c r="E1126" s="355">
        <f t="shared" si="119"/>
        <v>0</v>
      </c>
      <c r="F1126" s="94">
        <f t="shared" si="122"/>
        <v>0</v>
      </c>
      <c r="G1126" s="94">
        <f>IF(AND(C1126&lt;&gt;"",SUM(G$34:G1125)&lt;E$25),$E$25/$E$29,0)</f>
        <v>0</v>
      </c>
      <c r="H1126" s="94">
        <f t="shared" si="123"/>
        <v>0</v>
      </c>
      <c r="I1126" s="94">
        <f t="shared" si="125"/>
        <v>0</v>
      </c>
      <c r="J1126" s="320" t="str">
        <f t="shared" si="124"/>
        <v>2113–2114</v>
      </c>
      <c r="L1126" s="356"/>
      <c r="N1126" s="95"/>
    </row>
    <row r="1127" spans="1:14" x14ac:dyDescent="0.3">
      <c r="A1127" s="354">
        <v>78011</v>
      </c>
      <c r="B1127" s="92">
        <f t="shared" si="120"/>
        <v>0</v>
      </c>
      <c r="C1127" s="93"/>
      <c r="D1127" s="94">
        <f t="shared" si="121"/>
        <v>0</v>
      </c>
      <c r="E1127" s="355">
        <f t="shared" si="119"/>
        <v>0</v>
      </c>
      <c r="F1127" s="94">
        <f t="shared" si="122"/>
        <v>0</v>
      </c>
      <c r="G1127" s="94">
        <f>IF(AND(C1127&lt;&gt;"",SUM(G$34:G1126)&lt;E$25),$E$25/$E$29,0)</f>
        <v>0</v>
      </c>
      <c r="H1127" s="94">
        <f t="shared" si="123"/>
        <v>0</v>
      </c>
      <c r="I1127" s="94">
        <f t="shared" si="125"/>
        <v>0</v>
      </c>
      <c r="J1127" s="320" t="str">
        <f t="shared" si="124"/>
        <v>2113–2114</v>
      </c>
      <c r="L1127" s="356"/>
      <c r="N1127" s="95"/>
    </row>
    <row r="1128" spans="1:14" x14ac:dyDescent="0.3">
      <c r="A1128" s="354">
        <v>78042</v>
      </c>
      <c r="B1128" s="92">
        <f t="shared" si="120"/>
        <v>0</v>
      </c>
      <c r="C1128" s="93"/>
      <c r="D1128" s="94">
        <f t="shared" si="121"/>
        <v>0</v>
      </c>
      <c r="E1128" s="355">
        <f t="shared" si="119"/>
        <v>0</v>
      </c>
      <c r="F1128" s="94">
        <f t="shared" si="122"/>
        <v>0</v>
      </c>
      <c r="G1128" s="94">
        <f>IF(AND(C1128&lt;&gt;"",SUM(G$34:G1127)&lt;E$25),$E$25/$E$29,0)</f>
        <v>0</v>
      </c>
      <c r="H1128" s="94">
        <f t="shared" si="123"/>
        <v>0</v>
      </c>
      <c r="I1128" s="94">
        <f t="shared" si="125"/>
        <v>0</v>
      </c>
      <c r="J1128" s="320" t="str">
        <f t="shared" si="124"/>
        <v>2113–2114</v>
      </c>
      <c r="L1128" s="356"/>
      <c r="N1128" s="95"/>
    </row>
    <row r="1129" spans="1:14" x14ac:dyDescent="0.3">
      <c r="A1129" s="354">
        <v>78072</v>
      </c>
      <c r="B1129" s="92">
        <f t="shared" si="120"/>
        <v>0</v>
      </c>
      <c r="C1129" s="93"/>
      <c r="D1129" s="94">
        <f t="shared" si="121"/>
        <v>0</v>
      </c>
      <c r="E1129" s="355">
        <f t="shared" si="119"/>
        <v>0</v>
      </c>
      <c r="F1129" s="94">
        <f t="shared" si="122"/>
        <v>0</v>
      </c>
      <c r="G1129" s="94">
        <f>IF(AND(C1129&lt;&gt;"",SUM(G$34:G1128)&lt;E$25),$E$25/$E$29,0)</f>
        <v>0</v>
      </c>
      <c r="H1129" s="94">
        <f t="shared" si="123"/>
        <v>0</v>
      </c>
      <c r="I1129" s="94">
        <f t="shared" si="125"/>
        <v>0</v>
      </c>
      <c r="J1129" s="320" t="str">
        <f t="shared" si="124"/>
        <v>2113–2114</v>
      </c>
      <c r="L1129" s="356"/>
      <c r="N1129" s="95"/>
    </row>
    <row r="1130" spans="1:14" x14ac:dyDescent="0.3">
      <c r="A1130" s="354">
        <v>78103</v>
      </c>
      <c r="B1130" s="92">
        <f t="shared" si="120"/>
        <v>0</v>
      </c>
      <c r="C1130" s="93"/>
      <c r="D1130" s="94">
        <f t="shared" si="121"/>
        <v>0</v>
      </c>
      <c r="E1130" s="355">
        <f t="shared" si="119"/>
        <v>0</v>
      </c>
      <c r="F1130" s="94">
        <f t="shared" si="122"/>
        <v>0</v>
      </c>
      <c r="G1130" s="94">
        <f>IF(AND(C1130&lt;&gt;"",SUM(G$34:G1129)&lt;E$25),$E$25/$E$29,0)</f>
        <v>0</v>
      </c>
      <c r="H1130" s="94">
        <f t="shared" si="123"/>
        <v>0</v>
      </c>
      <c r="I1130" s="94">
        <f t="shared" si="125"/>
        <v>0</v>
      </c>
      <c r="J1130" s="320" t="str">
        <f t="shared" si="124"/>
        <v>2113–2114</v>
      </c>
      <c r="L1130" s="356"/>
      <c r="N1130" s="95"/>
    </row>
    <row r="1131" spans="1:14" x14ac:dyDescent="0.3">
      <c r="A1131" s="354">
        <v>78133</v>
      </c>
      <c r="B1131" s="92">
        <f t="shared" si="120"/>
        <v>0</v>
      </c>
      <c r="C1131" s="93"/>
      <c r="D1131" s="94">
        <f t="shared" si="121"/>
        <v>0</v>
      </c>
      <c r="E1131" s="355">
        <f t="shared" si="119"/>
        <v>0</v>
      </c>
      <c r="F1131" s="94">
        <f t="shared" si="122"/>
        <v>0</v>
      </c>
      <c r="G1131" s="94">
        <f>IF(AND(C1131&lt;&gt;"",SUM(G$34:G1130)&lt;E$25),$E$25/$E$29,0)</f>
        <v>0</v>
      </c>
      <c r="H1131" s="94">
        <f t="shared" si="123"/>
        <v>0</v>
      </c>
      <c r="I1131" s="94">
        <f t="shared" si="125"/>
        <v>0</v>
      </c>
      <c r="J1131" s="320" t="str">
        <f t="shared" si="124"/>
        <v>2113–2114</v>
      </c>
      <c r="L1131" s="356"/>
      <c r="N1131" s="95"/>
    </row>
    <row r="1132" spans="1:14" x14ac:dyDescent="0.3">
      <c r="A1132" s="354">
        <v>78164</v>
      </c>
      <c r="B1132" s="92">
        <f t="shared" si="120"/>
        <v>0</v>
      </c>
      <c r="C1132" s="93"/>
      <c r="D1132" s="94">
        <f t="shared" si="121"/>
        <v>0</v>
      </c>
      <c r="E1132" s="355">
        <f t="shared" si="119"/>
        <v>0</v>
      </c>
      <c r="F1132" s="94">
        <f t="shared" si="122"/>
        <v>0</v>
      </c>
      <c r="G1132" s="94">
        <f>IF(AND(C1132&lt;&gt;"",SUM(G$34:G1131)&lt;E$25),$E$25/$E$29,0)</f>
        <v>0</v>
      </c>
      <c r="H1132" s="94">
        <f t="shared" si="123"/>
        <v>0</v>
      </c>
      <c r="I1132" s="94">
        <f t="shared" si="125"/>
        <v>0</v>
      </c>
      <c r="J1132" s="320" t="str">
        <f t="shared" si="124"/>
        <v>2113–2114</v>
      </c>
      <c r="L1132" s="356"/>
      <c r="N1132" s="95"/>
    </row>
    <row r="1133" spans="1:14" x14ac:dyDescent="0.3">
      <c r="A1133" s="354">
        <v>78195</v>
      </c>
      <c r="B1133" s="92">
        <f t="shared" si="120"/>
        <v>0</v>
      </c>
      <c r="C1133" s="93"/>
      <c r="D1133" s="94">
        <f t="shared" si="121"/>
        <v>0</v>
      </c>
      <c r="E1133" s="355">
        <f t="shared" si="119"/>
        <v>0</v>
      </c>
      <c r="F1133" s="94">
        <f t="shared" si="122"/>
        <v>0</v>
      </c>
      <c r="G1133" s="94">
        <f>IF(AND(C1133&lt;&gt;"",SUM(G$34:G1132)&lt;E$25),$E$25/$E$29,0)</f>
        <v>0</v>
      </c>
      <c r="H1133" s="94">
        <f t="shared" si="123"/>
        <v>0</v>
      </c>
      <c r="I1133" s="94">
        <f t="shared" si="125"/>
        <v>0</v>
      </c>
      <c r="J1133" s="320" t="str">
        <f t="shared" si="124"/>
        <v>2113–2114</v>
      </c>
      <c r="L1133" s="356"/>
      <c r="N1133" s="95"/>
    </row>
    <row r="1134" spans="1:14" x14ac:dyDescent="0.3">
      <c r="A1134" s="354">
        <v>78223</v>
      </c>
      <c r="B1134" s="92">
        <f t="shared" si="120"/>
        <v>0</v>
      </c>
      <c r="C1134" s="93"/>
      <c r="D1134" s="94">
        <f t="shared" si="121"/>
        <v>0</v>
      </c>
      <c r="E1134" s="355">
        <f t="shared" si="119"/>
        <v>0</v>
      </c>
      <c r="F1134" s="94">
        <f t="shared" si="122"/>
        <v>0</v>
      </c>
      <c r="G1134" s="94">
        <f>IF(AND(C1134&lt;&gt;"",SUM(G$34:G1133)&lt;E$25),$E$25/$E$29,0)</f>
        <v>0</v>
      </c>
      <c r="H1134" s="94">
        <f t="shared" si="123"/>
        <v>0</v>
      </c>
      <c r="I1134" s="94">
        <f t="shared" si="125"/>
        <v>0</v>
      </c>
      <c r="J1134" s="320" t="str">
        <f t="shared" si="124"/>
        <v>2113–2114</v>
      </c>
      <c r="L1134" s="356"/>
      <c r="N1134" s="95"/>
    </row>
    <row r="1135" spans="1:14" x14ac:dyDescent="0.3">
      <c r="A1135" s="354">
        <v>78254</v>
      </c>
      <c r="B1135" s="92">
        <f t="shared" si="120"/>
        <v>0</v>
      </c>
      <c r="C1135" s="93"/>
      <c r="D1135" s="94">
        <f t="shared" si="121"/>
        <v>0</v>
      </c>
      <c r="E1135" s="355">
        <f t="shared" si="119"/>
        <v>0</v>
      </c>
      <c r="F1135" s="94">
        <f t="shared" si="122"/>
        <v>0</v>
      </c>
      <c r="G1135" s="94">
        <f>IF(AND(C1135&lt;&gt;"",SUM(G$34:G1134)&lt;E$25),$E$25/$E$29,0)</f>
        <v>0</v>
      </c>
      <c r="H1135" s="94">
        <f t="shared" si="123"/>
        <v>0</v>
      </c>
      <c r="I1135" s="94">
        <f t="shared" si="125"/>
        <v>0</v>
      </c>
      <c r="J1135" s="320" t="str">
        <f t="shared" si="124"/>
        <v>2113–2114</v>
      </c>
      <c r="L1135" s="356"/>
      <c r="N1135" s="95"/>
    </row>
    <row r="1136" spans="1:14" x14ac:dyDescent="0.3">
      <c r="A1136" s="354">
        <v>78284</v>
      </c>
      <c r="B1136" s="92">
        <f t="shared" si="120"/>
        <v>0</v>
      </c>
      <c r="C1136" s="93"/>
      <c r="D1136" s="94">
        <f t="shared" si="121"/>
        <v>0</v>
      </c>
      <c r="E1136" s="355">
        <f t="shared" si="119"/>
        <v>0</v>
      </c>
      <c r="F1136" s="94">
        <f t="shared" si="122"/>
        <v>0</v>
      </c>
      <c r="G1136" s="94">
        <f>IF(AND(C1136&lt;&gt;"",SUM(G$34:G1135)&lt;E$25),$E$25/$E$29,0)</f>
        <v>0</v>
      </c>
      <c r="H1136" s="94">
        <f t="shared" si="123"/>
        <v>0</v>
      </c>
      <c r="I1136" s="94">
        <f t="shared" si="125"/>
        <v>0</v>
      </c>
      <c r="J1136" s="320" t="str">
        <f t="shared" si="124"/>
        <v>2113–2114</v>
      </c>
      <c r="L1136" s="356"/>
      <c r="N1136" s="95"/>
    </row>
    <row r="1137" spans="1:14" x14ac:dyDescent="0.3">
      <c r="A1137" s="354">
        <v>78315</v>
      </c>
      <c r="B1137" s="92">
        <f t="shared" si="120"/>
        <v>0</v>
      </c>
      <c r="C1137" s="93"/>
      <c r="D1137" s="94">
        <f t="shared" si="121"/>
        <v>0</v>
      </c>
      <c r="E1137" s="355">
        <f t="shared" si="119"/>
        <v>0</v>
      </c>
      <c r="F1137" s="94">
        <f t="shared" si="122"/>
        <v>0</v>
      </c>
      <c r="G1137" s="94">
        <f>IF(AND(C1137&lt;&gt;"",SUM(G$34:G1136)&lt;E$25),$E$25/$E$29,0)</f>
        <v>0</v>
      </c>
      <c r="H1137" s="94">
        <f t="shared" si="123"/>
        <v>0</v>
      </c>
      <c r="I1137" s="94">
        <f t="shared" si="125"/>
        <v>0</v>
      </c>
      <c r="J1137" s="320" t="str">
        <f t="shared" si="124"/>
        <v>2113–2114</v>
      </c>
      <c r="L1137" s="356"/>
      <c r="N1137" s="95"/>
    </row>
    <row r="1138" spans="1:14" x14ac:dyDescent="0.3">
      <c r="A1138" s="354">
        <v>78345</v>
      </c>
      <c r="B1138" s="92">
        <f t="shared" si="120"/>
        <v>0</v>
      </c>
      <c r="C1138" s="93"/>
      <c r="D1138" s="94">
        <f t="shared" si="121"/>
        <v>0</v>
      </c>
      <c r="E1138" s="355">
        <f t="shared" si="119"/>
        <v>0</v>
      </c>
      <c r="F1138" s="94">
        <f t="shared" si="122"/>
        <v>0</v>
      </c>
      <c r="G1138" s="94">
        <f>IF(AND(C1138&lt;&gt;"",SUM(G$34:G1137)&lt;E$25),$E$25/$E$29,0)</f>
        <v>0</v>
      </c>
      <c r="H1138" s="94">
        <f t="shared" si="123"/>
        <v>0</v>
      </c>
      <c r="I1138" s="94">
        <f t="shared" si="125"/>
        <v>0</v>
      </c>
      <c r="J1138" s="320" t="str">
        <f t="shared" si="124"/>
        <v>2114–2115</v>
      </c>
      <c r="L1138" s="356"/>
      <c r="N1138" s="95"/>
    </row>
    <row r="1139" spans="1:14" x14ac:dyDescent="0.3">
      <c r="A1139" s="354">
        <v>78376</v>
      </c>
      <c r="B1139" s="92">
        <f t="shared" si="120"/>
        <v>0</v>
      </c>
      <c r="C1139" s="93"/>
      <c r="D1139" s="94">
        <f t="shared" si="121"/>
        <v>0</v>
      </c>
      <c r="E1139" s="355">
        <f t="shared" si="119"/>
        <v>0</v>
      </c>
      <c r="F1139" s="94">
        <f t="shared" si="122"/>
        <v>0</v>
      </c>
      <c r="G1139" s="94">
        <f>IF(AND(C1139&lt;&gt;"",SUM(G$34:G1138)&lt;E$25),$E$25/$E$29,0)</f>
        <v>0</v>
      </c>
      <c r="H1139" s="94">
        <f t="shared" si="123"/>
        <v>0</v>
      </c>
      <c r="I1139" s="94">
        <f t="shared" si="125"/>
        <v>0</v>
      </c>
      <c r="J1139" s="320" t="str">
        <f t="shared" si="124"/>
        <v>2114–2115</v>
      </c>
      <c r="L1139" s="356"/>
      <c r="N1139" s="95"/>
    </row>
    <row r="1140" spans="1:14" x14ac:dyDescent="0.3">
      <c r="A1140" s="354">
        <v>78407</v>
      </c>
      <c r="B1140" s="92">
        <f t="shared" si="120"/>
        <v>0</v>
      </c>
      <c r="C1140" s="93"/>
      <c r="D1140" s="94">
        <f t="shared" si="121"/>
        <v>0</v>
      </c>
      <c r="E1140" s="355">
        <f t="shared" si="119"/>
        <v>0</v>
      </c>
      <c r="F1140" s="94">
        <f t="shared" si="122"/>
        <v>0</v>
      </c>
      <c r="G1140" s="94">
        <f>IF(AND(C1140&lt;&gt;"",SUM(G$34:G1139)&lt;E$25),$E$25/$E$29,0)</f>
        <v>0</v>
      </c>
      <c r="H1140" s="94">
        <f t="shared" si="123"/>
        <v>0</v>
      </c>
      <c r="I1140" s="94">
        <f t="shared" si="125"/>
        <v>0</v>
      </c>
      <c r="J1140" s="320" t="str">
        <f t="shared" si="124"/>
        <v>2114–2115</v>
      </c>
      <c r="L1140" s="356"/>
      <c r="N1140" s="95"/>
    </row>
    <row r="1141" spans="1:14" x14ac:dyDescent="0.3">
      <c r="A1141" s="354">
        <v>78437</v>
      </c>
      <c r="B1141" s="92">
        <f t="shared" si="120"/>
        <v>0</v>
      </c>
      <c r="C1141" s="93"/>
      <c r="D1141" s="94">
        <f t="shared" si="121"/>
        <v>0</v>
      </c>
      <c r="E1141" s="355">
        <f t="shared" si="119"/>
        <v>0</v>
      </c>
      <c r="F1141" s="94">
        <f t="shared" si="122"/>
        <v>0</v>
      </c>
      <c r="G1141" s="94">
        <f>IF(AND(C1141&lt;&gt;"",SUM(G$34:G1140)&lt;E$25),$E$25/$E$29,0)</f>
        <v>0</v>
      </c>
      <c r="H1141" s="94">
        <f t="shared" si="123"/>
        <v>0</v>
      </c>
      <c r="I1141" s="94">
        <f t="shared" si="125"/>
        <v>0</v>
      </c>
      <c r="J1141" s="320" t="str">
        <f t="shared" si="124"/>
        <v>2114–2115</v>
      </c>
      <c r="L1141" s="356"/>
      <c r="N1141" s="95"/>
    </row>
    <row r="1142" spans="1:14" x14ac:dyDescent="0.3">
      <c r="A1142" s="354">
        <v>78468</v>
      </c>
      <c r="B1142" s="92">
        <f t="shared" si="120"/>
        <v>0</v>
      </c>
      <c r="C1142" s="93"/>
      <c r="D1142" s="94">
        <f t="shared" si="121"/>
        <v>0</v>
      </c>
      <c r="E1142" s="355">
        <f t="shared" si="119"/>
        <v>0</v>
      </c>
      <c r="F1142" s="94">
        <f t="shared" si="122"/>
        <v>0</v>
      </c>
      <c r="G1142" s="94">
        <f>IF(AND(C1142&lt;&gt;"",SUM(G$34:G1141)&lt;E$25),$E$25/$E$29,0)</f>
        <v>0</v>
      </c>
      <c r="H1142" s="94">
        <f t="shared" si="123"/>
        <v>0</v>
      </c>
      <c r="I1142" s="94">
        <f t="shared" si="125"/>
        <v>0</v>
      </c>
      <c r="J1142" s="320" t="str">
        <f t="shared" si="124"/>
        <v>2114–2115</v>
      </c>
      <c r="L1142" s="356"/>
      <c r="N1142" s="95"/>
    </row>
    <row r="1143" spans="1:14" x14ac:dyDescent="0.3">
      <c r="A1143" s="354">
        <v>78498</v>
      </c>
      <c r="B1143" s="92">
        <f t="shared" si="120"/>
        <v>0</v>
      </c>
      <c r="C1143" s="93"/>
      <c r="D1143" s="94">
        <f t="shared" si="121"/>
        <v>0</v>
      </c>
      <c r="E1143" s="355">
        <f t="shared" si="119"/>
        <v>0</v>
      </c>
      <c r="F1143" s="94">
        <f t="shared" si="122"/>
        <v>0</v>
      </c>
      <c r="G1143" s="94">
        <f>IF(AND(C1143&lt;&gt;"",SUM(G$34:G1142)&lt;E$25),$E$25/$E$29,0)</f>
        <v>0</v>
      </c>
      <c r="H1143" s="94">
        <f t="shared" si="123"/>
        <v>0</v>
      </c>
      <c r="I1143" s="94">
        <f t="shared" si="125"/>
        <v>0</v>
      </c>
      <c r="J1143" s="320" t="str">
        <f t="shared" si="124"/>
        <v>2114–2115</v>
      </c>
      <c r="L1143" s="356"/>
      <c r="N1143" s="95"/>
    </row>
    <row r="1144" spans="1:14" x14ac:dyDescent="0.3">
      <c r="A1144" s="354">
        <v>78529</v>
      </c>
      <c r="B1144" s="92">
        <f t="shared" si="120"/>
        <v>0</v>
      </c>
      <c r="C1144" s="93"/>
      <c r="D1144" s="94">
        <f t="shared" si="121"/>
        <v>0</v>
      </c>
      <c r="E1144" s="355">
        <f t="shared" si="119"/>
        <v>0</v>
      </c>
      <c r="F1144" s="94">
        <f t="shared" si="122"/>
        <v>0</v>
      </c>
      <c r="G1144" s="94">
        <f>IF(AND(C1144&lt;&gt;"",SUM(G$34:G1143)&lt;E$25),$E$25/$E$29,0)</f>
        <v>0</v>
      </c>
      <c r="H1144" s="94">
        <f t="shared" si="123"/>
        <v>0</v>
      </c>
      <c r="I1144" s="94">
        <f t="shared" si="125"/>
        <v>0</v>
      </c>
      <c r="J1144" s="320" t="str">
        <f t="shared" si="124"/>
        <v>2114–2115</v>
      </c>
      <c r="L1144" s="356"/>
      <c r="N1144" s="95"/>
    </row>
    <row r="1145" spans="1:14" x14ac:dyDescent="0.3">
      <c r="A1145" s="354">
        <v>78560</v>
      </c>
      <c r="B1145" s="92">
        <f t="shared" si="120"/>
        <v>0</v>
      </c>
      <c r="C1145" s="93"/>
      <c r="D1145" s="94">
        <f t="shared" si="121"/>
        <v>0</v>
      </c>
      <c r="E1145" s="355">
        <f t="shared" si="119"/>
        <v>0</v>
      </c>
      <c r="F1145" s="94">
        <f t="shared" si="122"/>
        <v>0</v>
      </c>
      <c r="G1145" s="94">
        <f>IF(AND(C1145&lt;&gt;"",SUM(G$34:G1144)&lt;E$25),$E$25/$E$29,0)</f>
        <v>0</v>
      </c>
      <c r="H1145" s="94">
        <f t="shared" si="123"/>
        <v>0</v>
      </c>
      <c r="I1145" s="94">
        <f t="shared" si="125"/>
        <v>0</v>
      </c>
      <c r="J1145" s="320" t="str">
        <f t="shared" si="124"/>
        <v>2114–2115</v>
      </c>
      <c r="L1145" s="356"/>
      <c r="N1145" s="95"/>
    </row>
    <row r="1146" spans="1:14" x14ac:dyDescent="0.3">
      <c r="A1146" s="354">
        <v>78588</v>
      </c>
      <c r="B1146" s="92">
        <f t="shared" si="120"/>
        <v>0</v>
      </c>
      <c r="C1146" s="93"/>
      <c r="D1146" s="94">
        <f t="shared" si="121"/>
        <v>0</v>
      </c>
      <c r="E1146" s="355">
        <f t="shared" si="119"/>
        <v>0</v>
      </c>
      <c r="F1146" s="94">
        <f t="shared" si="122"/>
        <v>0</v>
      </c>
      <c r="G1146" s="94">
        <f>IF(AND(C1146&lt;&gt;"",SUM(G$34:G1145)&lt;E$25),$E$25/$E$29,0)</f>
        <v>0</v>
      </c>
      <c r="H1146" s="94">
        <f t="shared" si="123"/>
        <v>0</v>
      </c>
      <c r="I1146" s="94">
        <f t="shared" si="125"/>
        <v>0</v>
      </c>
      <c r="J1146" s="320" t="str">
        <f t="shared" si="124"/>
        <v>2114–2115</v>
      </c>
      <c r="L1146" s="356"/>
      <c r="N1146" s="95"/>
    </row>
    <row r="1147" spans="1:14" x14ac:dyDescent="0.3">
      <c r="A1147" s="354">
        <v>78619</v>
      </c>
      <c r="B1147" s="92">
        <f t="shared" si="120"/>
        <v>0</v>
      </c>
      <c r="C1147" s="93"/>
      <c r="D1147" s="94">
        <f t="shared" si="121"/>
        <v>0</v>
      </c>
      <c r="E1147" s="355">
        <f t="shared" si="119"/>
        <v>0</v>
      </c>
      <c r="F1147" s="94">
        <f t="shared" si="122"/>
        <v>0</v>
      </c>
      <c r="G1147" s="94">
        <f>IF(AND(C1147&lt;&gt;"",SUM(G$34:G1146)&lt;E$25),$E$25/$E$29,0)</f>
        <v>0</v>
      </c>
      <c r="H1147" s="94">
        <f t="shared" si="123"/>
        <v>0</v>
      </c>
      <c r="I1147" s="94">
        <f t="shared" si="125"/>
        <v>0</v>
      </c>
      <c r="J1147" s="320" t="str">
        <f t="shared" si="124"/>
        <v>2114–2115</v>
      </c>
      <c r="L1147" s="356"/>
      <c r="N1147" s="95"/>
    </row>
    <row r="1148" spans="1:14" x14ac:dyDescent="0.3">
      <c r="A1148" s="354">
        <v>78649</v>
      </c>
      <c r="B1148" s="92">
        <f t="shared" si="120"/>
        <v>0</v>
      </c>
      <c r="C1148" s="93"/>
      <c r="D1148" s="94">
        <f t="shared" si="121"/>
        <v>0</v>
      </c>
      <c r="E1148" s="355">
        <f t="shared" si="119"/>
        <v>0</v>
      </c>
      <c r="F1148" s="94">
        <f t="shared" si="122"/>
        <v>0</v>
      </c>
      <c r="G1148" s="94">
        <f>IF(AND(C1148&lt;&gt;"",SUM(G$34:G1147)&lt;E$25),$E$25/$E$29,0)</f>
        <v>0</v>
      </c>
      <c r="H1148" s="94">
        <f t="shared" si="123"/>
        <v>0</v>
      </c>
      <c r="I1148" s="94">
        <f t="shared" si="125"/>
        <v>0</v>
      </c>
      <c r="J1148" s="320" t="str">
        <f t="shared" si="124"/>
        <v>2114–2115</v>
      </c>
      <c r="L1148" s="356"/>
      <c r="N1148" s="95"/>
    </row>
    <row r="1149" spans="1:14" x14ac:dyDescent="0.3">
      <c r="A1149" s="354">
        <v>78680</v>
      </c>
      <c r="B1149" s="92">
        <f t="shared" si="120"/>
        <v>0</v>
      </c>
      <c r="C1149" s="93"/>
      <c r="D1149" s="94">
        <f t="shared" si="121"/>
        <v>0</v>
      </c>
      <c r="E1149" s="355">
        <f t="shared" si="119"/>
        <v>0</v>
      </c>
      <c r="F1149" s="94">
        <f t="shared" si="122"/>
        <v>0</v>
      </c>
      <c r="G1149" s="94">
        <f>IF(AND(C1149&lt;&gt;"",SUM(G$34:G1148)&lt;E$25),$E$25/$E$29,0)</f>
        <v>0</v>
      </c>
      <c r="H1149" s="94">
        <f t="shared" si="123"/>
        <v>0</v>
      </c>
      <c r="I1149" s="94">
        <f t="shared" si="125"/>
        <v>0</v>
      </c>
      <c r="J1149" s="320" t="str">
        <f t="shared" si="124"/>
        <v>2114–2115</v>
      </c>
      <c r="L1149" s="356"/>
      <c r="N1149" s="95"/>
    </row>
    <row r="1150" spans="1:14" x14ac:dyDescent="0.3">
      <c r="A1150" s="354">
        <v>78710</v>
      </c>
      <c r="B1150" s="92">
        <f t="shared" si="120"/>
        <v>0</v>
      </c>
      <c r="C1150" s="93"/>
      <c r="D1150" s="94">
        <f t="shared" si="121"/>
        <v>0</v>
      </c>
      <c r="E1150" s="355">
        <f t="shared" si="119"/>
        <v>0</v>
      </c>
      <c r="F1150" s="94">
        <f t="shared" si="122"/>
        <v>0</v>
      </c>
      <c r="G1150" s="94">
        <f>IF(AND(C1150&lt;&gt;"",SUM(G$34:G1149)&lt;E$25),$E$25/$E$29,0)</f>
        <v>0</v>
      </c>
      <c r="H1150" s="94">
        <f t="shared" si="123"/>
        <v>0</v>
      </c>
      <c r="I1150" s="94">
        <f t="shared" si="125"/>
        <v>0</v>
      </c>
      <c r="J1150" s="320" t="str">
        <f t="shared" si="124"/>
        <v>2115–2116</v>
      </c>
      <c r="L1150" s="356"/>
      <c r="N1150" s="95"/>
    </row>
    <row r="1151" spans="1:14" x14ac:dyDescent="0.3">
      <c r="A1151" s="354">
        <v>78741</v>
      </c>
      <c r="B1151" s="92">
        <f t="shared" si="120"/>
        <v>0</v>
      </c>
      <c r="C1151" s="93"/>
      <c r="D1151" s="94">
        <f t="shared" si="121"/>
        <v>0</v>
      </c>
      <c r="E1151" s="355">
        <f t="shared" si="119"/>
        <v>0</v>
      </c>
      <c r="F1151" s="94">
        <f t="shared" si="122"/>
        <v>0</v>
      </c>
      <c r="G1151" s="94">
        <f>IF(AND(C1151&lt;&gt;"",SUM(G$34:G1150)&lt;E$25),$E$25/$E$29,0)</f>
        <v>0</v>
      </c>
      <c r="H1151" s="94">
        <f t="shared" si="123"/>
        <v>0</v>
      </c>
      <c r="I1151" s="94">
        <f t="shared" si="125"/>
        <v>0</v>
      </c>
      <c r="J1151" s="320" t="str">
        <f t="shared" si="124"/>
        <v>2115–2116</v>
      </c>
      <c r="L1151" s="356"/>
      <c r="N1151" s="95"/>
    </row>
    <row r="1152" spans="1:14" x14ac:dyDescent="0.3">
      <c r="A1152" s="354">
        <v>78772</v>
      </c>
      <c r="B1152" s="92">
        <f t="shared" si="120"/>
        <v>0</v>
      </c>
      <c r="C1152" s="93"/>
      <c r="D1152" s="94">
        <f t="shared" si="121"/>
        <v>0</v>
      </c>
      <c r="E1152" s="355">
        <f t="shared" si="119"/>
        <v>0</v>
      </c>
      <c r="F1152" s="94">
        <f t="shared" si="122"/>
        <v>0</v>
      </c>
      <c r="G1152" s="94">
        <f>IF(AND(C1152&lt;&gt;"",SUM(G$34:G1151)&lt;E$25),$E$25/$E$29,0)</f>
        <v>0</v>
      </c>
      <c r="H1152" s="94">
        <f t="shared" si="123"/>
        <v>0</v>
      </c>
      <c r="I1152" s="94">
        <f t="shared" si="125"/>
        <v>0</v>
      </c>
      <c r="J1152" s="320" t="str">
        <f t="shared" si="124"/>
        <v>2115–2116</v>
      </c>
      <c r="L1152" s="356"/>
      <c r="N1152" s="95"/>
    </row>
    <row r="1153" spans="1:14" x14ac:dyDescent="0.3">
      <c r="A1153" s="354">
        <v>78802</v>
      </c>
      <c r="B1153" s="92">
        <f t="shared" si="120"/>
        <v>0</v>
      </c>
      <c r="C1153" s="93"/>
      <c r="D1153" s="94">
        <f t="shared" si="121"/>
        <v>0</v>
      </c>
      <c r="E1153" s="355">
        <f t="shared" si="119"/>
        <v>0</v>
      </c>
      <c r="F1153" s="94">
        <f t="shared" si="122"/>
        <v>0</v>
      </c>
      <c r="G1153" s="94">
        <f>IF(AND(C1153&lt;&gt;"",SUM(G$34:G1152)&lt;E$25),$E$25/$E$29,0)</f>
        <v>0</v>
      </c>
      <c r="H1153" s="94">
        <f t="shared" si="123"/>
        <v>0</v>
      </c>
      <c r="I1153" s="94">
        <f t="shared" si="125"/>
        <v>0</v>
      </c>
      <c r="J1153" s="320" t="str">
        <f t="shared" si="124"/>
        <v>2115–2116</v>
      </c>
      <c r="L1153" s="356"/>
      <c r="N1153" s="95"/>
    </row>
    <row r="1154" spans="1:14" x14ac:dyDescent="0.3">
      <c r="A1154" s="354">
        <v>78833</v>
      </c>
      <c r="B1154" s="92">
        <f t="shared" si="120"/>
        <v>0</v>
      </c>
      <c r="C1154" s="93"/>
      <c r="D1154" s="94">
        <f t="shared" si="121"/>
        <v>0</v>
      </c>
      <c r="E1154" s="355">
        <f t="shared" si="119"/>
        <v>0</v>
      </c>
      <c r="F1154" s="94">
        <f t="shared" si="122"/>
        <v>0</v>
      </c>
      <c r="G1154" s="94">
        <f>IF(AND(C1154&lt;&gt;"",SUM(G$34:G1153)&lt;E$25),$E$25/$E$29,0)</f>
        <v>0</v>
      </c>
      <c r="H1154" s="94">
        <f t="shared" si="123"/>
        <v>0</v>
      </c>
      <c r="I1154" s="94">
        <f t="shared" si="125"/>
        <v>0</v>
      </c>
      <c r="J1154" s="320" t="str">
        <f t="shared" si="124"/>
        <v>2115–2116</v>
      </c>
      <c r="L1154" s="356"/>
      <c r="N1154" s="95"/>
    </row>
    <row r="1155" spans="1:14" x14ac:dyDescent="0.3">
      <c r="A1155" s="354">
        <v>78863</v>
      </c>
      <c r="B1155" s="92">
        <f t="shared" si="120"/>
        <v>0</v>
      </c>
      <c r="C1155" s="93"/>
      <c r="D1155" s="94">
        <f t="shared" si="121"/>
        <v>0</v>
      </c>
      <c r="E1155" s="355">
        <f t="shared" si="119"/>
        <v>0</v>
      </c>
      <c r="F1155" s="94">
        <f t="shared" si="122"/>
        <v>0</v>
      </c>
      <c r="G1155" s="94">
        <f>IF(AND(C1155&lt;&gt;"",SUM(G$34:G1154)&lt;E$25),$E$25/$E$29,0)</f>
        <v>0</v>
      </c>
      <c r="H1155" s="94">
        <f t="shared" si="123"/>
        <v>0</v>
      </c>
      <c r="I1155" s="94">
        <f t="shared" si="125"/>
        <v>0</v>
      </c>
      <c r="J1155" s="320" t="str">
        <f t="shared" si="124"/>
        <v>2115–2116</v>
      </c>
      <c r="L1155" s="356"/>
      <c r="N1155" s="95"/>
    </row>
    <row r="1156" spans="1:14" x14ac:dyDescent="0.3">
      <c r="A1156" s="354">
        <v>78894</v>
      </c>
      <c r="B1156" s="92">
        <f t="shared" si="120"/>
        <v>0</v>
      </c>
      <c r="C1156" s="93"/>
      <c r="D1156" s="94">
        <f t="shared" si="121"/>
        <v>0</v>
      </c>
      <c r="E1156" s="355">
        <f t="shared" si="119"/>
        <v>0</v>
      </c>
      <c r="F1156" s="94">
        <f t="shared" si="122"/>
        <v>0</v>
      </c>
      <c r="G1156" s="94">
        <f>IF(AND(C1156&lt;&gt;"",SUM(G$34:G1155)&lt;E$25),$E$25/$E$29,0)</f>
        <v>0</v>
      </c>
      <c r="H1156" s="94">
        <f t="shared" si="123"/>
        <v>0</v>
      </c>
      <c r="I1156" s="94">
        <f t="shared" si="125"/>
        <v>0</v>
      </c>
      <c r="J1156" s="320" t="str">
        <f t="shared" si="124"/>
        <v>2115–2116</v>
      </c>
      <c r="L1156" s="356"/>
      <c r="N1156" s="95"/>
    </row>
    <row r="1157" spans="1:14" x14ac:dyDescent="0.3">
      <c r="A1157" s="354">
        <v>78925</v>
      </c>
      <c r="B1157" s="92">
        <f t="shared" si="120"/>
        <v>0</v>
      </c>
      <c r="C1157" s="93"/>
      <c r="D1157" s="94">
        <f t="shared" si="121"/>
        <v>0</v>
      </c>
      <c r="E1157" s="355">
        <f t="shared" si="119"/>
        <v>0</v>
      </c>
      <c r="F1157" s="94">
        <f t="shared" si="122"/>
        <v>0</v>
      </c>
      <c r="G1157" s="94">
        <f>IF(AND(C1157&lt;&gt;"",SUM(G$34:G1156)&lt;E$25),$E$25/$E$29,0)</f>
        <v>0</v>
      </c>
      <c r="H1157" s="94">
        <f t="shared" si="123"/>
        <v>0</v>
      </c>
      <c r="I1157" s="94">
        <f t="shared" si="125"/>
        <v>0</v>
      </c>
      <c r="J1157" s="320" t="str">
        <f t="shared" si="124"/>
        <v>2115–2116</v>
      </c>
      <c r="L1157" s="356"/>
      <c r="N1157" s="95"/>
    </row>
    <row r="1158" spans="1:14" x14ac:dyDescent="0.3">
      <c r="A1158" s="354">
        <v>78954</v>
      </c>
      <c r="B1158" s="92">
        <f t="shared" si="120"/>
        <v>0</v>
      </c>
      <c r="C1158" s="93"/>
      <c r="D1158" s="94">
        <f t="shared" si="121"/>
        <v>0</v>
      </c>
      <c r="E1158" s="355">
        <f t="shared" si="119"/>
        <v>0</v>
      </c>
      <c r="F1158" s="94">
        <f t="shared" si="122"/>
        <v>0</v>
      </c>
      <c r="G1158" s="94">
        <f>IF(AND(C1158&lt;&gt;"",SUM(G$34:G1157)&lt;E$25),$E$25/$E$29,0)</f>
        <v>0</v>
      </c>
      <c r="H1158" s="94">
        <f t="shared" si="123"/>
        <v>0</v>
      </c>
      <c r="I1158" s="94">
        <f t="shared" si="125"/>
        <v>0</v>
      </c>
      <c r="J1158" s="320" t="str">
        <f t="shared" si="124"/>
        <v>2115–2116</v>
      </c>
      <c r="L1158" s="356"/>
      <c r="N1158" s="95"/>
    </row>
    <row r="1159" spans="1:14" x14ac:dyDescent="0.3">
      <c r="A1159" s="354">
        <v>78985</v>
      </c>
      <c r="B1159" s="92">
        <f t="shared" si="120"/>
        <v>0</v>
      </c>
      <c r="C1159" s="93"/>
      <c r="D1159" s="94">
        <f t="shared" si="121"/>
        <v>0</v>
      </c>
      <c r="E1159" s="355">
        <f t="shared" si="119"/>
        <v>0</v>
      </c>
      <c r="F1159" s="94">
        <f t="shared" si="122"/>
        <v>0</v>
      </c>
      <c r="G1159" s="94">
        <f>IF(AND(C1159&lt;&gt;"",SUM(G$34:G1158)&lt;E$25),$E$25/$E$29,0)</f>
        <v>0</v>
      </c>
      <c r="H1159" s="94">
        <f t="shared" si="123"/>
        <v>0</v>
      </c>
      <c r="I1159" s="94">
        <f t="shared" si="125"/>
        <v>0</v>
      </c>
      <c r="J1159" s="320" t="str">
        <f t="shared" si="124"/>
        <v>2115–2116</v>
      </c>
      <c r="L1159" s="356"/>
      <c r="N1159" s="95"/>
    </row>
    <row r="1160" spans="1:14" x14ac:dyDescent="0.3">
      <c r="A1160" s="354">
        <v>79015</v>
      </c>
      <c r="B1160" s="92">
        <f t="shared" si="120"/>
        <v>0</v>
      </c>
      <c r="C1160" s="93"/>
      <c r="D1160" s="94">
        <f t="shared" si="121"/>
        <v>0</v>
      </c>
      <c r="E1160" s="355">
        <f t="shared" si="119"/>
        <v>0</v>
      </c>
      <c r="F1160" s="94">
        <f t="shared" si="122"/>
        <v>0</v>
      </c>
      <c r="G1160" s="94">
        <f>IF(AND(C1160&lt;&gt;"",SUM(G$34:G1159)&lt;E$25),$E$25/$E$29,0)</f>
        <v>0</v>
      </c>
      <c r="H1160" s="94">
        <f t="shared" si="123"/>
        <v>0</v>
      </c>
      <c r="I1160" s="94">
        <f t="shared" si="125"/>
        <v>0</v>
      </c>
      <c r="J1160" s="320" t="str">
        <f t="shared" si="124"/>
        <v>2115–2116</v>
      </c>
      <c r="L1160" s="356"/>
      <c r="N1160" s="95"/>
    </row>
    <row r="1161" spans="1:14" x14ac:dyDescent="0.3">
      <c r="A1161" s="354">
        <v>79046</v>
      </c>
      <c r="B1161" s="92">
        <f t="shared" si="120"/>
        <v>0</v>
      </c>
      <c r="C1161" s="93"/>
      <c r="D1161" s="94">
        <f t="shared" si="121"/>
        <v>0</v>
      </c>
      <c r="E1161" s="355">
        <f t="shared" si="119"/>
        <v>0</v>
      </c>
      <c r="F1161" s="94">
        <f t="shared" si="122"/>
        <v>0</v>
      </c>
      <c r="G1161" s="94">
        <f>IF(AND(C1161&lt;&gt;"",SUM(G$34:G1160)&lt;E$25),$E$25/$E$29,0)</f>
        <v>0</v>
      </c>
      <c r="H1161" s="94">
        <f t="shared" si="123"/>
        <v>0</v>
      </c>
      <c r="I1161" s="94">
        <f t="shared" si="125"/>
        <v>0</v>
      </c>
      <c r="J1161" s="320" t="str">
        <f t="shared" si="124"/>
        <v>2115–2116</v>
      </c>
      <c r="L1161" s="356"/>
      <c r="N1161" s="95"/>
    </row>
    <row r="1162" spans="1:14" x14ac:dyDescent="0.3">
      <c r="A1162" s="354">
        <v>79076</v>
      </c>
      <c r="B1162" s="92">
        <f t="shared" si="120"/>
        <v>0</v>
      </c>
      <c r="C1162" s="93"/>
      <c r="D1162" s="94">
        <f t="shared" si="121"/>
        <v>0</v>
      </c>
      <c r="E1162" s="355">
        <f t="shared" si="119"/>
        <v>0</v>
      </c>
      <c r="F1162" s="94">
        <f t="shared" si="122"/>
        <v>0</v>
      </c>
      <c r="G1162" s="94">
        <f>IF(AND(C1162&lt;&gt;"",SUM(G$34:G1161)&lt;E$25),$E$25/$E$29,0)</f>
        <v>0</v>
      </c>
      <c r="H1162" s="94">
        <f t="shared" si="123"/>
        <v>0</v>
      </c>
      <c r="I1162" s="94">
        <f t="shared" si="125"/>
        <v>0</v>
      </c>
      <c r="J1162" s="320" t="str">
        <f t="shared" si="124"/>
        <v>2116–2117</v>
      </c>
      <c r="L1162" s="356"/>
      <c r="N1162" s="95"/>
    </row>
    <row r="1163" spans="1:14" x14ac:dyDescent="0.3">
      <c r="A1163" s="354">
        <v>79107</v>
      </c>
      <c r="B1163" s="92">
        <f t="shared" si="120"/>
        <v>0</v>
      </c>
      <c r="C1163" s="93"/>
      <c r="D1163" s="94">
        <f t="shared" si="121"/>
        <v>0</v>
      </c>
      <c r="E1163" s="355">
        <f t="shared" si="119"/>
        <v>0</v>
      </c>
      <c r="F1163" s="94">
        <f t="shared" si="122"/>
        <v>0</v>
      </c>
      <c r="G1163" s="94">
        <f>IF(AND(C1163&lt;&gt;"",SUM(G$34:G1162)&lt;E$25),$E$25/$E$29,0)</f>
        <v>0</v>
      </c>
      <c r="H1163" s="94">
        <f t="shared" si="123"/>
        <v>0</v>
      </c>
      <c r="I1163" s="94">
        <f t="shared" si="125"/>
        <v>0</v>
      </c>
      <c r="J1163" s="320" t="str">
        <f t="shared" si="124"/>
        <v>2116–2117</v>
      </c>
      <c r="L1163" s="356"/>
      <c r="N1163" s="95"/>
    </row>
    <row r="1164" spans="1:14" x14ac:dyDescent="0.3">
      <c r="A1164" s="354">
        <v>79138</v>
      </c>
      <c r="B1164" s="92">
        <f t="shared" si="120"/>
        <v>0</v>
      </c>
      <c r="C1164" s="93"/>
      <c r="D1164" s="94">
        <f t="shared" si="121"/>
        <v>0</v>
      </c>
      <c r="E1164" s="355">
        <f t="shared" si="119"/>
        <v>0</v>
      </c>
      <c r="F1164" s="94">
        <f t="shared" si="122"/>
        <v>0</v>
      </c>
      <c r="G1164" s="94">
        <f>IF(AND(C1164&lt;&gt;"",SUM(G$34:G1163)&lt;E$25),$E$25/$E$29,0)</f>
        <v>0</v>
      </c>
      <c r="H1164" s="94">
        <f t="shared" si="123"/>
        <v>0</v>
      </c>
      <c r="I1164" s="94">
        <f t="shared" si="125"/>
        <v>0</v>
      </c>
      <c r="J1164" s="320" t="str">
        <f t="shared" si="124"/>
        <v>2116–2117</v>
      </c>
      <c r="L1164" s="356"/>
      <c r="N1164" s="95"/>
    </row>
    <row r="1165" spans="1:14" x14ac:dyDescent="0.3">
      <c r="A1165" s="354">
        <v>79168</v>
      </c>
      <c r="B1165" s="92">
        <f t="shared" si="120"/>
        <v>0</v>
      </c>
      <c r="C1165" s="93"/>
      <c r="D1165" s="94">
        <f t="shared" si="121"/>
        <v>0</v>
      </c>
      <c r="E1165" s="355">
        <f t="shared" si="119"/>
        <v>0</v>
      </c>
      <c r="F1165" s="94">
        <f t="shared" si="122"/>
        <v>0</v>
      </c>
      <c r="G1165" s="94">
        <f>IF(AND(C1165&lt;&gt;"",SUM(G$34:G1164)&lt;E$25),$E$25/$E$29,0)</f>
        <v>0</v>
      </c>
      <c r="H1165" s="94">
        <f t="shared" si="123"/>
        <v>0</v>
      </c>
      <c r="I1165" s="94">
        <f t="shared" si="125"/>
        <v>0</v>
      </c>
      <c r="J1165" s="320" t="str">
        <f t="shared" si="124"/>
        <v>2116–2117</v>
      </c>
      <c r="L1165" s="356"/>
      <c r="N1165" s="95"/>
    </row>
    <row r="1166" spans="1:14" x14ac:dyDescent="0.3">
      <c r="A1166" s="354">
        <v>79199</v>
      </c>
      <c r="B1166" s="92">
        <f t="shared" si="120"/>
        <v>0</v>
      </c>
      <c r="C1166" s="93"/>
      <c r="D1166" s="94">
        <f t="shared" si="121"/>
        <v>0</v>
      </c>
      <c r="E1166" s="355">
        <f t="shared" si="119"/>
        <v>0</v>
      </c>
      <c r="F1166" s="94">
        <f t="shared" si="122"/>
        <v>0</v>
      </c>
      <c r="G1166" s="94">
        <f>IF(AND(C1166&lt;&gt;"",SUM(G$34:G1165)&lt;E$25),$E$25/$E$29,0)</f>
        <v>0</v>
      </c>
      <c r="H1166" s="94">
        <f t="shared" si="123"/>
        <v>0</v>
      </c>
      <c r="I1166" s="94">
        <f t="shared" si="125"/>
        <v>0</v>
      </c>
      <c r="J1166" s="320" t="str">
        <f t="shared" si="124"/>
        <v>2116–2117</v>
      </c>
      <c r="L1166" s="356"/>
      <c r="N1166" s="95"/>
    </row>
    <row r="1167" spans="1:14" x14ac:dyDescent="0.3">
      <c r="A1167" s="354">
        <v>79229</v>
      </c>
      <c r="B1167" s="92">
        <f t="shared" si="120"/>
        <v>0</v>
      </c>
      <c r="C1167" s="93"/>
      <c r="D1167" s="94">
        <f t="shared" si="121"/>
        <v>0</v>
      </c>
      <c r="E1167" s="355">
        <f t="shared" si="119"/>
        <v>0</v>
      </c>
      <c r="F1167" s="94">
        <f t="shared" si="122"/>
        <v>0</v>
      </c>
      <c r="G1167" s="94">
        <f>IF(AND(C1167&lt;&gt;"",SUM(G$34:G1166)&lt;E$25),$E$25/$E$29,0)</f>
        <v>0</v>
      </c>
      <c r="H1167" s="94">
        <f t="shared" si="123"/>
        <v>0</v>
      </c>
      <c r="I1167" s="94">
        <f t="shared" si="125"/>
        <v>0</v>
      </c>
      <c r="J1167" s="320" t="str">
        <f t="shared" si="124"/>
        <v>2116–2117</v>
      </c>
      <c r="L1167" s="356"/>
      <c r="N1167" s="95"/>
    </row>
    <row r="1168" spans="1:14" x14ac:dyDescent="0.3">
      <c r="A1168" s="354">
        <v>79260</v>
      </c>
      <c r="B1168" s="92">
        <f t="shared" si="120"/>
        <v>0</v>
      </c>
      <c r="C1168" s="93"/>
      <c r="D1168" s="94">
        <f t="shared" si="121"/>
        <v>0</v>
      </c>
      <c r="E1168" s="355">
        <f t="shared" si="119"/>
        <v>0</v>
      </c>
      <c r="F1168" s="94">
        <f t="shared" si="122"/>
        <v>0</v>
      </c>
      <c r="G1168" s="94">
        <f>IF(AND(C1168&lt;&gt;"",SUM(G$34:G1167)&lt;E$25),$E$25/$E$29,0)</f>
        <v>0</v>
      </c>
      <c r="H1168" s="94">
        <f t="shared" si="123"/>
        <v>0</v>
      </c>
      <c r="I1168" s="94">
        <f t="shared" si="125"/>
        <v>0</v>
      </c>
      <c r="J1168" s="320" t="str">
        <f t="shared" si="124"/>
        <v>2116–2117</v>
      </c>
      <c r="L1168" s="356"/>
      <c r="N1168" s="95"/>
    </row>
    <row r="1169" spans="1:14" x14ac:dyDescent="0.3">
      <c r="A1169" s="354">
        <v>79291</v>
      </c>
      <c r="B1169" s="92">
        <f t="shared" si="120"/>
        <v>0</v>
      </c>
      <c r="C1169" s="93"/>
      <c r="D1169" s="94">
        <f t="shared" si="121"/>
        <v>0</v>
      </c>
      <c r="E1169" s="355">
        <f t="shared" si="119"/>
        <v>0</v>
      </c>
      <c r="F1169" s="94">
        <f t="shared" si="122"/>
        <v>0</v>
      </c>
      <c r="G1169" s="94">
        <f>IF(AND(C1169&lt;&gt;"",SUM(G$34:G1168)&lt;E$25),$E$25/$E$29,0)</f>
        <v>0</v>
      </c>
      <c r="H1169" s="94">
        <f t="shared" si="123"/>
        <v>0</v>
      </c>
      <c r="I1169" s="94">
        <f t="shared" si="125"/>
        <v>0</v>
      </c>
      <c r="J1169" s="320" t="str">
        <f t="shared" si="124"/>
        <v>2116–2117</v>
      </c>
      <c r="L1169" s="356"/>
      <c r="N1169" s="95"/>
    </row>
    <row r="1170" spans="1:14" x14ac:dyDescent="0.3">
      <c r="A1170" s="354">
        <v>79319</v>
      </c>
      <c r="B1170" s="92">
        <f t="shared" si="120"/>
        <v>0</v>
      </c>
      <c r="C1170" s="93"/>
      <c r="D1170" s="94">
        <f t="shared" si="121"/>
        <v>0</v>
      </c>
      <c r="E1170" s="355">
        <f t="shared" si="119"/>
        <v>0</v>
      </c>
      <c r="F1170" s="94">
        <f t="shared" si="122"/>
        <v>0</v>
      </c>
      <c r="G1170" s="94">
        <f>IF(AND(C1170&lt;&gt;"",SUM(G$34:G1169)&lt;E$25),$E$25/$E$29,0)</f>
        <v>0</v>
      </c>
      <c r="H1170" s="94">
        <f t="shared" si="123"/>
        <v>0</v>
      </c>
      <c r="I1170" s="94">
        <f t="shared" si="125"/>
        <v>0</v>
      </c>
      <c r="J1170" s="320" t="str">
        <f t="shared" si="124"/>
        <v>2116–2117</v>
      </c>
      <c r="L1170" s="356"/>
      <c r="N1170" s="95"/>
    </row>
    <row r="1171" spans="1:14" x14ac:dyDescent="0.3">
      <c r="A1171" s="354">
        <v>79350</v>
      </c>
      <c r="B1171" s="92">
        <f t="shared" si="120"/>
        <v>0</v>
      </c>
      <c r="C1171" s="93"/>
      <c r="D1171" s="94">
        <f t="shared" si="121"/>
        <v>0</v>
      </c>
      <c r="E1171" s="355">
        <f t="shared" si="119"/>
        <v>0</v>
      </c>
      <c r="F1171" s="94">
        <f t="shared" si="122"/>
        <v>0</v>
      </c>
      <c r="G1171" s="94">
        <f>IF(AND(C1171&lt;&gt;"",SUM(G$34:G1170)&lt;E$25),$E$25/$E$29,0)</f>
        <v>0</v>
      </c>
      <c r="H1171" s="94">
        <f t="shared" si="123"/>
        <v>0</v>
      </c>
      <c r="I1171" s="94">
        <f t="shared" si="125"/>
        <v>0</v>
      </c>
      <c r="J1171" s="320" t="str">
        <f t="shared" si="124"/>
        <v>2116–2117</v>
      </c>
      <c r="L1171" s="356"/>
      <c r="N1171" s="95"/>
    </row>
    <row r="1172" spans="1:14" x14ac:dyDescent="0.3">
      <c r="A1172" s="354">
        <v>79380</v>
      </c>
      <c r="B1172" s="92">
        <f t="shared" si="120"/>
        <v>0</v>
      </c>
      <c r="C1172" s="93"/>
      <c r="D1172" s="94">
        <f t="shared" si="121"/>
        <v>0</v>
      </c>
      <c r="E1172" s="355">
        <f t="shared" si="119"/>
        <v>0</v>
      </c>
      <c r="F1172" s="94">
        <f t="shared" si="122"/>
        <v>0</v>
      </c>
      <c r="G1172" s="94">
        <f>IF(AND(C1172&lt;&gt;"",SUM(G$34:G1171)&lt;E$25),$E$25/$E$29,0)</f>
        <v>0</v>
      </c>
      <c r="H1172" s="94">
        <f t="shared" si="123"/>
        <v>0</v>
      </c>
      <c r="I1172" s="94">
        <f t="shared" si="125"/>
        <v>0</v>
      </c>
      <c r="J1172" s="320" t="str">
        <f t="shared" si="124"/>
        <v>2116–2117</v>
      </c>
      <c r="L1172" s="356"/>
      <c r="N1172" s="95"/>
    </row>
    <row r="1173" spans="1:14" x14ac:dyDescent="0.3">
      <c r="A1173" s="354">
        <v>79411</v>
      </c>
      <c r="B1173" s="92">
        <f t="shared" si="120"/>
        <v>0</v>
      </c>
      <c r="C1173" s="93"/>
      <c r="D1173" s="94">
        <f t="shared" si="121"/>
        <v>0</v>
      </c>
      <c r="E1173" s="355">
        <f t="shared" si="119"/>
        <v>0</v>
      </c>
      <c r="F1173" s="94">
        <f t="shared" si="122"/>
        <v>0</v>
      </c>
      <c r="G1173" s="94">
        <f>IF(AND(C1173&lt;&gt;"",SUM(G$34:G1172)&lt;E$25),$E$25/$E$29,0)</f>
        <v>0</v>
      </c>
      <c r="H1173" s="94">
        <f t="shared" si="123"/>
        <v>0</v>
      </c>
      <c r="I1173" s="94">
        <f t="shared" si="125"/>
        <v>0</v>
      </c>
      <c r="J1173" s="320" t="str">
        <f t="shared" si="124"/>
        <v>2116–2117</v>
      </c>
      <c r="L1173" s="356"/>
      <c r="N1173" s="95"/>
    </row>
    <row r="1174" spans="1:14" x14ac:dyDescent="0.3">
      <c r="A1174" s="354">
        <v>79441</v>
      </c>
      <c r="B1174" s="92">
        <f t="shared" si="120"/>
        <v>0</v>
      </c>
      <c r="C1174" s="93"/>
      <c r="D1174" s="94">
        <f t="shared" si="121"/>
        <v>0</v>
      </c>
      <c r="E1174" s="355">
        <f t="shared" si="119"/>
        <v>0</v>
      </c>
      <c r="F1174" s="94">
        <f t="shared" si="122"/>
        <v>0</v>
      </c>
      <c r="G1174" s="94">
        <f>IF(AND(C1174&lt;&gt;"",SUM(G$34:G1173)&lt;E$25),$E$25/$E$29,0)</f>
        <v>0</v>
      </c>
      <c r="H1174" s="94">
        <f t="shared" si="123"/>
        <v>0</v>
      </c>
      <c r="I1174" s="94">
        <f t="shared" si="125"/>
        <v>0</v>
      </c>
      <c r="J1174" s="320" t="str">
        <f t="shared" si="124"/>
        <v>2117–2118</v>
      </c>
      <c r="L1174" s="356"/>
      <c r="N1174" s="95"/>
    </row>
    <row r="1175" spans="1:14" x14ac:dyDescent="0.3">
      <c r="A1175" s="354">
        <v>79472</v>
      </c>
      <c r="B1175" s="92">
        <f t="shared" si="120"/>
        <v>0</v>
      </c>
      <c r="C1175" s="93"/>
      <c r="D1175" s="94">
        <f t="shared" si="121"/>
        <v>0</v>
      </c>
      <c r="E1175" s="355">
        <f t="shared" si="119"/>
        <v>0</v>
      </c>
      <c r="F1175" s="94">
        <f t="shared" si="122"/>
        <v>0</v>
      </c>
      <c r="G1175" s="94">
        <f>IF(AND(C1175&lt;&gt;"",SUM(G$34:G1174)&lt;E$25),$E$25/$E$29,0)</f>
        <v>0</v>
      </c>
      <c r="H1175" s="94">
        <f t="shared" si="123"/>
        <v>0</v>
      </c>
      <c r="I1175" s="94">
        <f t="shared" si="125"/>
        <v>0</v>
      </c>
      <c r="J1175" s="320" t="str">
        <f t="shared" si="124"/>
        <v>2117–2118</v>
      </c>
      <c r="L1175" s="356"/>
      <c r="N1175" s="95"/>
    </row>
    <row r="1176" spans="1:14" x14ac:dyDescent="0.3">
      <c r="A1176" s="354">
        <v>79503</v>
      </c>
      <c r="B1176" s="92">
        <f t="shared" si="120"/>
        <v>0</v>
      </c>
      <c r="C1176" s="93"/>
      <c r="D1176" s="94">
        <f t="shared" si="121"/>
        <v>0</v>
      </c>
      <c r="E1176" s="355">
        <f t="shared" si="119"/>
        <v>0</v>
      </c>
      <c r="F1176" s="94">
        <f t="shared" si="122"/>
        <v>0</v>
      </c>
      <c r="G1176" s="94">
        <f>IF(AND(C1176&lt;&gt;"",SUM(G$34:G1175)&lt;E$25),$E$25/$E$29,0)</f>
        <v>0</v>
      </c>
      <c r="H1176" s="94">
        <f t="shared" si="123"/>
        <v>0</v>
      </c>
      <c r="I1176" s="94">
        <f t="shared" si="125"/>
        <v>0</v>
      </c>
      <c r="J1176" s="320" t="str">
        <f t="shared" si="124"/>
        <v>2117–2118</v>
      </c>
      <c r="L1176" s="356"/>
      <c r="N1176" s="95"/>
    </row>
    <row r="1177" spans="1:14" x14ac:dyDescent="0.3">
      <c r="A1177" s="354">
        <v>79533</v>
      </c>
      <c r="B1177" s="92">
        <f t="shared" si="120"/>
        <v>0</v>
      </c>
      <c r="C1177" s="93"/>
      <c r="D1177" s="94">
        <f t="shared" si="121"/>
        <v>0</v>
      </c>
      <c r="E1177" s="355">
        <f t="shared" si="119"/>
        <v>0</v>
      </c>
      <c r="F1177" s="94">
        <f t="shared" si="122"/>
        <v>0</v>
      </c>
      <c r="G1177" s="94">
        <f>IF(AND(C1177&lt;&gt;"",SUM(G$34:G1176)&lt;E$25),$E$25/$E$29,0)</f>
        <v>0</v>
      </c>
      <c r="H1177" s="94">
        <f t="shared" si="123"/>
        <v>0</v>
      </c>
      <c r="I1177" s="94">
        <f t="shared" si="125"/>
        <v>0</v>
      </c>
      <c r="J1177" s="320" t="str">
        <f t="shared" si="124"/>
        <v>2117–2118</v>
      </c>
      <c r="L1177" s="356"/>
      <c r="N1177" s="95"/>
    </row>
    <row r="1178" spans="1:14" x14ac:dyDescent="0.3">
      <c r="A1178" s="354">
        <v>79564</v>
      </c>
      <c r="B1178" s="92">
        <f t="shared" si="120"/>
        <v>0</v>
      </c>
      <c r="C1178" s="93"/>
      <c r="D1178" s="94">
        <f t="shared" si="121"/>
        <v>0</v>
      </c>
      <c r="E1178" s="355">
        <f t="shared" si="119"/>
        <v>0</v>
      </c>
      <c r="F1178" s="94">
        <f t="shared" si="122"/>
        <v>0</v>
      </c>
      <c r="G1178" s="94">
        <f>IF(AND(C1178&lt;&gt;"",SUM(G$34:G1177)&lt;E$25),$E$25/$E$29,0)</f>
        <v>0</v>
      </c>
      <c r="H1178" s="94">
        <f t="shared" si="123"/>
        <v>0</v>
      </c>
      <c r="I1178" s="94">
        <f t="shared" si="125"/>
        <v>0</v>
      </c>
      <c r="J1178" s="320" t="str">
        <f t="shared" si="124"/>
        <v>2117–2118</v>
      </c>
      <c r="L1178" s="356"/>
      <c r="N1178" s="95"/>
    </row>
    <row r="1179" spans="1:14" x14ac:dyDescent="0.3">
      <c r="A1179" s="354">
        <v>79594</v>
      </c>
      <c r="B1179" s="92">
        <f t="shared" si="120"/>
        <v>0</v>
      </c>
      <c r="C1179" s="93"/>
      <c r="D1179" s="94">
        <f t="shared" si="121"/>
        <v>0</v>
      </c>
      <c r="E1179" s="355">
        <f t="shared" si="119"/>
        <v>0</v>
      </c>
      <c r="F1179" s="94">
        <f t="shared" si="122"/>
        <v>0</v>
      </c>
      <c r="G1179" s="94">
        <f>IF(AND(C1179&lt;&gt;"",SUM(G$34:G1178)&lt;E$25),$E$25/$E$29,0)</f>
        <v>0</v>
      </c>
      <c r="H1179" s="94">
        <f t="shared" si="123"/>
        <v>0</v>
      </c>
      <c r="I1179" s="94">
        <f t="shared" si="125"/>
        <v>0</v>
      </c>
      <c r="J1179" s="320" t="str">
        <f t="shared" si="124"/>
        <v>2117–2118</v>
      </c>
      <c r="L1179" s="356"/>
      <c r="N1179" s="95"/>
    </row>
    <row r="1180" spans="1:14" x14ac:dyDescent="0.3">
      <c r="A1180" s="354">
        <v>79625</v>
      </c>
      <c r="B1180" s="92">
        <f t="shared" si="120"/>
        <v>0</v>
      </c>
      <c r="C1180" s="93"/>
      <c r="D1180" s="94">
        <f t="shared" si="121"/>
        <v>0</v>
      </c>
      <c r="E1180" s="355">
        <f t="shared" si="119"/>
        <v>0</v>
      </c>
      <c r="F1180" s="94">
        <f t="shared" si="122"/>
        <v>0</v>
      </c>
      <c r="G1180" s="94">
        <f>IF(AND(C1180&lt;&gt;"",SUM(G$34:G1179)&lt;E$25),$E$25/$E$29,0)</f>
        <v>0</v>
      </c>
      <c r="H1180" s="94">
        <f t="shared" si="123"/>
        <v>0</v>
      </c>
      <c r="I1180" s="94">
        <f t="shared" si="125"/>
        <v>0</v>
      </c>
      <c r="J1180" s="320" t="str">
        <f t="shared" si="124"/>
        <v>2117–2118</v>
      </c>
      <c r="L1180" s="356"/>
      <c r="N1180" s="95"/>
    </row>
    <row r="1181" spans="1:14" x14ac:dyDescent="0.3">
      <c r="A1181" s="354">
        <v>79656</v>
      </c>
      <c r="B1181" s="92">
        <f t="shared" si="120"/>
        <v>0</v>
      </c>
      <c r="C1181" s="93"/>
      <c r="D1181" s="94">
        <f t="shared" si="121"/>
        <v>0</v>
      </c>
      <c r="E1181" s="355">
        <f t="shared" si="119"/>
        <v>0</v>
      </c>
      <c r="F1181" s="94">
        <f t="shared" si="122"/>
        <v>0</v>
      </c>
      <c r="G1181" s="94">
        <f>IF(AND(C1181&lt;&gt;"",SUM(G$34:G1180)&lt;E$25),$E$25/$E$29,0)</f>
        <v>0</v>
      </c>
      <c r="H1181" s="94">
        <f t="shared" si="123"/>
        <v>0</v>
      </c>
      <c r="I1181" s="94">
        <f t="shared" si="125"/>
        <v>0</v>
      </c>
      <c r="J1181" s="320" t="str">
        <f t="shared" si="124"/>
        <v>2117–2118</v>
      </c>
      <c r="L1181" s="356"/>
      <c r="N1181" s="95"/>
    </row>
    <row r="1182" spans="1:14" x14ac:dyDescent="0.3">
      <c r="A1182" s="354">
        <v>79684</v>
      </c>
      <c r="B1182" s="92">
        <f t="shared" si="120"/>
        <v>0</v>
      </c>
      <c r="C1182" s="93"/>
      <c r="D1182" s="94">
        <f t="shared" si="121"/>
        <v>0</v>
      </c>
      <c r="E1182" s="355">
        <f t="shared" si="119"/>
        <v>0</v>
      </c>
      <c r="F1182" s="94">
        <f t="shared" si="122"/>
        <v>0</v>
      </c>
      <c r="G1182" s="94">
        <f>IF(AND(C1182&lt;&gt;"",SUM(G$34:G1181)&lt;E$25),$E$25/$E$29,0)</f>
        <v>0</v>
      </c>
      <c r="H1182" s="94">
        <f t="shared" si="123"/>
        <v>0</v>
      </c>
      <c r="I1182" s="94">
        <f t="shared" si="125"/>
        <v>0</v>
      </c>
      <c r="J1182" s="320" t="str">
        <f t="shared" si="124"/>
        <v>2117–2118</v>
      </c>
      <c r="L1182" s="356"/>
      <c r="N1182" s="95"/>
    </row>
    <row r="1183" spans="1:14" x14ac:dyDescent="0.3">
      <c r="A1183" s="354">
        <v>79715</v>
      </c>
      <c r="B1183" s="92">
        <f t="shared" si="120"/>
        <v>0</v>
      </c>
      <c r="C1183" s="93"/>
      <c r="D1183" s="94">
        <f t="shared" si="121"/>
        <v>0</v>
      </c>
      <c r="E1183" s="355">
        <f t="shared" si="119"/>
        <v>0</v>
      </c>
      <c r="F1183" s="94">
        <f t="shared" si="122"/>
        <v>0</v>
      </c>
      <c r="G1183" s="94">
        <f>IF(AND(C1183&lt;&gt;"",SUM(G$34:G1182)&lt;E$25),$E$25/$E$29,0)</f>
        <v>0</v>
      </c>
      <c r="H1183" s="94">
        <f t="shared" si="123"/>
        <v>0</v>
      </c>
      <c r="I1183" s="94">
        <f t="shared" si="125"/>
        <v>0</v>
      </c>
      <c r="J1183" s="320" t="str">
        <f t="shared" si="124"/>
        <v>2117–2118</v>
      </c>
      <c r="L1183" s="356"/>
      <c r="N1183" s="95"/>
    </row>
    <row r="1184" spans="1:14" x14ac:dyDescent="0.3">
      <c r="A1184" s="354">
        <v>79745</v>
      </c>
      <c r="B1184" s="92">
        <f t="shared" si="120"/>
        <v>0</v>
      </c>
      <c r="C1184" s="93"/>
      <c r="D1184" s="94">
        <f t="shared" si="121"/>
        <v>0</v>
      </c>
      <c r="E1184" s="355">
        <f t="shared" si="119"/>
        <v>0</v>
      </c>
      <c r="F1184" s="94">
        <f t="shared" si="122"/>
        <v>0</v>
      </c>
      <c r="G1184" s="94">
        <f>IF(AND(C1184&lt;&gt;"",SUM(G$34:G1183)&lt;E$25),$E$25/$E$29,0)</f>
        <v>0</v>
      </c>
      <c r="H1184" s="94">
        <f t="shared" si="123"/>
        <v>0</v>
      </c>
      <c r="I1184" s="94">
        <f t="shared" si="125"/>
        <v>0</v>
      </c>
      <c r="J1184" s="320" t="str">
        <f t="shared" si="124"/>
        <v>2117–2118</v>
      </c>
      <c r="L1184" s="356"/>
      <c r="N1184" s="95"/>
    </row>
    <row r="1185" spans="1:14" x14ac:dyDescent="0.3">
      <c r="A1185" s="354">
        <v>79776</v>
      </c>
      <c r="B1185" s="92">
        <f t="shared" si="120"/>
        <v>0</v>
      </c>
      <c r="C1185" s="93"/>
      <c r="D1185" s="94">
        <f t="shared" si="121"/>
        <v>0</v>
      </c>
      <c r="E1185" s="355">
        <f t="shared" si="119"/>
        <v>0</v>
      </c>
      <c r="F1185" s="94">
        <f t="shared" si="122"/>
        <v>0</v>
      </c>
      <c r="G1185" s="94">
        <f>IF(AND(C1185&lt;&gt;"",SUM(G$34:G1184)&lt;E$25),$E$25/$E$29,0)</f>
        <v>0</v>
      </c>
      <c r="H1185" s="94">
        <f t="shared" si="123"/>
        <v>0</v>
      </c>
      <c r="I1185" s="94">
        <f t="shared" si="125"/>
        <v>0</v>
      </c>
      <c r="J1185" s="320" t="str">
        <f t="shared" si="124"/>
        <v>2117–2118</v>
      </c>
      <c r="L1185" s="356"/>
      <c r="N1185" s="95"/>
    </row>
    <row r="1186" spans="1:14" x14ac:dyDescent="0.3">
      <c r="A1186" s="354">
        <v>79806</v>
      </c>
      <c r="B1186" s="92">
        <f t="shared" si="120"/>
        <v>0</v>
      </c>
      <c r="C1186" s="93"/>
      <c r="D1186" s="94">
        <f t="shared" si="121"/>
        <v>0</v>
      </c>
      <c r="E1186" s="355">
        <f t="shared" ref="E1186:E1245" si="126">C1186-D1186</f>
        <v>0</v>
      </c>
      <c r="F1186" s="94">
        <f t="shared" si="122"/>
        <v>0</v>
      </c>
      <c r="G1186" s="94">
        <f>IF(AND(C1186&lt;&gt;"",SUM(G$34:G1185)&lt;E$25),$E$25/$E$29,0)</f>
        <v>0</v>
      </c>
      <c r="H1186" s="94">
        <f t="shared" si="123"/>
        <v>0</v>
      </c>
      <c r="I1186" s="94">
        <f t="shared" si="125"/>
        <v>0</v>
      </c>
      <c r="J1186" s="320" t="str">
        <f t="shared" si="124"/>
        <v>2118–2119</v>
      </c>
      <c r="L1186" s="356"/>
      <c r="N1186" s="95"/>
    </row>
    <row r="1187" spans="1:14" x14ac:dyDescent="0.3">
      <c r="A1187" s="354">
        <v>79837</v>
      </c>
      <c r="B1187" s="92">
        <f t="shared" ref="B1187:B1245" si="127">IF(C1187&gt;0,C1187*-1,C1187)</f>
        <v>0</v>
      </c>
      <c r="C1187" s="93"/>
      <c r="D1187" s="94">
        <f t="shared" ref="D1187:D1245" si="128">IF(C1187="",0,IF($E$20="Beginning",IF(C1186&lt;&gt;"",$F1186*$E$16/12,0),IF(C1186&lt;&gt;"",$F1186*$E$16/12,$E$21*$E$16/12)))</f>
        <v>0</v>
      </c>
      <c r="E1187" s="355">
        <f t="shared" si="126"/>
        <v>0</v>
      </c>
      <c r="F1187" s="94">
        <f t="shared" ref="F1187:F1245" si="129">IF(C1187="",0,IF(C1186="",$E$21-E1187,IF(C1187&lt;&gt;"",F1186-E1187)))</f>
        <v>0</v>
      </c>
      <c r="G1187" s="94">
        <f>IF(AND(C1187&lt;&gt;"",SUM(G$34:G1186)&lt;E$25),$E$25/$E$29,0)</f>
        <v>0</v>
      </c>
      <c r="H1187" s="94">
        <f t="shared" ref="H1187:H1245" si="130">IF(C1187&lt;&gt;"",G1187+H1186,0)</f>
        <v>0</v>
      </c>
      <c r="I1187" s="94">
        <f t="shared" si="125"/>
        <v>0</v>
      </c>
      <c r="J1187" s="320" t="str">
        <f t="shared" ref="J1187:J1245" si="131">IF(OR(MONTH(A1187)=1,MONTH(A1187)=2,MONTH(A1187)=3,MONTH(A1187)=4,MONTH(A1187)=5,MONTH(A1187)=6),YEAR(A1187)-1&amp;"–"&amp;YEAR(A1187),YEAR(A1187)&amp;"–"&amp;YEAR(A1187)+1)</f>
        <v>2118–2119</v>
      </c>
      <c r="L1187" s="356"/>
      <c r="N1187" s="95"/>
    </row>
    <row r="1188" spans="1:14" x14ac:dyDescent="0.3">
      <c r="A1188" s="354">
        <v>79868</v>
      </c>
      <c r="B1188" s="92">
        <f t="shared" si="127"/>
        <v>0</v>
      </c>
      <c r="C1188" s="93"/>
      <c r="D1188" s="94">
        <f t="shared" si="128"/>
        <v>0</v>
      </c>
      <c r="E1188" s="355">
        <f t="shared" si="126"/>
        <v>0</v>
      </c>
      <c r="F1188" s="94">
        <f t="shared" si="129"/>
        <v>0</v>
      </c>
      <c r="G1188" s="94">
        <f>IF(AND(C1188&lt;&gt;"",SUM(G$34:G1187)&lt;E$25),$E$25/$E$29,0)</f>
        <v>0</v>
      </c>
      <c r="H1188" s="94">
        <f t="shared" si="130"/>
        <v>0</v>
      </c>
      <c r="I1188" s="94">
        <f t="shared" ref="I1188:I1245" si="132">IF(C1188&lt;&gt;"",$E$25-H1188,0)</f>
        <v>0</v>
      </c>
      <c r="J1188" s="320" t="str">
        <f t="shared" si="131"/>
        <v>2118–2119</v>
      </c>
      <c r="L1188" s="356"/>
      <c r="N1188" s="95"/>
    </row>
    <row r="1189" spans="1:14" x14ac:dyDescent="0.3">
      <c r="A1189" s="354">
        <v>79898</v>
      </c>
      <c r="B1189" s="92">
        <f t="shared" si="127"/>
        <v>0</v>
      </c>
      <c r="C1189" s="93"/>
      <c r="D1189" s="94">
        <f t="shared" si="128"/>
        <v>0</v>
      </c>
      <c r="E1189" s="355">
        <f t="shared" si="126"/>
        <v>0</v>
      </c>
      <c r="F1189" s="94">
        <f t="shared" si="129"/>
        <v>0</v>
      </c>
      <c r="G1189" s="94">
        <f>IF(AND(C1189&lt;&gt;"",SUM(G$34:G1188)&lt;E$25),$E$25/$E$29,0)</f>
        <v>0</v>
      </c>
      <c r="H1189" s="94">
        <f t="shared" si="130"/>
        <v>0</v>
      </c>
      <c r="I1189" s="94">
        <f t="shared" si="132"/>
        <v>0</v>
      </c>
      <c r="J1189" s="320" t="str">
        <f t="shared" si="131"/>
        <v>2118–2119</v>
      </c>
      <c r="L1189" s="356"/>
      <c r="N1189" s="95"/>
    </row>
    <row r="1190" spans="1:14" x14ac:dyDescent="0.3">
      <c r="A1190" s="354">
        <v>79929</v>
      </c>
      <c r="B1190" s="92">
        <f t="shared" si="127"/>
        <v>0</v>
      </c>
      <c r="C1190" s="93"/>
      <c r="D1190" s="94">
        <f t="shared" si="128"/>
        <v>0</v>
      </c>
      <c r="E1190" s="355">
        <f t="shared" si="126"/>
        <v>0</v>
      </c>
      <c r="F1190" s="94">
        <f t="shared" si="129"/>
        <v>0</v>
      </c>
      <c r="G1190" s="94">
        <f>IF(AND(C1190&lt;&gt;"",SUM(G$34:G1189)&lt;E$25),$E$25/$E$29,0)</f>
        <v>0</v>
      </c>
      <c r="H1190" s="94">
        <f t="shared" si="130"/>
        <v>0</v>
      </c>
      <c r="I1190" s="94">
        <f t="shared" si="132"/>
        <v>0</v>
      </c>
      <c r="J1190" s="320" t="str">
        <f t="shared" si="131"/>
        <v>2118–2119</v>
      </c>
      <c r="L1190" s="356"/>
      <c r="N1190" s="95"/>
    </row>
    <row r="1191" spans="1:14" x14ac:dyDescent="0.3">
      <c r="A1191" s="354">
        <v>79959</v>
      </c>
      <c r="B1191" s="92">
        <f t="shared" si="127"/>
        <v>0</v>
      </c>
      <c r="C1191" s="93"/>
      <c r="D1191" s="94">
        <f t="shared" si="128"/>
        <v>0</v>
      </c>
      <c r="E1191" s="355">
        <f t="shared" si="126"/>
        <v>0</v>
      </c>
      <c r="F1191" s="94">
        <f t="shared" si="129"/>
        <v>0</v>
      </c>
      <c r="G1191" s="94">
        <f>IF(AND(C1191&lt;&gt;"",SUM(G$34:G1190)&lt;E$25),$E$25/$E$29,0)</f>
        <v>0</v>
      </c>
      <c r="H1191" s="94">
        <f t="shared" si="130"/>
        <v>0</v>
      </c>
      <c r="I1191" s="94">
        <f t="shared" si="132"/>
        <v>0</v>
      </c>
      <c r="J1191" s="320" t="str">
        <f t="shared" si="131"/>
        <v>2118–2119</v>
      </c>
      <c r="L1191" s="356"/>
      <c r="N1191" s="95"/>
    </row>
    <row r="1192" spans="1:14" x14ac:dyDescent="0.3">
      <c r="A1192" s="354">
        <v>79990</v>
      </c>
      <c r="B1192" s="92">
        <f t="shared" si="127"/>
        <v>0</v>
      </c>
      <c r="C1192" s="93"/>
      <c r="D1192" s="94">
        <f t="shared" si="128"/>
        <v>0</v>
      </c>
      <c r="E1192" s="355">
        <f t="shared" si="126"/>
        <v>0</v>
      </c>
      <c r="F1192" s="94">
        <f t="shared" si="129"/>
        <v>0</v>
      </c>
      <c r="G1192" s="94">
        <f>IF(AND(C1192&lt;&gt;"",SUM(G$34:G1191)&lt;E$25),$E$25/$E$29,0)</f>
        <v>0</v>
      </c>
      <c r="H1192" s="94">
        <f t="shared" si="130"/>
        <v>0</v>
      </c>
      <c r="I1192" s="94">
        <f t="shared" si="132"/>
        <v>0</v>
      </c>
      <c r="J1192" s="320" t="str">
        <f t="shared" si="131"/>
        <v>2118–2119</v>
      </c>
      <c r="L1192" s="356"/>
      <c r="N1192" s="95"/>
    </row>
    <row r="1193" spans="1:14" x14ac:dyDescent="0.3">
      <c r="A1193" s="354">
        <v>80021</v>
      </c>
      <c r="B1193" s="92">
        <f t="shared" si="127"/>
        <v>0</v>
      </c>
      <c r="C1193" s="93"/>
      <c r="D1193" s="94">
        <f t="shared" si="128"/>
        <v>0</v>
      </c>
      <c r="E1193" s="355">
        <f t="shared" si="126"/>
        <v>0</v>
      </c>
      <c r="F1193" s="94">
        <f t="shared" si="129"/>
        <v>0</v>
      </c>
      <c r="G1193" s="94">
        <f>IF(AND(C1193&lt;&gt;"",SUM(G$34:G1192)&lt;E$25),$E$25/$E$29,0)</f>
        <v>0</v>
      </c>
      <c r="H1193" s="94">
        <f t="shared" si="130"/>
        <v>0</v>
      </c>
      <c r="I1193" s="94">
        <f t="shared" si="132"/>
        <v>0</v>
      </c>
      <c r="J1193" s="320" t="str">
        <f t="shared" si="131"/>
        <v>2118–2119</v>
      </c>
      <c r="L1193" s="356"/>
      <c r="N1193" s="95"/>
    </row>
    <row r="1194" spans="1:14" x14ac:dyDescent="0.3">
      <c r="A1194" s="354">
        <v>80049</v>
      </c>
      <c r="B1194" s="92">
        <f t="shared" si="127"/>
        <v>0</v>
      </c>
      <c r="C1194" s="93"/>
      <c r="D1194" s="94">
        <f t="shared" si="128"/>
        <v>0</v>
      </c>
      <c r="E1194" s="355">
        <f t="shared" si="126"/>
        <v>0</v>
      </c>
      <c r="F1194" s="94">
        <f t="shared" si="129"/>
        <v>0</v>
      </c>
      <c r="G1194" s="94">
        <f>IF(AND(C1194&lt;&gt;"",SUM(G$34:G1193)&lt;E$25),$E$25/$E$29,0)</f>
        <v>0</v>
      </c>
      <c r="H1194" s="94">
        <f t="shared" si="130"/>
        <v>0</v>
      </c>
      <c r="I1194" s="94">
        <f t="shared" si="132"/>
        <v>0</v>
      </c>
      <c r="J1194" s="320" t="str">
        <f t="shared" si="131"/>
        <v>2118–2119</v>
      </c>
      <c r="L1194" s="356"/>
      <c r="N1194" s="95"/>
    </row>
    <row r="1195" spans="1:14" x14ac:dyDescent="0.3">
      <c r="A1195" s="354">
        <v>80080</v>
      </c>
      <c r="B1195" s="92">
        <f t="shared" si="127"/>
        <v>0</v>
      </c>
      <c r="C1195" s="93"/>
      <c r="D1195" s="94">
        <f t="shared" si="128"/>
        <v>0</v>
      </c>
      <c r="E1195" s="355">
        <f t="shared" si="126"/>
        <v>0</v>
      </c>
      <c r="F1195" s="94">
        <f t="shared" si="129"/>
        <v>0</v>
      </c>
      <c r="G1195" s="94">
        <f>IF(AND(C1195&lt;&gt;"",SUM(G$34:G1194)&lt;E$25),$E$25/$E$29,0)</f>
        <v>0</v>
      </c>
      <c r="H1195" s="94">
        <f t="shared" si="130"/>
        <v>0</v>
      </c>
      <c r="I1195" s="94">
        <f t="shared" si="132"/>
        <v>0</v>
      </c>
      <c r="J1195" s="320" t="str">
        <f t="shared" si="131"/>
        <v>2118–2119</v>
      </c>
      <c r="L1195" s="356"/>
      <c r="N1195" s="95"/>
    </row>
    <row r="1196" spans="1:14" x14ac:dyDescent="0.3">
      <c r="A1196" s="354">
        <v>80110</v>
      </c>
      <c r="B1196" s="92">
        <f t="shared" si="127"/>
        <v>0</v>
      </c>
      <c r="C1196" s="93"/>
      <c r="D1196" s="94">
        <f t="shared" si="128"/>
        <v>0</v>
      </c>
      <c r="E1196" s="355">
        <f t="shared" si="126"/>
        <v>0</v>
      </c>
      <c r="F1196" s="94">
        <f t="shared" si="129"/>
        <v>0</v>
      </c>
      <c r="G1196" s="94">
        <f>IF(AND(C1196&lt;&gt;"",SUM(G$34:G1195)&lt;E$25),$E$25/$E$29,0)</f>
        <v>0</v>
      </c>
      <c r="H1196" s="94">
        <f t="shared" si="130"/>
        <v>0</v>
      </c>
      <c r="I1196" s="94">
        <f t="shared" si="132"/>
        <v>0</v>
      </c>
      <c r="J1196" s="320" t="str">
        <f t="shared" si="131"/>
        <v>2118–2119</v>
      </c>
      <c r="L1196" s="356"/>
      <c r="N1196" s="95"/>
    </row>
    <row r="1197" spans="1:14" x14ac:dyDescent="0.3">
      <c r="A1197" s="354">
        <v>80141</v>
      </c>
      <c r="B1197" s="92">
        <f t="shared" si="127"/>
        <v>0</v>
      </c>
      <c r="C1197" s="93"/>
      <c r="D1197" s="94">
        <f t="shared" si="128"/>
        <v>0</v>
      </c>
      <c r="E1197" s="355">
        <f t="shared" si="126"/>
        <v>0</v>
      </c>
      <c r="F1197" s="94">
        <f t="shared" si="129"/>
        <v>0</v>
      </c>
      <c r="G1197" s="94">
        <f>IF(AND(C1197&lt;&gt;"",SUM(G$34:G1196)&lt;E$25),$E$25/$E$29,0)</f>
        <v>0</v>
      </c>
      <c r="H1197" s="94">
        <f t="shared" si="130"/>
        <v>0</v>
      </c>
      <c r="I1197" s="94">
        <f t="shared" si="132"/>
        <v>0</v>
      </c>
      <c r="J1197" s="320" t="str">
        <f t="shared" si="131"/>
        <v>2118–2119</v>
      </c>
      <c r="L1197" s="356"/>
      <c r="N1197" s="95"/>
    </row>
    <row r="1198" spans="1:14" x14ac:dyDescent="0.3">
      <c r="A1198" s="354">
        <v>80171</v>
      </c>
      <c r="B1198" s="92">
        <f t="shared" si="127"/>
        <v>0</v>
      </c>
      <c r="C1198" s="93"/>
      <c r="D1198" s="94">
        <f t="shared" si="128"/>
        <v>0</v>
      </c>
      <c r="E1198" s="355">
        <f t="shared" si="126"/>
        <v>0</v>
      </c>
      <c r="F1198" s="94">
        <f t="shared" si="129"/>
        <v>0</v>
      </c>
      <c r="G1198" s="94">
        <f>IF(AND(C1198&lt;&gt;"",SUM(G$34:G1197)&lt;E$25),$E$25/$E$29,0)</f>
        <v>0</v>
      </c>
      <c r="H1198" s="94">
        <f t="shared" si="130"/>
        <v>0</v>
      </c>
      <c r="I1198" s="94">
        <f t="shared" si="132"/>
        <v>0</v>
      </c>
      <c r="J1198" s="320" t="str">
        <f t="shared" si="131"/>
        <v>2119–2120</v>
      </c>
      <c r="L1198" s="356"/>
      <c r="N1198" s="95"/>
    </row>
    <row r="1199" spans="1:14" x14ac:dyDescent="0.3">
      <c r="A1199" s="354">
        <v>80202</v>
      </c>
      <c r="B1199" s="92">
        <f t="shared" si="127"/>
        <v>0</v>
      </c>
      <c r="C1199" s="93"/>
      <c r="D1199" s="94">
        <f t="shared" si="128"/>
        <v>0</v>
      </c>
      <c r="E1199" s="355">
        <f t="shared" si="126"/>
        <v>0</v>
      </c>
      <c r="F1199" s="94">
        <f t="shared" si="129"/>
        <v>0</v>
      </c>
      <c r="G1199" s="94">
        <f>IF(AND(C1199&lt;&gt;"",SUM(G$34:G1198)&lt;E$25),$E$25/$E$29,0)</f>
        <v>0</v>
      </c>
      <c r="H1199" s="94">
        <f t="shared" si="130"/>
        <v>0</v>
      </c>
      <c r="I1199" s="94">
        <f t="shared" si="132"/>
        <v>0</v>
      </c>
      <c r="J1199" s="320" t="str">
        <f t="shared" si="131"/>
        <v>2119–2120</v>
      </c>
      <c r="L1199" s="356"/>
      <c r="N1199" s="95"/>
    </row>
    <row r="1200" spans="1:14" x14ac:dyDescent="0.3">
      <c r="A1200" s="354">
        <v>80233</v>
      </c>
      <c r="B1200" s="92">
        <f t="shared" si="127"/>
        <v>0</v>
      </c>
      <c r="C1200" s="93"/>
      <c r="D1200" s="94">
        <f t="shared" si="128"/>
        <v>0</v>
      </c>
      <c r="E1200" s="355">
        <f t="shared" si="126"/>
        <v>0</v>
      </c>
      <c r="F1200" s="94">
        <f t="shared" si="129"/>
        <v>0</v>
      </c>
      <c r="G1200" s="94">
        <f>IF(AND(C1200&lt;&gt;"",SUM(G$34:G1199)&lt;E$25),$E$25/$E$29,0)</f>
        <v>0</v>
      </c>
      <c r="H1200" s="94">
        <f t="shared" si="130"/>
        <v>0</v>
      </c>
      <c r="I1200" s="94">
        <f t="shared" si="132"/>
        <v>0</v>
      </c>
      <c r="J1200" s="320" t="str">
        <f t="shared" si="131"/>
        <v>2119–2120</v>
      </c>
      <c r="L1200" s="356"/>
      <c r="N1200" s="95"/>
    </row>
    <row r="1201" spans="1:14" x14ac:dyDescent="0.3">
      <c r="A1201" s="354">
        <v>80263</v>
      </c>
      <c r="B1201" s="92">
        <f t="shared" si="127"/>
        <v>0</v>
      </c>
      <c r="C1201" s="93"/>
      <c r="D1201" s="94">
        <f t="shared" si="128"/>
        <v>0</v>
      </c>
      <c r="E1201" s="355">
        <f t="shared" si="126"/>
        <v>0</v>
      </c>
      <c r="F1201" s="94">
        <f t="shared" si="129"/>
        <v>0</v>
      </c>
      <c r="G1201" s="94">
        <f>IF(AND(C1201&lt;&gt;"",SUM(G$34:G1200)&lt;E$25),$E$25/$E$29,0)</f>
        <v>0</v>
      </c>
      <c r="H1201" s="94">
        <f t="shared" si="130"/>
        <v>0</v>
      </c>
      <c r="I1201" s="94">
        <f t="shared" si="132"/>
        <v>0</v>
      </c>
      <c r="J1201" s="320" t="str">
        <f t="shared" si="131"/>
        <v>2119–2120</v>
      </c>
      <c r="L1201" s="356"/>
      <c r="N1201" s="95"/>
    </row>
    <row r="1202" spans="1:14" x14ac:dyDescent="0.3">
      <c r="A1202" s="354">
        <v>80294</v>
      </c>
      <c r="B1202" s="92">
        <f t="shared" si="127"/>
        <v>0</v>
      </c>
      <c r="C1202" s="93"/>
      <c r="D1202" s="94">
        <f t="shared" si="128"/>
        <v>0</v>
      </c>
      <c r="E1202" s="355">
        <f t="shared" si="126"/>
        <v>0</v>
      </c>
      <c r="F1202" s="94">
        <f t="shared" si="129"/>
        <v>0</v>
      </c>
      <c r="G1202" s="94">
        <f>IF(AND(C1202&lt;&gt;"",SUM(G$34:G1201)&lt;E$25),$E$25/$E$29,0)</f>
        <v>0</v>
      </c>
      <c r="H1202" s="94">
        <f t="shared" si="130"/>
        <v>0</v>
      </c>
      <c r="I1202" s="94">
        <f t="shared" si="132"/>
        <v>0</v>
      </c>
      <c r="J1202" s="320" t="str">
        <f t="shared" si="131"/>
        <v>2119–2120</v>
      </c>
      <c r="L1202" s="356"/>
      <c r="N1202" s="95"/>
    </row>
    <row r="1203" spans="1:14" x14ac:dyDescent="0.3">
      <c r="A1203" s="354">
        <v>80324</v>
      </c>
      <c r="B1203" s="92">
        <f t="shared" si="127"/>
        <v>0</v>
      </c>
      <c r="C1203" s="93"/>
      <c r="D1203" s="94">
        <f t="shared" si="128"/>
        <v>0</v>
      </c>
      <c r="E1203" s="355">
        <f t="shared" si="126"/>
        <v>0</v>
      </c>
      <c r="F1203" s="94">
        <f t="shared" si="129"/>
        <v>0</v>
      </c>
      <c r="G1203" s="94">
        <f>IF(AND(C1203&lt;&gt;"",SUM(G$34:G1202)&lt;E$25),$E$25/$E$29,0)</f>
        <v>0</v>
      </c>
      <c r="H1203" s="94">
        <f t="shared" si="130"/>
        <v>0</v>
      </c>
      <c r="I1203" s="94">
        <f t="shared" si="132"/>
        <v>0</v>
      </c>
      <c r="J1203" s="320" t="str">
        <f t="shared" si="131"/>
        <v>2119–2120</v>
      </c>
      <c r="L1203" s="356"/>
      <c r="N1203" s="95"/>
    </row>
    <row r="1204" spans="1:14" x14ac:dyDescent="0.3">
      <c r="A1204" s="354">
        <v>80355</v>
      </c>
      <c r="B1204" s="92">
        <f t="shared" si="127"/>
        <v>0</v>
      </c>
      <c r="C1204" s="93"/>
      <c r="D1204" s="94">
        <f t="shared" si="128"/>
        <v>0</v>
      </c>
      <c r="E1204" s="355">
        <f t="shared" si="126"/>
        <v>0</v>
      </c>
      <c r="F1204" s="94">
        <f t="shared" si="129"/>
        <v>0</v>
      </c>
      <c r="G1204" s="94">
        <f>IF(AND(C1204&lt;&gt;"",SUM(G$34:G1203)&lt;E$25),$E$25/$E$29,0)</f>
        <v>0</v>
      </c>
      <c r="H1204" s="94">
        <f t="shared" si="130"/>
        <v>0</v>
      </c>
      <c r="I1204" s="94">
        <f t="shared" si="132"/>
        <v>0</v>
      </c>
      <c r="J1204" s="320" t="str">
        <f t="shared" si="131"/>
        <v>2119–2120</v>
      </c>
      <c r="L1204" s="356"/>
      <c r="N1204" s="95"/>
    </row>
    <row r="1205" spans="1:14" x14ac:dyDescent="0.3">
      <c r="A1205" s="354">
        <v>80386</v>
      </c>
      <c r="B1205" s="92">
        <f t="shared" si="127"/>
        <v>0</v>
      </c>
      <c r="C1205" s="93"/>
      <c r="D1205" s="94">
        <f t="shared" si="128"/>
        <v>0</v>
      </c>
      <c r="E1205" s="355">
        <f t="shared" si="126"/>
        <v>0</v>
      </c>
      <c r="F1205" s="94">
        <f t="shared" si="129"/>
        <v>0</v>
      </c>
      <c r="G1205" s="94">
        <f>IF(AND(C1205&lt;&gt;"",SUM(G$34:G1204)&lt;E$25),$E$25/$E$29,0)</f>
        <v>0</v>
      </c>
      <c r="H1205" s="94">
        <f t="shared" si="130"/>
        <v>0</v>
      </c>
      <c r="I1205" s="94">
        <f t="shared" si="132"/>
        <v>0</v>
      </c>
      <c r="J1205" s="320" t="str">
        <f t="shared" si="131"/>
        <v>2119–2120</v>
      </c>
      <c r="L1205" s="356"/>
      <c r="N1205" s="95"/>
    </row>
    <row r="1206" spans="1:14" x14ac:dyDescent="0.3">
      <c r="A1206" s="354">
        <v>80415</v>
      </c>
      <c r="B1206" s="92">
        <f t="shared" si="127"/>
        <v>0</v>
      </c>
      <c r="C1206" s="93"/>
      <c r="D1206" s="94">
        <f t="shared" si="128"/>
        <v>0</v>
      </c>
      <c r="E1206" s="355">
        <f t="shared" si="126"/>
        <v>0</v>
      </c>
      <c r="F1206" s="94">
        <f t="shared" si="129"/>
        <v>0</v>
      </c>
      <c r="G1206" s="94">
        <f>IF(AND(C1206&lt;&gt;"",SUM(G$34:G1205)&lt;E$25),$E$25/$E$29,0)</f>
        <v>0</v>
      </c>
      <c r="H1206" s="94">
        <f t="shared" si="130"/>
        <v>0</v>
      </c>
      <c r="I1206" s="94">
        <f t="shared" si="132"/>
        <v>0</v>
      </c>
      <c r="J1206" s="320" t="str">
        <f t="shared" si="131"/>
        <v>2119–2120</v>
      </c>
      <c r="L1206" s="356"/>
      <c r="N1206" s="95"/>
    </row>
    <row r="1207" spans="1:14" x14ac:dyDescent="0.3">
      <c r="A1207" s="354">
        <v>80446</v>
      </c>
      <c r="B1207" s="92">
        <f t="shared" si="127"/>
        <v>0</v>
      </c>
      <c r="C1207" s="93"/>
      <c r="D1207" s="94">
        <f t="shared" si="128"/>
        <v>0</v>
      </c>
      <c r="E1207" s="355">
        <f t="shared" si="126"/>
        <v>0</v>
      </c>
      <c r="F1207" s="94">
        <f t="shared" si="129"/>
        <v>0</v>
      </c>
      <c r="G1207" s="94">
        <f>IF(AND(C1207&lt;&gt;"",SUM(G$34:G1206)&lt;E$25),$E$25/$E$29,0)</f>
        <v>0</v>
      </c>
      <c r="H1207" s="94">
        <f t="shared" si="130"/>
        <v>0</v>
      </c>
      <c r="I1207" s="94">
        <f t="shared" si="132"/>
        <v>0</v>
      </c>
      <c r="J1207" s="320" t="str">
        <f t="shared" si="131"/>
        <v>2119–2120</v>
      </c>
      <c r="L1207" s="356"/>
      <c r="N1207" s="95"/>
    </row>
    <row r="1208" spans="1:14" x14ac:dyDescent="0.3">
      <c r="A1208" s="354">
        <v>80476</v>
      </c>
      <c r="B1208" s="92">
        <f t="shared" si="127"/>
        <v>0</v>
      </c>
      <c r="C1208" s="93"/>
      <c r="D1208" s="94">
        <f t="shared" si="128"/>
        <v>0</v>
      </c>
      <c r="E1208" s="355">
        <f t="shared" si="126"/>
        <v>0</v>
      </c>
      <c r="F1208" s="94">
        <f t="shared" si="129"/>
        <v>0</v>
      </c>
      <c r="G1208" s="94">
        <f>IF(AND(C1208&lt;&gt;"",SUM(G$34:G1207)&lt;E$25),$E$25/$E$29,0)</f>
        <v>0</v>
      </c>
      <c r="H1208" s="94">
        <f t="shared" si="130"/>
        <v>0</v>
      </c>
      <c r="I1208" s="94">
        <f t="shared" si="132"/>
        <v>0</v>
      </c>
      <c r="J1208" s="320" t="str">
        <f t="shared" si="131"/>
        <v>2119–2120</v>
      </c>
      <c r="L1208" s="356"/>
      <c r="N1208" s="95"/>
    </row>
    <row r="1209" spans="1:14" x14ac:dyDescent="0.3">
      <c r="A1209" s="354">
        <v>80507</v>
      </c>
      <c r="B1209" s="92">
        <f t="shared" si="127"/>
        <v>0</v>
      </c>
      <c r="C1209" s="93"/>
      <c r="D1209" s="94">
        <f t="shared" si="128"/>
        <v>0</v>
      </c>
      <c r="E1209" s="355">
        <f t="shared" si="126"/>
        <v>0</v>
      </c>
      <c r="F1209" s="94">
        <f t="shared" si="129"/>
        <v>0</v>
      </c>
      <c r="G1209" s="94">
        <f>IF(AND(C1209&lt;&gt;"",SUM(G$34:G1208)&lt;E$25),$E$25/$E$29,0)</f>
        <v>0</v>
      </c>
      <c r="H1209" s="94">
        <f t="shared" si="130"/>
        <v>0</v>
      </c>
      <c r="I1209" s="94">
        <f t="shared" si="132"/>
        <v>0</v>
      </c>
      <c r="J1209" s="320" t="str">
        <f t="shared" si="131"/>
        <v>2119–2120</v>
      </c>
      <c r="L1209" s="356"/>
      <c r="N1209" s="95"/>
    </row>
    <row r="1210" spans="1:14" x14ac:dyDescent="0.3">
      <c r="A1210" s="354">
        <v>80537</v>
      </c>
      <c r="B1210" s="92">
        <f t="shared" si="127"/>
        <v>0</v>
      </c>
      <c r="C1210" s="93"/>
      <c r="D1210" s="94">
        <f t="shared" si="128"/>
        <v>0</v>
      </c>
      <c r="E1210" s="355">
        <f t="shared" si="126"/>
        <v>0</v>
      </c>
      <c r="F1210" s="94">
        <f t="shared" si="129"/>
        <v>0</v>
      </c>
      <c r="G1210" s="94">
        <f>IF(AND(C1210&lt;&gt;"",SUM(G$34:G1209)&lt;E$25),$E$25/$E$29,0)</f>
        <v>0</v>
      </c>
      <c r="H1210" s="94">
        <f t="shared" si="130"/>
        <v>0</v>
      </c>
      <c r="I1210" s="94">
        <f t="shared" si="132"/>
        <v>0</v>
      </c>
      <c r="J1210" s="320" t="str">
        <f t="shared" si="131"/>
        <v>2120–2121</v>
      </c>
      <c r="L1210" s="356"/>
      <c r="N1210" s="95"/>
    </row>
    <row r="1211" spans="1:14" x14ac:dyDescent="0.3">
      <c r="A1211" s="354">
        <v>80568</v>
      </c>
      <c r="B1211" s="92">
        <f t="shared" si="127"/>
        <v>0</v>
      </c>
      <c r="C1211" s="93"/>
      <c r="D1211" s="94">
        <f t="shared" si="128"/>
        <v>0</v>
      </c>
      <c r="E1211" s="355">
        <f t="shared" si="126"/>
        <v>0</v>
      </c>
      <c r="F1211" s="94">
        <f t="shared" si="129"/>
        <v>0</v>
      </c>
      <c r="G1211" s="94">
        <f>IF(AND(C1211&lt;&gt;"",SUM(G$34:G1210)&lt;E$25),$E$25/$E$29,0)</f>
        <v>0</v>
      </c>
      <c r="H1211" s="94">
        <f t="shared" si="130"/>
        <v>0</v>
      </c>
      <c r="I1211" s="94">
        <f t="shared" si="132"/>
        <v>0</v>
      </c>
      <c r="J1211" s="320" t="str">
        <f t="shared" si="131"/>
        <v>2120–2121</v>
      </c>
      <c r="L1211" s="356"/>
      <c r="N1211" s="95"/>
    </row>
    <row r="1212" spans="1:14" x14ac:dyDescent="0.3">
      <c r="A1212" s="354">
        <v>80599</v>
      </c>
      <c r="B1212" s="92">
        <f t="shared" si="127"/>
        <v>0</v>
      </c>
      <c r="C1212" s="93"/>
      <c r="D1212" s="94">
        <f t="shared" si="128"/>
        <v>0</v>
      </c>
      <c r="E1212" s="355">
        <f t="shared" si="126"/>
        <v>0</v>
      </c>
      <c r="F1212" s="94">
        <f t="shared" si="129"/>
        <v>0</v>
      </c>
      <c r="G1212" s="94">
        <f>IF(AND(C1212&lt;&gt;"",SUM(G$34:G1211)&lt;E$25),$E$25/$E$29,0)</f>
        <v>0</v>
      </c>
      <c r="H1212" s="94">
        <f t="shared" si="130"/>
        <v>0</v>
      </c>
      <c r="I1212" s="94">
        <f t="shared" si="132"/>
        <v>0</v>
      </c>
      <c r="J1212" s="320" t="str">
        <f t="shared" si="131"/>
        <v>2120–2121</v>
      </c>
      <c r="L1212" s="356"/>
      <c r="N1212" s="95"/>
    </row>
    <row r="1213" spans="1:14" x14ac:dyDescent="0.3">
      <c r="A1213" s="354">
        <v>80629</v>
      </c>
      <c r="B1213" s="92">
        <f t="shared" si="127"/>
        <v>0</v>
      </c>
      <c r="C1213" s="93"/>
      <c r="D1213" s="94">
        <f t="shared" si="128"/>
        <v>0</v>
      </c>
      <c r="E1213" s="355">
        <f t="shared" si="126"/>
        <v>0</v>
      </c>
      <c r="F1213" s="94">
        <f t="shared" si="129"/>
        <v>0</v>
      </c>
      <c r="G1213" s="94">
        <f>IF(AND(C1213&lt;&gt;"",SUM(G$34:G1212)&lt;E$25),$E$25/$E$29,0)</f>
        <v>0</v>
      </c>
      <c r="H1213" s="94">
        <f t="shared" si="130"/>
        <v>0</v>
      </c>
      <c r="I1213" s="94">
        <f t="shared" si="132"/>
        <v>0</v>
      </c>
      <c r="J1213" s="320" t="str">
        <f t="shared" si="131"/>
        <v>2120–2121</v>
      </c>
      <c r="L1213" s="356"/>
      <c r="N1213" s="95"/>
    </row>
    <row r="1214" spans="1:14" x14ac:dyDescent="0.3">
      <c r="A1214" s="354">
        <v>80660</v>
      </c>
      <c r="B1214" s="92">
        <f t="shared" si="127"/>
        <v>0</v>
      </c>
      <c r="C1214" s="93"/>
      <c r="D1214" s="94">
        <f t="shared" si="128"/>
        <v>0</v>
      </c>
      <c r="E1214" s="355">
        <f t="shared" si="126"/>
        <v>0</v>
      </c>
      <c r="F1214" s="94">
        <f t="shared" si="129"/>
        <v>0</v>
      </c>
      <c r="G1214" s="94">
        <f>IF(AND(C1214&lt;&gt;"",SUM(G$34:G1213)&lt;E$25),$E$25/$E$29,0)</f>
        <v>0</v>
      </c>
      <c r="H1214" s="94">
        <f t="shared" si="130"/>
        <v>0</v>
      </c>
      <c r="I1214" s="94">
        <f t="shared" si="132"/>
        <v>0</v>
      </c>
      <c r="J1214" s="320" t="str">
        <f t="shared" si="131"/>
        <v>2120–2121</v>
      </c>
      <c r="L1214" s="356"/>
      <c r="N1214" s="95"/>
    </row>
    <row r="1215" spans="1:14" x14ac:dyDescent="0.3">
      <c r="A1215" s="354">
        <v>80690</v>
      </c>
      <c r="B1215" s="92">
        <f t="shared" si="127"/>
        <v>0</v>
      </c>
      <c r="C1215" s="93"/>
      <c r="D1215" s="94">
        <f t="shared" si="128"/>
        <v>0</v>
      </c>
      <c r="E1215" s="355">
        <f t="shared" si="126"/>
        <v>0</v>
      </c>
      <c r="F1215" s="94">
        <f t="shared" si="129"/>
        <v>0</v>
      </c>
      <c r="G1215" s="94">
        <f>IF(AND(C1215&lt;&gt;"",SUM(G$34:G1214)&lt;E$25),$E$25/$E$29,0)</f>
        <v>0</v>
      </c>
      <c r="H1215" s="94">
        <f t="shared" si="130"/>
        <v>0</v>
      </c>
      <c r="I1215" s="94">
        <f t="shared" si="132"/>
        <v>0</v>
      </c>
      <c r="J1215" s="320" t="str">
        <f t="shared" si="131"/>
        <v>2120–2121</v>
      </c>
      <c r="L1215" s="356"/>
      <c r="N1215" s="95"/>
    </row>
    <row r="1216" spans="1:14" x14ac:dyDescent="0.3">
      <c r="A1216" s="354">
        <v>80721</v>
      </c>
      <c r="B1216" s="92">
        <f t="shared" si="127"/>
        <v>0</v>
      </c>
      <c r="C1216" s="93"/>
      <c r="D1216" s="94">
        <f t="shared" si="128"/>
        <v>0</v>
      </c>
      <c r="E1216" s="355">
        <f t="shared" si="126"/>
        <v>0</v>
      </c>
      <c r="F1216" s="94">
        <f t="shared" si="129"/>
        <v>0</v>
      </c>
      <c r="G1216" s="94">
        <f>IF(AND(C1216&lt;&gt;"",SUM(G$34:G1215)&lt;E$25),$E$25/$E$29,0)</f>
        <v>0</v>
      </c>
      <c r="H1216" s="94">
        <f t="shared" si="130"/>
        <v>0</v>
      </c>
      <c r="I1216" s="94">
        <f t="shared" si="132"/>
        <v>0</v>
      </c>
      <c r="J1216" s="320" t="str">
        <f t="shared" si="131"/>
        <v>2120–2121</v>
      </c>
      <c r="L1216" s="356"/>
      <c r="N1216" s="95"/>
    </row>
    <row r="1217" spans="1:14" x14ac:dyDescent="0.3">
      <c r="A1217" s="354">
        <v>80752</v>
      </c>
      <c r="B1217" s="92">
        <f t="shared" si="127"/>
        <v>0</v>
      </c>
      <c r="C1217" s="93"/>
      <c r="D1217" s="94">
        <f t="shared" si="128"/>
        <v>0</v>
      </c>
      <c r="E1217" s="355">
        <f t="shared" si="126"/>
        <v>0</v>
      </c>
      <c r="F1217" s="94">
        <f t="shared" si="129"/>
        <v>0</v>
      </c>
      <c r="G1217" s="94">
        <f>IF(AND(C1217&lt;&gt;"",SUM(G$34:G1216)&lt;E$25),$E$25/$E$29,0)</f>
        <v>0</v>
      </c>
      <c r="H1217" s="94">
        <f t="shared" si="130"/>
        <v>0</v>
      </c>
      <c r="I1217" s="94">
        <f t="shared" si="132"/>
        <v>0</v>
      </c>
      <c r="J1217" s="320" t="str">
        <f t="shared" si="131"/>
        <v>2120–2121</v>
      </c>
      <c r="L1217" s="356"/>
      <c r="N1217" s="95"/>
    </row>
    <row r="1218" spans="1:14" x14ac:dyDescent="0.3">
      <c r="A1218" s="354">
        <v>80780</v>
      </c>
      <c r="B1218" s="92">
        <f t="shared" si="127"/>
        <v>0</v>
      </c>
      <c r="C1218" s="93"/>
      <c r="D1218" s="94">
        <f t="shared" si="128"/>
        <v>0</v>
      </c>
      <c r="E1218" s="355">
        <f t="shared" si="126"/>
        <v>0</v>
      </c>
      <c r="F1218" s="94">
        <f t="shared" si="129"/>
        <v>0</v>
      </c>
      <c r="G1218" s="94">
        <f>IF(AND(C1218&lt;&gt;"",SUM(G$34:G1217)&lt;E$25),$E$25/$E$29,0)</f>
        <v>0</v>
      </c>
      <c r="H1218" s="94">
        <f t="shared" si="130"/>
        <v>0</v>
      </c>
      <c r="I1218" s="94">
        <f t="shared" si="132"/>
        <v>0</v>
      </c>
      <c r="J1218" s="320" t="str">
        <f t="shared" si="131"/>
        <v>2120–2121</v>
      </c>
      <c r="L1218" s="356"/>
      <c r="N1218" s="95"/>
    </row>
    <row r="1219" spans="1:14" x14ac:dyDescent="0.3">
      <c r="A1219" s="354">
        <v>80811</v>
      </c>
      <c r="B1219" s="92">
        <f t="shared" si="127"/>
        <v>0</v>
      </c>
      <c r="C1219" s="93"/>
      <c r="D1219" s="94">
        <f t="shared" si="128"/>
        <v>0</v>
      </c>
      <c r="E1219" s="355">
        <f t="shared" si="126"/>
        <v>0</v>
      </c>
      <c r="F1219" s="94">
        <f t="shared" si="129"/>
        <v>0</v>
      </c>
      <c r="G1219" s="94">
        <f>IF(AND(C1219&lt;&gt;"",SUM(G$34:G1218)&lt;E$25),$E$25/$E$29,0)</f>
        <v>0</v>
      </c>
      <c r="H1219" s="94">
        <f t="shared" si="130"/>
        <v>0</v>
      </c>
      <c r="I1219" s="94">
        <f t="shared" si="132"/>
        <v>0</v>
      </c>
      <c r="J1219" s="320" t="str">
        <f t="shared" si="131"/>
        <v>2120–2121</v>
      </c>
      <c r="L1219" s="356"/>
      <c r="N1219" s="95"/>
    </row>
    <row r="1220" spans="1:14" x14ac:dyDescent="0.3">
      <c r="A1220" s="354">
        <v>80841</v>
      </c>
      <c r="B1220" s="92">
        <f t="shared" si="127"/>
        <v>0</v>
      </c>
      <c r="C1220" s="93"/>
      <c r="D1220" s="94">
        <f t="shared" si="128"/>
        <v>0</v>
      </c>
      <c r="E1220" s="355">
        <f t="shared" si="126"/>
        <v>0</v>
      </c>
      <c r="F1220" s="94">
        <f t="shared" si="129"/>
        <v>0</v>
      </c>
      <c r="G1220" s="94">
        <f>IF(AND(C1220&lt;&gt;"",SUM(G$34:G1219)&lt;E$25),$E$25/$E$29,0)</f>
        <v>0</v>
      </c>
      <c r="H1220" s="94">
        <f t="shared" si="130"/>
        <v>0</v>
      </c>
      <c r="I1220" s="94">
        <f t="shared" si="132"/>
        <v>0</v>
      </c>
      <c r="J1220" s="320" t="str">
        <f t="shared" si="131"/>
        <v>2120–2121</v>
      </c>
      <c r="L1220" s="356"/>
      <c r="N1220" s="95"/>
    </row>
    <row r="1221" spans="1:14" x14ac:dyDescent="0.3">
      <c r="A1221" s="354">
        <v>80872</v>
      </c>
      <c r="B1221" s="92">
        <f t="shared" si="127"/>
        <v>0</v>
      </c>
      <c r="C1221" s="93"/>
      <c r="D1221" s="94">
        <f t="shared" si="128"/>
        <v>0</v>
      </c>
      <c r="E1221" s="355">
        <f t="shared" si="126"/>
        <v>0</v>
      </c>
      <c r="F1221" s="94">
        <f t="shared" si="129"/>
        <v>0</v>
      </c>
      <c r="G1221" s="94">
        <f>IF(AND(C1221&lt;&gt;"",SUM(G$34:G1220)&lt;E$25),$E$25/$E$29,0)</f>
        <v>0</v>
      </c>
      <c r="H1221" s="94">
        <f t="shared" si="130"/>
        <v>0</v>
      </c>
      <c r="I1221" s="94">
        <f t="shared" si="132"/>
        <v>0</v>
      </c>
      <c r="J1221" s="320" t="str">
        <f t="shared" si="131"/>
        <v>2120–2121</v>
      </c>
      <c r="L1221" s="356"/>
      <c r="N1221" s="95"/>
    </row>
    <row r="1222" spans="1:14" x14ac:dyDescent="0.3">
      <c r="A1222" s="354">
        <v>80902</v>
      </c>
      <c r="B1222" s="92">
        <f t="shared" si="127"/>
        <v>0</v>
      </c>
      <c r="C1222" s="93"/>
      <c r="D1222" s="94">
        <f t="shared" si="128"/>
        <v>0</v>
      </c>
      <c r="E1222" s="355">
        <f t="shared" si="126"/>
        <v>0</v>
      </c>
      <c r="F1222" s="94">
        <f t="shared" si="129"/>
        <v>0</v>
      </c>
      <c r="G1222" s="94">
        <f>IF(AND(C1222&lt;&gt;"",SUM(G$34:G1221)&lt;E$25),$E$25/$E$29,0)</f>
        <v>0</v>
      </c>
      <c r="H1222" s="94">
        <f t="shared" si="130"/>
        <v>0</v>
      </c>
      <c r="I1222" s="94">
        <f t="shared" si="132"/>
        <v>0</v>
      </c>
      <c r="J1222" s="320" t="str">
        <f t="shared" si="131"/>
        <v>2121–2122</v>
      </c>
      <c r="L1222" s="356"/>
      <c r="N1222" s="95"/>
    </row>
    <row r="1223" spans="1:14" x14ac:dyDescent="0.3">
      <c r="A1223" s="354">
        <v>80933</v>
      </c>
      <c r="B1223" s="92">
        <f t="shared" si="127"/>
        <v>0</v>
      </c>
      <c r="C1223" s="93"/>
      <c r="D1223" s="94">
        <f t="shared" si="128"/>
        <v>0</v>
      </c>
      <c r="E1223" s="355">
        <f t="shared" si="126"/>
        <v>0</v>
      </c>
      <c r="F1223" s="94">
        <f t="shared" si="129"/>
        <v>0</v>
      </c>
      <c r="G1223" s="94">
        <f>IF(AND(C1223&lt;&gt;"",SUM(G$34:G1222)&lt;E$25),$E$25/$E$29,0)</f>
        <v>0</v>
      </c>
      <c r="H1223" s="94">
        <f t="shared" si="130"/>
        <v>0</v>
      </c>
      <c r="I1223" s="94">
        <f t="shared" si="132"/>
        <v>0</v>
      </c>
      <c r="J1223" s="320" t="str">
        <f t="shared" si="131"/>
        <v>2121–2122</v>
      </c>
      <c r="L1223" s="356"/>
      <c r="N1223" s="95"/>
    </row>
    <row r="1224" spans="1:14" x14ac:dyDescent="0.3">
      <c r="A1224" s="354">
        <v>80964</v>
      </c>
      <c r="B1224" s="92">
        <f t="shared" si="127"/>
        <v>0</v>
      </c>
      <c r="C1224" s="93"/>
      <c r="D1224" s="94">
        <f t="shared" si="128"/>
        <v>0</v>
      </c>
      <c r="E1224" s="355">
        <f t="shared" si="126"/>
        <v>0</v>
      </c>
      <c r="F1224" s="94">
        <f t="shared" si="129"/>
        <v>0</v>
      </c>
      <c r="G1224" s="94">
        <f>IF(AND(C1224&lt;&gt;"",SUM(G$34:G1223)&lt;E$25),$E$25/$E$29,0)</f>
        <v>0</v>
      </c>
      <c r="H1224" s="94">
        <f t="shared" si="130"/>
        <v>0</v>
      </c>
      <c r="I1224" s="94">
        <f t="shared" si="132"/>
        <v>0</v>
      </c>
      <c r="J1224" s="320" t="str">
        <f t="shared" si="131"/>
        <v>2121–2122</v>
      </c>
      <c r="L1224" s="356"/>
      <c r="N1224" s="95"/>
    </row>
    <row r="1225" spans="1:14" x14ac:dyDescent="0.3">
      <c r="A1225" s="354">
        <v>80994</v>
      </c>
      <c r="B1225" s="92">
        <f t="shared" si="127"/>
        <v>0</v>
      </c>
      <c r="C1225" s="93"/>
      <c r="D1225" s="94">
        <f t="shared" si="128"/>
        <v>0</v>
      </c>
      <c r="E1225" s="355">
        <f t="shared" si="126"/>
        <v>0</v>
      </c>
      <c r="F1225" s="94">
        <f t="shared" si="129"/>
        <v>0</v>
      </c>
      <c r="G1225" s="94">
        <f>IF(AND(C1225&lt;&gt;"",SUM(G$34:G1224)&lt;E$25),$E$25/$E$29,0)</f>
        <v>0</v>
      </c>
      <c r="H1225" s="94">
        <f t="shared" si="130"/>
        <v>0</v>
      </c>
      <c r="I1225" s="94">
        <f t="shared" si="132"/>
        <v>0</v>
      </c>
      <c r="J1225" s="320" t="str">
        <f t="shared" si="131"/>
        <v>2121–2122</v>
      </c>
      <c r="L1225" s="356"/>
      <c r="N1225" s="95"/>
    </row>
    <row r="1226" spans="1:14" x14ac:dyDescent="0.3">
      <c r="A1226" s="354">
        <v>81025</v>
      </c>
      <c r="B1226" s="92">
        <f t="shared" si="127"/>
        <v>0</v>
      </c>
      <c r="C1226" s="93"/>
      <c r="D1226" s="94">
        <f t="shared" si="128"/>
        <v>0</v>
      </c>
      <c r="E1226" s="355">
        <f t="shared" si="126"/>
        <v>0</v>
      </c>
      <c r="F1226" s="94">
        <f t="shared" si="129"/>
        <v>0</v>
      </c>
      <c r="G1226" s="94">
        <f>IF(AND(C1226&lt;&gt;"",SUM(G$34:G1225)&lt;E$25),$E$25/$E$29,0)</f>
        <v>0</v>
      </c>
      <c r="H1226" s="94">
        <f t="shared" si="130"/>
        <v>0</v>
      </c>
      <c r="I1226" s="94">
        <f t="shared" si="132"/>
        <v>0</v>
      </c>
      <c r="J1226" s="320" t="str">
        <f t="shared" si="131"/>
        <v>2121–2122</v>
      </c>
      <c r="L1226" s="356"/>
      <c r="N1226" s="95"/>
    </row>
    <row r="1227" spans="1:14" x14ac:dyDescent="0.3">
      <c r="A1227" s="354">
        <v>81055</v>
      </c>
      <c r="B1227" s="92">
        <f t="shared" si="127"/>
        <v>0</v>
      </c>
      <c r="C1227" s="93"/>
      <c r="D1227" s="94">
        <f t="shared" si="128"/>
        <v>0</v>
      </c>
      <c r="E1227" s="355">
        <f t="shared" si="126"/>
        <v>0</v>
      </c>
      <c r="F1227" s="94">
        <f t="shared" si="129"/>
        <v>0</v>
      </c>
      <c r="G1227" s="94">
        <f>IF(AND(C1227&lt;&gt;"",SUM(G$34:G1226)&lt;E$25),$E$25/$E$29,0)</f>
        <v>0</v>
      </c>
      <c r="H1227" s="94">
        <f t="shared" si="130"/>
        <v>0</v>
      </c>
      <c r="I1227" s="94">
        <f t="shared" si="132"/>
        <v>0</v>
      </c>
      <c r="J1227" s="320" t="str">
        <f t="shared" si="131"/>
        <v>2121–2122</v>
      </c>
      <c r="L1227" s="356"/>
      <c r="N1227" s="95"/>
    </row>
    <row r="1228" spans="1:14" x14ac:dyDescent="0.3">
      <c r="A1228" s="354">
        <v>81086</v>
      </c>
      <c r="B1228" s="92">
        <f t="shared" si="127"/>
        <v>0</v>
      </c>
      <c r="C1228" s="93"/>
      <c r="D1228" s="94">
        <f t="shared" si="128"/>
        <v>0</v>
      </c>
      <c r="E1228" s="355">
        <f t="shared" si="126"/>
        <v>0</v>
      </c>
      <c r="F1228" s="94">
        <f t="shared" si="129"/>
        <v>0</v>
      </c>
      <c r="G1228" s="94">
        <f>IF(AND(C1228&lt;&gt;"",SUM(G$34:G1227)&lt;E$25),$E$25/$E$29,0)</f>
        <v>0</v>
      </c>
      <c r="H1228" s="94">
        <f t="shared" si="130"/>
        <v>0</v>
      </c>
      <c r="I1228" s="94">
        <f t="shared" si="132"/>
        <v>0</v>
      </c>
      <c r="J1228" s="320" t="str">
        <f t="shared" si="131"/>
        <v>2121–2122</v>
      </c>
      <c r="L1228" s="356"/>
      <c r="N1228" s="95"/>
    </row>
    <row r="1229" spans="1:14" x14ac:dyDescent="0.3">
      <c r="A1229" s="354">
        <v>81117</v>
      </c>
      <c r="B1229" s="92">
        <f t="shared" si="127"/>
        <v>0</v>
      </c>
      <c r="C1229" s="93"/>
      <c r="D1229" s="94">
        <f t="shared" si="128"/>
        <v>0</v>
      </c>
      <c r="E1229" s="355">
        <f t="shared" si="126"/>
        <v>0</v>
      </c>
      <c r="F1229" s="94">
        <f t="shared" si="129"/>
        <v>0</v>
      </c>
      <c r="G1229" s="94">
        <f>IF(AND(C1229&lt;&gt;"",SUM(G$34:G1228)&lt;E$25),$E$25/$E$29,0)</f>
        <v>0</v>
      </c>
      <c r="H1229" s="94">
        <f t="shared" si="130"/>
        <v>0</v>
      </c>
      <c r="I1229" s="94">
        <f t="shared" si="132"/>
        <v>0</v>
      </c>
      <c r="J1229" s="320" t="str">
        <f t="shared" si="131"/>
        <v>2121–2122</v>
      </c>
      <c r="L1229" s="356"/>
      <c r="N1229" s="95"/>
    </row>
    <row r="1230" spans="1:14" x14ac:dyDescent="0.3">
      <c r="A1230" s="354">
        <v>81145</v>
      </c>
      <c r="B1230" s="92">
        <f t="shared" si="127"/>
        <v>0</v>
      </c>
      <c r="C1230" s="93"/>
      <c r="D1230" s="94">
        <f t="shared" si="128"/>
        <v>0</v>
      </c>
      <c r="E1230" s="355">
        <f t="shared" si="126"/>
        <v>0</v>
      </c>
      <c r="F1230" s="94">
        <f t="shared" si="129"/>
        <v>0</v>
      </c>
      <c r="G1230" s="94">
        <f>IF(AND(C1230&lt;&gt;"",SUM(G$34:G1229)&lt;E$25),$E$25/$E$29,0)</f>
        <v>0</v>
      </c>
      <c r="H1230" s="94">
        <f t="shared" si="130"/>
        <v>0</v>
      </c>
      <c r="I1230" s="94">
        <f t="shared" si="132"/>
        <v>0</v>
      </c>
      <c r="J1230" s="320" t="str">
        <f t="shared" si="131"/>
        <v>2121–2122</v>
      </c>
      <c r="L1230" s="356"/>
      <c r="N1230" s="95"/>
    </row>
    <row r="1231" spans="1:14" x14ac:dyDescent="0.3">
      <c r="A1231" s="354">
        <v>81176</v>
      </c>
      <c r="B1231" s="92">
        <f t="shared" si="127"/>
        <v>0</v>
      </c>
      <c r="C1231" s="93"/>
      <c r="D1231" s="94">
        <f t="shared" si="128"/>
        <v>0</v>
      </c>
      <c r="E1231" s="355">
        <f t="shared" si="126"/>
        <v>0</v>
      </c>
      <c r="F1231" s="94">
        <f t="shared" si="129"/>
        <v>0</v>
      </c>
      <c r="G1231" s="94">
        <f>IF(AND(C1231&lt;&gt;"",SUM(G$34:G1230)&lt;E$25),$E$25/$E$29,0)</f>
        <v>0</v>
      </c>
      <c r="H1231" s="94">
        <f t="shared" si="130"/>
        <v>0</v>
      </c>
      <c r="I1231" s="94">
        <f t="shared" si="132"/>
        <v>0</v>
      </c>
      <c r="J1231" s="320" t="str">
        <f t="shared" si="131"/>
        <v>2121–2122</v>
      </c>
      <c r="L1231" s="356"/>
      <c r="N1231" s="95"/>
    </row>
    <row r="1232" spans="1:14" x14ac:dyDescent="0.3">
      <c r="A1232" s="354">
        <v>81206</v>
      </c>
      <c r="B1232" s="92">
        <f t="shared" si="127"/>
        <v>0</v>
      </c>
      <c r="C1232" s="93"/>
      <c r="D1232" s="94">
        <f t="shared" si="128"/>
        <v>0</v>
      </c>
      <c r="E1232" s="355">
        <f t="shared" si="126"/>
        <v>0</v>
      </c>
      <c r="F1232" s="94">
        <f t="shared" si="129"/>
        <v>0</v>
      </c>
      <c r="G1232" s="94">
        <f>IF(AND(C1232&lt;&gt;"",SUM(G$34:G1231)&lt;E$25),$E$25/$E$29,0)</f>
        <v>0</v>
      </c>
      <c r="H1232" s="94">
        <f t="shared" si="130"/>
        <v>0</v>
      </c>
      <c r="I1232" s="94">
        <f t="shared" si="132"/>
        <v>0</v>
      </c>
      <c r="J1232" s="320" t="str">
        <f t="shared" si="131"/>
        <v>2121–2122</v>
      </c>
      <c r="L1232" s="356"/>
      <c r="N1232" s="95"/>
    </row>
    <row r="1233" spans="1:15" x14ac:dyDescent="0.3">
      <c r="A1233" s="354">
        <v>81237</v>
      </c>
      <c r="B1233" s="92">
        <f t="shared" si="127"/>
        <v>0</v>
      </c>
      <c r="C1233" s="93"/>
      <c r="D1233" s="94">
        <f t="shared" si="128"/>
        <v>0</v>
      </c>
      <c r="E1233" s="355">
        <f t="shared" si="126"/>
        <v>0</v>
      </c>
      <c r="F1233" s="94">
        <f t="shared" si="129"/>
        <v>0</v>
      </c>
      <c r="G1233" s="94">
        <f>IF(AND(C1233&lt;&gt;"",SUM(G$34:G1232)&lt;E$25),$E$25/$E$29,0)</f>
        <v>0</v>
      </c>
      <c r="H1233" s="94">
        <f t="shared" si="130"/>
        <v>0</v>
      </c>
      <c r="I1233" s="94">
        <f t="shared" si="132"/>
        <v>0</v>
      </c>
      <c r="J1233" s="320" t="str">
        <f t="shared" si="131"/>
        <v>2121–2122</v>
      </c>
      <c r="L1233" s="356"/>
      <c r="N1233" s="95"/>
    </row>
    <row r="1234" spans="1:15" x14ac:dyDescent="0.3">
      <c r="A1234" s="354">
        <v>81267</v>
      </c>
      <c r="B1234" s="92">
        <f t="shared" si="127"/>
        <v>0</v>
      </c>
      <c r="C1234" s="93"/>
      <c r="D1234" s="94">
        <f t="shared" si="128"/>
        <v>0</v>
      </c>
      <c r="E1234" s="355">
        <f t="shared" si="126"/>
        <v>0</v>
      </c>
      <c r="F1234" s="94">
        <f t="shared" si="129"/>
        <v>0</v>
      </c>
      <c r="G1234" s="94">
        <f>IF(AND(C1234&lt;&gt;"",SUM(G$34:G1233)&lt;E$25),$E$25/$E$29,0)</f>
        <v>0</v>
      </c>
      <c r="H1234" s="94">
        <f t="shared" si="130"/>
        <v>0</v>
      </c>
      <c r="I1234" s="94">
        <f t="shared" si="132"/>
        <v>0</v>
      </c>
      <c r="J1234" s="320" t="str">
        <f t="shared" si="131"/>
        <v>2122–2123</v>
      </c>
      <c r="L1234" s="356"/>
      <c r="N1234" s="95"/>
    </row>
    <row r="1235" spans="1:15" x14ac:dyDescent="0.3">
      <c r="A1235" s="354">
        <v>81298</v>
      </c>
      <c r="B1235" s="92">
        <f t="shared" si="127"/>
        <v>0</v>
      </c>
      <c r="C1235" s="93"/>
      <c r="D1235" s="94">
        <f t="shared" si="128"/>
        <v>0</v>
      </c>
      <c r="E1235" s="355">
        <f t="shared" si="126"/>
        <v>0</v>
      </c>
      <c r="F1235" s="94">
        <f t="shared" si="129"/>
        <v>0</v>
      </c>
      <c r="G1235" s="94">
        <f>IF(AND(C1235&lt;&gt;"",SUM(G$34:G1234)&lt;E$25),$E$25/$E$29,0)</f>
        <v>0</v>
      </c>
      <c r="H1235" s="94">
        <f t="shared" si="130"/>
        <v>0</v>
      </c>
      <c r="I1235" s="94">
        <f t="shared" si="132"/>
        <v>0</v>
      </c>
      <c r="J1235" s="320" t="str">
        <f t="shared" si="131"/>
        <v>2122–2123</v>
      </c>
      <c r="L1235" s="356"/>
      <c r="N1235" s="95"/>
    </row>
    <row r="1236" spans="1:15" x14ac:dyDescent="0.3">
      <c r="A1236" s="354">
        <v>81329</v>
      </c>
      <c r="B1236" s="92">
        <f t="shared" si="127"/>
        <v>0</v>
      </c>
      <c r="C1236" s="93"/>
      <c r="D1236" s="94">
        <f t="shared" si="128"/>
        <v>0</v>
      </c>
      <c r="E1236" s="355">
        <f t="shared" si="126"/>
        <v>0</v>
      </c>
      <c r="F1236" s="94">
        <f t="shared" si="129"/>
        <v>0</v>
      </c>
      <c r="G1236" s="94">
        <f>IF(AND(C1236&lt;&gt;"",SUM(G$34:G1235)&lt;E$25),$E$25/$E$29,0)</f>
        <v>0</v>
      </c>
      <c r="H1236" s="94">
        <f t="shared" si="130"/>
        <v>0</v>
      </c>
      <c r="I1236" s="94">
        <f t="shared" si="132"/>
        <v>0</v>
      </c>
      <c r="J1236" s="320" t="str">
        <f t="shared" si="131"/>
        <v>2122–2123</v>
      </c>
      <c r="L1236" s="356"/>
      <c r="N1236" s="95"/>
    </row>
    <row r="1237" spans="1:15" x14ac:dyDescent="0.3">
      <c r="A1237" s="354">
        <v>81359</v>
      </c>
      <c r="B1237" s="92">
        <f t="shared" si="127"/>
        <v>0</v>
      </c>
      <c r="C1237" s="93"/>
      <c r="D1237" s="94">
        <f t="shared" si="128"/>
        <v>0</v>
      </c>
      <c r="E1237" s="355">
        <f t="shared" si="126"/>
        <v>0</v>
      </c>
      <c r="F1237" s="94">
        <f t="shared" si="129"/>
        <v>0</v>
      </c>
      <c r="G1237" s="94">
        <f>IF(AND(C1237&lt;&gt;"",SUM(G$34:G1236)&lt;E$25),$E$25/$E$29,0)</f>
        <v>0</v>
      </c>
      <c r="H1237" s="94">
        <f t="shared" si="130"/>
        <v>0</v>
      </c>
      <c r="I1237" s="94">
        <f t="shared" si="132"/>
        <v>0</v>
      </c>
      <c r="J1237" s="320" t="str">
        <f t="shared" si="131"/>
        <v>2122–2123</v>
      </c>
      <c r="L1237" s="356"/>
      <c r="N1237" s="95"/>
    </row>
    <row r="1238" spans="1:15" x14ac:dyDescent="0.3">
      <c r="A1238" s="354">
        <v>81390</v>
      </c>
      <c r="B1238" s="92">
        <f t="shared" si="127"/>
        <v>0</v>
      </c>
      <c r="C1238" s="93"/>
      <c r="D1238" s="94">
        <f t="shared" si="128"/>
        <v>0</v>
      </c>
      <c r="E1238" s="355">
        <f t="shared" si="126"/>
        <v>0</v>
      </c>
      <c r="F1238" s="94">
        <f t="shared" si="129"/>
        <v>0</v>
      </c>
      <c r="G1238" s="94">
        <f>IF(AND(C1238&lt;&gt;"",SUM(G$34:G1237)&lt;E$25),$E$25/$E$29,0)</f>
        <v>0</v>
      </c>
      <c r="H1238" s="94">
        <f t="shared" si="130"/>
        <v>0</v>
      </c>
      <c r="I1238" s="94">
        <f t="shared" si="132"/>
        <v>0</v>
      </c>
      <c r="J1238" s="320" t="str">
        <f t="shared" si="131"/>
        <v>2122–2123</v>
      </c>
      <c r="L1238" s="356"/>
      <c r="N1238" s="95"/>
    </row>
    <row r="1239" spans="1:15" x14ac:dyDescent="0.3">
      <c r="A1239" s="354">
        <v>81420</v>
      </c>
      <c r="B1239" s="92">
        <f t="shared" si="127"/>
        <v>0</v>
      </c>
      <c r="C1239" s="93"/>
      <c r="D1239" s="94">
        <f t="shared" si="128"/>
        <v>0</v>
      </c>
      <c r="E1239" s="355">
        <f t="shared" si="126"/>
        <v>0</v>
      </c>
      <c r="F1239" s="94">
        <f t="shared" si="129"/>
        <v>0</v>
      </c>
      <c r="G1239" s="94">
        <f>IF(AND(C1239&lt;&gt;"",SUM(G$34:G1238)&lt;E$25),$E$25/$E$29,0)</f>
        <v>0</v>
      </c>
      <c r="H1239" s="94">
        <f t="shared" si="130"/>
        <v>0</v>
      </c>
      <c r="I1239" s="94">
        <f t="shared" si="132"/>
        <v>0</v>
      </c>
      <c r="J1239" s="320" t="str">
        <f t="shared" si="131"/>
        <v>2122–2123</v>
      </c>
      <c r="L1239" s="356"/>
      <c r="N1239" s="95"/>
    </row>
    <row r="1240" spans="1:15" x14ac:dyDescent="0.3">
      <c r="A1240" s="354">
        <v>81451</v>
      </c>
      <c r="B1240" s="92">
        <f t="shared" si="127"/>
        <v>0</v>
      </c>
      <c r="C1240" s="93"/>
      <c r="D1240" s="94">
        <f t="shared" si="128"/>
        <v>0</v>
      </c>
      <c r="E1240" s="355">
        <f t="shared" si="126"/>
        <v>0</v>
      </c>
      <c r="F1240" s="94">
        <f t="shared" si="129"/>
        <v>0</v>
      </c>
      <c r="G1240" s="94">
        <f>IF(AND(C1240&lt;&gt;"",SUM(G$34:G1239)&lt;E$25),$E$25/$E$29,0)</f>
        <v>0</v>
      </c>
      <c r="H1240" s="94">
        <f t="shared" si="130"/>
        <v>0</v>
      </c>
      <c r="I1240" s="94">
        <f t="shared" si="132"/>
        <v>0</v>
      </c>
      <c r="J1240" s="320" t="str">
        <f t="shared" si="131"/>
        <v>2122–2123</v>
      </c>
      <c r="L1240" s="356"/>
      <c r="N1240" s="95"/>
    </row>
    <row r="1241" spans="1:15" x14ac:dyDescent="0.3">
      <c r="A1241" s="354">
        <v>81482</v>
      </c>
      <c r="B1241" s="92">
        <f t="shared" si="127"/>
        <v>0</v>
      </c>
      <c r="C1241" s="93"/>
      <c r="D1241" s="94">
        <f t="shared" si="128"/>
        <v>0</v>
      </c>
      <c r="E1241" s="355">
        <f t="shared" si="126"/>
        <v>0</v>
      </c>
      <c r="F1241" s="94">
        <f t="shared" si="129"/>
        <v>0</v>
      </c>
      <c r="G1241" s="94">
        <f>IF(AND(C1241&lt;&gt;"",SUM(G$34:G1240)&lt;E$25),$E$25/$E$29,0)</f>
        <v>0</v>
      </c>
      <c r="H1241" s="94">
        <f t="shared" si="130"/>
        <v>0</v>
      </c>
      <c r="I1241" s="94">
        <f t="shared" si="132"/>
        <v>0</v>
      </c>
      <c r="J1241" s="320" t="str">
        <f t="shared" si="131"/>
        <v>2122–2123</v>
      </c>
      <c r="L1241" s="356"/>
      <c r="N1241" s="95"/>
    </row>
    <row r="1242" spans="1:15" x14ac:dyDescent="0.3">
      <c r="A1242" s="354">
        <v>81510</v>
      </c>
      <c r="B1242" s="92">
        <f t="shared" si="127"/>
        <v>0</v>
      </c>
      <c r="C1242" s="93"/>
      <c r="D1242" s="94">
        <f t="shared" si="128"/>
        <v>0</v>
      </c>
      <c r="E1242" s="355">
        <f t="shared" si="126"/>
        <v>0</v>
      </c>
      <c r="F1242" s="94">
        <f t="shared" si="129"/>
        <v>0</v>
      </c>
      <c r="G1242" s="94">
        <f>IF(AND(C1242&lt;&gt;"",SUM(G$34:G1241)&lt;E$25),$E$25/$E$29,0)</f>
        <v>0</v>
      </c>
      <c r="H1242" s="94">
        <f t="shared" si="130"/>
        <v>0</v>
      </c>
      <c r="I1242" s="94">
        <f t="shared" si="132"/>
        <v>0</v>
      </c>
      <c r="J1242" s="320" t="str">
        <f t="shared" si="131"/>
        <v>2122–2123</v>
      </c>
      <c r="L1242" s="356"/>
      <c r="N1242" s="95"/>
    </row>
    <row r="1243" spans="1:15" x14ac:dyDescent="0.3">
      <c r="A1243" s="354">
        <v>81541</v>
      </c>
      <c r="B1243" s="92">
        <f t="shared" si="127"/>
        <v>0</v>
      </c>
      <c r="C1243" s="93"/>
      <c r="D1243" s="94">
        <f t="shared" si="128"/>
        <v>0</v>
      </c>
      <c r="E1243" s="355">
        <f t="shared" si="126"/>
        <v>0</v>
      </c>
      <c r="F1243" s="94">
        <f t="shared" si="129"/>
        <v>0</v>
      </c>
      <c r="G1243" s="94">
        <f>IF(AND(C1243&lt;&gt;"",SUM(G$34:G1242)&lt;E$25),$E$25/$E$29,0)</f>
        <v>0</v>
      </c>
      <c r="H1243" s="94">
        <f t="shared" si="130"/>
        <v>0</v>
      </c>
      <c r="I1243" s="94">
        <f t="shared" si="132"/>
        <v>0</v>
      </c>
      <c r="J1243" s="320" t="str">
        <f t="shared" si="131"/>
        <v>2122–2123</v>
      </c>
      <c r="L1243" s="356"/>
      <c r="N1243" s="95"/>
    </row>
    <row r="1244" spans="1:15" x14ac:dyDescent="0.3">
      <c r="A1244" s="354">
        <v>81571</v>
      </c>
      <c r="B1244" s="92">
        <f t="shared" si="127"/>
        <v>0</v>
      </c>
      <c r="C1244" s="93"/>
      <c r="D1244" s="94">
        <f t="shared" si="128"/>
        <v>0</v>
      </c>
      <c r="E1244" s="355">
        <f t="shared" si="126"/>
        <v>0</v>
      </c>
      <c r="F1244" s="94">
        <f t="shared" si="129"/>
        <v>0</v>
      </c>
      <c r="G1244" s="94">
        <f>IF(AND(C1244&lt;&gt;"",SUM(G$34:G1243)&lt;E$25),$E$25/$E$29,0)</f>
        <v>0</v>
      </c>
      <c r="H1244" s="94">
        <f t="shared" si="130"/>
        <v>0</v>
      </c>
      <c r="I1244" s="94">
        <f t="shared" si="132"/>
        <v>0</v>
      </c>
      <c r="J1244" s="320" t="str">
        <f t="shared" si="131"/>
        <v>2122–2123</v>
      </c>
      <c r="L1244" s="356"/>
      <c r="N1244" s="95"/>
    </row>
    <row r="1245" spans="1:15" x14ac:dyDescent="0.3">
      <c r="A1245" s="354">
        <v>81602</v>
      </c>
      <c r="B1245" s="92">
        <f t="shared" si="127"/>
        <v>0</v>
      </c>
      <c r="C1245" s="93"/>
      <c r="D1245" s="94">
        <f t="shared" si="128"/>
        <v>0</v>
      </c>
      <c r="E1245" s="355">
        <f t="shared" si="126"/>
        <v>0</v>
      </c>
      <c r="F1245" s="94">
        <f t="shared" si="129"/>
        <v>0</v>
      </c>
      <c r="G1245" s="94">
        <f>IF(AND(C1245&lt;&gt;"",SUM(G$34:G1244)&lt;E$25),$E$25/$E$29,0)</f>
        <v>0</v>
      </c>
      <c r="H1245" s="94">
        <f t="shared" si="130"/>
        <v>0</v>
      </c>
      <c r="I1245" s="94">
        <f t="shared" si="132"/>
        <v>0</v>
      </c>
      <c r="J1245" s="320" t="str">
        <f t="shared" si="131"/>
        <v>2122–2123</v>
      </c>
      <c r="L1245" s="356"/>
      <c r="N1245" s="95"/>
    </row>
    <row r="1246" spans="1:15" hidden="1" x14ac:dyDescent="0.3">
      <c r="B1246" s="320"/>
      <c r="C1246" s="68"/>
      <c r="D1246" s="320"/>
      <c r="F1246" s="320"/>
      <c r="G1246" s="320"/>
      <c r="O1246" s="359"/>
    </row>
  </sheetData>
  <sheetProtection algorithmName="SHA-512" hashValue="FvJaIZwTT29evd/JcUKZoFfwJ/I7AzY+5ye5tCujTDwlyF0hJ+xmr72/MdQuoAb1SkIRmpG6M1VPs2SU63ad3Q==" saltValue="GQH2olppyUHyRACxuRTKLA==" spinCount="100000" sheet="1" formatColumns="0" formatRows="0"/>
  <mergeCells count="68">
    <mergeCell ref="A29:C29"/>
    <mergeCell ref="E29:F29"/>
    <mergeCell ref="A31:I31"/>
    <mergeCell ref="D32:F32"/>
    <mergeCell ref="G32:I32"/>
    <mergeCell ref="A26:C26"/>
    <mergeCell ref="E26:F26"/>
    <mergeCell ref="A27:C27"/>
    <mergeCell ref="E27:F27"/>
    <mergeCell ref="A28:C28"/>
    <mergeCell ref="E28:F28"/>
    <mergeCell ref="A23:D23"/>
    <mergeCell ref="E23:F23"/>
    <mergeCell ref="A24:D24"/>
    <mergeCell ref="E24:F24"/>
    <mergeCell ref="A25:C25"/>
    <mergeCell ref="E25:F25"/>
    <mergeCell ref="A20:C20"/>
    <mergeCell ref="E20:F20"/>
    <mergeCell ref="A21:C21"/>
    <mergeCell ref="E21:F21"/>
    <mergeCell ref="A22:D22"/>
    <mergeCell ref="E22:F22"/>
    <mergeCell ref="A17:C17"/>
    <mergeCell ref="E17:F17"/>
    <mergeCell ref="A18:C18"/>
    <mergeCell ref="E18:F18"/>
    <mergeCell ref="G18:I19"/>
    <mergeCell ref="A19:C19"/>
    <mergeCell ref="E19:F19"/>
    <mergeCell ref="A14:C14"/>
    <mergeCell ref="E14:F14"/>
    <mergeCell ref="A15:C15"/>
    <mergeCell ref="E15:F15"/>
    <mergeCell ref="A16:D16"/>
    <mergeCell ref="E16:F16"/>
    <mergeCell ref="A12:C12"/>
    <mergeCell ref="E12:F12"/>
    <mergeCell ref="H12:P12"/>
    <mergeCell ref="A13:C13"/>
    <mergeCell ref="E13:F13"/>
    <mergeCell ref="H13:P13"/>
    <mergeCell ref="A10:C10"/>
    <mergeCell ref="E10:F10"/>
    <mergeCell ref="H10:P10"/>
    <mergeCell ref="A11:C11"/>
    <mergeCell ref="E11:F11"/>
    <mergeCell ref="H11:P11"/>
    <mergeCell ref="A8:C8"/>
    <mergeCell ref="E8:F8"/>
    <mergeCell ref="H8:P8"/>
    <mergeCell ref="A9:C9"/>
    <mergeCell ref="E9:F9"/>
    <mergeCell ref="H9:P9"/>
    <mergeCell ref="A5:F5"/>
    <mergeCell ref="A6:F6"/>
    <mergeCell ref="H6:Q6"/>
    <mergeCell ref="A7:C7"/>
    <mergeCell ref="E7:F7"/>
    <mergeCell ref="H7:I7"/>
    <mergeCell ref="C4:D4"/>
    <mergeCell ref="E4:F4"/>
    <mergeCell ref="G4:H4"/>
    <mergeCell ref="A1:F2"/>
    <mergeCell ref="G1:H1"/>
    <mergeCell ref="G2:H2"/>
    <mergeCell ref="A3:F3"/>
    <mergeCell ref="G3:H3"/>
  </mergeCells>
  <dataValidations count="3">
    <dataValidation operator="lessThan" allowBlank="1" showInputMessage="1" showErrorMessage="1" sqref="Q1246:Q1048576 Q31:Q32 A34:A1245 G29:I29 G27:I27 AD6 E27 E29 E21:E25 G18 G21:I25 R7 E19 R9:R27" xr:uid="{34F38E60-9814-4893-A353-E7CEBA3A3A07}"/>
    <dataValidation type="textLength" operator="lessThan" allowBlank="1" showInputMessage="1" showErrorMessage="1" sqref="E28 G28:I28" xr:uid="{6585831E-8E55-4846-B770-339D8507C526}">
      <formula1>0</formula1>
    </dataValidation>
    <dataValidation operator="lessThan" showInputMessage="1" showErrorMessage="1" sqref="C34:C276" xr:uid="{4BD8BBB7-A3ED-4F84-BEFF-D368B3871319}"/>
  </dataValidations>
  <pageMargins left="0.5" right="0.5" top="0.5" bottom="0.5" header="0.3" footer="0.3"/>
  <pageSetup scale="40" fitToHeight="100" orientation="portrait" r:id="rId1"/>
  <headerFooter>
    <oddHeader>&amp;C&amp;"arial,Bold"&amp;14GASB 96 
Amortization Schedule</oddHeader>
    <oddFooter>&amp;L&amp;"arial,Regular"&amp;12State Auditor's Office&amp;C&amp;"arial,Regular"&amp;12&amp;A&amp;R&amp;"arial,Regular"&amp;12Page &amp;P of &amp;N</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promptTitle="Arrangement #" prompt="Select the associated Arrangement number found in column A of the Review Log." xr:uid="{39886E9F-D872-4538-A9D2-47B64607D797}">
          <x14:formula1>
            <xm:f>'Review Log'!$A$7:$A$406</xm:f>
          </x14:formula1>
          <xm:sqref>I1</xm:sqref>
        </x14:dataValidation>
        <x14:dataValidation type="list" allowBlank="1" showInputMessage="1" showErrorMessage="1" promptTitle="Enter Fiscal Reporting Year" prompt="Enter the current fiscal reporting year.  For example, 2024-2025 is FY2025 or July 1, 2024 through June 30, 2025" xr:uid="{8C369F49-5C5E-4ECF-B560-9FEBEA298D5F}">
          <x14:formula1>
            <xm:f>'Drop-down Menus'!$D$1:$D$100</xm:f>
          </x14:formula1>
          <xm:sqref>I2</xm:sqref>
        </x14:dataValidation>
        <x14:dataValidation type="list" allowBlank="1" showInputMessage="1" showErrorMessage="1" xr:uid="{F2EE5621-6744-4D95-BE99-2762A9E0A277}">
          <x14:formula1>
            <xm:f>'Drop-down Menus'!$E$1:$E$2</xm:f>
          </x14:formula1>
          <xm:sqref>Q8 O12 O10 Q10 Q12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43ED7-B903-40FD-B78C-07E5E6F0FE43}">
  <sheetPr>
    <pageSetUpPr fitToPage="1"/>
  </sheetPr>
  <dimension ref="A1:T1246"/>
  <sheetViews>
    <sheetView zoomScale="80" zoomScaleNormal="80" workbookViewId="0">
      <selection activeCell="I1" sqref="I1"/>
    </sheetView>
  </sheetViews>
  <sheetFormatPr defaultColWidth="0" defaultRowHeight="18.75" zeroHeight="1" x14ac:dyDescent="0.3"/>
  <cols>
    <col min="1" max="1" width="25.109375" style="320" customWidth="1"/>
    <col min="2" max="2" width="23.44140625" style="69" hidden="1" customWidth="1"/>
    <col min="3" max="3" width="26.88671875" style="88" customWidth="1"/>
    <col min="4" max="4" width="19.5546875" style="70" customWidth="1"/>
    <col min="5" max="5" width="20.6640625" style="320" customWidth="1"/>
    <col min="6" max="6" width="20.88671875" style="70" customWidth="1"/>
    <col min="7" max="7" width="23.6640625" style="70" customWidth="1"/>
    <col min="8" max="8" width="25" style="320" customWidth="1"/>
    <col min="9" max="9" width="38.109375" style="320" customWidth="1"/>
    <col min="10" max="10" width="29.109375" style="320" hidden="1" customWidth="1"/>
    <col min="11" max="11" width="17.109375" style="320" hidden="1" customWidth="1"/>
    <col min="12" max="12" width="21.5546875" style="320" hidden="1" customWidth="1"/>
    <col min="13" max="13" width="26.5546875" style="320" hidden="1" customWidth="1"/>
    <col min="14" max="14" width="21.109375" style="320" hidden="1" customWidth="1"/>
    <col min="15" max="15" width="5.44140625" style="69" hidden="1" customWidth="1"/>
    <col min="16" max="16" width="5.44140625" style="320" hidden="1" customWidth="1"/>
    <col min="17" max="17" width="16.88671875" style="320" customWidth="1"/>
    <col min="18" max="18" width="28.33203125" style="320" customWidth="1"/>
    <col min="19" max="19" width="7.88671875" style="68" hidden="1" customWidth="1"/>
    <col min="20" max="20" width="0" style="68" hidden="1" customWidth="1"/>
    <col min="21" max="16384" width="7.44140625" style="68" hidden="1"/>
  </cols>
  <sheetData>
    <row r="1" spans="1:20" ht="41.1" customHeight="1" x14ac:dyDescent="0.3">
      <c r="A1" s="531" t="s">
        <v>1210</v>
      </c>
      <c r="B1" s="532"/>
      <c r="C1" s="532"/>
      <c r="D1" s="532"/>
      <c r="E1" s="532"/>
      <c r="F1" s="533"/>
      <c r="G1" s="496" t="s">
        <v>1085</v>
      </c>
      <c r="H1" s="497"/>
      <c r="I1" s="97"/>
    </row>
    <row r="2" spans="1:20" x14ac:dyDescent="0.3">
      <c r="A2" s="534"/>
      <c r="B2" s="535"/>
      <c r="C2" s="535"/>
      <c r="D2" s="535"/>
      <c r="E2" s="535"/>
      <c r="F2" s="536"/>
      <c r="G2" s="498" t="s">
        <v>809</v>
      </c>
      <c r="H2" s="499"/>
      <c r="I2" s="98"/>
    </row>
    <row r="3" spans="1:20" x14ac:dyDescent="0.3">
      <c r="A3" s="539" t="s">
        <v>1005</v>
      </c>
      <c r="B3" s="540"/>
      <c r="C3" s="540"/>
      <c r="D3" s="540"/>
      <c r="E3" s="540"/>
      <c r="F3" s="541"/>
      <c r="G3" s="498" t="s">
        <v>970</v>
      </c>
      <c r="H3" s="499"/>
      <c r="I3" s="186" t="str">
        <f>+IFERROR(IF(ISBLANK(VLOOKUP($I$1,'Review Log'!$A$7:$AP$406,MATCH($G$3,'Review Log'!$A$6:$AP$6,0), FALSE)),"Enter on the Review Log",VLOOKUP($I$1,'Review Log'!$A$7:$AP$406,MATCH($G$3,'Review Log'!$A$6:$AP$6,0), FALSE)),"Select Arrangement # in cell I2")</f>
        <v>Select Arrangement # in cell I2</v>
      </c>
      <c r="Q3" s="320" t="s">
        <v>1148</v>
      </c>
    </row>
    <row r="4" spans="1:20" ht="39" customHeight="1" x14ac:dyDescent="0.3">
      <c r="A4" s="191" t="s">
        <v>1169</v>
      </c>
      <c r="B4" s="101"/>
      <c r="C4" s="547" t="s">
        <v>1011</v>
      </c>
      <c r="D4" s="547"/>
      <c r="E4" s="547" t="s">
        <v>1012</v>
      </c>
      <c r="F4" s="548"/>
      <c r="G4" s="498" t="s">
        <v>1234</v>
      </c>
      <c r="H4" s="500"/>
      <c r="I4" s="186" t="str">
        <f>+IFERROR(IF(ISBLANK(VLOOKUP($I$1,'Review Log'!$A$7:$AP$406,MATCH($G$4,'Review Log'!$A$6:$AP$6,0), FALSE)),"Enter on the Review Log",VLOOKUP($I$1,'Review Log'!$A$7:$AP$406,MATCH($G$4,'Review Log'!$A$6:$AP$6,0), FALSE)),"Select Arrangement # in cell I2")</f>
        <v>Select Arrangement # in cell I2</v>
      </c>
      <c r="Q4" s="320" t="s">
        <v>1148</v>
      </c>
    </row>
    <row r="5" spans="1:20" x14ac:dyDescent="0.3">
      <c r="A5" s="549" t="s">
        <v>1007</v>
      </c>
      <c r="B5" s="550"/>
      <c r="C5" s="550"/>
      <c r="D5" s="550"/>
      <c r="E5" s="550"/>
      <c r="F5" s="550"/>
      <c r="G5" s="88"/>
      <c r="H5" s="321"/>
    </row>
    <row r="6" spans="1:20" ht="18" customHeight="1" x14ac:dyDescent="0.3">
      <c r="A6" s="542" t="s">
        <v>1008</v>
      </c>
      <c r="B6" s="543"/>
      <c r="C6" s="543"/>
      <c r="D6" s="543"/>
      <c r="E6" s="543"/>
      <c r="F6" s="544"/>
      <c r="G6" s="88"/>
      <c r="H6" s="503" t="s">
        <v>1006</v>
      </c>
      <c r="I6" s="503"/>
      <c r="J6" s="503"/>
      <c r="K6" s="503"/>
      <c r="L6" s="503"/>
      <c r="M6" s="503"/>
      <c r="N6" s="503"/>
      <c r="O6" s="503"/>
      <c r="P6" s="503"/>
      <c r="Q6" s="503"/>
      <c r="R6" s="322"/>
      <c r="T6" s="71"/>
    </row>
    <row r="7" spans="1:20" ht="18.75" customHeight="1" x14ac:dyDescent="0.3">
      <c r="A7" s="542"/>
      <c r="B7" s="543"/>
      <c r="C7" s="543"/>
      <c r="D7" s="361" t="s">
        <v>1168</v>
      </c>
      <c r="E7" s="543"/>
      <c r="F7" s="544"/>
      <c r="G7" s="88"/>
      <c r="H7" s="555" t="str">
        <f>"BE SURE TO ANSWER EACH QUESTION FOR FISCAL YEAR "&amp;$I$2&amp;" ONLY."</f>
        <v>BE SURE TO ANSWER EACH QUESTION FOR FISCAL YEAR  ONLY.</v>
      </c>
      <c r="I7" s="555"/>
      <c r="J7" s="324"/>
      <c r="K7" s="324"/>
      <c r="L7" s="324"/>
      <c r="M7" s="324"/>
      <c r="N7" s="324"/>
      <c r="O7" s="324"/>
      <c r="P7" s="324"/>
      <c r="Q7" s="324" t="s">
        <v>1184</v>
      </c>
    </row>
    <row r="8" spans="1:20" ht="38.25" customHeight="1" x14ac:dyDescent="0.3">
      <c r="A8" s="529" t="s">
        <v>992</v>
      </c>
      <c r="B8" s="530"/>
      <c r="C8" s="530"/>
      <c r="D8" s="325" t="s">
        <v>1148</v>
      </c>
      <c r="E8" s="664" t="str">
        <f>+IFERROR(IF(ISBLANK(VLOOKUP($I$1,'Review Log'!$A$7:$AP$406,MATCH($A8,'Review Log'!$A$6:$AP$6,0), FALSE)),"Enter on the Review Log",VLOOKUP($I$1,'Review Log'!$A$7:$AP$406,MATCH($A8,'Review Log'!$A$6:$AP$6,0), FALSE)),"Select Arrangement # in cell I2")</f>
        <v>Select Arrangement # in cell I2</v>
      </c>
      <c r="F8" s="665" t="str">
        <f>+IFERROR(IF(ISBLANK(VLOOKUP($A8,'Review Log'!$A$7:$AP$406,2, FALSE)),"Enter the Name on the Review Log",VLOOKUP($A8,'Review Log'!$A$7:$AP$406,2, FALSE)),"")</f>
        <v/>
      </c>
      <c r="G8" s="88"/>
      <c r="H8" s="501" t="s">
        <v>1084</v>
      </c>
      <c r="I8" s="502"/>
      <c r="J8" s="502"/>
      <c r="K8" s="502"/>
      <c r="L8" s="502"/>
      <c r="M8" s="502"/>
      <c r="N8" s="502"/>
      <c r="O8" s="502"/>
      <c r="P8" s="502"/>
      <c r="Q8" s="135"/>
    </row>
    <row r="9" spans="1:20" ht="39.6" customHeight="1" x14ac:dyDescent="0.3">
      <c r="A9" s="529" t="s">
        <v>911</v>
      </c>
      <c r="B9" s="530"/>
      <c r="C9" s="530"/>
      <c r="D9" s="325" t="s">
        <v>1148</v>
      </c>
      <c r="E9" s="664" t="str">
        <f>+IFERROR(IF(ISBLANK(VLOOKUP($I$1,'Review Log'!$A$7:$AP$406,MATCH($A9,'Review Log'!$A$6:$AP$6,0), FALSE)),"Enter on the Review Log",VLOOKUP($I$1,'Review Log'!$A$7:$AP$406,MATCH($A9,'Review Log'!$A$6:$AP$6,0), FALSE)),"Select Arrangement # in cell I2")</f>
        <v>Select Arrangement # in cell I2</v>
      </c>
      <c r="F9" s="665" t="str">
        <f>+IFERROR(IF(ISBLANK(VLOOKUP($A9,'Review Log'!$A$7:$AP$406,2, FALSE)),"Enter the Name on the Review Log",VLOOKUP($A9,'Review Log'!$A$7:$AP$406,2, FALSE)),"")</f>
        <v/>
      </c>
      <c r="G9" s="88"/>
      <c r="H9" s="506" t="s">
        <v>998</v>
      </c>
      <c r="I9" s="507"/>
      <c r="J9" s="507"/>
      <c r="K9" s="507"/>
      <c r="L9" s="507"/>
      <c r="M9" s="507"/>
      <c r="N9" s="507"/>
      <c r="O9" s="507"/>
      <c r="P9" s="507"/>
      <c r="Q9" s="136"/>
      <c r="R9" s="326" t="str">
        <f>+IF(ISBLANK(Q8),"Answer Question #1",IF(AND(Q8="Yes",ISBLANK(Q9)),"Enter the amount of variable payments.",IF(AND(Q8="Yes",Q9=0),"Be sure to enter variable amount paid in the fiscal year.",IF(AND(Q8="No",Q9&gt;0),"Ensure the answer to question #1 is correct.",""))))</f>
        <v>Answer Question #1</v>
      </c>
    </row>
    <row r="10" spans="1:20" ht="39.6" customHeight="1" x14ac:dyDescent="0.3">
      <c r="A10" s="529" t="s">
        <v>24</v>
      </c>
      <c r="B10" s="530"/>
      <c r="C10" s="530"/>
      <c r="D10" s="325" t="s">
        <v>1149</v>
      </c>
      <c r="E10" s="558" t="str">
        <f>IF(ISBLANK($I$1),"Select Arrangement # in cell I2",IF(ISBLANK(Checklist!$C$6),"Enter Agency Number on the Checklist tab",Checklist!$C$6))</f>
        <v>Select Arrangement # in cell I2</v>
      </c>
      <c r="F10" s="559"/>
      <c r="G10" s="72"/>
      <c r="H10" s="508" t="s">
        <v>1000</v>
      </c>
      <c r="I10" s="509"/>
      <c r="J10" s="509"/>
      <c r="K10" s="509"/>
      <c r="L10" s="509"/>
      <c r="M10" s="509"/>
      <c r="N10" s="509"/>
      <c r="O10" s="509"/>
      <c r="P10" s="509"/>
      <c r="Q10" s="135"/>
      <c r="R10" s="327"/>
    </row>
    <row r="11" spans="1:20" ht="39.6" customHeight="1" x14ac:dyDescent="0.3">
      <c r="A11" s="529" t="s">
        <v>25</v>
      </c>
      <c r="B11" s="530"/>
      <c r="C11" s="530"/>
      <c r="D11" s="325" t="s">
        <v>1149</v>
      </c>
      <c r="E11" s="558" t="str">
        <f>IF(ISBLANK($I$1),"Select Arrangement # in cell I2",IF(ISBLANK(Checklist!$C$7),"Enter Agency Name on the Checklist tab",Checklist!$C$7))</f>
        <v>Select Arrangement # in cell I2</v>
      </c>
      <c r="F11" s="559"/>
      <c r="G11" s="73"/>
      <c r="H11" s="506" t="s">
        <v>999</v>
      </c>
      <c r="I11" s="507"/>
      <c r="J11" s="507"/>
      <c r="K11" s="507"/>
      <c r="L11" s="507"/>
      <c r="M11" s="507"/>
      <c r="N11" s="507"/>
      <c r="O11" s="507">
        <v>0</v>
      </c>
      <c r="P11" s="507"/>
      <c r="Q11" s="137"/>
      <c r="R11" s="326" t="str">
        <f>+IF(ISBLANK(Q10),"Answer Question #2",IF(AND(Q10="Yes",ISBLANK(Q11)),"Enter the amount of other payments.",IF(AND(Q10="Yes",Q11=0),"Be sure to enter other payment amounts paid in the fiscal year.",IF(AND(Q10="No",Q11&gt;0),"Ensure the answer to question #2 is correct.",""))))</f>
        <v>Answer Question #2</v>
      </c>
    </row>
    <row r="12" spans="1:20" ht="39.6" customHeight="1" x14ac:dyDescent="0.3">
      <c r="A12" s="529" t="s">
        <v>34</v>
      </c>
      <c r="B12" s="530"/>
      <c r="C12" s="530"/>
      <c r="D12" s="325" t="s">
        <v>1148</v>
      </c>
      <c r="E12" s="666" t="str">
        <f>+IFERROR(IF(ISBLANK(VLOOKUP($I$1,'Review Log'!$A$7:$AP$406,MATCH($A12,'Review Log'!$A$5:$AP$5,0), FALSE)),"Enter on the Review Log",VLOOKUP($I$1,'Review Log'!$A$7:$AP$406,MATCH($A12,'Review Log'!$A$5:$AP$5,0), FALSE)),"Select Arrangement # in cell I2")</f>
        <v>Select Arrangement # in cell I2</v>
      </c>
      <c r="F12" s="667" t="str">
        <f>+IFERROR(IF(ISBLANK(VLOOKUP($A12,'Review Log'!$A$7:$AP$406,2, FALSE)),"Enter the Name on the Review Log",VLOOKUP($A12,'Review Log'!$A$7:$AP$406,2, FALSE)),"")</f>
        <v/>
      </c>
      <c r="G12" s="74"/>
      <c r="H12" s="508" t="s">
        <v>1001</v>
      </c>
      <c r="I12" s="509"/>
      <c r="J12" s="509"/>
      <c r="K12" s="509"/>
      <c r="L12" s="509"/>
      <c r="M12" s="509"/>
      <c r="N12" s="509"/>
      <c r="O12" s="509"/>
      <c r="P12" s="509"/>
      <c r="Q12" s="135"/>
      <c r="R12" s="327"/>
    </row>
    <row r="13" spans="1:20" ht="39.6" customHeight="1" x14ac:dyDescent="0.3">
      <c r="A13" s="529" t="s">
        <v>38</v>
      </c>
      <c r="B13" s="530"/>
      <c r="C13" s="530"/>
      <c r="D13" s="325" t="s">
        <v>1150</v>
      </c>
      <c r="E13" s="558" t="str">
        <f>IFERROR(IF(OR(E12 = "",E12="Enter on the Review Log",E12="Select Arrangement # in cell I2"),"",VLOOKUP(E12,Fund!$C$3:$I$486,5,FALSE)), "SAO to Review")</f>
        <v/>
      </c>
      <c r="F13" s="559"/>
      <c r="G13" s="74"/>
      <c r="H13" s="510" t="s">
        <v>1002</v>
      </c>
      <c r="I13" s="511"/>
      <c r="J13" s="511"/>
      <c r="K13" s="511"/>
      <c r="L13" s="511"/>
      <c r="M13" s="511"/>
      <c r="N13" s="511"/>
      <c r="O13" s="511">
        <v>0</v>
      </c>
      <c r="P13" s="511"/>
      <c r="Q13" s="138"/>
      <c r="R13" s="326" t="str">
        <f>+IF(ISBLANK(Q12),"Answer Question #3",IF(AND(Q12="Yes",ISBLANK(Q13)),"Enter the amount of incentive payments.  Enter zero if unknown.",IF(AND(Q12="Yes",Q13=0),"Be sure to enter incentive amount, if known.",IF(AND(Q12="No",Q13&gt;0),"Ensure the answer to question #3 is correct.",""))))</f>
        <v>Answer Question #3</v>
      </c>
    </row>
    <row r="14" spans="1:20" ht="18" customHeight="1" x14ac:dyDescent="0.3">
      <c r="A14" s="529" t="s">
        <v>1153</v>
      </c>
      <c r="B14" s="530"/>
      <c r="C14" s="530"/>
      <c r="D14" s="325" t="s">
        <v>1150</v>
      </c>
      <c r="E14" s="558" t="str">
        <f>IF(OR(E12="",E12="Enter on the Review Log",E12="Select Arrangement # in cell I2"),"",IF(E13="SAO to Review","SAO to Review",IF(OR($E$15="Proprietary - Internal Fund",$E$15="Proprietary - Enterprise Fund")=TRUE,"Yes","No")))</f>
        <v/>
      </c>
      <c r="F14" s="559" t="str">
        <f>+IF(OR(F16="Proprietary - Internal Fund",F16="Proprietary - Enterprise Fund")=TRUE,"Yes","No")</f>
        <v>No</v>
      </c>
      <c r="G14" s="75"/>
      <c r="H14" s="328"/>
      <c r="I14" s="328"/>
      <c r="O14" s="320"/>
      <c r="Q14" s="329"/>
      <c r="R14" s="68"/>
    </row>
    <row r="15" spans="1:20" ht="18" customHeight="1" x14ac:dyDescent="0.3">
      <c r="A15" s="529" t="s">
        <v>15</v>
      </c>
      <c r="B15" s="530"/>
      <c r="C15" s="530"/>
      <c r="D15" s="325" t="s">
        <v>1150</v>
      </c>
      <c r="E15" s="553" t="str">
        <f>+IFERROR(IF(OR(E12="",E12 = "Enter on the Review Log",E12="Select Arrangement # in cell I2"),"",VLOOKUP(E13,Fund!$G$2:$M$486, 7, FALSE)),"SAO to Review")</f>
        <v/>
      </c>
      <c r="F15" s="554"/>
      <c r="G15" s="77"/>
      <c r="H15" s="330"/>
      <c r="I15" s="331"/>
      <c r="O15" s="320"/>
      <c r="Q15" s="329"/>
      <c r="R15" s="68"/>
    </row>
    <row r="16" spans="1:20" ht="18" customHeight="1" x14ac:dyDescent="0.3">
      <c r="A16" s="514" t="s">
        <v>993</v>
      </c>
      <c r="B16" s="515"/>
      <c r="C16" s="515"/>
      <c r="D16" s="516"/>
      <c r="E16" s="560"/>
      <c r="F16" s="561"/>
      <c r="G16" s="332" t="str">
        <f>IF(AND(I1&lt;&gt;0,E16=0),"Do not leave blank.  Enter the applicable interest rate, as provided on SAO's website.","")</f>
        <v/>
      </c>
      <c r="H16" s="333"/>
      <c r="I16" s="334"/>
      <c r="O16" s="320"/>
      <c r="Q16" s="329"/>
      <c r="R16" s="68"/>
    </row>
    <row r="17" spans="1:18" ht="18" customHeight="1" x14ac:dyDescent="0.3">
      <c r="A17" s="529" t="s">
        <v>1152</v>
      </c>
      <c r="B17" s="530"/>
      <c r="C17" s="530"/>
      <c r="D17" s="325" t="s">
        <v>1148</v>
      </c>
      <c r="E17" s="512" t="str">
        <f>+IFERROR(IF(ISBLANK(VLOOKUP($I$1,'Review Log'!$A$7:$AP$406,MATCH($A17,'Review Log'!$A$6:$AP$6,0), FALSE)),"Enter on the Review Log",VLOOKUP($I$1,'Review Log'!$A$7:$AP$406,MATCH($A17,'Review Log'!$A$6:$AP$6,0), FALSE)),"Select Arrangement # in cell I2")</f>
        <v>Select Arrangement # in cell I2</v>
      </c>
      <c r="F17" s="513" t="str">
        <f>+IFERROR(IF(ISBLANK(VLOOKUP($A17,'Review Log'!$A$7:$AP$406,2, FALSE)),"Enter the Name on the Review Log",VLOOKUP($A17,'Review Log'!$A$7:$AP$406,2, FALSE)),"")</f>
        <v/>
      </c>
      <c r="G17" s="79"/>
      <c r="H17" s="76"/>
      <c r="I17" s="78"/>
      <c r="O17" s="320"/>
      <c r="Q17" s="329"/>
      <c r="R17" s="68"/>
    </row>
    <row r="18" spans="1:18" ht="38.450000000000003" customHeight="1" x14ac:dyDescent="0.3">
      <c r="A18" s="529" t="s">
        <v>1151</v>
      </c>
      <c r="B18" s="530"/>
      <c r="C18" s="530"/>
      <c r="D18" s="325" t="s">
        <v>1148</v>
      </c>
      <c r="E18" s="512" t="str">
        <f>+IFERROR(IF(ISBLANK(VLOOKUP($I$1,'Review Log'!$A$7:$AP$406,MATCH($A18,'Review Log'!$A$6:$AP$6,0), FALSE)),"Enter on the Review Log",VLOOKUP($I$1,'Review Log'!$A$7:$AP$406,MATCH($A18,'Review Log'!$A$6:$AP$6,0), FALSE)),"Select Arrangement # in cell I2")</f>
        <v>Select Arrangement # in cell I2</v>
      </c>
      <c r="F18" s="513" t="str">
        <f>+IFERROR(IF(ISBLANK(VLOOKUP($A18,'Review Log'!$A$7:$AP$406,2, FALSE)),"Enter the Name on the Review Log",VLOOKUP($A18,'Review Log'!$A$7:$AP$406,2, FALSE)),"")</f>
        <v/>
      </c>
      <c r="G18" s="504" t="str">
        <f>IF(ISBLANK(I1),"",IF(E18="Enter on the Review Log","Enter the Subscription Start Date on the Review Log.",IF(E19="Complete Column C below","Ensure to enter $0 or a payment amount in each month of the subscription term in column C below.",IF((+MONTH(E18)&amp;YEAR(E18))=(+MONTH(E19)&amp;YEAR(E19)),"","The subscription start date entered on the Review Log does not agree to the data entered in column C below.  Ensure to enter $0 or a payment amount in each month of the subscription term in column C below."))))</f>
        <v/>
      </c>
      <c r="H18" s="505"/>
      <c r="I18" s="505"/>
      <c r="J18" s="335" t="s">
        <v>788</v>
      </c>
      <c r="K18" s="336">
        <v>44744</v>
      </c>
      <c r="L18" s="337" t="str">
        <f>IF(OR($E$18&gt;=$K$18,$E$18=""),"Yes","No")</f>
        <v>Yes</v>
      </c>
      <c r="O18" s="320"/>
      <c r="Q18" s="329"/>
      <c r="R18" s="68"/>
    </row>
    <row r="19" spans="1:18" ht="18" customHeight="1" x14ac:dyDescent="0.3">
      <c r="A19" s="529" t="s">
        <v>1154</v>
      </c>
      <c r="B19" s="530"/>
      <c r="C19" s="530"/>
      <c r="D19" s="338" t="s">
        <v>1150</v>
      </c>
      <c r="E19" s="562" t="str" cm="1">
        <f t="array" ref="E19">IFERROR(INDEX(A34:A1245,MATCH(FALSE,ISBLANK(C34:C1245),0),0),"Complete column C below")</f>
        <v>Complete column C below</v>
      </c>
      <c r="F19" s="563"/>
      <c r="G19" s="504"/>
      <c r="H19" s="505"/>
      <c r="I19" s="505"/>
      <c r="O19" s="320"/>
      <c r="R19" s="68"/>
    </row>
    <row r="20" spans="1:18" ht="38.1" customHeight="1" x14ac:dyDescent="0.3">
      <c r="A20" s="529" t="s">
        <v>994</v>
      </c>
      <c r="B20" s="530"/>
      <c r="C20" s="530"/>
      <c r="D20" s="325" t="s">
        <v>1148</v>
      </c>
      <c r="E20" s="512" t="str">
        <f>+IFERROR(IF(ISBLANK(VLOOKUP($I$1,'Review Log'!$A$7:$AP$406,MATCH($A20,'Review Log'!$A$6:$AP$6,0), FALSE)),"Enter on the Review Log",VLOOKUP($I$1,'Review Log'!$A$7:$AP$406,MATCH($A20,'Review Log'!$A$6:$AP$6,0), FALSE)),"Select Arrangement # in cell I2")</f>
        <v>Select Arrangement # in cell I2</v>
      </c>
      <c r="F20" s="513" t="str">
        <f>+IFERROR(IF(ISBLANK(VLOOKUP($A20,'Review Log'!$A$7:$AP$406,2, FALSE)),"Enter the Name on the Review Log",VLOOKUP($A20,'Review Log'!$A$7:$AP$406,2, FALSE)),"")</f>
        <v/>
      </c>
      <c r="G20" s="80"/>
      <c r="H20" s="360"/>
      <c r="I20" s="81"/>
      <c r="O20" s="320"/>
      <c r="R20" s="68"/>
    </row>
    <row r="21" spans="1:18" ht="38.450000000000003" customHeight="1" x14ac:dyDescent="0.3">
      <c r="A21" s="529" t="s">
        <v>1155</v>
      </c>
      <c r="B21" s="530"/>
      <c r="C21" s="530"/>
      <c r="D21" s="338" t="s">
        <v>1150</v>
      </c>
      <c r="E21" s="551" t="str">
        <f>IFERROR(IF(E20="Beginning",ABS(NPV(E16/12,INDEX(A34:B1245,MATCH(E19,A34:A1245,0),2):$B$1245))*(1+E16/12),ABS(NPV(E16/12,INDEX(A34:B1245,MATCH(E19,A34:A1245,0),2):$B$1245))),"Enter interest rate and complete column C below")</f>
        <v>Enter interest rate and complete column C below</v>
      </c>
      <c r="F21" s="552"/>
      <c r="G21" s="82"/>
      <c r="H21" s="99"/>
      <c r="I21" s="82"/>
      <c r="J21" s="339" t="s">
        <v>789</v>
      </c>
      <c r="K21" s="340" t="s">
        <v>790</v>
      </c>
      <c r="L21" s="341" t="s">
        <v>791</v>
      </c>
      <c r="M21" s="341" t="s">
        <v>792</v>
      </c>
      <c r="N21" s="341" t="s">
        <v>793</v>
      </c>
      <c r="O21" s="320"/>
      <c r="Q21" s="329"/>
      <c r="R21" s="68"/>
    </row>
    <row r="22" spans="1:18" ht="18" customHeight="1" x14ac:dyDescent="0.3">
      <c r="A22" s="514" t="s">
        <v>1196</v>
      </c>
      <c r="B22" s="515"/>
      <c r="C22" s="515"/>
      <c r="D22" s="516"/>
      <c r="E22" s="494"/>
      <c r="F22" s="495"/>
      <c r="G22" s="82"/>
      <c r="H22" s="82"/>
      <c r="I22" s="82"/>
      <c r="J22" s="340"/>
      <c r="K22" s="340"/>
      <c r="L22" s="341"/>
      <c r="M22" s="341"/>
      <c r="N22" s="341"/>
      <c r="O22" s="320"/>
      <c r="Q22" s="329"/>
      <c r="R22" s="68"/>
    </row>
    <row r="23" spans="1:18" ht="18" customHeight="1" x14ac:dyDescent="0.3">
      <c r="A23" s="514" t="s">
        <v>1009</v>
      </c>
      <c r="B23" s="515"/>
      <c r="C23" s="515"/>
      <c r="D23" s="516"/>
      <c r="E23" s="494"/>
      <c r="F23" s="495"/>
      <c r="G23" s="82"/>
      <c r="H23" s="82"/>
      <c r="I23" s="82"/>
      <c r="J23" s="342" t="e">
        <f>LEFT($I$2,4)-1&amp;"–"&amp;RIGHT($I$2,4)-1</f>
        <v>#VALUE!</v>
      </c>
      <c r="K23" s="343" t="e">
        <f>DATE(RIGHT(J23,4),6,1)</f>
        <v>#VALUE!</v>
      </c>
      <c r="L23" s="83">
        <f>(ROUND(SUMIFS($F$34:$F$1245,$A$34:$A$1245,$K$23),2))</f>
        <v>0</v>
      </c>
      <c r="M23" s="83" t="e">
        <f>IF(AND($I$2&gt;$J$26,$I$2&lt;=$L$26),SUMIFS($H$34:$H$1245,$A$34:$A$1245,$K$23),0)</f>
        <v>#VALUE!</v>
      </c>
      <c r="N23" s="83" t="e">
        <f>IF(AND($J$23&gt;=$J$26,$J$23&lt;$L$26),$E$25,0)</f>
        <v>#VALUE!</v>
      </c>
      <c r="O23" s="344"/>
      <c r="P23" s="345"/>
      <c r="Q23" s="329"/>
      <c r="R23" s="68"/>
    </row>
    <row r="24" spans="1:18" ht="18" customHeight="1" x14ac:dyDescent="0.3">
      <c r="A24" s="514" t="s">
        <v>1010</v>
      </c>
      <c r="B24" s="515"/>
      <c r="C24" s="515"/>
      <c r="D24" s="516"/>
      <c r="E24" s="494"/>
      <c r="F24" s="495"/>
      <c r="G24" s="82"/>
      <c r="H24" s="82"/>
      <c r="I24" s="82"/>
      <c r="O24" s="344"/>
      <c r="P24" s="345"/>
      <c r="Q24" s="329"/>
      <c r="R24" s="68"/>
    </row>
    <row r="25" spans="1:18" ht="18" customHeight="1" x14ac:dyDescent="0.3">
      <c r="A25" s="529" t="s">
        <v>1156</v>
      </c>
      <c r="B25" s="530"/>
      <c r="C25" s="530"/>
      <c r="D25" s="338" t="s">
        <v>1150</v>
      </c>
      <c r="E25" s="518" t="str">
        <f>+IFERROR(E21+E22+E23+E24,"Complete column C below")</f>
        <v>Complete column C below</v>
      </c>
      <c r="F25" s="519"/>
      <c r="G25" s="82"/>
      <c r="H25" s="82"/>
      <c r="I25" s="82"/>
      <c r="J25" s="346" t="s">
        <v>794</v>
      </c>
      <c r="K25" s="346" t="s">
        <v>795</v>
      </c>
      <c r="L25" s="346" t="s">
        <v>796</v>
      </c>
      <c r="M25" s="346" t="s">
        <v>797</v>
      </c>
      <c r="O25" s="344"/>
      <c r="P25" s="345"/>
      <c r="Q25" s="329"/>
      <c r="R25" s="68"/>
    </row>
    <row r="26" spans="1:18" x14ac:dyDescent="0.3">
      <c r="A26" s="529" t="s">
        <v>798</v>
      </c>
      <c r="B26" s="530"/>
      <c r="C26" s="530"/>
      <c r="D26" s="338"/>
      <c r="E26" s="520" t="s">
        <v>1004</v>
      </c>
      <c r="F26" s="521"/>
      <c r="G26" s="84"/>
      <c r="H26" s="85"/>
      <c r="I26" s="85"/>
      <c r="J26" s="346" t="e">
        <f>IF(OR(MONTH($E$19)=1,MONTH($E$19)=2,MONTH($E$19)=3,MONTH($E$19)=4,MONTH($E$19)=5,MONTH($E$19)=6),YEAR($E$19)-1&amp;"–"&amp;YEAR($E$19),YEAR($E$19)&amp;"–"&amp;YEAR($E$19)+1)</f>
        <v>#VALUE!</v>
      </c>
      <c r="K26" s="347" t="e">
        <f>EDATE($E$19,+($E$28-1))</f>
        <v>#VALUE!</v>
      </c>
      <c r="L26" s="346" t="e">
        <f>IF(OR(MONTH($K$26)=1,MONTH($K$26)=2,MONTH($K$26)=3,MONTH($K$26)=4,MONTH($K$26)=5,MONTH($K$26)=6),YEAR($K$26)-1&amp;"–"&amp;YEAR($K$26),YEAR($K$26)&amp;"–"&amp;YEAR($K$26)+1)</f>
        <v>#VALUE!</v>
      </c>
      <c r="M26" s="348" t="e">
        <f>IF($L$26=$I$2,$E$25,0)</f>
        <v>#VALUE!</v>
      </c>
      <c r="O26" s="344"/>
      <c r="P26" s="345"/>
      <c r="Q26" s="329"/>
      <c r="R26" s="68"/>
    </row>
    <row r="27" spans="1:18" x14ac:dyDescent="0.3">
      <c r="A27" s="529" t="s">
        <v>799</v>
      </c>
      <c r="B27" s="530"/>
      <c r="C27" s="530"/>
      <c r="D27" s="338"/>
      <c r="E27" s="522">
        <v>120</v>
      </c>
      <c r="F27" s="523"/>
      <c r="G27" s="86"/>
      <c r="H27" s="86"/>
      <c r="I27" s="86"/>
      <c r="O27" s="344"/>
      <c r="P27" s="345"/>
      <c r="Q27" s="329"/>
      <c r="R27" s="68"/>
    </row>
    <row r="28" spans="1:18" ht="18" customHeight="1" x14ac:dyDescent="0.3">
      <c r="A28" s="529" t="s">
        <v>1157</v>
      </c>
      <c r="B28" s="530"/>
      <c r="C28" s="530"/>
      <c r="D28" s="338" t="s">
        <v>1150</v>
      </c>
      <c r="E28" s="522">
        <f>ROUND(COUNTIF(C34:C1245,"&lt;&gt;"&amp;""),1)</f>
        <v>0</v>
      </c>
      <c r="F28" s="523"/>
      <c r="G28" s="86"/>
      <c r="H28" s="86"/>
      <c r="I28" s="86"/>
      <c r="R28" s="68"/>
    </row>
    <row r="29" spans="1:18" x14ac:dyDescent="0.3">
      <c r="A29" s="529" t="s">
        <v>1158</v>
      </c>
      <c r="B29" s="530"/>
      <c r="C29" s="530"/>
      <c r="D29" s="338" t="s">
        <v>1150</v>
      </c>
      <c r="E29" s="524">
        <f>IF(E27&lt;E28,E27,E28)</f>
        <v>0</v>
      </c>
      <c r="F29" s="525"/>
      <c r="G29" s="87"/>
      <c r="H29" s="87"/>
      <c r="I29" s="87"/>
      <c r="Q29" s="329"/>
      <c r="R29" s="88"/>
    </row>
    <row r="30" spans="1:18" x14ac:dyDescent="0.3">
      <c r="A30" s="349"/>
      <c r="B30" s="349"/>
      <c r="C30" s="349"/>
      <c r="D30" s="89"/>
      <c r="F30" s="69"/>
      <c r="G30" s="67"/>
      <c r="H30" s="67"/>
      <c r="I30" s="67"/>
      <c r="R30" s="68"/>
    </row>
    <row r="31" spans="1:18" ht="53.45" customHeight="1" x14ac:dyDescent="0.3">
      <c r="A31" s="526" t="s">
        <v>1086</v>
      </c>
      <c r="B31" s="527"/>
      <c r="C31" s="527"/>
      <c r="D31" s="527"/>
      <c r="E31" s="527"/>
      <c r="F31" s="527"/>
      <c r="G31" s="527"/>
      <c r="H31" s="527"/>
      <c r="I31" s="528"/>
    </row>
    <row r="32" spans="1:18" x14ac:dyDescent="0.3">
      <c r="A32" s="350"/>
      <c r="B32" s="351"/>
      <c r="C32" s="351"/>
      <c r="D32" s="517" t="s">
        <v>800</v>
      </c>
      <c r="E32" s="517"/>
      <c r="F32" s="517"/>
      <c r="G32" s="517" t="s">
        <v>801</v>
      </c>
      <c r="H32" s="517"/>
      <c r="I32" s="517"/>
    </row>
    <row r="33" spans="1:14" ht="75" x14ac:dyDescent="0.3">
      <c r="A33" s="362" t="s">
        <v>802</v>
      </c>
      <c r="B33" s="90"/>
      <c r="C33" s="91" t="s">
        <v>803</v>
      </c>
      <c r="D33" s="362" t="s">
        <v>804</v>
      </c>
      <c r="E33" s="362" t="s">
        <v>805</v>
      </c>
      <c r="F33" s="90" t="str">
        <f>IF(E20="Beginning","Beginning Monthly Obligation Balance","Ending Monthly Obligation Balance")</f>
        <v>Ending Monthly Obligation Balance</v>
      </c>
      <c r="G33" s="90" t="s">
        <v>806</v>
      </c>
      <c r="H33" s="90" t="s">
        <v>807</v>
      </c>
      <c r="I33" s="90" t="s">
        <v>808</v>
      </c>
      <c r="J33" s="353" t="s">
        <v>1003</v>
      </c>
    </row>
    <row r="34" spans="1:14" x14ac:dyDescent="0.3">
      <c r="A34" s="354">
        <v>44743</v>
      </c>
      <c r="B34" s="92">
        <f>IF(C34&gt;0,C34*-1,C34)</f>
        <v>0</v>
      </c>
      <c r="C34" s="93"/>
      <c r="D34" s="94">
        <f>IF(C34&lt;&gt;"",IF(E20="Beginning",0,$E$21*($E$16/12)),0)</f>
        <v>0</v>
      </c>
      <c r="E34" s="355">
        <f t="shared" ref="E34:E97" si="0">C34-D34</f>
        <v>0</v>
      </c>
      <c r="F34" s="94">
        <f>IF(C34&lt;&gt;"",$E$21-E34,0)</f>
        <v>0</v>
      </c>
      <c r="G34" s="94">
        <f>IF(C34&lt;&gt;"",$E$25/$E$29,0)</f>
        <v>0</v>
      </c>
      <c r="H34" s="94">
        <f>IF(C34&lt;&gt;"",G34,0)</f>
        <v>0</v>
      </c>
      <c r="I34" s="94">
        <f>IF(C34&lt;&gt;"",$E$25-H34,0)</f>
        <v>0</v>
      </c>
      <c r="J34" s="320" t="str">
        <f>IF(OR(MONTH(A34)=1,MONTH(A34)=2,MONTH(A34)=3,MONTH(A34)=4,MONTH(A34)=5,MONTH(A34)=6),YEAR(A34)-1&amp;"–"&amp;YEAR(A34),YEAR(A34)&amp;"–"&amp;YEAR(A34)+1)</f>
        <v>2022–2023</v>
      </c>
    </row>
    <row r="35" spans="1:14" x14ac:dyDescent="0.3">
      <c r="A35" s="354">
        <v>44774</v>
      </c>
      <c r="B35" s="92">
        <f t="shared" ref="B35:B98" si="1">IF(C35&gt;0,C35*-1,C35)</f>
        <v>0</v>
      </c>
      <c r="C35" s="93"/>
      <c r="D35" s="94">
        <f t="shared" ref="D35:D98" si="2">IF(C35="",0,IF($E$20="Beginning",IF(C34&lt;&gt;"",$F34*$E$16/12,0),IF(C34&lt;&gt;"",$F34*$E$16/12,$E$21*$E$16/12)))</f>
        <v>0</v>
      </c>
      <c r="E35" s="355">
        <f t="shared" si="0"/>
        <v>0</v>
      </c>
      <c r="F35" s="94">
        <f t="shared" ref="F35:F98" si="3">IF(C35="",0,IF(C34="",$E$21-E35,IF(C35&lt;&gt;"",F34-E35)))</f>
        <v>0</v>
      </c>
      <c r="G35" s="94">
        <f>IF(AND(C35&lt;&gt;"",G34&lt;E$25),$E$25/$E$29,0)</f>
        <v>0</v>
      </c>
      <c r="H35" s="94">
        <f t="shared" ref="H35:H98" si="4">IF(C35&lt;&gt;"",G35+H34,0)</f>
        <v>0</v>
      </c>
      <c r="I35" s="94">
        <f>IF(C35&lt;&gt;"",$E$25-H35,0)</f>
        <v>0</v>
      </c>
      <c r="J35" s="320" t="str">
        <f t="shared" ref="J35:J98" si="5">IF(OR(MONTH(A35)=1,MONTH(A35)=2,MONTH(A35)=3,MONTH(A35)=4,MONTH(A35)=5,MONTH(A35)=6),YEAR(A35)-1&amp;"–"&amp;YEAR(A35),YEAR(A35)&amp;"–"&amp;YEAR(A35)+1)</f>
        <v>2022–2023</v>
      </c>
    </row>
    <row r="36" spans="1:14" x14ac:dyDescent="0.3">
      <c r="A36" s="354">
        <v>44805</v>
      </c>
      <c r="B36" s="92">
        <f t="shared" si="1"/>
        <v>0</v>
      </c>
      <c r="C36" s="93"/>
      <c r="D36" s="94">
        <f t="shared" si="2"/>
        <v>0</v>
      </c>
      <c r="E36" s="355">
        <f t="shared" si="0"/>
        <v>0</v>
      </c>
      <c r="F36" s="94">
        <f t="shared" si="3"/>
        <v>0</v>
      </c>
      <c r="G36" s="94">
        <f>IF(AND(C36&lt;&gt;"",SUM(G$34:G35)&lt;E$25),$E$25/$E$29,0)</f>
        <v>0</v>
      </c>
      <c r="H36" s="94">
        <f t="shared" si="4"/>
        <v>0</v>
      </c>
      <c r="I36" s="94">
        <f t="shared" ref="I36:I99" si="6">IF(C36&lt;&gt;"",$E$25-H36,0)</f>
        <v>0</v>
      </c>
      <c r="J36" s="320" t="str">
        <f t="shared" si="5"/>
        <v>2022–2023</v>
      </c>
    </row>
    <row r="37" spans="1:14" x14ac:dyDescent="0.3">
      <c r="A37" s="354">
        <v>44835</v>
      </c>
      <c r="B37" s="92">
        <f t="shared" si="1"/>
        <v>0</v>
      </c>
      <c r="C37" s="93"/>
      <c r="D37" s="94">
        <f t="shared" si="2"/>
        <v>0</v>
      </c>
      <c r="E37" s="355">
        <f t="shared" si="0"/>
        <v>0</v>
      </c>
      <c r="F37" s="94">
        <f t="shared" si="3"/>
        <v>0</v>
      </c>
      <c r="G37" s="94">
        <f>IF(AND(C37&lt;&gt;"",SUM(G$34:G36)&lt;E$25),$E$25/$E$29,0)</f>
        <v>0</v>
      </c>
      <c r="H37" s="94">
        <f t="shared" si="4"/>
        <v>0</v>
      </c>
      <c r="I37" s="94">
        <f t="shared" si="6"/>
        <v>0</v>
      </c>
      <c r="J37" s="320" t="str">
        <f t="shared" si="5"/>
        <v>2022–2023</v>
      </c>
      <c r="L37" s="356"/>
    </row>
    <row r="38" spans="1:14" x14ac:dyDescent="0.3">
      <c r="A38" s="354">
        <v>44866</v>
      </c>
      <c r="B38" s="92">
        <f t="shared" si="1"/>
        <v>0</v>
      </c>
      <c r="C38" s="93"/>
      <c r="D38" s="94">
        <f t="shared" si="2"/>
        <v>0</v>
      </c>
      <c r="E38" s="355">
        <f t="shared" si="0"/>
        <v>0</v>
      </c>
      <c r="F38" s="94">
        <f t="shared" si="3"/>
        <v>0</v>
      </c>
      <c r="G38" s="94">
        <f>IF(AND(C38&lt;&gt;"",SUM(G$34:G37)&lt;E$25),$E$25/$E$29,0)</f>
        <v>0</v>
      </c>
      <c r="H38" s="94">
        <f t="shared" si="4"/>
        <v>0</v>
      </c>
      <c r="I38" s="94">
        <f t="shared" si="6"/>
        <v>0</v>
      </c>
      <c r="J38" s="320" t="str">
        <f t="shared" si="5"/>
        <v>2022–2023</v>
      </c>
      <c r="L38" s="357"/>
      <c r="N38" s="95"/>
    </row>
    <row r="39" spans="1:14" x14ac:dyDescent="0.3">
      <c r="A39" s="354">
        <v>44896</v>
      </c>
      <c r="B39" s="92">
        <f t="shared" si="1"/>
        <v>0</v>
      </c>
      <c r="C39" s="93"/>
      <c r="D39" s="94">
        <f t="shared" si="2"/>
        <v>0</v>
      </c>
      <c r="E39" s="355">
        <f t="shared" si="0"/>
        <v>0</v>
      </c>
      <c r="F39" s="94">
        <f t="shared" si="3"/>
        <v>0</v>
      </c>
      <c r="G39" s="94">
        <f>IF(AND(C39&lt;&gt;"",SUM(G$34:G38)&lt;E$25),$E$25/$E$29,0)</f>
        <v>0</v>
      </c>
      <c r="H39" s="94">
        <f t="shared" si="4"/>
        <v>0</v>
      </c>
      <c r="I39" s="94">
        <f t="shared" si="6"/>
        <v>0</v>
      </c>
      <c r="J39" s="320" t="str">
        <f t="shared" si="5"/>
        <v>2022–2023</v>
      </c>
      <c r="N39" s="95"/>
    </row>
    <row r="40" spans="1:14" x14ac:dyDescent="0.3">
      <c r="A40" s="354">
        <v>44927</v>
      </c>
      <c r="B40" s="92">
        <f t="shared" si="1"/>
        <v>0</v>
      </c>
      <c r="C40" s="93"/>
      <c r="D40" s="94">
        <f t="shared" si="2"/>
        <v>0</v>
      </c>
      <c r="E40" s="355">
        <f t="shared" si="0"/>
        <v>0</v>
      </c>
      <c r="F40" s="94">
        <f t="shared" si="3"/>
        <v>0</v>
      </c>
      <c r="G40" s="94">
        <f>IF(AND(C40&lt;&gt;"",SUM(G$34:G39)&lt;E$25),$E$25/$E$29,0)</f>
        <v>0</v>
      </c>
      <c r="H40" s="94">
        <f t="shared" si="4"/>
        <v>0</v>
      </c>
      <c r="I40" s="94">
        <f t="shared" si="6"/>
        <v>0</v>
      </c>
      <c r="J40" s="320" t="str">
        <f t="shared" si="5"/>
        <v>2022–2023</v>
      </c>
      <c r="N40" s="95"/>
    </row>
    <row r="41" spans="1:14" x14ac:dyDescent="0.3">
      <c r="A41" s="354">
        <v>44958</v>
      </c>
      <c r="B41" s="92">
        <f t="shared" si="1"/>
        <v>0</v>
      </c>
      <c r="C41" s="93"/>
      <c r="D41" s="94">
        <f t="shared" si="2"/>
        <v>0</v>
      </c>
      <c r="E41" s="355">
        <f t="shared" si="0"/>
        <v>0</v>
      </c>
      <c r="F41" s="94">
        <f t="shared" si="3"/>
        <v>0</v>
      </c>
      <c r="G41" s="94">
        <f>IF(AND(C41&lt;&gt;"",SUM(G$34:G40)&lt;E$25),$E$25/$E$29,0)</f>
        <v>0</v>
      </c>
      <c r="H41" s="94">
        <f t="shared" si="4"/>
        <v>0</v>
      </c>
      <c r="I41" s="94">
        <f t="shared" si="6"/>
        <v>0</v>
      </c>
      <c r="J41" s="320" t="str">
        <f t="shared" si="5"/>
        <v>2022–2023</v>
      </c>
      <c r="N41" s="95"/>
    </row>
    <row r="42" spans="1:14" x14ac:dyDescent="0.3">
      <c r="A42" s="354">
        <v>44986</v>
      </c>
      <c r="B42" s="92">
        <f t="shared" si="1"/>
        <v>0</v>
      </c>
      <c r="C42" s="93"/>
      <c r="D42" s="94">
        <f t="shared" si="2"/>
        <v>0</v>
      </c>
      <c r="E42" s="355">
        <f t="shared" si="0"/>
        <v>0</v>
      </c>
      <c r="F42" s="94">
        <f t="shared" si="3"/>
        <v>0</v>
      </c>
      <c r="G42" s="94">
        <f>IF(AND(C42&lt;&gt;"",SUM(G$34:G41)&lt;E$25),$E$25/$E$29,0)</f>
        <v>0</v>
      </c>
      <c r="H42" s="94">
        <f t="shared" si="4"/>
        <v>0</v>
      </c>
      <c r="I42" s="94">
        <f t="shared" si="6"/>
        <v>0</v>
      </c>
      <c r="J42" s="320" t="str">
        <f t="shared" si="5"/>
        <v>2022–2023</v>
      </c>
      <c r="N42" s="95"/>
    </row>
    <row r="43" spans="1:14" x14ac:dyDescent="0.3">
      <c r="A43" s="354">
        <v>45017</v>
      </c>
      <c r="B43" s="92">
        <f t="shared" si="1"/>
        <v>0</v>
      </c>
      <c r="C43" s="93"/>
      <c r="D43" s="94">
        <f t="shared" si="2"/>
        <v>0</v>
      </c>
      <c r="E43" s="355">
        <f t="shared" si="0"/>
        <v>0</v>
      </c>
      <c r="F43" s="94">
        <f t="shared" si="3"/>
        <v>0</v>
      </c>
      <c r="G43" s="94">
        <f>IF(AND(C43&lt;&gt;"",SUM(G$34:G42)&lt;E$25),$E$25/$E$29,0)</f>
        <v>0</v>
      </c>
      <c r="H43" s="94">
        <f t="shared" si="4"/>
        <v>0</v>
      </c>
      <c r="I43" s="94">
        <f t="shared" si="6"/>
        <v>0</v>
      </c>
      <c r="J43" s="320" t="str">
        <f t="shared" si="5"/>
        <v>2022–2023</v>
      </c>
      <c r="N43" s="95"/>
    </row>
    <row r="44" spans="1:14" x14ac:dyDescent="0.3">
      <c r="A44" s="354">
        <v>45047</v>
      </c>
      <c r="B44" s="92">
        <f t="shared" si="1"/>
        <v>0</v>
      </c>
      <c r="C44" s="93"/>
      <c r="D44" s="94">
        <f t="shared" si="2"/>
        <v>0</v>
      </c>
      <c r="E44" s="355">
        <f t="shared" si="0"/>
        <v>0</v>
      </c>
      <c r="F44" s="94">
        <f t="shared" si="3"/>
        <v>0</v>
      </c>
      <c r="G44" s="94">
        <f>IF(AND(C44&lt;&gt;"",SUM(G$34:G43)&lt;E$25),$E$25/$E$29,0)</f>
        <v>0</v>
      </c>
      <c r="H44" s="94">
        <f t="shared" si="4"/>
        <v>0</v>
      </c>
      <c r="I44" s="94">
        <f t="shared" si="6"/>
        <v>0</v>
      </c>
      <c r="J44" s="320" t="str">
        <f t="shared" si="5"/>
        <v>2022–2023</v>
      </c>
      <c r="L44" s="356"/>
      <c r="N44" s="95"/>
    </row>
    <row r="45" spans="1:14" x14ac:dyDescent="0.3">
      <c r="A45" s="354">
        <v>45078</v>
      </c>
      <c r="B45" s="92">
        <f t="shared" si="1"/>
        <v>0</v>
      </c>
      <c r="C45" s="93"/>
      <c r="D45" s="94">
        <f t="shared" si="2"/>
        <v>0</v>
      </c>
      <c r="E45" s="355">
        <f t="shared" si="0"/>
        <v>0</v>
      </c>
      <c r="F45" s="96">
        <f t="shared" si="3"/>
        <v>0</v>
      </c>
      <c r="G45" s="96">
        <f>IF(AND(C45&lt;&gt;"",SUM(G$34:G44)&lt;E$25),$E$25/$E$29,0)</f>
        <v>0</v>
      </c>
      <c r="H45" s="96">
        <f t="shared" si="4"/>
        <v>0</v>
      </c>
      <c r="I45" s="94">
        <f t="shared" si="6"/>
        <v>0</v>
      </c>
      <c r="J45" s="320" t="str">
        <f t="shared" si="5"/>
        <v>2022–2023</v>
      </c>
      <c r="L45" s="356"/>
      <c r="N45" s="95"/>
    </row>
    <row r="46" spans="1:14" x14ac:dyDescent="0.3">
      <c r="A46" s="354">
        <v>45108</v>
      </c>
      <c r="B46" s="92">
        <f t="shared" si="1"/>
        <v>0</v>
      </c>
      <c r="C46" s="93"/>
      <c r="D46" s="94">
        <f t="shared" si="2"/>
        <v>0</v>
      </c>
      <c r="E46" s="355">
        <f t="shared" si="0"/>
        <v>0</v>
      </c>
      <c r="F46" s="96">
        <f t="shared" si="3"/>
        <v>0</v>
      </c>
      <c r="G46" s="96">
        <f>IF(AND(C46&lt;&gt;"",SUM(G$34:G45)&lt;E$25),$E$25/$E$29,0)</f>
        <v>0</v>
      </c>
      <c r="H46" s="96">
        <f t="shared" si="4"/>
        <v>0</v>
      </c>
      <c r="I46" s="94">
        <f t="shared" si="6"/>
        <v>0</v>
      </c>
      <c r="J46" s="320" t="str">
        <f t="shared" si="5"/>
        <v>2023–2024</v>
      </c>
      <c r="L46" s="356"/>
      <c r="N46" s="95"/>
    </row>
    <row r="47" spans="1:14" x14ac:dyDescent="0.3">
      <c r="A47" s="354">
        <v>45139</v>
      </c>
      <c r="B47" s="92">
        <f t="shared" si="1"/>
        <v>0</v>
      </c>
      <c r="C47" s="93"/>
      <c r="D47" s="94">
        <f t="shared" si="2"/>
        <v>0</v>
      </c>
      <c r="E47" s="355">
        <f t="shared" si="0"/>
        <v>0</v>
      </c>
      <c r="F47" s="96">
        <f t="shared" si="3"/>
        <v>0</v>
      </c>
      <c r="G47" s="96">
        <f>IF(AND(C47&lt;&gt;"",SUM(G$34:G46)&lt;E$25),$E$25/$E$29,0)</f>
        <v>0</v>
      </c>
      <c r="H47" s="96">
        <f t="shared" si="4"/>
        <v>0</v>
      </c>
      <c r="I47" s="94">
        <f t="shared" si="6"/>
        <v>0</v>
      </c>
      <c r="J47" s="320" t="str">
        <f t="shared" si="5"/>
        <v>2023–2024</v>
      </c>
      <c r="L47" s="356"/>
      <c r="N47" s="95"/>
    </row>
    <row r="48" spans="1:14" x14ac:dyDescent="0.3">
      <c r="A48" s="354">
        <v>45170</v>
      </c>
      <c r="B48" s="92">
        <f t="shared" si="1"/>
        <v>0</v>
      </c>
      <c r="C48" s="93"/>
      <c r="D48" s="94">
        <f t="shared" si="2"/>
        <v>0</v>
      </c>
      <c r="E48" s="355">
        <f t="shared" si="0"/>
        <v>0</v>
      </c>
      <c r="F48" s="96">
        <f t="shared" si="3"/>
        <v>0</v>
      </c>
      <c r="G48" s="96">
        <f>IF(AND(C48&lt;&gt;"",SUM(G$34:G47)&lt;E$25),$E$25/$E$29,0)</f>
        <v>0</v>
      </c>
      <c r="H48" s="96">
        <f t="shared" si="4"/>
        <v>0</v>
      </c>
      <c r="I48" s="94">
        <f t="shared" si="6"/>
        <v>0</v>
      </c>
      <c r="J48" s="320" t="str">
        <f t="shared" si="5"/>
        <v>2023–2024</v>
      </c>
      <c r="L48" s="356"/>
      <c r="N48" s="95"/>
    </row>
    <row r="49" spans="1:14" x14ac:dyDescent="0.3">
      <c r="A49" s="354">
        <v>45200</v>
      </c>
      <c r="B49" s="92">
        <f t="shared" si="1"/>
        <v>0</v>
      </c>
      <c r="C49" s="93"/>
      <c r="D49" s="94">
        <f t="shared" si="2"/>
        <v>0</v>
      </c>
      <c r="E49" s="355">
        <f t="shared" si="0"/>
        <v>0</v>
      </c>
      <c r="F49" s="96">
        <f t="shared" si="3"/>
        <v>0</v>
      </c>
      <c r="G49" s="96">
        <f>IF(AND(C49&lt;&gt;"",SUM(G$34:G48)&lt;E$25),$E$25/$E$29,0)</f>
        <v>0</v>
      </c>
      <c r="H49" s="96">
        <f t="shared" si="4"/>
        <v>0</v>
      </c>
      <c r="I49" s="94">
        <f t="shared" si="6"/>
        <v>0</v>
      </c>
      <c r="J49" s="320" t="str">
        <f t="shared" si="5"/>
        <v>2023–2024</v>
      </c>
      <c r="L49" s="356"/>
      <c r="N49" s="95"/>
    </row>
    <row r="50" spans="1:14" x14ac:dyDescent="0.3">
      <c r="A50" s="354">
        <v>45231</v>
      </c>
      <c r="B50" s="92">
        <f t="shared" si="1"/>
        <v>0</v>
      </c>
      <c r="C50" s="93"/>
      <c r="D50" s="94">
        <f t="shared" si="2"/>
        <v>0</v>
      </c>
      <c r="E50" s="355">
        <f t="shared" si="0"/>
        <v>0</v>
      </c>
      <c r="F50" s="96">
        <f t="shared" si="3"/>
        <v>0</v>
      </c>
      <c r="G50" s="96">
        <f>IF(AND(C50&lt;&gt;"",SUM(G$34:G49)&lt;E$25),$E$25/$E$29,0)</f>
        <v>0</v>
      </c>
      <c r="H50" s="96">
        <f t="shared" si="4"/>
        <v>0</v>
      </c>
      <c r="I50" s="94">
        <f t="shared" si="6"/>
        <v>0</v>
      </c>
      <c r="J50" s="320" t="str">
        <f t="shared" si="5"/>
        <v>2023–2024</v>
      </c>
      <c r="L50" s="356"/>
      <c r="N50" s="95"/>
    </row>
    <row r="51" spans="1:14" x14ac:dyDescent="0.3">
      <c r="A51" s="354">
        <v>45261</v>
      </c>
      <c r="B51" s="92">
        <f t="shared" si="1"/>
        <v>0</v>
      </c>
      <c r="C51" s="93"/>
      <c r="D51" s="94">
        <f t="shared" si="2"/>
        <v>0</v>
      </c>
      <c r="E51" s="355">
        <f t="shared" si="0"/>
        <v>0</v>
      </c>
      <c r="F51" s="96">
        <f t="shared" si="3"/>
        <v>0</v>
      </c>
      <c r="G51" s="96">
        <f>IF(AND(C51&lt;&gt;"",SUM(G$34:G50)&lt;E$25),$E$25/$E$29,0)</f>
        <v>0</v>
      </c>
      <c r="H51" s="96">
        <f t="shared" si="4"/>
        <v>0</v>
      </c>
      <c r="I51" s="94">
        <f t="shared" si="6"/>
        <v>0</v>
      </c>
      <c r="J51" s="320" t="str">
        <f t="shared" si="5"/>
        <v>2023–2024</v>
      </c>
      <c r="L51" s="356"/>
      <c r="N51" s="95"/>
    </row>
    <row r="52" spans="1:14" x14ac:dyDescent="0.3">
      <c r="A52" s="354">
        <v>45292</v>
      </c>
      <c r="B52" s="92">
        <f t="shared" si="1"/>
        <v>0</v>
      </c>
      <c r="C52" s="93"/>
      <c r="D52" s="94">
        <f t="shared" si="2"/>
        <v>0</v>
      </c>
      <c r="E52" s="355">
        <f t="shared" si="0"/>
        <v>0</v>
      </c>
      <c r="F52" s="96">
        <f t="shared" si="3"/>
        <v>0</v>
      </c>
      <c r="G52" s="96">
        <f>IF(AND(C52&lt;&gt;"",SUM(G$34:G51)&lt;E$25),$E$25/$E$29,0)</f>
        <v>0</v>
      </c>
      <c r="H52" s="96">
        <f t="shared" si="4"/>
        <v>0</v>
      </c>
      <c r="I52" s="94">
        <f t="shared" si="6"/>
        <v>0</v>
      </c>
      <c r="J52" s="320" t="str">
        <f t="shared" si="5"/>
        <v>2023–2024</v>
      </c>
      <c r="L52" s="356"/>
      <c r="N52" s="95"/>
    </row>
    <row r="53" spans="1:14" x14ac:dyDescent="0.3">
      <c r="A53" s="354">
        <v>45323</v>
      </c>
      <c r="B53" s="92">
        <f t="shared" si="1"/>
        <v>0</v>
      </c>
      <c r="C53" s="93"/>
      <c r="D53" s="94">
        <f t="shared" si="2"/>
        <v>0</v>
      </c>
      <c r="E53" s="355">
        <f t="shared" si="0"/>
        <v>0</v>
      </c>
      <c r="F53" s="96">
        <f t="shared" si="3"/>
        <v>0</v>
      </c>
      <c r="G53" s="96">
        <f>IF(AND(C53&lt;&gt;"",SUM(G$34:G52)&lt;E$25),$E$25/$E$29,0)</f>
        <v>0</v>
      </c>
      <c r="H53" s="96">
        <f t="shared" si="4"/>
        <v>0</v>
      </c>
      <c r="I53" s="94">
        <f t="shared" si="6"/>
        <v>0</v>
      </c>
      <c r="J53" s="320" t="str">
        <f t="shared" si="5"/>
        <v>2023–2024</v>
      </c>
      <c r="L53" s="356"/>
      <c r="N53" s="95"/>
    </row>
    <row r="54" spans="1:14" x14ac:dyDescent="0.3">
      <c r="A54" s="354">
        <v>45352</v>
      </c>
      <c r="B54" s="92">
        <f t="shared" si="1"/>
        <v>0</v>
      </c>
      <c r="C54" s="93"/>
      <c r="D54" s="94">
        <f t="shared" si="2"/>
        <v>0</v>
      </c>
      <c r="E54" s="355">
        <f t="shared" si="0"/>
        <v>0</v>
      </c>
      <c r="F54" s="96">
        <f t="shared" si="3"/>
        <v>0</v>
      </c>
      <c r="G54" s="96">
        <f>IF(AND(C54&lt;&gt;"",SUM(G$34:G53)&lt;E$25),$E$25/$E$29,0)</f>
        <v>0</v>
      </c>
      <c r="H54" s="96">
        <f t="shared" si="4"/>
        <v>0</v>
      </c>
      <c r="I54" s="94">
        <f t="shared" si="6"/>
        <v>0</v>
      </c>
      <c r="J54" s="320" t="str">
        <f t="shared" si="5"/>
        <v>2023–2024</v>
      </c>
      <c r="L54" s="356"/>
      <c r="N54" s="95"/>
    </row>
    <row r="55" spans="1:14" x14ac:dyDescent="0.3">
      <c r="A55" s="354">
        <v>45383</v>
      </c>
      <c r="B55" s="92">
        <f t="shared" si="1"/>
        <v>0</v>
      </c>
      <c r="C55" s="93"/>
      <c r="D55" s="94">
        <f t="shared" si="2"/>
        <v>0</v>
      </c>
      <c r="E55" s="355">
        <f t="shared" si="0"/>
        <v>0</v>
      </c>
      <c r="F55" s="96">
        <f t="shared" si="3"/>
        <v>0</v>
      </c>
      <c r="G55" s="96">
        <f>IF(AND(C55&lt;&gt;"",SUM(G$34:G54)&lt;E$25),$E$25/$E$29,0)</f>
        <v>0</v>
      </c>
      <c r="H55" s="96">
        <f t="shared" si="4"/>
        <v>0</v>
      </c>
      <c r="I55" s="94">
        <f t="shared" si="6"/>
        <v>0</v>
      </c>
      <c r="J55" s="320" t="str">
        <f t="shared" si="5"/>
        <v>2023–2024</v>
      </c>
      <c r="L55" s="356"/>
      <c r="N55" s="95"/>
    </row>
    <row r="56" spans="1:14" x14ac:dyDescent="0.3">
      <c r="A56" s="354">
        <v>45413</v>
      </c>
      <c r="B56" s="92">
        <f t="shared" si="1"/>
        <v>0</v>
      </c>
      <c r="C56" s="93"/>
      <c r="D56" s="94">
        <f t="shared" si="2"/>
        <v>0</v>
      </c>
      <c r="E56" s="355">
        <f t="shared" si="0"/>
        <v>0</v>
      </c>
      <c r="F56" s="96">
        <f t="shared" si="3"/>
        <v>0</v>
      </c>
      <c r="G56" s="96">
        <f>IF(AND(C56&lt;&gt;"",SUM(G$34:G55)&lt;E$25),$E$25/$E$29,0)</f>
        <v>0</v>
      </c>
      <c r="H56" s="96">
        <f t="shared" si="4"/>
        <v>0</v>
      </c>
      <c r="I56" s="94">
        <f t="shared" si="6"/>
        <v>0</v>
      </c>
      <c r="J56" s="320" t="str">
        <f t="shared" si="5"/>
        <v>2023–2024</v>
      </c>
      <c r="L56" s="356"/>
      <c r="N56" s="95"/>
    </row>
    <row r="57" spans="1:14" x14ac:dyDescent="0.3">
      <c r="A57" s="354">
        <v>45444</v>
      </c>
      <c r="B57" s="92">
        <f t="shared" si="1"/>
        <v>0</v>
      </c>
      <c r="C57" s="93"/>
      <c r="D57" s="94">
        <f t="shared" si="2"/>
        <v>0</v>
      </c>
      <c r="E57" s="355">
        <f t="shared" si="0"/>
        <v>0</v>
      </c>
      <c r="F57" s="96">
        <f t="shared" si="3"/>
        <v>0</v>
      </c>
      <c r="G57" s="96">
        <f>IF(AND(C57&lt;&gt;"",SUM(G$34:G56)&lt;E$25),$E$25/$E$29,0)</f>
        <v>0</v>
      </c>
      <c r="H57" s="96">
        <f t="shared" si="4"/>
        <v>0</v>
      </c>
      <c r="I57" s="94">
        <f t="shared" si="6"/>
        <v>0</v>
      </c>
      <c r="J57" s="320" t="str">
        <f t="shared" si="5"/>
        <v>2023–2024</v>
      </c>
      <c r="L57" s="356"/>
      <c r="N57" s="95"/>
    </row>
    <row r="58" spans="1:14" x14ac:dyDescent="0.3">
      <c r="A58" s="354">
        <v>45474</v>
      </c>
      <c r="B58" s="92">
        <f t="shared" si="1"/>
        <v>0</v>
      </c>
      <c r="C58" s="93"/>
      <c r="D58" s="94">
        <f t="shared" si="2"/>
        <v>0</v>
      </c>
      <c r="E58" s="355">
        <f t="shared" si="0"/>
        <v>0</v>
      </c>
      <c r="F58" s="96">
        <f t="shared" si="3"/>
        <v>0</v>
      </c>
      <c r="G58" s="94">
        <f>IF(AND(C58&lt;&gt;"",SUM(G$34:G57)&lt;E$25),$E$25/$E$29,0)</f>
        <v>0</v>
      </c>
      <c r="H58" s="94">
        <f t="shared" si="4"/>
        <v>0</v>
      </c>
      <c r="I58" s="94">
        <f t="shared" si="6"/>
        <v>0</v>
      </c>
      <c r="J58" s="320" t="str">
        <f t="shared" si="5"/>
        <v>2024–2025</v>
      </c>
      <c r="L58" s="356"/>
      <c r="N58" s="95"/>
    </row>
    <row r="59" spans="1:14" x14ac:dyDescent="0.3">
      <c r="A59" s="354">
        <v>45505</v>
      </c>
      <c r="B59" s="92">
        <f t="shared" si="1"/>
        <v>0</v>
      </c>
      <c r="C59" s="93"/>
      <c r="D59" s="94">
        <f t="shared" si="2"/>
        <v>0</v>
      </c>
      <c r="E59" s="355">
        <f t="shared" si="0"/>
        <v>0</v>
      </c>
      <c r="F59" s="96">
        <f t="shared" si="3"/>
        <v>0</v>
      </c>
      <c r="G59" s="94">
        <f>IF(AND(C59&lt;&gt;"",SUM(G$34:G58)&lt;E$25),$E$25/$E$29,0)</f>
        <v>0</v>
      </c>
      <c r="H59" s="94">
        <f t="shared" si="4"/>
        <v>0</v>
      </c>
      <c r="I59" s="94">
        <f t="shared" si="6"/>
        <v>0</v>
      </c>
      <c r="J59" s="320" t="str">
        <f t="shared" si="5"/>
        <v>2024–2025</v>
      </c>
      <c r="L59" s="356"/>
      <c r="N59" s="95"/>
    </row>
    <row r="60" spans="1:14" x14ac:dyDescent="0.3">
      <c r="A60" s="354">
        <v>45536</v>
      </c>
      <c r="B60" s="92">
        <f t="shared" si="1"/>
        <v>0</v>
      </c>
      <c r="C60" s="93"/>
      <c r="D60" s="94">
        <f t="shared" si="2"/>
        <v>0</v>
      </c>
      <c r="E60" s="355">
        <f t="shared" si="0"/>
        <v>0</v>
      </c>
      <c r="F60" s="96">
        <f t="shared" si="3"/>
        <v>0</v>
      </c>
      <c r="G60" s="94">
        <f>IF(AND(C60&lt;&gt;"",SUM(G$34:G59)&lt;E$25),$E$25/$E$29,0)</f>
        <v>0</v>
      </c>
      <c r="H60" s="94">
        <f t="shared" si="4"/>
        <v>0</v>
      </c>
      <c r="I60" s="94">
        <f t="shared" si="6"/>
        <v>0</v>
      </c>
      <c r="J60" s="320" t="str">
        <f t="shared" si="5"/>
        <v>2024–2025</v>
      </c>
      <c r="L60" s="356"/>
      <c r="N60" s="95"/>
    </row>
    <row r="61" spans="1:14" x14ac:dyDescent="0.3">
      <c r="A61" s="354">
        <v>45566</v>
      </c>
      <c r="B61" s="92">
        <f t="shared" si="1"/>
        <v>0</v>
      </c>
      <c r="C61" s="93"/>
      <c r="D61" s="94">
        <f t="shared" si="2"/>
        <v>0</v>
      </c>
      <c r="E61" s="355">
        <f t="shared" si="0"/>
        <v>0</v>
      </c>
      <c r="F61" s="96">
        <f t="shared" si="3"/>
        <v>0</v>
      </c>
      <c r="G61" s="94">
        <f>IF(AND(C61&lt;&gt;"",SUM(G$34:G60)&lt;E$25),$E$25/$E$29,0)</f>
        <v>0</v>
      </c>
      <c r="H61" s="94">
        <f t="shared" si="4"/>
        <v>0</v>
      </c>
      <c r="I61" s="94">
        <f t="shared" si="6"/>
        <v>0</v>
      </c>
      <c r="J61" s="320" t="str">
        <f t="shared" si="5"/>
        <v>2024–2025</v>
      </c>
      <c r="L61" s="356"/>
      <c r="N61" s="95"/>
    </row>
    <row r="62" spans="1:14" x14ac:dyDescent="0.3">
      <c r="A62" s="354">
        <v>45597</v>
      </c>
      <c r="B62" s="92">
        <f t="shared" si="1"/>
        <v>0</v>
      </c>
      <c r="C62" s="93"/>
      <c r="D62" s="94">
        <f t="shared" si="2"/>
        <v>0</v>
      </c>
      <c r="E62" s="355">
        <f t="shared" si="0"/>
        <v>0</v>
      </c>
      <c r="F62" s="94">
        <f t="shared" si="3"/>
        <v>0</v>
      </c>
      <c r="G62" s="94">
        <f>IF(AND(C62&lt;&gt;"",SUM(G$34:G61)&lt;E$25),$E$25/$E$29,0)</f>
        <v>0</v>
      </c>
      <c r="H62" s="94">
        <f t="shared" si="4"/>
        <v>0</v>
      </c>
      <c r="I62" s="94">
        <f t="shared" si="6"/>
        <v>0</v>
      </c>
      <c r="J62" s="320" t="str">
        <f t="shared" si="5"/>
        <v>2024–2025</v>
      </c>
      <c r="L62" s="356"/>
      <c r="N62" s="95"/>
    </row>
    <row r="63" spans="1:14" x14ac:dyDescent="0.3">
      <c r="A63" s="354">
        <v>45627</v>
      </c>
      <c r="B63" s="92">
        <f t="shared" si="1"/>
        <v>0</v>
      </c>
      <c r="C63" s="93"/>
      <c r="D63" s="94">
        <f t="shared" si="2"/>
        <v>0</v>
      </c>
      <c r="E63" s="355">
        <f t="shared" si="0"/>
        <v>0</v>
      </c>
      <c r="F63" s="94">
        <f t="shared" si="3"/>
        <v>0</v>
      </c>
      <c r="G63" s="94">
        <f>IF(AND(C63&lt;&gt;"",SUM(G$34:G62)&lt;E$25),$E$25/$E$29,0)</f>
        <v>0</v>
      </c>
      <c r="H63" s="94">
        <f t="shared" si="4"/>
        <v>0</v>
      </c>
      <c r="I63" s="94">
        <f t="shared" si="6"/>
        <v>0</v>
      </c>
      <c r="J63" s="320" t="str">
        <f t="shared" si="5"/>
        <v>2024–2025</v>
      </c>
      <c r="L63" s="356"/>
      <c r="N63" s="95"/>
    </row>
    <row r="64" spans="1:14" x14ac:dyDescent="0.3">
      <c r="A64" s="354">
        <v>45658</v>
      </c>
      <c r="B64" s="92">
        <f t="shared" si="1"/>
        <v>0</v>
      </c>
      <c r="C64" s="93"/>
      <c r="D64" s="94">
        <f t="shared" si="2"/>
        <v>0</v>
      </c>
      <c r="E64" s="355">
        <f t="shared" si="0"/>
        <v>0</v>
      </c>
      <c r="F64" s="94">
        <f t="shared" si="3"/>
        <v>0</v>
      </c>
      <c r="G64" s="94">
        <f>IF(AND(C64&lt;&gt;"",SUM(G$34:G63)&lt;E$25),$E$25/$E$29,0)</f>
        <v>0</v>
      </c>
      <c r="H64" s="94">
        <f t="shared" si="4"/>
        <v>0</v>
      </c>
      <c r="I64" s="94">
        <f t="shared" si="6"/>
        <v>0</v>
      </c>
      <c r="J64" s="320" t="str">
        <f t="shared" si="5"/>
        <v>2024–2025</v>
      </c>
      <c r="L64" s="356"/>
      <c r="N64" s="95"/>
    </row>
    <row r="65" spans="1:14" x14ac:dyDescent="0.3">
      <c r="A65" s="354">
        <v>45689</v>
      </c>
      <c r="B65" s="92">
        <f t="shared" si="1"/>
        <v>0</v>
      </c>
      <c r="C65" s="93"/>
      <c r="D65" s="94">
        <f t="shared" si="2"/>
        <v>0</v>
      </c>
      <c r="E65" s="355">
        <f t="shared" si="0"/>
        <v>0</v>
      </c>
      <c r="F65" s="94">
        <f t="shared" si="3"/>
        <v>0</v>
      </c>
      <c r="G65" s="94">
        <f>IF(AND(C65&lt;&gt;"",SUM(G$34:G64)&lt;E$25),$E$25/$E$29,0)</f>
        <v>0</v>
      </c>
      <c r="H65" s="94">
        <f t="shared" si="4"/>
        <v>0</v>
      </c>
      <c r="I65" s="94">
        <f t="shared" si="6"/>
        <v>0</v>
      </c>
      <c r="J65" s="320" t="str">
        <f t="shared" si="5"/>
        <v>2024–2025</v>
      </c>
      <c r="L65" s="356"/>
      <c r="N65" s="95"/>
    </row>
    <row r="66" spans="1:14" x14ac:dyDescent="0.3">
      <c r="A66" s="354">
        <v>45717</v>
      </c>
      <c r="B66" s="92">
        <f t="shared" si="1"/>
        <v>0</v>
      </c>
      <c r="C66" s="93"/>
      <c r="D66" s="94">
        <f t="shared" si="2"/>
        <v>0</v>
      </c>
      <c r="E66" s="355">
        <f t="shared" si="0"/>
        <v>0</v>
      </c>
      <c r="F66" s="94">
        <f t="shared" si="3"/>
        <v>0</v>
      </c>
      <c r="G66" s="94">
        <f>IF(AND(C66&lt;&gt;"",SUM(G$34:G65)&lt;E$25),$E$25/$E$29,0)</f>
        <v>0</v>
      </c>
      <c r="H66" s="94">
        <f t="shared" si="4"/>
        <v>0</v>
      </c>
      <c r="I66" s="94">
        <f t="shared" si="6"/>
        <v>0</v>
      </c>
      <c r="J66" s="320" t="str">
        <f t="shared" si="5"/>
        <v>2024–2025</v>
      </c>
      <c r="L66" s="356"/>
      <c r="N66" s="95"/>
    </row>
    <row r="67" spans="1:14" x14ac:dyDescent="0.3">
      <c r="A67" s="354">
        <v>45748</v>
      </c>
      <c r="B67" s="92">
        <f t="shared" si="1"/>
        <v>0</v>
      </c>
      <c r="C67" s="93"/>
      <c r="D67" s="94">
        <f t="shared" si="2"/>
        <v>0</v>
      </c>
      <c r="E67" s="355">
        <f t="shared" si="0"/>
        <v>0</v>
      </c>
      <c r="F67" s="94">
        <f t="shared" si="3"/>
        <v>0</v>
      </c>
      <c r="G67" s="94">
        <f>IF(AND(C67&lt;&gt;"",SUM(G$34:G66)&lt;E$25),$E$25/$E$29,0)</f>
        <v>0</v>
      </c>
      <c r="H67" s="94">
        <f t="shared" si="4"/>
        <v>0</v>
      </c>
      <c r="I67" s="94">
        <f t="shared" si="6"/>
        <v>0</v>
      </c>
      <c r="J67" s="320" t="str">
        <f t="shared" si="5"/>
        <v>2024–2025</v>
      </c>
      <c r="L67" s="356"/>
      <c r="N67" s="95"/>
    </row>
    <row r="68" spans="1:14" x14ac:dyDescent="0.3">
      <c r="A68" s="354">
        <v>45778</v>
      </c>
      <c r="B68" s="92">
        <f t="shared" si="1"/>
        <v>0</v>
      </c>
      <c r="C68" s="93"/>
      <c r="D68" s="94">
        <f t="shared" si="2"/>
        <v>0</v>
      </c>
      <c r="E68" s="355">
        <f t="shared" si="0"/>
        <v>0</v>
      </c>
      <c r="F68" s="94">
        <f t="shared" si="3"/>
        <v>0</v>
      </c>
      <c r="G68" s="94">
        <f>IF(AND(C68&lt;&gt;"",SUM(G$34:G67)&lt;E$25),$E$25/$E$29,0)</f>
        <v>0</v>
      </c>
      <c r="H68" s="94">
        <f t="shared" si="4"/>
        <v>0</v>
      </c>
      <c r="I68" s="94">
        <f t="shared" si="6"/>
        <v>0</v>
      </c>
      <c r="J68" s="320" t="str">
        <f t="shared" si="5"/>
        <v>2024–2025</v>
      </c>
      <c r="L68" s="356"/>
      <c r="N68" s="95"/>
    </row>
    <row r="69" spans="1:14" x14ac:dyDescent="0.3">
      <c r="A69" s="354">
        <v>45809</v>
      </c>
      <c r="B69" s="92">
        <f t="shared" si="1"/>
        <v>0</v>
      </c>
      <c r="C69" s="93"/>
      <c r="D69" s="94">
        <f t="shared" si="2"/>
        <v>0</v>
      </c>
      <c r="E69" s="355">
        <f t="shared" si="0"/>
        <v>0</v>
      </c>
      <c r="F69" s="94">
        <f t="shared" si="3"/>
        <v>0</v>
      </c>
      <c r="G69" s="94">
        <f>IF(AND(C69&lt;&gt;"",SUM(G$34:G68)&lt;E$25),$E$25/$E$29,0)</f>
        <v>0</v>
      </c>
      <c r="H69" s="94">
        <f t="shared" si="4"/>
        <v>0</v>
      </c>
      <c r="I69" s="94">
        <f t="shared" si="6"/>
        <v>0</v>
      </c>
      <c r="J69" s="320" t="str">
        <f t="shared" si="5"/>
        <v>2024–2025</v>
      </c>
      <c r="L69" s="356"/>
      <c r="N69" s="95"/>
    </row>
    <row r="70" spans="1:14" x14ac:dyDescent="0.3">
      <c r="A70" s="354">
        <v>45839</v>
      </c>
      <c r="B70" s="92">
        <f t="shared" si="1"/>
        <v>0</v>
      </c>
      <c r="C70" s="93"/>
      <c r="D70" s="94">
        <f t="shared" si="2"/>
        <v>0</v>
      </c>
      <c r="E70" s="358">
        <f t="shared" si="0"/>
        <v>0</v>
      </c>
      <c r="F70" s="96">
        <f t="shared" si="3"/>
        <v>0</v>
      </c>
      <c r="G70" s="94">
        <f>IF(AND(C70&lt;&gt;"",SUM(G$34:G69)&lt;E$25),$E$25/$E$29,0)</f>
        <v>0</v>
      </c>
      <c r="H70" s="94">
        <f t="shared" si="4"/>
        <v>0</v>
      </c>
      <c r="I70" s="94">
        <f t="shared" si="6"/>
        <v>0</v>
      </c>
      <c r="J70" s="320" t="str">
        <f t="shared" si="5"/>
        <v>2025–2026</v>
      </c>
      <c r="K70" s="356"/>
      <c r="L70" s="356"/>
      <c r="N70" s="95"/>
    </row>
    <row r="71" spans="1:14" x14ac:dyDescent="0.3">
      <c r="A71" s="354">
        <v>45870</v>
      </c>
      <c r="B71" s="92">
        <f t="shared" si="1"/>
        <v>0</v>
      </c>
      <c r="C71" s="93"/>
      <c r="D71" s="94">
        <f t="shared" si="2"/>
        <v>0</v>
      </c>
      <c r="E71" s="358">
        <f t="shared" si="0"/>
        <v>0</v>
      </c>
      <c r="F71" s="96">
        <f t="shared" si="3"/>
        <v>0</v>
      </c>
      <c r="G71" s="94">
        <f>IF(AND(C71&lt;&gt;"",SUM(G$34:G70)&lt;E$25),$E$25/$E$29,0)</f>
        <v>0</v>
      </c>
      <c r="H71" s="94">
        <f t="shared" si="4"/>
        <v>0</v>
      </c>
      <c r="I71" s="94">
        <f t="shared" si="6"/>
        <v>0</v>
      </c>
      <c r="J71" s="320" t="str">
        <f t="shared" si="5"/>
        <v>2025–2026</v>
      </c>
      <c r="L71" s="356"/>
      <c r="N71" s="95"/>
    </row>
    <row r="72" spans="1:14" x14ac:dyDescent="0.3">
      <c r="A72" s="354">
        <v>45901</v>
      </c>
      <c r="B72" s="92">
        <f t="shared" si="1"/>
        <v>0</v>
      </c>
      <c r="C72" s="93"/>
      <c r="D72" s="94">
        <f t="shared" si="2"/>
        <v>0</v>
      </c>
      <c r="E72" s="358">
        <f t="shared" si="0"/>
        <v>0</v>
      </c>
      <c r="F72" s="96">
        <f t="shared" si="3"/>
        <v>0</v>
      </c>
      <c r="G72" s="94">
        <f>IF(AND(C72&lt;&gt;"",SUM(G$34:G71)&lt;E$25),$E$25/$E$29,0)</f>
        <v>0</v>
      </c>
      <c r="H72" s="94">
        <f t="shared" si="4"/>
        <v>0</v>
      </c>
      <c r="I72" s="94">
        <f t="shared" si="6"/>
        <v>0</v>
      </c>
      <c r="J72" s="320" t="str">
        <f t="shared" si="5"/>
        <v>2025–2026</v>
      </c>
      <c r="L72" s="356"/>
      <c r="N72" s="95"/>
    </row>
    <row r="73" spans="1:14" x14ac:dyDescent="0.3">
      <c r="A73" s="354">
        <v>45931</v>
      </c>
      <c r="B73" s="92">
        <f t="shared" si="1"/>
        <v>0</v>
      </c>
      <c r="C73" s="93"/>
      <c r="D73" s="94">
        <f t="shared" si="2"/>
        <v>0</v>
      </c>
      <c r="E73" s="358">
        <f t="shared" si="0"/>
        <v>0</v>
      </c>
      <c r="F73" s="96">
        <f t="shared" si="3"/>
        <v>0</v>
      </c>
      <c r="G73" s="94">
        <f>IF(AND(C73&lt;&gt;"",SUM(G$34:G72)&lt;E$25),$E$25/$E$29,0)</f>
        <v>0</v>
      </c>
      <c r="H73" s="94">
        <f t="shared" si="4"/>
        <v>0</v>
      </c>
      <c r="I73" s="94">
        <f t="shared" si="6"/>
        <v>0</v>
      </c>
      <c r="J73" s="320" t="str">
        <f t="shared" si="5"/>
        <v>2025–2026</v>
      </c>
      <c r="L73" s="356"/>
      <c r="N73" s="95"/>
    </row>
    <row r="74" spans="1:14" x14ac:dyDescent="0.3">
      <c r="A74" s="354">
        <v>45962</v>
      </c>
      <c r="B74" s="92">
        <f t="shared" si="1"/>
        <v>0</v>
      </c>
      <c r="C74" s="93"/>
      <c r="D74" s="94">
        <f t="shared" si="2"/>
        <v>0</v>
      </c>
      <c r="E74" s="358">
        <f t="shared" si="0"/>
        <v>0</v>
      </c>
      <c r="F74" s="96">
        <f t="shared" si="3"/>
        <v>0</v>
      </c>
      <c r="G74" s="94">
        <f>IF(AND(C74&lt;&gt;"",SUM(G$34:G73)&lt;E$25),$E$25/$E$29,0)</f>
        <v>0</v>
      </c>
      <c r="H74" s="94">
        <f t="shared" si="4"/>
        <v>0</v>
      </c>
      <c r="I74" s="94">
        <f t="shared" si="6"/>
        <v>0</v>
      </c>
      <c r="J74" s="320" t="str">
        <f t="shared" si="5"/>
        <v>2025–2026</v>
      </c>
      <c r="L74" s="356"/>
      <c r="N74" s="95"/>
    </row>
    <row r="75" spans="1:14" x14ac:dyDescent="0.3">
      <c r="A75" s="354">
        <v>45992</v>
      </c>
      <c r="B75" s="92">
        <f t="shared" si="1"/>
        <v>0</v>
      </c>
      <c r="C75" s="93"/>
      <c r="D75" s="94">
        <f t="shared" si="2"/>
        <v>0</v>
      </c>
      <c r="E75" s="358">
        <f t="shared" si="0"/>
        <v>0</v>
      </c>
      <c r="F75" s="96">
        <f t="shared" si="3"/>
        <v>0</v>
      </c>
      <c r="G75" s="94">
        <f>IF(AND(C75&lt;&gt;"",SUM(G$34:G74)&lt;E$25),$E$25/$E$29,0)</f>
        <v>0</v>
      </c>
      <c r="H75" s="94">
        <f t="shared" si="4"/>
        <v>0</v>
      </c>
      <c r="I75" s="94">
        <f t="shared" si="6"/>
        <v>0</v>
      </c>
      <c r="J75" s="320" t="str">
        <f t="shared" si="5"/>
        <v>2025–2026</v>
      </c>
      <c r="L75" s="356"/>
      <c r="N75" s="95"/>
    </row>
    <row r="76" spans="1:14" x14ac:dyDescent="0.3">
      <c r="A76" s="354">
        <v>46023</v>
      </c>
      <c r="B76" s="92">
        <f t="shared" si="1"/>
        <v>0</v>
      </c>
      <c r="C76" s="93"/>
      <c r="D76" s="94">
        <f t="shared" si="2"/>
        <v>0</v>
      </c>
      <c r="E76" s="358">
        <f t="shared" si="0"/>
        <v>0</v>
      </c>
      <c r="F76" s="96">
        <f t="shared" si="3"/>
        <v>0</v>
      </c>
      <c r="G76" s="94">
        <f>IF(AND(C76&lt;&gt;"",SUM(G$34:G75)&lt;E$25),$E$25/$E$29,0)</f>
        <v>0</v>
      </c>
      <c r="H76" s="94">
        <f t="shared" si="4"/>
        <v>0</v>
      </c>
      <c r="I76" s="94">
        <f t="shared" si="6"/>
        <v>0</v>
      </c>
      <c r="J76" s="320" t="str">
        <f t="shared" si="5"/>
        <v>2025–2026</v>
      </c>
      <c r="L76" s="356"/>
      <c r="N76" s="95"/>
    </row>
    <row r="77" spans="1:14" x14ac:dyDescent="0.3">
      <c r="A77" s="354">
        <v>46054</v>
      </c>
      <c r="B77" s="92">
        <f t="shared" si="1"/>
        <v>0</v>
      </c>
      <c r="C77" s="93"/>
      <c r="D77" s="94">
        <f t="shared" si="2"/>
        <v>0</v>
      </c>
      <c r="E77" s="358">
        <f t="shared" si="0"/>
        <v>0</v>
      </c>
      <c r="F77" s="96">
        <f t="shared" si="3"/>
        <v>0</v>
      </c>
      <c r="G77" s="94">
        <f>IF(AND(C77&lt;&gt;"",SUM(G$34:G76)&lt;E$25),$E$25/$E$29,0)</f>
        <v>0</v>
      </c>
      <c r="H77" s="94">
        <f t="shared" si="4"/>
        <v>0</v>
      </c>
      <c r="I77" s="94">
        <f t="shared" si="6"/>
        <v>0</v>
      </c>
      <c r="J77" s="320" t="str">
        <f t="shared" si="5"/>
        <v>2025–2026</v>
      </c>
      <c r="L77" s="356"/>
      <c r="N77" s="95"/>
    </row>
    <row r="78" spans="1:14" x14ac:dyDescent="0.3">
      <c r="A78" s="354">
        <v>46082</v>
      </c>
      <c r="B78" s="92">
        <f t="shared" si="1"/>
        <v>0</v>
      </c>
      <c r="C78" s="93"/>
      <c r="D78" s="94">
        <f t="shared" si="2"/>
        <v>0</v>
      </c>
      <c r="E78" s="358">
        <f t="shared" si="0"/>
        <v>0</v>
      </c>
      <c r="F78" s="96">
        <f t="shared" si="3"/>
        <v>0</v>
      </c>
      <c r="G78" s="94">
        <f>IF(AND(C78&lt;&gt;"",SUM(G$34:G77)&lt;E$25),$E$25/$E$29,0)</f>
        <v>0</v>
      </c>
      <c r="H78" s="94">
        <f t="shared" si="4"/>
        <v>0</v>
      </c>
      <c r="I78" s="94">
        <f t="shared" si="6"/>
        <v>0</v>
      </c>
      <c r="J78" s="320" t="str">
        <f t="shared" si="5"/>
        <v>2025–2026</v>
      </c>
      <c r="L78" s="356"/>
      <c r="N78" s="95"/>
    </row>
    <row r="79" spans="1:14" x14ac:dyDescent="0.3">
      <c r="A79" s="354">
        <v>46113</v>
      </c>
      <c r="B79" s="92">
        <f t="shared" si="1"/>
        <v>0</v>
      </c>
      <c r="C79" s="93"/>
      <c r="D79" s="94">
        <f t="shared" si="2"/>
        <v>0</v>
      </c>
      <c r="E79" s="358">
        <f t="shared" si="0"/>
        <v>0</v>
      </c>
      <c r="F79" s="96">
        <f t="shared" si="3"/>
        <v>0</v>
      </c>
      <c r="G79" s="94">
        <f>IF(AND(C79&lt;&gt;"",SUM(G$34:G78)&lt;E$25),$E$25/$E$29,0)</f>
        <v>0</v>
      </c>
      <c r="H79" s="94">
        <f t="shared" si="4"/>
        <v>0</v>
      </c>
      <c r="I79" s="94">
        <f t="shared" si="6"/>
        <v>0</v>
      </c>
      <c r="J79" s="320" t="str">
        <f t="shared" si="5"/>
        <v>2025–2026</v>
      </c>
      <c r="L79" s="356"/>
      <c r="N79" s="95"/>
    </row>
    <row r="80" spans="1:14" x14ac:dyDescent="0.3">
      <c r="A80" s="354">
        <v>46143</v>
      </c>
      <c r="B80" s="92">
        <f t="shared" si="1"/>
        <v>0</v>
      </c>
      <c r="C80" s="93"/>
      <c r="D80" s="94">
        <f t="shared" si="2"/>
        <v>0</v>
      </c>
      <c r="E80" s="358">
        <f t="shared" si="0"/>
        <v>0</v>
      </c>
      <c r="F80" s="96">
        <f t="shared" si="3"/>
        <v>0</v>
      </c>
      <c r="G80" s="94">
        <f>IF(AND(C80&lt;&gt;"",SUM(G$34:G79)&lt;E$25),$E$25/$E$29,0)</f>
        <v>0</v>
      </c>
      <c r="H80" s="94">
        <f t="shared" si="4"/>
        <v>0</v>
      </c>
      <c r="I80" s="94">
        <f t="shared" si="6"/>
        <v>0</v>
      </c>
      <c r="J80" s="320" t="str">
        <f t="shared" si="5"/>
        <v>2025–2026</v>
      </c>
      <c r="L80" s="356"/>
      <c r="N80" s="95"/>
    </row>
    <row r="81" spans="1:14" x14ac:dyDescent="0.3">
      <c r="A81" s="354">
        <v>46174</v>
      </c>
      <c r="B81" s="92">
        <f t="shared" si="1"/>
        <v>0</v>
      </c>
      <c r="C81" s="93"/>
      <c r="D81" s="94">
        <f t="shared" si="2"/>
        <v>0</v>
      </c>
      <c r="E81" s="358">
        <f t="shared" si="0"/>
        <v>0</v>
      </c>
      <c r="F81" s="96">
        <f t="shared" si="3"/>
        <v>0</v>
      </c>
      <c r="G81" s="94">
        <f>IF(AND(C81&lt;&gt;"",SUM(G$34:G80)&lt;E$25),$E$25/$E$29,0)</f>
        <v>0</v>
      </c>
      <c r="H81" s="94">
        <f t="shared" si="4"/>
        <v>0</v>
      </c>
      <c r="I81" s="94">
        <f t="shared" si="6"/>
        <v>0</v>
      </c>
      <c r="J81" s="320" t="str">
        <f t="shared" si="5"/>
        <v>2025–2026</v>
      </c>
      <c r="L81" s="356"/>
      <c r="N81" s="95"/>
    </row>
    <row r="82" spans="1:14" x14ac:dyDescent="0.3">
      <c r="A82" s="354">
        <v>46204</v>
      </c>
      <c r="B82" s="92">
        <f t="shared" si="1"/>
        <v>0</v>
      </c>
      <c r="C82" s="93"/>
      <c r="D82" s="94">
        <f t="shared" si="2"/>
        <v>0</v>
      </c>
      <c r="E82" s="358">
        <f t="shared" si="0"/>
        <v>0</v>
      </c>
      <c r="F82" s="96">
        <f t="shared" si="3"/>
        <v>0</v>
      </c>
      <c r="G82" s="94">
        <f>IF(AND(C82&lt;&gt;"",SUM(G$34:G81)&lt;E$25),$E$25/$E$29,0)</f>
        <v>0</v>
      </c>
      <c r="H82" s="94">
        <f t="shared" si="4"/>
        <v>0</v>
      </c>
      <c r="I82" s="94">
        <f t="shared" si="6"/>
        <v>0</v>
      </c>
      <c r="J82" s="320" t="str">
        <f t="shared" si="5"/>
        <v>2026–2027</v>
      </c>
      <c r="K82" s="356"/>
      <c r="L82" s="356"/>
      <c r="N82" s="95"/>
    </row>
    <row r="83" spans="1:14" x14ac:dyDescent="0.3">
      <c r="A83" s="354">
        <v>46235</v>
      </c>
      <c r="B83" s="92">
        <f t="shared" si="1"/>
        <v>0</v>
      </c>
      <c r="C83" s="93"/>
      <c r="D83" s="94">
        <f t="shared" si="2"/>
        <v>0</v>
      </c>
      <c r="E83" s="358">
        <f t="shared" si="0"/>
        <v>0</v>
      </c>
      <c r="F83" s="96">
        <f t="shared" si="3"/>
        <v>0</v>
      </c>
      <c r="G83" s="94">
        <f>IF(AND(C83&lt;&gt;"",SUM(G$34:G82)&lt;E$25),$E$25/$E$29,0)</f>
        <v>0</v>
      </c>
      <c r="H83" s="94">
        <f t="shared" si="4"/>
        <v>0</v>
      </c>
      <c r="I83" s="94">
        <f t="shared" si="6"/>
        <v>0</v>
      </c>
      <c r="J83" s="320" t="str">
        <f t="shared" si="5"/>
        <v>2026–2027</v>
      </c>
      <c r="L83" s="356"/>
      <c r="N83" s="95"/>
    </row>
    <row r="84" spans="1:14" x14ac:dyDescent="0.3">
      <c r="A84" s="354">
        <v>46266</v>
      </c>
      <c r="B84" s="92">
        <f t="shared" si="1"/>
        <v>0</v>
      </c>
      <c r="C84" s="93"/>
      <c r="D84" s="94">
        <f t="shared" si="2"/>
        <v>0</v>
      </c>
      <c r="E84" s="358">
        <f t="shared" si="0"/>
        <v>0</v>
      </c>
      <c r="F84" s="96">
        <f t="shared" si="3"/>
        <v>0</v>
      </c>
      <c r="G84" s="94">
        <f>IF(AND(C84&lt;&gt;"",SUM(G$34:G83)&lt;E$25),$E$25/$E$29,0)</f>
        <v>0</v>
      </c>
      <c r="H84" s="94">
        <f t="shared" si="4"/>
        <v>0</v>
      </c>
      <c r="I84" s="94">
        <f t="shared" si="6"/>
        <v>0</v>
      </c>
      <c r="J84" s="320" t="str">
        <f t="shared" si="5"/>
        <v>2026–2027</v>
      </c>
      <c r="K84" s="356"/>
      <c r="L84" s="356"/>
      <c r="N84" s="95"/>
    </row>
    <row r="85" spans="1:14" x14ac:dyDescent="0.3">
      <c r="A85" s="354">
        <v>46296</v>
      </c>
      <c r="B85" s="92">
        <f t="shared" si="1"/>
        <v>0</v>
      </c>
      <c r="C85" s="93"/>
      <c r="D85" s="94">
        <f t="shared" si="2"/>
        <v>0</v>
      </c>
      <c r="E85" s="358">
        <f t="shared" si="0"/>
        <v>0</v>
      </c>
      <c r="F85" s="96">
        <f t="shared" si="3"/>
        <v>0</v>
      </c>
      <c r="G85" s="94">
        <f>IF(AND(C85&lt;&gt;"",SUM(G$34:G84)&lt;E$25),$E$25/$E$29,0)</f>
        <v>0</v>
      </c>
      <c r="H85" s="94">
        <f t="shared" si="4"/>
        <v>0</v>
      </c>
      <c r="I85" s="94">
        <f t="shared" si="6"/>
        <v>0</v>
      </c>
      <c r="J85" s="320" t="str">
        <f t="shared" si="5"/>
        <v>2026–2027</v>
      </c>
      <c r="L85" s="356"/>
      <c r="N85" s="95"/>
    </row>
    <row r="86" spans="1:14" x14ac:dyDescent="0.3">
      <c r="A86" s="354">
        <v>46327</v>
      </c>
      <c r="B86" s="92">
        <f t="shared" si="1"/>
        <v>0</v>
      </c>
      <c r="C86" s="93"/>
      <c r="D86" s="94">
        <f t="shared" si="2"/>
        <v>0</v>
      </c>
      <c r="E86" s="358">
        <f t="shared" si="0"/>
        <v>0</v>
      </c>
      <c r="F86" s="96">
        <f t="shared" si="3"/>
        <v>0</v>
      </c>
      <c r="G86" s="94">
        <f>IF(AND(C86&lt;&gt;"",SUM(G$34:G85)&lt;E$25),$E$25/$E$29,0)</f>
        <v>0</v>
      </c>
      <c r="H86" s="94">
        <f t="shared" si="4"/>
        <v>0</v>
      </c>
      <c r="I86" s="94">
        <f t="shared" si="6"/>
        <v>0</v>
      </c>
      <c r="J86" s="320" t="str">
        <f t="shared" si="5"/>
        <v>2026–2027</v>
      </c>
      <c r="L86" s="356"/>
      <c r="N86" s="95"/>
    </row>
    <row r="87" spans="1:14" x14ac:dyDescent="0.3">
      <c r="A87" s="354">
        <v>46357</v>
      </c>
      <c r="B87" s="92">
        <f t="shared" si="1"/>
        <v>0</v>
      </c>
      <c r="C87" s="93"/>
      <c r="D87" s="94">
        <f t="shared" si="2"/>
        <v>0</v>
      </c>
      <c r="E87" s="358">
        <f t="shared" si="0"/>
        <v>0</v>
      </c>
      <c r="F87" s="96">
        <f t="shared" si="3"/>
        <v>0</v>
      </c>
      <c r="G87" s="94">
        <f>IF(AND(C87&lt;&gt;"",SUM(G$34:G86)&lt;E$25),$E$25/$E$29,0)</f>
        <v>0</v>
      </c>
      <c r="H87" s="94">
        <f t="shared" si="4"/>
        <v>0</v>
      </c>
      <c r="I87" s="94">
        <f t="shared" si="6"/>
        <v>0</v>
      </c>
      <c r="J87" s="320" t="str">
        <f t="shared" si="5"/>
        <v>2026–2027</v>
      </c>
      <c r="K87" s="356"/>
      <c r="L87" s="356"/>
      <c r="N87" s="95"/>
    </row>
    <row r="88" spans="1:14" x14ac:dyDescent="0.3">
      <c r="A88" s="354">
        <v>46388</v>
      </c>
      <c r="B88" s="92">
        <f t="shared" si="1"/>
        <v>0</v>
      </c>
      <c r="C88" s="93"/>
      <c r="D88" s="94">
        <f t="shared" si="2"/>
        <v>0</v>
      </c>
      <c r="E88" s="358">
        <f t="shared" si="0"/>
        <v>0</v>
      </c>
      <c r="F88" s="96">
        <f t="shared" si="3"/>
        <v>0</v>
      </c>
      <c r="G88" s="94">
        <f>IF(AND(C88&lt;&gt;"",SUM(G$34:G87)&lt;E$25),$E$25/$E$29,0)</f>
        <v>0</v>
      </c>
      <c r="H88" s="94">
        <f t="shared" si="4"/>
        <v>0</v>
      </c>
      <c r="I88" s="94">
        <f t="shared" si="6"/>
        <v>0</v>
      </c>
      <c r="J88" s="320" t="str">
        <f t="shared" si="5"/>
        <v>2026–2027</v>
      </c>
      <c r="L88" s="356"/>
      <c r="N88" s="95"/>
    </row>
    <row r="89" spans="1:14" x14ac:dyDescent="0.3">
      <c r="A89" s="354">
        <v>46419</v>
      </c>
      <c r="B89" s="92">
        <f t="shared" si="1"/>
        <v>0</v>
      </c>
      <c r="C89" s="93"/>
      <c r="D89" s="94">
        <f t="shared" si="2"/>
        <v>0</v>
      </c>
      <c r="E89" s="358">
        <f t="shared" si="0"/>
        <v>0</v>
      </c>
      <c r="F89" s="96">
        <f t="shared" si="3"/>
        <v>0</v>
      </c>
      <c r="G89" s="94">
        <f>IF(AND(C89&lt;&gt;"",SUM(G$34:G88)&lt;E$25),$E$25/$E$29,0)</f>
        <v>0</v>
      </c>
      <c r="H89" s="94">
        <f t="shared" si="4"/>
        <v>0</v>
      </c>
      <c r="I89" s="94">
        <f t="shared" si="6"/>
        <v>0</v>
      </c>
      <c r="J89" s="320" t="str">
        <f t="shared" si="5"/>
        <v>2026–2027</v>
      </c>
      <c r="L89" s="356"/>
      <c r="N89" s="95"/>
    </row>
    <row r="90" spans="1:14" x14ac:dyDescent="0.3">
      <c r="A90" s="354">
        <v>46447</v>
      </c>
      <c r="B90" s="92">
        <f t="shared" si="1"/>
        <v>0</v>
      </c>
      <c r="C90" s="93"/>
      <c r="D90" s="94">
        <f t="shared" si="2"/>
        <v>0</v>
      </c>
      <c r="E90" s="358">
        <f t="shared" si="0"/>
        <v>0</v>
      </c>
      <c r="F90" s="96">
        <f t="shared" si="3"/>
        <v>0</v>
      </c>
      <c r="G90" s="94">
        <f>IF(AND(C90&lt;&gt;"",SUM(G$34:G89)&lt;E$25),$E$25/$E$29,0)</f>
        <v>0</v>
      </c>
      <c r="H90" s="94">
        <f t="shared" si="4"/>
        <v>0</v>
      </c>
      <c r="I90" s="94">
        <f t="shared" si="6"/>
        <v>0</v>
      </c>
      <c r="J90" s="320" t="str">
        <f t="shared" si="5"/>
        <v>2026–2027</v>
      </c>
      <c r="L90" s="356"/>
      <c r="N90" s="95"/>
    </row>
    <row r="91" spans="1:14" x14ac:dyDescent="0.3">
      <c r="A91" s="354">
        <v>46478</v>
      </c>
      <c r="B91" s="92">
        <f t="shared" si="1"/>
        <v>0</v>
      </c>
      <c r="C91" s="93"/>
      <c r="D91" s="94">
        <f t="shared" si="2"/>
        <v>0</v>
      </c>
      <c r="E91" s="358">
        <f t="shared" si="0"/>
        <v>0</v>
      </c>
      <c r="F91" s="96">
        <f t="shared" si="3"/>
        <v>0</v>
      </c>
      <c r="G91" s="94">
        <f>IF(AND(C91&lt;&gt;"",SUM(G$34:G90)&lt;E$25),$E$25/$E$29,0)</f>
        <v>0</v>
      </c>
      <c r="H91" s="94">
        <f t="shared" si="4"/>
        <v>0</v>
      </c>
      <c r="I91" s="94">
        <f t="shared" si="6"/>
        <v>0</v>
      </c>
      <c r="J91" s="320" t="str">
        <f t="shared" si="5"/>
        <v>2026–2027</v>
      </c>
      <c r="L91" s="356"/>
      <c r="N91" s="95"/>
    </row>
    <row r="92" spans="1:14" x14ac:dyDescent="0.3">
      <c r="A92" s="354">
        <v>46508</v>
      </c>
      <c r="B92" s="92">
        <f t="shared" si="1"/>
        <v>0</v>
      </c>
      <c r="C92" s="93"/>
      <c r="D92" s="94">
        <f t="shared" si="2"/>
        <v>0</v>
      </c>
      <c r="E92" s="358">
        <f t="shared" si="0"/>
        <v>0</v>
      </c>
      <c r="F92" s="96">
        <f t="shared" si="3"/>
        <v>0</v>
      </c>
      <c r="G92" s="94">
        <f>IF(AND(C92&lt;&gt;"",SUM(G$34:G91)&lt;E$25),$E$25/$E$29,0)</f>
        <v>0</v>
      </c>
      <c r="H92" s="94">
        <f t="shared" si="4"/>
        <v>0</v>
      </c>
      <c r="I92" s="94">
        <f t="shared" si="6"/>
        <v>0</v>
      </c>
      <c r="J92" s="320" t="str">
        <f t="shared" si="5"/>
        <v>2026–2027</v>
      </c>
      <c r="L92" s="356"/>
      <c r="N92" s="95"/>
    </row>
    <row r="93" spans="1:14" x14ac:dyDescent="0.3">
      <c r="A93" s="354">
        <v>46539</v>
      </c>
      <c r="B93" s="92">
        <f t="shared" si="1"/>
        <v>0</v>
      </c>
      <c r="C93" s="93"/>
      <c r="D93" s="94">
        <f t="shared" si="2"/>
        <v>0</v>
      </c>
      <c r="E93" s="358">
        <f t="shared" si="0"/>
        <v>0</v>
      </c>
      <c r="F93" s="96">
        <f t="shared" si="3"/>
        <v>0</v>
      </c>
      <c r="G93" s="94">
        <f>IF(AND(C93&lt;&gt;"",SUM(G$34:G92)&lt;E$25),$E$25/$E$29,0)</f>
        <v>0</v>
      </c>
      <c r="H93" s="96">
        <f>IF(C93&lt;&gt;"",G93+H92,0)</f>
        <v>0</v>
      </c>
      <c r="I93" s="94">
        <f t="shared" si="6"/>
        <v>0</v>
      </c>
      <c r="J93" s="320" t="str">
        <f t="shared" si="5"/>
        <v>2026–2027</v>
      </c>
      <c r="L93" s="356"/>
      <c r="N93" s="95"/>
    </row>
    <row r="94" spans="1:14" x14ac:dyDescent="0.3">
      <c r="A94" s="354">
        <v>46569</v>
      </c>
      <c r="B94" s="92">
        <f t="shared" si="1"/>
        <v>0</v>
      </c>
      <c r="C94" s="93"/>
      <c r="D94" s="94">
        <f t="shared" si="2"/>
        <v>0</v>
      </c>
      <c r="E94" s="355">
        <f t="shared" si="0"/>
        <v>0</v>
      </c>
      <c r="F94" s="94">
        <f t="shared" si="3"/>
        <v>0</v>
      </c>
      <c r="G94" s="94">
        <f>IF(AND(C94&lt;&gt;"",SUM(G$34:G93)&lt;E$25),$E$25/$E$29,0)</f>
        <v>0</v>
      </c>
      <c r="H94" s="94">
        <f t="shared" si="4"/>
        <v>0</v>
      </c>
      <c r="I94" s="94">
        <f t="shared" si="6"/>
        <v>0</v>
      </c>
      <c r="J94" s="320" t="str">
        <f t="shared" si="5"/>
        <v>2027–2028</v>
      </c>
      <c r="L94" s="356"/>
      <c r="N94" s="95"/>
    </row>
    <row r="95" spans="1:14" x14ac:dyDescent="0.3">
      <c r="A95" s="354">
        <v>46600</v>
      </c>
      <c r="B95" s="92">
        <f t="shared" si="1"/>
        <v>0</v>
      </c>
      <c r="C95" s="93"/>
      <c r="D95" s="94">
        <f t="shared" si="2"/>
        <v>0</v>
      </c>
      <c r="E95" s="355">
        <f t="shared" si="0"/>
        <v>0</v>
      </c>
      <c r="F95" s="94">
        <f t="shared" si="3"/>
        <v>0</v>
      </c>
      <c r="G95" s="94">
        <f>IF(AND(C95&lt;&gt;"",SUM(G$34:G94)&lt;E$25),$E$25/$E$29,0)</f>
        <v>0</v>
      </c>
      <c r="H95" s="94">
        <f t="shared" si="4"/>
        <v>0</v>
      </c>
      <c r="I95" s="94">
        <f t="shared" si="6"/>
        <v>0</v>
      </c>
      <c r="J95" s="320" t="str">
        <f t="shared" si="5"/>
        <v>2027–2028</v>
      </c>
      <c r="L95" s="356"/>
      <c r="N95" s="95"/>
    </row>
    <row r="96" spans="1:14" x14ac:dyDescent="0.3">
      <c r="A96" s="354">
        <v>46631</v>
      </c>
      <c r="B96" s="92">
        <f t="shared" si="1"/>
        <v>0</v>
      </c>
      <c r="C96" s="93"/>
      <c r="D96" s="94">
        <f t="shared" si="2"/>
        <v>0</v>
      </c>
      <c r="E96" s="355">
        <f t="shared" si="0"/>
        <v>0</v>
      </c>
      <c r="F96" s="94">
        <f t="shared" si="3"/>
        <v>0</v>
      </c>
      <c r="G96" s="94">
        <f>IF(AND(C96&lt;&gt;"",SUM(G$34:G95)&lt;E$25),$E$25/$E$29,0)</f>
        <v>0</v>
      </c>
      <c r="H96" s="94">
        <f t="shared" si="4"/>
        <v>0</v>
      </c>
      <c r="I96" s="94">
        <f t="shared" si="6"/>
        <v>0</v>
      </c>
      <c r="J96" s="320" t="str">
        <f t="shared" si="5"/>
        <v>2027–2028</v>
      </c>
      <c r="L96" s="356"/>
      <c r="N96" s="95"/>
    </row>
    <row r="97" spans="1:14" x14ac:dyDescent="0.3">
      <c r="A97" s="354">
        <v>46661</v>
      </c>
      <c r="B97" s="92">
        <f t="shared" si="1"/>
        <v>0</v>
      </c>
      <c r="C97" s="93"/>
      <c r="D97" s="94">
        <f t="shared" si="2"/>
        <v>0</v>
      </c>
      <c r="E97" s="355">
        <f t="shared" si="0"/>
        <v>0</v>
      </c>
      <c r="F97" s="94">
        <f t="shared" si="3"/>
        <v>0</v>
      </c>
      <c r="G97" s="94">
        <f>IF(AND(C97&lt;&gt;"",SUM(G$34:G96)&lt;E$25),$E$25/$E$29,0)</f>
        <v>0</v>
      </c>
      <c r="H97" s="94">
        <f t="shared" si="4"/>
        <v>0</v>
      </c>
      <c r="I97" s="94">
        <f t="shared" si="6"/>
        <v>0</v>
      </c>
      <c r="J97" s="320" t="str">
        <f t="shared" si="5"/>
        <v>2027–2028</v>
      </c>
      <c r="L97" s="356"/>
      <c r="N97" s="95"/>
    </row>
    <row r="98" spans="1:14" x14ac:dyDescent="0.3">
      <c r="A98" s="354">
        <v>46692</v>
      </c>
      <c r="B98" s="92">
        <f t="shared" si="1"/>
        <v>0</v>
      </c>
      <c r="C98" s="93"/>
      <c r="D98" s="94">
        <f t="shared" si="2"/>
        <v>0</v>
      </c>
      <c r="E98" s="355">
        <f t="shared" ref="E98:E161" si="7">C98-D98</f>
        <v>0</v>
      </c>
      <c r="F98" s="94">
        <f t="shared" si="3"/>
        <v>0</v>
      </c>
      <c r="G98" s="94">
        <f>IF(AND(C98&lt;&gt;"",SUM(G$34:G97)&lt;E$25),$E$25/$E$29,0)</f>
        <v>0</v>
      </c>
      <c r="H98" s="94">
        <f t="shared" si="4"/>
        <v>0</v>
      </c>
      <c r="I98" s="94">
        <f t="shared" si="6"/>
        <v>0</v>
      </c>
      <c r="J98" s="320" t="str">
        <f t="shared" si="5"/>
        <v>2027–2028</v>
      </c>
      <c r="L98" s="356"/>
      <c r="N98" s="95"/>
    </row>
    <row r="99" spans="1:14" x14ac:dyDescent="0.3">
      <c r="A99" s="354">
        <v>46722</v>
      </c>
      <c r="B99" s="92">
        <f t="shared" ref="B99:B162" si="8">IF(C99&gt;0,C99*-1,C99)</f>
        <v>0</v>
      </c>
      <c r="C99" s="93"/>
      <c r="D99" s="94">
        <f t="shared" ref="D99:D162" si="9">IF(C99="",0,IF($E$20="Beginning",IF(C98&lt;&gt;"",$F98*$E$16/12,0),IF(C98&lt;&gt;"",$F98*$E$16/12,$E$21*$E$16/12)))</f>
        <v>0</v>
      </c>
      <c r="E99" s="355">
        <f t="shared" si="7"/>
        <v>0</v>
      </c>
      <c r="F99" s="94">
        <f t="shared" ref="F99:F162" si="10">IF(C99="",0,IF(C98="",$E$21-E99,IF(C99&lt;&gt;"",F98-E99)))</f>
        <v>0</v>
      </c>
      <c r="G99" s="94">
        <f>IF(AND(C99&lt;&gt;"",SUM(G$34:G98)&lt;E$25),$E$25/$E$29,0)</f>
        <v>0</v>
      </c>
      <c r="H99" s="94">
        <f t="shared" ref="H99:H162" si="11">IF(C99&lt;&gt;"",G99+H98,0)</f>
        <v>0</v>
      </c>
      <c r="I99" s="94">
        <f t="shared" si="6"/>
        <v>0</v>
      </c>
      <c r="J99" s="320" t="str">
        <f t="shared" ref="J99:J162" si="12">IF(OR(MONTH(A99)=1,MONTH(A99)=2,MONTH(A99)=3,MONTH(A99)=4,MONTH(A99)=5,MONTH(A99)=6),YEAR(A99)-1&amp;"–"&amp;YEAR(A99),YEAR(A99)&amp;"–"&amp;YEAR(A99)+1)</f>
        <v>2027–2028</v>
      </c>
      <c r="L99" s="356"/>
      <c r="N99" s="95"/>
    </row>
    <row r="100" spans="1:14" x14ac:dyDescent="0.3">
      <c r="A100" s="354">
        <v>46753</v>
      </c>
      <c r="B100" s="92">
        <f t="shared" si="8"/>
        <v>0</v>
      </c>
      <c r="C100" s="93"/>
      <c r="D100" s="94">
        <f t="shared" si="9"/>
        <v>0</v>
      </c>
      <c r="E100" s="355">
        <f t="shared" si="7"/>
        <v>0</v>
      </c>
      <c r="F100" s="94">
        <f t="shared" si="10"/>
        <v>0</v>
      </c>
      <c r="G100" s="94">
        <f>IF(AND(C100&lt;&gt;"",SUM(G$34:G99)&lt;E$25),$E$25/$E$29,0)</f>
        <v>0</v>
      </c>
      <c r="H100" s="94">
        <f t="shared" si="11"/>
        <v>0</v>
      </c>
      <c r="I100" s="94">
        <f t="shared" ref="I100:I163" si="13">IF(C100&lt;&gt;"",$E$25-H100,0)</f>
        <v>0</v>
      </c>
      <c r="J100" s="320" t="str">
        <f t="shared" si="12"/>
        <v>2027–2028</v>
      </c>
      <c r="L100" s="356"/>
      <c r="N100" s="95"/>
    </row>
    <row r="101" spans="1:14" x14ac:dyDescent="0.3">
      <c r="A101" s="354">
        <v>46784</v>
      </c>
      <c r="B101" s="92">
        <f t="shared" si="8"/>
        <v>0</v>
      </c>
      <c r="C101" s="93"/>
      <c r="D101" s="94">
        <f t="shared" si="9"/>
        <v>0</v>
      </c>
      <c r="E101" s="355">
        <f t="shared" si="7"/>
        <v>0</v>
      </c>
      <c r="F101" s="94">
        <f t="shared" si="10"/>
        <v>0</v>
      </c>
      <c r="G101" s="94">
        <f>IF(AND(C101&lt;&gt;"",SUM(G$34:G100)&lt;E$25),$E$25/$E$29,0)</f>
        <v>0</v>
      </c>
      <c r="H101" s="94">
        <f t="shared" si="11"/>
        <v>0</v>
      </c>
      <c r="I101" s="94">
        <f t="shared" si="13"/>
        <v>0</v>
      </c>
      <c r="J101" s="320" t="str">
        <f t="shared" si="12"/>
        <v>2027–2028</v>
      </c>
      <c r="L101" s="356"/>
      <c r="N101" s="95"/>
    </row>
    <row r="102" spans="1:14" x14ac:dyDescent="0.3">
      <c r="A102" s="354">
        <v>46813</v>
      </c>
      <c r="B102" s="92">
        <f t="shared" si="8"/>
        <v>0</v>
      </c>
      <c r="C102" s="93"/>
      <c r="D102" s="94">
        <f t="shared" si="9"/>
        <v>0</v>
      </c>
      <c r="E102" s="355">
        <f t="shared" si="7"/>
        <v>0</v>
      </c>
      <c r="F102" s="94">
        <f t="shared" si="10"/>
        <v>0</v>
      </c>
      <c r="G102" s="94">
        <f>IF(AND(C102&lt;&gt;"",SUM(G$34:G101)&lt;E$25),$E$25/$E$29,0)</f>
        <v>0</v>
      </c>
      <c r="H102" s="94">
        <f t="shared" si="11"/>
        <v>0</v>
      </c>
      <c r="I102" s="94">
        <f t="shared" si="13"/>
        <v>0</v>
      </c>
      <c r="J102" s="320" t="str">
        <f t="shared" si="12"/>
        <v>2027–2028</v>
      </c>
      <c r="L102" s="356"/>
      <c r="N102" s="95"/>
    </row>
    <row r="103" spans="1:14" x14ac:dyDescent="0.3">
      <c r="A103" s="354">
        <v>46844</v>
      </c>
      <c r="B103" s="92">
        <f t="shared" si="8"/>
        <v>0</v>
      </c>
      <c r="C103" s="93"/>
      <c r="D103" s="94">
        <f t="shared" si="9"/>
        <v>0</v>
      </c>
      <c r="E103" s="355">
        <f t="shared" si="7"/>
        <v>0</v>
      </c>
      <c r="F103" s="94">
        <f t="shared" si="10"/>
        <v>0</v>
      </c>
      <c r="G103" s="94">
        <f>IF(AND(C103&lt;&gt;"",SUM(G$34:G102)&lt;E$25),$E$25/$E$29,0)</f>
        <v>0</v>
      </c>
      <c r="H103" s="94">
        <f t="shared" si="11"/>
        <v>0</v>
      </c>
      <c r="I103" s="94">
        <f t="shared" si="13"/>
        <v>0</v>
      </c>
      <c r="J103" s="320" t="str">
        <f t="shared" si="12"/>
        <v>2027–2028</v>
      </c>
      <c r="L103" s="356"/>
      <c r="N103" s="95"/>
    </row>
    <row r="104" spans="1:14" x14ac:dyDescent="0.3">
      <c r="A104" s="354">
        <v>46874</v>
      </c>
      <c r="B104" s="92">
        <f t="shared" si="8"/>
        <v>0</v>
      </c>
      <c r="C104" s="93"/>
      <c r="D104" s="94">
        <f t="shared" si="9"/>
        <v>0</v>
      </c>
      <c r="E104" s="355">
        <f t="shared" si="7"/>
        <v>0</v>
      </c>
      <c r="F104" s="94">
        <f t="shared" si="10"/>
        <v>0</v>
      </c>
      <c r="G104" s="94">
        <f>IF(AND(C104&lt;&gt;"",SUM(G$34:G103)&lt;E$25),$E$25/$E$29,0)</f>
        <v>0</v>
      </c>
      <c r="H104" s="94">
        <f t="shared" si="11"/>
        <v>0</v>
      </c>
      <c r="I104" s="94">
        <f t="shared" si="13"/>
        <v>0</v>
      </c>
      <c r="J104" s="320" t="str">
        <f t="shared" si="12"/>
        <v>2027–2028</v>
      </c>
      <c r="L104" s="356"/>
      <c r="N104" s="95"/>
    </row>
    <row r="105" spans="1:14" x14ac:dyDescent="0.3">
      <c r="A105" s="354">
        <v>46905</v>
      </c>
      <c r="B105" s="92">
        <f t="shared" si="8"/>
        <v>0</v>
      </c>
      <c r="C105" s="93"/>
      <c r="D105" s="94">
        <f t="shared" si="9"/>
        <v>0</v>
      </c>
      <c r="E105" s="355">
        <f t="shared" si="7"/>
        <v>0</v>
      </c>
      <c r="F105" s="94">
        <f t="shared" si="10"/>
        <v>0</v>
      </c>
      <c r="G105" s="94">
        <f>IF(AND(C105&lt;&gt;"",SUM(G$34:G104)&lt;E$25),$E$25/$E$29,0)</f>
        <v>0</v>
      </c>
      <c r="H105" s="94">
        <f t="shared" si="11"/>
        <v>0</v>
      </c>
      <c r="I105" s="94">
        <f t="shared" si="13"/>
        <v>0</v>
      </c>
      <c r="J105" s="320" t="str">
        <f t="shared" si="12"/>
        <v>2027–2028</v>
      </c>
      <c r="L105" s="356"/>
      <c r="N105" s="95"/>
    </row>
    <row r="106" spans="1:14" x14ac:dyDescent="0.3">
      <c r="A106" s="354">
        <v>46935</v>
      </c>
      <c r="B106" s="92">
        <f t="shared" si="8"/>
        <v>0</v>
      </c>
      <c r="C106" s="93"/>
      <c r="D106" s="94">
        <f t="shared" si="9"/>
        <v>0</v>
      </c>
      <c r="E106" s="355">
        <f t="shared" si="7"/>
        <v>0</v>
      </c>
      <c r="F106" s="94">
        <f t="shared" si="10"/>
        <v>0</v>
      </c>
      <c r="G106" s="94">
        <f>IF(AND(C106&lt;&gt;"",SUM(G$34:G105)&lt;E$25),$E$25/$E$29,0)</f>
        <v>0</v>
      </c>
      <c r="H106" s="94">
        <f t="shared" si="11"/>
        <v>0</v>
      </c>
      <c r="I106" s="94">
        <f t="shared" si="13"/>
        <v>0</v>
      </c>
      <c r="J106" s="320" t="str">
        <f t="shared" si="12"/>
        <v>2028–2029</v>
      </c>
      <c r="L106" s="356"/>
      <c r="N106" s="95"/>
    </row>
    <row r="107" spans="1:14" x14ac:dyDescent="0.3">
      <c r="A107" s="354">
        <v>46966</v>
      </c>
      <c r="B107" s="92">
        <f t="shared" si="8"/>
        <v>0</v>
      </c>
      <c r="C107" s="93"/>
      <c r="D107" s="94">
        <f t="shared" si="9"/>
        <v>0</v>
      </c>
      <c r="E107" s="355">
        <f t="shared" si="7"/>
        <v>0</v>
      </c>
      <c r="F107" s="94">
        <f t="shared" si="10"/>
        <v>0</v>
      </c>
      <c r="G107" s="94">
        <f>IF(AND(C107&lt;&gt;"",SUM(G$34:G106)&lt;E$25),$E$25/$E$29,0)</f>
        <v>0</v>
      </c>
      <c r="H107" s="94">
        <f t="shared" si="11"/>
        <v>0</v>
      </c>
      <c r="I107" s="94">
        <f t="shared" si="13"/>
        <v>0</v>
      </c>
      <c r="J107" s="320" t="str">
        <f t="shared" si="12"/>
        <v>2028–2029</v>
      </c>
      <c r="L107" s="356"/>
      <c r="N107" s="95"/>
    </row>
    <row r="108" spans="1:14" x14ac:dyDescent="0.3">
      <c r="A108" s="354">
        <v>46997</v>
      </c>
      <c r="B108" s="92">
        <f t="shared" si="8"/>
        <v>0</v>
      </c>
      <c r="C108" s="93"/>
      <c r="D108" s="94">
        <f t="shared" si="9"/>
        <v>0</v>
      </c>
      <c r="E108" s="355">
        <f t="shared" si="7"/>
        <v>0</v>
      </c>
      <c r="F108" s="94">
        <f t="shared" si="10"/>
        <v>0</v>
      </c>
      <c r="G108" s="94">
        <f>IF(AND(C108&lt;&gt;"",SUM(G$34:G107)&lt;E$25),$E$25/$E$29,0)</f>
        <v>0</v>
      </c>
      <c r="H108" s="94">
        <f t="shared" si="11"/>
        <v>0</v>
      </c>
      <c r="I108" s="94">
        <f t="shared" si="13"/>
        <v>0</v>
      </c>
      <c r="J108" s="320" t="str">
        <f t="shared" si="12"/>
        <v>2028–2029</v>
      </c>
      <c r="L108" s="356"/>
      <c r="N108" s="95"/>
    </row>
    <row r="109" spans="1:14" x14ac:dyDescent="0.3">
      <c r="A109" s="354">
        <v>47027</v>
      </c>
      <c r="B109" s="92">
        <f t="shared" si="8"/>
        <v>0</v>
      </c>
      <c r="C109" s="93"/>
      <c r="D109" s="94">
        <f t="shared" si="9"/>
        <v>0</v>
      </c>
      <c r="E109" s="355">
        <f t="shared" si="7"/>
        <v>0</v>
      </c>
      <c r="F109" s="94">
        <f t="shared" si="10"/>
        <v>0</v>
      </c>
      <c r="G109" s="94">
        <f>IF(AND(C109&lt;&gt;"",SUM(G$34:G108)&lt;E$25),$E$25/$E$29,0)</f>
        <v>0</v>
      </c>
      <c r="H109" s="94">
        <f t="shared" si="11"/>
        <v>0</v>
      </c>
      <c r="I109" s="94">
        <f t="shared" si="13"/>
        <v>0</v>
      </c>
      <c r="J109" s="320" t="str">
        <f t="shared" si="12"/>
        <v>2028–2029</v>
      </c>
      <c r="L109" s="356"/>
      <c r="N109" s="95"/>
    </row>
    <row r="110" spans="1:14" x14ac:dyDescent="0.3">
      <c r="A110" s="354">
        <v>47058</v>
      </c>
      <c r="B110" s="92">
        <f t="shared" si="8"/>
        <v>0</v>
      </c>
      <c r="C110" s="93"/>
      <c r="D110" s="94">
        <f t="shared" si="9"/>
        <v>0</v>
      </c>
      <c r="E110" s="355">
        <f t="shared" si="7"/>
        <v>0</v>
      </c>
      <c r="F110" s="94">
        <f t="shared" si="10"/>
        <v>0</v>
      </c>
      <c r="G110" s="94">
        <f>IF(AND(C110&lt;&gt;"",SUM(G$34:G109)&lt;E$25),$E$25/$E$29,0)</f>
        <v>0</v>
      </c>
      <c r="H110" s="94">
        <f t="shared" si="11"/>
        <v>0</v>
      </c>
      <c r="I110" s="94">
        <f t="shared" si="13"/>
        <v>0</v>
      </c>
      <c r="J110" s="320" t="str">
        <f t="shared" si="12"/>
        <v>2028–2029</v>
      </c>
      <c r="L110" s="356"/>
      <c r="N110" s="95"/>
    </row>
    <row r="111" spans="1:14" x14ac:dyDescent="0.3">
      <c r="A111" s="354">
        <v>47088</v>
      </c>
      <c r="B111" s="92">
        <f t="shared" si="8"/>
        <v>0</v>
      </c>
      <c r="C111" s="93"/>
      <c r="D111" s="94">
        <f t="shared" si="9"/>
        <v>0</v>
      </c>
      <c r="E111" s="355">
        <f t="shared" si="7"/>
        <v>0</v>
      </c>
      <c r="F111" s="94">
        <f t="shared" si="10"/>
        <v>0</v>
      </c>
      <c r="G111" s="94">
        <f>IF(AND(C111&lt;&gt;"",SUM(G$34:G110)&lt;E$25),$E$25/$E$29,0)</f>
        <v>0</v>
      </c>
      <c r="H111" s="94">
        <f t="shared" si="11"/>
        <v>0</v>
      </c>
      <c r="I111" s="94">
        <f t="shared" si="13"/>
        <v>0</v>
      </c>
      <c r="J111" s="320" t="str">
        <f t="shared" si="12"/>
        <v>2028–2029</v>
      </c>
      <c r="L111" s="356"/>
      <c r="N111" s="95"/>
    </row>
    <row r="112" spans="1:14" x14ac:dyDescent="0.3">
      <c r="A112" s="354">
        <v>47119</v>
      </c>
      <c r="B112" s="92">
        <f t="shared" si="8"/>
        <v>0</v>
      </c>
      <c r="C112" s="93"/>
      <c r="D112" s="94">
        <f t="shared" si="9"/>
        <v>0</v>
      </c>
      <c r="E112" s="355">
        <f t="shared" si="7"/>
        <v>0</v>
      </c>
      <c r="F112" s="94">
        <f t="shared" si="10"/>
        <v>0</v>
      </c>
      <c r="G112" s="94">
        <f>IF(AND(C112&lt;&gt;"",SUM(G$34:G111)&lt;E$25),$E$25/$E$29,0)</f>
        <v>0</v>
      </c>
      <c r="H112" s="94">
        <f t="shared" si="11"/>
        <v>0</v>
      </c>
      <c r="I112" s="94">
        <f t="shared" si="13"/>
        <v>0</v>
      </c>
      <c r="J112" s="320" t="str">
        <f t="shared" si="12"/>
        <v>2028–2029</v>
      </c>
      <c r="L112" s="356"/>
      <c r="N112" s="95"/>
    </row>
    <row r="113" spans="1:14" x14ac:dyDescent="0.3">
      <c r="A113" s="354">
        <v>47150</v>
      </c>
      <c r="B113" s="92">
        <f t="shared" si="8"/>
        <v>0</v>
      </c>
      <c r="C113" s="93"/>
      <c r="D113" s="94">
        <f t="shared" si="9"/>
        <v>0</v>
      </c>
      <c r="E113" s="355">
        <f t="shared" si="7"/>
        <v>0</v>
      </c>
      <c r="F113" s="94">
        <f t="shared" si="10"/>
        <v>0</v>
      </c>
      <c r="G113" s="94">
        <f>IF(AND(C113&lt;&gt;"",SUM(G$34:G112)&lt;E$25),$E$25/$E$29,0)</f>
        <v>0</v>
      </c>
      <c r="H113" s="94">
        <f t="shared" si="11"/>
        <v>0</v>
      </c>
      <c r="I113" s="94">
        <f t="shared" si="13"/>
        <v>0</v>
      </c>
      <c r="J113" s="320" t="str">
        <f t="shared" si="12"/>
        <v>2028–2029</v>
      </c>
      <c r="L113" s="356"/>
      <c r="N113" s="95"/>
    </row>
    <row r="114" spans="1:14" x14ac:dyDescent="0.3">
      <c r="A114" s="354">
        <v>47178</v>
      </c>
      <c r="B114" s="92">
        <f t="shared" si="8"/>
        <v>0</v>
      </c>
      <c r="C114" s="93"/>
      <c r="D114" s="94">
        <f t="shared" si="9"/>
        <v>0</v>
      </c>
      <c r="E114" s="355">
        <f t="shared" si="7"/>
        <v>0</v>
      </c>
      <c r="F114" s="94">
        <f t="shared" si="10"/>
        <v>0</v>
      </c>
      <c r="G114" s="94">
        <f>IF(AND(C114&lt;&gt;"",SUM(G$34:G113)&lt;E$25),$E$25/$E$29,0)</f>
        <v>0</v>
      </c>
      <c r="H114" s="94">
        <f t="shared" si="11"/>
        <v>0</v>
      </c>
      <c r="I114" s="94">
        <f t="shared" si="13"/>
        <v>0</v>
      </c>
      <c r="J114" s="320" t="str">
        <f t="shared" si="12"/>
        <v>2028–2029</v>
      </c>
      <c r="L114" s="356"/>
      <c r="N114" s="95"/>
    </row>
    <row r="115" spans="1:14" x14ac:dyDescent="0.3">
      <c r="A115" s="354">
        <v>47209</v>
      </c>
      <c r="B115" s="92">
        <f t="shared" si="8"/>
        <v>0</v>
      </c>
      <c r="C115" s="93"/>
      <c r="D115" s="94">
        <f t="shared" si="9"/>
        <v>0</v>
      </c>
      <c r="E115" s="355">
        <f t="shared" si="7"/>
        <v>0</v>
      </c>
      <c r="F115" s="94">
        <f t="shared" si="10"/>
        <v>0</v>
      </c>
      <c r="G115" s="94">
        <f>IF(AND(C115&lt;&gt;"",SUM(G$34:G114)&lt;E$25),$E$25/$E$29,0)</f>
        <v>0</v>
      </c>
      <c r="H115" s="94">
        <f t="shared" si="11"/>
        <v>0</v>
      </c>
      <c r="I115" s="94">
        <f t="shared" si="13"/>
        <v>0</v>
      </c>
      <c r="J115" s="320" t="str">
        <f t="shared" si="12"/>
        <v>2028–2029</v>
      </c>
      <c r="L115" s="356"/>
      <c r="N115" s="95"/>
    </row>
    <row r="116" spans="1:14" x14ac:dyDescent="0.3">
      <c r="A116" s="354">
        <v>47239</v>
      </c>
      <c r="B116" s="92">
        <f t="shared" si="8"/>
        <v>0</v>
      </c>
      <c r="C116" s="93"/>
      <c r="D116" s="94">
        <f t="shared" si="9"/>
        <v>0</v>
      </c>
      <c r="E116" s="355">
        <f t="shared" si="7"/>
        <v>0</v>
      </c>
      <c r="F116" s="94">
        <f t="shared" si="10"/>
        <v>0</v>
      </c>
      <c r="G116" s="94">
        <f>IF(AND(C116&lt;&gt;"",SUM(G$34:G115)&lt;E$25),$E$25/$E$29,0)</f>
        <v>0</v>
      </c>
      <c r="H116" s="94">
        <f t="shared" si="11"/>
        <v>0</v>
      </c>
      <c r="I116" s="94">
        <f t="shared" si="13"/>
        <v>0</v>
      </c>
      <c r="J116" s="320" t="str">
        <f t="shared" si="12"/>
        <v>2028–2029</v>
      </c>
      <c r="L116" s="356"/>
      <c r="N116" s="95"/>
    </row>
    <row r="117" spans="1:14" x14ac:dyDescent="0.3">
      <c r="A117" s="354">
        <v>47270</v>
      </c>
      <c r="B117" s="92">
        <f t="shared" si="8"/>
        <v>0</v>
      </c>
      <c r="C117" s="93"/>
      <c r="D117" s="94">
        <f t="shared" si="9"/>
        <v>0</v>
      </c>
      <c r="E117" s="355">
        <f t="shared" si="7"/>
        <v>0</v>
      </c>
      <c r="F117" s="94">
        <f t="shared" si="10"/>
        <v>0</v>
      </c>
      <c r="G117" s="94">
        <f>IF(AND(C117&lt;&gt;"",SUM(G$34:G116)&lt;E$25),$E$25/$E$29,0)</f>
        <v>0</v>
      </c>
      <c r="H117" s="94">
        <f t="shared" si="11"/>
        <v>0</v>
      </c>
      <c r="I117" s="94">
        <f t="shared" si="13"/>
        <v>0</v>
      </c>
      <c r="J117" s="320" t="str">
        <f t="shared" si="12"/>
        <v>2028–2029</v>
      </c>
      <c r="L117" s="356"/>
      <c r="N117" s="95"/>
    </row>
    <row r="118" spans="1:14" x14ac:dyDescent="0.3">
      <c r="A118" s="354">
        <v>47300</v>
      </c>
      <c r="B118" s="92">
        <f t="shared" si="8"/>
        <v>0</v>
      </c>
      <c r="C118" s="93"/>
      <c r="D118" s="94">
        <f t="shared" si="9"/>
        <v>0</v>
      </c>
      <c r="E118" s="355">
        <f t="shared" si="7"/>
        <v>0</v>
      </c>
      <c r="F118" s="94">
        <f t="shared" si="10"/>
        <v>0</v>
      </c>
      <c r="G118" s="94">
        <f>IF(AND(C118&lt;&gt;"",SUM(G$34:G117)&lt;E$25),$E$25/$E$29,0)</f>
        <v>0</v>
      </c>
      <c r="H118" s="94">
        <f t="shared" si="11"/>
        <v>0</v>
      </c>
      <c r="I118" s="94">
        <f t="shared" si="13"/>
        <v>0</v>
      </c>
      <c r="J118" s="320" t="str">
        <f t="shared" si="12"/>
        <v>2029–2030</v>
      </c>
      <c r="L118" s="356"/>
      <c r="N118" s="95"/>
    </row>
    <row r="119" spans="1:14" x14ac:dyDescent="0.3">
      <c r="A119" s="354">
        <v>47331</v>
      </c>
      <c r="B119" s="92">
        <f t="shared" si="8"/>
        <v>0</v>
      </c>
      <c r="C119" s="93"/>
      <c r="D119" s="94">
        <f t="shared" si="9"/>
        <v>0</v>
      </c>
      <c r="E119" s="355">
        <f t="shared" si="7"/>
        <v>0</v>
      </c>
      <c r="F119" s="94">
        <f t="shared" si="10"/>
        <v>0</v>
      </c>
      <c r="G119" s="94">
        <f>IF(AND(C119&lt;&gt;"",SUM(G$34:G118)&lt;E$25),$E$25/$E$29,0)</f>
        <v>0</v>
      </c>
      <c r="H119" s="94">
        <f t="shared" si="11"/>
        <v>0</v>
      </c>
      <c r="I119" s="94">
        <f t="shared" si="13"/>
        <v>0</v>
      </c>
      <c r="J119" s="320" t="str">
        <f t="shared" si="12"/>
        <v>2029–2030</v>
      </c>
      <c r="L119" s="356"/>
      <c r="N119" s="95"/>
    </row>
    <row r="120" spans="1:14" x14ac:dyDescent="0.3">
      <c r="A120" s="354">
        <v>47362</v>
      </c>
      <c r="B120" s="92">
        <f t="shared" si="8"/>
        <v>0</v>
      </c>
      <c r="C120" s="93"/>
      <c r="D120" s="94">
        <f t="shared" si="9"/>
        <v>0</v>
      </c>
      <c r="E120" s="355">
        <f t="shared" si="7"/>
        <v>0</v>
      </c>
      <c r="F120" s="94">
        <f t="shared" si="10"/>
        <v>0</v>
      </c>
      <c r="G120" s="94">
        <f>IF(AND(C120&lt;&gt;"",SUM(G$34:G119)&lt;E$25),$E$25/$E$29,0)</f>
        <v>0</v>
      </c>
      <c r="H120" s="94">
        <f t="shared" si="11"/>
        <v>0</v>
      </c>
      <c r="I120" s="94">
        <f t="shared" si="13"/>
        <v>0</v>
      </c>
      <c r="J120" s="320" t="str">
        <f t="shared" si="12"/>
        <v>2029–2030</v>
      </c>
      <c r="L120" s="356"/>
      <c r="N120" s="95"/>
    </row>
    <row r="121" spans="1:14" x14ac:dyDescent="0.3">
      <c r="A121" s="354">
        <v>47392</v>
      </c>
      <c r="B121" s="92">
        <f t="shared" si="8"/>
        <v>0</v>
      </c>
      <c r="C121" s="93"/>
      <c r="D121" s="94">
        <f t="shared" si="9"/>
        <v>0</v>
      </c>
      <c r="E121" s="355">
        <f t="shared" si="7"/>
        <v>0</v>
      </c>
      <c r="F121" s="94">
        <f t="shared" si="10"/>
        <v>0</v>
      </c>
      <c r="G121" s="94">
        <f>IF(AND(C121&lt;&gt;"",SUM(G$34:G120)&lt;E$25),$E$25/$E$29,0)</f>
        <v>0</v>
      </c>
      <c r="H121" s="94">
        <f t="shared" si="11"/>
        <v>0</v>
      </c>
      <c r="I121" s="94">
        <f t="shared" si="13"/>
        <v>0</v>
      </c>
      <c r="J121" s="320" t="str">
        <f t="shared" si="12"/>
        <v>2029–2030</v>
      </c>
      <c r="L121" s="356"/>
      <c r="N121" s="95"/>
    </row>
    <row r="122" spans="1:14" x14ac:dyDescent="0.3">
      <c r="A122" s="354">
        <v>47423</v>
      </c>
      <c r="B122" s="92">
        <f t="shared" si="8"/>
        <v>0</v>
      </c>
      <c r="C122" s="93"/>
      <c r="D122" s="94">
        <f t="shared" si="9"/>
        <v>0</v>
      </c>
      <c r="E122" s="355">
        <f t="shared" si="7"/>
        <v>0</v>
      </c>
      <c r="F122" s="94">
        <f t="shared" si="10"/>
        <v>0</v>
      </c>
      <c r="G122" s="94">
        <f>IF(AND(C122&lt;&gt;"",SUM(G$34:G121)&lt;E$25),$E$25/$E$29,0)</f>
        <v>0</v>
      </c>
      <c r="H122" s="94">
        <f t="shared" si="11"/>
        <v>0</v>
      </c>
      <c r="I122" s="94">
        <f t="shared" si="13"/>
        <v>0</v>
      </c>
      <c r="J122" s="320" t="str">
        <f t="shared" si="12"/>
        <v>2029–2030</v>
      </c>
      <c r="L122" s="356"/>
      <c r="N122" s="95"/>
    </row>
    <row r="123" spans="1:14" x14ac:dyDescent="0.3">
      <c r="A123" s="354">
        <v>47453</v>
      </c>
      <c r="B123" s="92">
        <f t="shared" si="8"/>
        <v>0</v>
      </c>
      <c r="C123" s="93"/>
      <c r="D123" s="94">
        <f t="shared" si="9"/>
        <v>0</v>
      </c>
      <c r="E123" s="355">
        <f t="shared" si="7"/>
        <v>0</v>
      </c>
      <c r="F123" s="94">
        <f t="shared" si="10"/>
        <v>0</v>
      </c>
      <c r="G123" s="94">
        <f>IF(AND(C123&lt;&gt;"",SUM(G$34:G122)&lt;E$25),$E$25/$E$29,0)</f>
        <v>0</v>
      </c>
      <c r="H123" s="94">
        <f t="shared" si="11"/>
        <v>0</v>
      </c>
      <c r="I123" s="94">
        <f t="shared" si="13"/>
        <v>0</v>
      </c>
      <c r="J123" s="320" t="str">
        <f t="shared" si="12"/>
        <v>2029–2030</v>
      </c>
      <c r="L123" s="356"/>
      <c r="N123" s="95"/>
    </row>
    <row r="124" spans="1:14" x14ac:dyDescent="0.3">
      <c r="A124" s="354">
        <v>47484</v>
      </c>
      <c r="B124" s="92">
        <f t="shared" si="8"/>
        <v>0</v>
      </c>
      <c r="C124" s="93"/>
      <c r="D124" s="94">
        <f t="shared" si="9"/>
        <v>0</v>
      </c>
      <c r="E124" s="355">
        <f t="shared" si="7"/>
        <v>0</v>
      </c>
      <c r="F124" s="94">
        <f t="shared" si="10"/>
        <v>0</v>
      </c>
      <c r="G124" s="94">
        <f>IF(AND(C124&lt;&gt;"",SUM(G$34:G123)&lt;E$25),$E$25/$E$29,0)</f>
        <v>0</v>
      </c>
      <c r="H124" s="94">
        <f t="shared" si="11"/>
        <v>0</v>
      </c>
      <c r="I124" s="94">
        <f t="shared" si="13"/>
        <v>0</v>
      </c>
      <c r="J124" s="320" t="str">
        <f t="shared" si="12"/>
        <v>2029–2030</v>
      </c>
      <c r="L124" s="356"/>
      <c r="N124" s="95"/>
    </row>
    <row r="125" spans="1:14" x14ac:dyDescent="0.3">
      <c r="A125" s="354">
        <v>47515</v>
      </c>
      <c r="B125" s="92">
        <f t="shared" si="8"/>
        <v>0</v>
      </c>
      <c r="C125" s="93"/>
      <c r="D125" s="94">
        <f t="shared" si="9"/>
        <v>0</v>
      </c>
      <c r="E125" s="355">
        <f t="shared" si="7"/>
        <v>0</v>
      </c>
      <c r="F125" s="94">
        <f t="shared" si="10"/>
        <v>0</v>
      </c>
      <c r="G125" s="94">
        <f>IF(AND(C125&lt;&gt;"",SUM(G$34:G124)&lt;E$25),$E$25/$E$29,0)</f>
        <v>0</v>
      </c>
      <c r="H125" s="94">
        <f t="shared" si="11"/>
        <v>0</v>
      </c>
      <c r="I125" s="94">
        <f t="shared" si="13"/>
        <v>0</v>
      </c>
      <c r="J125" s="320" t="str">
        <f t="shared" si="12"/>
        <v>2029–2030</v>
      </c>
      <c r="L125" s="356"/>
      <c r="N125" s="95"/>
    </row>
    <row r="126" spans="1:14" x14ac:dyDescent="0.3">
      <c r="A126" s="354">
        <v>47543</v>
      </c>
      <c r="B126" s="92">
        <f t="shared" si="8"/>
        <v>0</v>
      </c>
      <c r="C126" s="93"/>
      <c r="D126" s="94">
        <f t="shared" si="9"/>
        <v>0</v>
      </c>
      <c r="E126" s="355">
        <f t="shared" si="7"/>
        <v>0</v>
      </c>
      <c r="F126" s="94">
        <f t="shared" si="10"/>
        <v>0</v>
      </c>
      <c r="G126" s="94">
        <f>IF(AND(C126&lt;&gt;"",SUM(G$34:G125)&lt;E$25),$E$25/$E$29,0)</f>
        <v>0</v>
      </c>
      <c r="H126" s="94">
        <f t="shared" si="11"/>
        <v>0</v>
      </c>
      <c r="I126" s="94">
        <f t="shared" si="13"/>
        <v>0</v>
      </c>
      <c r="J126" s="320" t="str">
        <f t="shared" si="12"/>
        <v>2029–2030</v>
      </c>
      <c r="L126" s="356"/>
      <c r="N126" s="95"/>
    </row>
    <row r="127" spans="1:14" x14ac:dyDescent="0.3">
      <c r="A127" s="354">
        <v>47574</v>
      </c>
      <c r="B127" s="92">
        <f t="shared" si="8"/>
        <v>0</v>
      </c>
      <c r="C127" s="93"/>
      <c r="D127" s="94">
        <f t="shared" si="9"/>
        <v>0</v>
      </c>
      <c r="E127" s="355">
        <f t="shared" si="7"/>
        <v>0</v>
      </c>
      <c r="F127" s="94">
        <f t="shared" si="10"/>
        <v>0</v>
      </c>
      <c r="G127" s="94">
        <f>IF(AND(C127&lt;&gt;"",SUM(G$34:G126)&lt;E$25),$E$25/$E$29,0)</f>
        <v>0</v>
      </c>
      <c r="H127" s="94">
        <f t="shared" si="11"/>
        <v>0</v>
      </c>
      <c r="I127" s="94">
        <f t="shared" si="13"/>
        <v>0</v>
      </c>
      <c r="J127" s="320" t="str">
        <f t="shared" si="12"/>
        <v>2029–2030</v>
      </c>
      <c r="L127" s="356"/>
      <c r="N127" s="95"/>
    </row>
    <row r="128" spans="1:14" x14ac:dyDescent="0.3">
      <c r="A128" s="354">
        <v>47604</v>
      </c>
      <c r="B128" s="92">
        <f t="shared" si="8"/>
        <v>0</v>
      </c>
      <c r="C128" s="93"/>
      <c r="D128" s="94">
        <f t="shared" si="9"/>
        <v>0</v>
      </c>
      <c r="E128" s="355">
        <f t="shared" si="7"/>
        <v>0</v>
      </c>
      <c r="F128" s="94">
        <f t="shared" si="10"/>
        <v>0</v>
      </c>
      <c r="G128" s="94">
        <f>IF(AND(C128&lt;&gt;"",SUM(G$34:G127)&lt;E$25),$E$25/$E$29,0)</f>
        <v>0</v>
      </c>
      <c r="H128" s="94">
        <f t="shared" si="11"/>
        <v>0</v>
      </c>
      <c r="I128" s="94">
        <f t="shared" si="13"/>
        <v>0</v>
      </c>
      <c r="J128" s="320" t="str">
        <f t="shared" si="12"/>
        <v>2029–2030</v>
      </c>
      <c r="L128" s="356"/>
      <c r="N128" s="95"/>
    </row>
    <row r="129" spans="1:14" x14ac:dyDescent="0.3">
      <c r="A129" s="354">
        <v>47635</v>
      </c>
      <c r="B129" s="92">
        <f t="shared" si="8"/>
        <v>0</v>
      </c>
      <c r="C129" s="93"/>
      <c r="D129" s="94">
        <f t="shared" si="9"/>
        <v>0</v>
      </c>
      <c r="E129" s="355">
        <f t="shared" si="7"/>
        <v>0</v>
      </c>
      <c r="F129" s="94">
        <f t="shared" si="10"/>
        <v>0</v>
      </c>
      <c r="G129" s="94">
        <f>IF(AND(C129&lt;&gt;"",SUM(G$34:G128)&lt;E$25),$E$25/$E$29,0)</f>
        <v>0</v>
      </c>
      <c r="H129" s="94">
        <f t="shared" si="11"/>
        <v>0</v>
      </c>
      <c r="I129" s="94">
        <f t="shared" si="13"/>
        <v>0</v>
      </c>
      <c r="J129" s="320" t="str">
        <f t="shared" si="12"/>
        <v>2029–2030</v>
      </c>
      <c r="L129" s="356"/>
      <c r="N129" s="95"/>
    </row>
    <row r="130" spans="1:14" x14ac:dyDescent="0.3">
      <c r="A130" s="354">
        <v>47665</v>
      </c>
      <c r="B130" s="92">
        <f t="shared" si="8"/>
        <v>0</v>
      </c>
      <c r="C130" s="93"/>
      <c r="D130" s="94">
        <f t="shared" si="9"/>
        <v>0</v>
      </c>
      <c r="E130" s="355">
        <f t="shared" si="7"/>
        <v>0</v>
      </c>
      <c r="F130" s="94">
        <f t="shared" si="10"/>
        <v>0</v>
      </c>
      <c r="G130" s="94">
        <f>IF(AND(C130&lt;&gt;"",SUM(G$34:G129)&lt;E$25),$E$25/$E$29,0)</f>
        <v>0</v>
      </c>
      <c r="H130" s="94">
        <f t="shared" si="11"/>
        <v>0</v>
      </c>
      <c r="I130" s="94">
        <f t="shared" si="13"/>
        <v>0</v>
      </c>
      <c r="J130" s="320" t="str">
        <f t="shared" si="12"/>
        <v>2030–2031</v>
      </c>
      <c r="L130" s="356"/>
      <c r="N130" s="95"/>
    </row>
    <row r="131" spans="1:14" x14ac:dyDescent="0.3">
      <c r="A131" s="354">
        <v>47696</v>
      </c>
      <c r="B131" s="92">
        <f t="shared" si="8"/>
        <v>0</v>
      </c>
      <c r="C131" s="93"/>
      <c r="D131" s="94">
        <f t="shared" si="9"/>
        <v>0</v>
      </c>
      <c r="E131" s="355">
        <f t="shared" si="7"/>
        <v>0</v>
      </c>
      <c r="F131" s="94">
        <f t="shared" si="10"/>
        <v>0</v>
      </c>
      <c r="G131" s="94">
        <f>IF(AND(C131&lt;&gt;"",SUM(G$34:G130)&lt;E$25),$E$25/$E$29,0)</f>
        <v>0</v>
      </c>
      <c r="H131" s="94">
        <f t="shared" si="11"/>
        <v>0</v>
      </c>
      <c r="I131" s="94">
        <f t="shared" si="13"/>
        <v>0</v>
      </c>
      <c r="J131" s="320" t="str">
        <f t="shared" si="12"/>
        <v>2030–2031</v>
      </c>
      <c r="L131" s="356"/>
      <c r="N131" s="95"/>
    </row>
    <row r="132" spans="1:14" x14ac:dyDescent="0.3">
      <c r="A132" s="354">
        <v>47727</v>
      </c>
      <c r="B132" s="92">
        <f t="shared" si="8"/>
        <v>0</v>
      </c>
      <c r="C132" s="93"/>
      <c r="D132" s="94">
        <f t="shared" si="9"/>
        <v>0</v>
      </c>
      <c r="E132" s="355">
        <f t="shared" si="7"/>
        <v>0</v>
      </c>
      <c r="F132" s="94">
        <f t="shared" si="10"/>
        <v>0</v>
      </c>
      <c r="G132" s="94">
        <f>IF(AND(C132&lt;&gt;"",SUM(G$34:G131)&lt;E$25),$E$25/$E$29,0)</f>
        <v>0</v>
      </c>
      <c r="H132" s="94">
        <f t="shared" si="11"/>
        <v>0</v>
      </c>
      <c r="I132" s="94">
        <f t="shared" si="13"/>
        <v>0</v>
      </c>
      <c r="J132" s="320" t="str">
        <f t="shared" si="12"/>
        <v>2030–2031</v>
      </c>
      <c r="L132" s="356"/>
      <c r="N132" s="95"/>
    </row>
    <row r="133" spans="1:14" x14ac:dyDescent="0.3">
      <c r="A133" s="354">
        <v>47757</v>
      </c>
      <c r="B133" s="92">
        <f t="shared" si="8"/>
        <v>0</v>
      </c>
      <c r="C133" s="93"/>
      <c r="D133" s="94">
        <f t="shared" si="9"/>
        <v>0</v>
      </c>
      <c r="E133" s="355">
        <f t="shared" si="7"/>
        <v>0</v>
      </c>
      <c r="F133" s="94">
        <f t="shared" si="10"/>
        <v>0</v>
      </c>
      <c r="G133" s="94">
        <f>IF(AND(C133&lt;&gt;"",SUM(G$34:G132)&lt;E$25),$E$25/$E$29,0)</f>
        <v>0</v>
      </c>
      <c r="H133" s="94">
        <f t="shared" si="11"/>
        <v>0</v>
      </c>
      <c r="I133" s="94">
        <f t="shared" si="13"/>
        <v>0</v>
      </c>
      <c r="J133" s="320" t="str">
        <f t="shared" si="12"/>
        <v>2030–2031</v>
      </c>
      <c r="L133" s="356"/>
      <c r="N133" s="95"/>
    </row>
    <row r="134" spans="1:14" x14ac:dyDescent="0.3">
      <c r="A134" s="354">
        <v>47788</v>
      </c>
      <c r="B134" s="92">
        <f t="shared" si="8"/>
        <v>0</v>
      </c>
      <c r="C134" s="93"/>
      <c r="D134" s="94">
        <f t="shared" si="9"/>
        <v>0</v>
      </c>
      <c r="E134" s="355">
        <f t="shared" si="7"/>
        <v>0</v>
      </c>
      <c r="F134" s="94">
        <f t="shared" si="10"/>
        <v>0</v>
      </c>
      <c r="G134" s="94">
        <f>IF(AND(C134&lt;&gt;"",SUM(G$34:G133)&lt;E$25),$E$25/$E$29,0)</f>
        <v>0</v>
      </c>
      <c r="H134" s="94">
        <f t="shared" si="11"/>
        <v>0</v>
      </c>
      <c r="I134" s="94">
        <f t="shared" si="13"/>
        <v>0</v>
      </c>
      <c r="J134" s="320" t="str">
        <f t="shared" si="12"/>
        <v>2030–2031</v>
      </c>
      <c r="L134" s="356"/>
      <c r="N134" s="95"/>
    </row>
    <row r="135" spans="1:14" x14ac:dyDescent="0.3">
      <c r="A135" s="354">
        <v>47818</v>
      </c>
      <c r="B135" s="92">
        <f t="shared" si="8"/>
        <v>0</v>
      </c>
      <c r="C135" s="93"/>
      <c r="D135" s="94">
        <f t="shared" si="9"/>
        <v>0</v>
      </c>
      <c r="E135" s="355">
        <f t="shared" si="7"/>
        <v>0</v>
      </c>
      <c r="F135" s="94">
        <f t="shared" si="10"/>
        <v>0</v>
      </c>
      <c r="G135" s="94">
        <f>IF(AND(C135&lt;&gt;"",SUM(G$34:G134)&lt;E$25),$E$25/$E$29,0)</f>
        <v>0</v>
      </c>
      <c r="H135" s="94">
        <f t="shared" si="11"/>
        <v>0</v>
      </c>
      <c r="I135" s="94">
        <f t="shared" si="13"/>
        <v>0</v>
      </c>
      <c r="J135" s="320" t="str">
        <f t="shared" si="12"/>
        <v>2030–2031</v>
      </c>
      <c r="L135" s="356"/>
      <c r="N135" s="95"/>
    </row>
    <row r="136" spans="1:14" x14ac:dyDescent="0.3">
      <c r="A136" s="354">
        <v>47849</v>
      </c>
      <c r="B136" s="92">
        <f t="shared" si="8"/>
        <v>0</v>
      </c>
      <c r="C136" s="93"/>
      <c r="D136" s="94">
        <f t="shared" si="9"/>
        <v>0</v>
      </c>
      <c r="E136" s="355">
        <f t="shared" si="7"/>
        <v>0</v>
      </c>
      <c r="F136" s="94">
        <f t="shared" si="10"/>
        <v>0</v>
      </c>
      <c r="G136" s="94">
        <f>IF(AND(C136&lt;&gt;"",SUM(G$34:G135)&lt;E$25),$E$25/$E$29,0)</f>
        <v>0</v>
      </c>
      <c r="H136" s="94">
        <f t="shared" si="11"/>
        <v>0</v>
      </c>
      <c r="I136" s="94">
        <f t="shared" si="13"/>
        <v>0</v>
      </c>
      <c r="J136" s="320" t="str">
        <f t="shared" si="12"/>
        <v>2030–2031</v>
      </c>
      <c r="L136" s="356"/>
      <c r="N136" s="95"/>
    </row>
    <row r="137" spans="1:14" x14ac:dyDescent="0.3">
      <c r="A137" s="354">
        <v>47880</v>
      </c>
      <c r="B137" s="92">
        <f t="shared" si="8"/>
        <v>0</v>
      </c>
      <c r="C137" s="93"/>
      <c r="D137" s="94">
        <f t="shared" si="9"/>
        <v>0</v>
      </c>
      <c r="E137" s="355">
        <f t="shared" si="7"/>
        <v>0</v>
      </c>
      <c r="F137" s="94">
        <f t="shared" si="10"/>
        <v>0</v>
      </c>
      <c r="G137" s="94">
        <f>IF(AND(C137&lt;&gt;"",SUM(G$34:G136)&lt;E$25),$E$25/$E$29,0)</f>
        <v>0</v>
      </c>
      <c r="H137" s="94">
        <f t="shared" si="11"/>
        <v>0</v>
      </c>
      <c r="I137" s="94">
        <f t="shared" si="13"/>
        <v>0</v>
      </c>
      <c r="J137" s="320" t="str">
        <f t="shared" si="12"/>
        <v>2030–2031</v>
      </c>
      <c r="L137" s="356"/>
      <c r="N137" s="95"/>
    </row>
    <row r="138" spans="1:14" x14ac:dyDescent="0.3">
      <c r="A138" s="354">
        <v>47908</v>
      </c>
      <c r="B138" s="92">
        <f t="shared" si="8"/>
        <v>0</v>
      </c>
      <c r="C138" s="93"/>
      <c r="D138" s="94">
        <f t="shared" si="9"/>
        <v>0</v>
      </c>
      <c r="E138" s="355">
        <f t="shared" si="7"/>
        <v>0</v>
      </c>
      <c r="F138" s="94">
        <f t="shared" si="10"/>
        <v>0</v>
      </c>
      <c r="G138" s="94">
        <f>IF(AND(C138&lt;&gt;"",SUM(G$34:G137)&lt;E$25),$E$25/$E$29,0)</f>
        <v>0</v>
      </c>
      <c r="H138" s="94">
        <f t="shared" si="11"/>
        <v>0</v>
      </c>
      <c r="I138" s="94">
        <f t="shared" si="13"/>
        <v>0</v>
      </c>
      <c r="J138" s="320" t="str">
        <f t="shared" si="12"/>
        <v>2030–2031</v>
      </c>
      <c r="L138" s="356"/>
      <c r="N138" s="95"/>
    </row>
    <row r="139" spans="1:14" x14ac:dyDescent="0.3">
      <c r="A139" s="354">
        <v>47939</v>
      </c>
      <c r="B139" s="92">
        <f t="shared" si="8"/>
        <v>0</v>
      </c>
      <c r="C139" s="93"/>
      <c r="D139" s="94">
        <f t="shared" si="9"/>
        <v>0</v>
      </c>
      <c r="E139" s="355">
        <f t="shared" si="7"/>
        <v>0</v>
      </c>
      <c r="F139" s="94">
        <f t="shared" si="10"/>
        <v>0</v>
      </c>
      <c r="G139" s="94">
        <f>IF(AND(C139&lt;&gt;"",SUM(G$34:G138)&lt;E$25),$E$25/$E$29,0)</f>
        <v>0</v>
      </c>
      <c r="H139" s="94">
        <f t="shared" si="11"/>
        <v>0</v>
      </c>
      <c r="I139" s="94">
        <f t="shared" si="13"/>
        <v>0</v>
      </c>
      <c r="J139" s="320" t="str">
        <f t="shared" si="12"/>
        <v>2030–2031</v>
      </c>
      <c r="L139" s="356"/>
      <c r="N139" s="95"/>
    </row>
    <row r="140" spans="1:14" x14ac:dyDescent="0.3">
      <c r="A140" s="354">
        <v>47969</v>
      </c>
      <c r="B140" s="92">
        <f t="shared" si="8"/>
        <v>0</v>
      </c>
      <c r="C140" s="93"/>
      <c r="D140" s="94">
        <f t="shared" si="9"/>
        <v>0</v>
      </c>
      <c r="E140" s="355">
        <f t="shared" si="7"/>
        <v>0</v>
      </c>
      <c r="F140" s="94">
        <f t="shared" si="10"/>
        <v>0</v>
      </c>
      <c r="G140" s="94">
        <f>IF(AND(C140&lt;&gt;"",SUM(G$34:G139)&lt;E$25),$E$25/$E$29,0)</f>
        <v>0</v>
      </c>
      <c r="H140" s="94">
        <f t="shared" si="11"/>
        <v>0</v>
      </c>
      <c r="I140" s="94">
        <f t="shared" si="13"/>
        <v>0</v>
      </c>
      <c r="J140" s="320" t="str">
        <f t="shared" si="12"/>
        <v>2030–2031</v>
      </c>
      <c r="L140" s="356"/>
      <c r="N140" s="95"/>
    </row>
    <row r="141" spans="1:14" x14ac:dyDescent="0.3">
      <c r="A141" s="354">
        <v>48000</v>
      </c>
      <c r="B141" s="92">
        <f t="shared" si="8"/>
        <v>0</v>
      </c>
      <c r="C141" s="93"/>
      <c r="D141" s="94">
        <f t="shared" si="9"/>
        <v>0</v>
      </c>
      <c r="E141" s="355">
        <f t="shared" si="7"/>
        <v>0</v>
      </c>
      <c r="F141" s="94">
        <f t="shared" si="10"/>
        <v>0</v>
      </c>
      <c r="G141" s="94">
        <f>IF(AND(C141&lt;&gt;"",SUM(G$34:G140)&lt;E$25),$E$25/$E$29,0)</f>
        <v>0</v>
      </c>
      <c r="H141" s="94">
        <f t="shared" si="11"/>
        <v>0</v>
      </c>
      <c r="I141" s="94">
        <f t="shared" si="13"/>
        <v>0</v>
      </c>
      <c r="J141" s="320" t="str">
        <f t="shared" si="12"/>
        <v>2030–2031</v>
      </c>
      <c r="L141" s="356"/>
      <c r="N141" s="95"/>
    </row>
    <row r="142" spans="1:14" x14ac:dyDescent="0.3">
      <c r="A142" s="354">
        <v>48030</v>
      </c>
      <c r="B142" s="92">
        <f t="shared" si="8"/>
        <v>0</v>
      </c>
      <c r="C142" s="93"/>
      <c r="D142" s="94">
        <f t="shared" si="9"/>
        <v>0</v>
      </c>
      <c r="E142" s="355">
        <f t="shared" si="7"/>
        <v>0</v>
      </c>
      <c r="F142" s="94">
        <f t="shared" si="10"/>
        <v>0</v>
      </c>
      <c r="G142" s="94">
        <f>IF(AND(C142&lt;&gt;"",SUM(G$34:G141)&lt;E$25),$E$25/$E$29,0)</f>
        <v>0</v>
      </c>
      <c r="H142" s="94">
        <f t="shared" si="11"/>
        <v>0</v>
      </c>
      <c r="I142" s="94">
        <f t="shared" si="13"/>
        <v>0</v>
      </c>
      <c r="J142" s="320" t="str">
        <f t="shared" si="12"/>
        <v>2031–2032</v>
      </c>
      <c r="L142" s="356"/>
      <c r="N142" s="95"/>
    </row>
    <row r="143" spans="1:14" x14ac:dyDescent="0.3">
      <c r="A143" s="354">
        <v>48061</v>
      </c>
      <c r="B143" s="92">
        <f t="shared" si="8"/>
        <v>0</v>
      </c>
      <c r="C143" s="93"/>
      <c r="D143" s="94">
        <f t="shared" si="9"/>
        <v>0</v>
      </c>
      <c r="E143" s="355">
        <f t="shared" si="7"/>
        <v>0</v>
      </c>
      <c r="F143" s="94">
        <f t="shared" si="10"/>
        <v>0</v>
      </c>
      <c r="G143" s="94">
        <f>IF(AND(C143&lt;&gt;"",SUM(G$34:G142)&lt;E$25),$E$25/$E$29,0)</f>
        <v>0</v>
      </c>
      <c r="H143" s="94">
        <f t="shared" si="11"/>
        <v>0</v>
      </c>
      <c r="I143" s="94">
        <f t="shared" si="13"/>
        <v>0</v>
      </c>
      <c r="J143" s="320" t="str">
        <f t="shared" si="12"/>
        <v>2031–2032</v>
      </c>
      <c r="L143" s="356"/>
      <c r="N143" s="95"/>
    </row>
    <row r="144" spans="1:14" x14ac:dyDescent="0.3">
      <c r="A144" s="354">
        <v>48092</v>
      </c>
      <c r="B144" s="92">
        <f t="shared" si="8"/>
        <v>0</v>
      </c>
      <c r="C144" s="93"/>
      <c r="D144" s="94">
        <f t="shared" si="9"/>
        <v>0</v>
      </c>
      <c r="E144" s="355">
        <f t="shared" si="7"/>
        <v>0</v>
      </c>
      <c r="F144" s="94">
        <f t="shared" si="10"/>
        <v>0</v>
      </c>
      <c r="G144" s="94">
        <f>IF(AND(C144&lt;&gt;"",SUM(G$34:G143)&lt;E$25),$E$25/$E$29,0)</f>
        <v>0</v>
      </c>
      <c r="H144" s="94">
        <f t="shared" si="11"/>
        <v>0</v>
      </c>
      <c r="I144" s="94">
        <f t="shared" si="13"/>
        <v>0</v>
      </c>
      <c r="J144" s="320" t="str">
        <f t="shared" si="12"/>
        <v>2031–2032</v>
      </c>
      <c r="L144" s="356"/>
      <c r="N144" s="95"/>
    </row>
    <row r="145" spans="1:14" x14ac:dyDescent="0.3">
      <c r="A145" s="354">
        <v>48122</v>
      </c>
      <c r="B145" s="92">
        <f t="shared" si="8"/>
        <v>0</v>
      </c>
      <c r="C145" s="93"/>
      <c r="D145" s="94">
        <f t="shared" si="9"/>
        <v>0</v>
      </c>
      <c r="E145" s="355">
        <f t="shared" si="7"/>
        <v>0</v>
      </c>
      <c r="F145" s="94">
        <f t="shared" si="10"/>
        <v>0</v>
      </c>
      <c r="G145" s="94">
        <f>IF(AND(C145&lt;&gt;"",SUM(G$34:G144)&lt;E$25),$E$25/$E$29,0)</f>
        <v>0</v>
      </c>
      <c r="H145" s="94">
        <f t="shared" si="11"/>
        <v>0</v>
      </c>
      <c r="I145" s="94">
        <f t="shared" si="13"/>
        <v>0</v>
      </c>
      <c r="J145" s="320" t="str">
        <f t="shared" si="12"/>
        <v>2031–2032</v>
      </c>
      <c r="L145" s="356"/>
      <c r="N145" s="95"/>
    </row>
    <row r="146" spans="1:14" x14ac:dyDescent="0.3">
      <c r="A146" s="354">
        <v>48153</v>
      </c>
      <c r="B146" s="92">
        <f t="shared" si="8"/>
        <v>0</v>
      </c>
      <c r="C146" s="93"/>
      <c r="D146" s="94">
        <f t="shared" si="9"/>
        <v>0</v>
      </c>
      <c r="E146" s="355">
        <f t="shared" si="7"/>
        <v>0</v>
      </c>
      <c r="F146" s="94">
        <f t="shared" si="10"/>
        <v>0</v>
      </c>
      <c r="G146" s="94">
        <f>IF(AND(C146&lt;&gt;"",SUM(G$34:G145)&lt;E$25),$E$25/$E$29,0)</f>
        <v>0</v>
      </c>
      <c r="H146" s="94">
        <f t="shared" si="11"/>
        <v>0</v>
      </c>
      <c r="I146" s="94">
        <f t="shared" si="13"/>
        <v>0</v>
      </c>
      <c r="J146" s="320" t="str">
        <f t="shared" si="12"/>
        <v>2031–2032</v>
      </c>
      <c r="L146" s="356"/>
      <c r="N146" s="95"/>
    </row>
    <row r="147" spans="1:14" x14ac:dyDescent="0.3">
      <c r="A147" s="354">
        <v>48183</v>
      </c>
      <c r="B147" s="92">
        <f t="shared" si="8"/>
        <v>0</v>
      </c>
      <c r="C147" s="93"/>
      <c r="D147" s="94">
        <f t="shared" si="9"/>
        <v>0</v>
      </c>
      <c r="E147" s="355">
        <f t="shared" si="7"/>
        <v>0</v>
      </c>
      <c r="F147" s="94">
        <f t="shared" si="10"/>
        <v>0</v>
      </c>
      <c r="G147" s="94">
        <f>IF(AND(C147&lt;&gt;"",SUM(G$34:G146)&lt;E$25),$E$25/$E$29,0)</f>
        <v>0</v>
      </c>
      <c r="H147" s="94">
        <f t="shared" si="11"/>
        <v>0</v>
      </c>
      <c r="I147" s="94">
        <f t="shared" si="13"/>
        <v>0</v>
      </c>
      <c r="J147" s="320" t="str">
        <f t="shared" si="12"/>
        <v>2031–2032</v>
      </c>
      <c r="L147" s="356"/>
      <c r="N147" s="95"/>
    </row>
    <row r="148" spans="1:14" x14ac:dyDescent="0.3">
      <c r="A148" s="354">
        <v>48214</v>
      </c>
      <c r="B148" s="92">
        <f t="shared" si="8"/>
        <v>0</v>
      </c>
      <c r="C148" s="93"/>
      <c r="D148" s="94">
        <f t="shared" si="9"/>
        <v>0</v>
      </c>
      <c r="E148" s="355">
        <f t="shared" si="7"/>
        <v>0</v>
      </c>
      <c r="F148" s="94">
        <f t="shared" si="10"/>
        <v>0</v>
      </c>
      <c r="G148" s="94">
        <f>IF(AND(C148&lt;&gt;"",SUM(G$34:G147)&lt;E$25),$E$25/$E$29,0)</f>
        <v>0</v>
      </c>
      <c r="H148" s="94">
        <f t="shared" si="11"/>
        <v>0</v>
      </c>
      <c r="I148" s="94">
        <f t="shared" si="13"/>
        <v>0</v>
      </c>
      <c r="J148" s="320" t="str">
        <f t="shared" si="12"/>
        <v>2031–2032</v>
      </c>
      <c r="L148" s="356"/>
      <c r="N148" s="95"/>
    </row>
    <row r="149" spans="1:14" x14ac:dyDescent="0.3">
      <c r="A149" s="354">
        <v>48245</v>
      </c>
      <c r="B149" s="92">
        <f t="shared" si="8"/>
        <v>0</v>
      </c>
      <c r="C149" s="93"/>
      <c r="D149" s="94">
        <f t="shared" si="9"/>
        <v>0</v>
      </c>
      <c r="E149" s="355">
        <f t="shared" si="7"/>
        <v>0</v>
      </c>
      <c r="F149" s="94">
        <f t="shared" si="10"/>
        <v>0</v>
      </c>
      <c r="G149" s="94">
        <f>IF(AND(C149&lt;&gt;"",SUM(G$34:G148)&lt;E$25),$E$25/$E$29,0)</f>
        <v>0</v>
      </c>
      <c r="H149" s="94">
        <f t="shared" si="11"/>
        <v>0</v>
      </c>
      <c r="I149" s="94">
        <f t="shared" si="13"/>
        <v>0</v>
      </c>
      <c r="J149" s="320" t="str">
        <f t="shared" si="12"/>
        <v>2031–2032</v>
      </c>
      <c r="L149" s="356"/>
      <c r="N149" s="95"/>
    </row>
    <row r="150" spans="1:14" x14ac:dyDescent="0.3">
      <c r="A150" s="354">
        <v>48274</v>
      </c>
      <c r="B150" s="92">
        <f t="shared" si="8"/>
        <v>0</v>
      </c>
      <c r="C150" s="93"/>
      <c r="D150" s="94">
        <f t="shared" si="9"/>
        <v>0</v>
      </c>
      <c r="E150" s="355">
        <f t="shared" si="7"/>
        <v>0</v>
      </c>
      <c r="F150" s="94">
        <f t="shared" si="10"/>
        <v>0</v>
      </c>
      <c r="G150" s="94">
        <f>IF(AND(C150&lt;&gt;"",SUM(G$34:G149)&lt;E$25),$E$25/$E$29,0)</f>
        <v>0</v>
      </c>
      <c r="H150" s="94">
        <f t="shared" si="11"/>
        <v>0</v>
      </c>
      <c r="I150" s="94">
        <f t="shared" si="13"/>
        <v>0</v>
      </c>
      <c r="J150" s="320" t="str">
        <f t="shared" si="12"/>
        <v>2031–2032</v>
      </c>
      <c r="L150" s="356"/>
      <c r="N150" s="95"/>
    </row>
    <row r="151" spans="1:14" x14ac:dyDescent="0.3">
      <c r="A151" s="354">
        <v>48305</v>
      </c>
      <c r="B151" s="92">
        <f t="shared" si="8"/>
        <v>0</v>
      </c>
      <c r="C151" s="93"/>
      <c r="D151" s="94">
        <f t="shared" si="9"/>
        <v>0</v>
      </c>
      <c r="E151" s="355">
        <f t="shared" si="7"/>
        <v>0</v>
      </c>
      <c r="F151" s="94">
        <f t="shared" si="10"/>
        <v>0</v>
      </c>
      <c r="G151" s="94">
        <f>IF(AND(C151&lt;&gt;"",SUM(G$34:G150)&lt;E$25),$E$25/$E$29,0)</f>
        <v>0</v>
      </c>
      <c r="H151" s="94">
        <f t="shared" si="11"/>
        <v>0</v>
      </c>
      <c r="I151" s="94">
        <f t="shared" si="13"/>
        <v>0</v>
      </c>
      <c r="J151" s="320" t="str">
        <f t="shared" si="12"/>
        <v>2031–2032</v>
      </c>
      <c r="L151" s="356"/>
      <c r="N151" s="95"/>
    </row>
    <row r="152" spans="1:14" x14ac:dyDescent="0.3">
      <c r="A152" s="354">
        <v>48335</v>
      </c>
      <c r="B152" s="92">
        <f t="shared" si="8"/>
        <v>0</v>
      </c>
      <c r="C152" s="93"/>
      <c r="D152" s="94">
        <f t="shared" si="9"/>
        <v>0</v>
      </c>
      <c r="E152" s="355">
        <f t="shared" si="7"/>
        <v>0</v>
      </c>
      <c r="F152" s="94">
        <f t="shared" si="10"/>
        <v>0</v>
      </c>
      <c r="G152" s="94">
        <f>IF(AND(C152&lt;&gt;"",SUM(G$34:G151)&lt;E$25),$E$25/$E$29,0)</f>
        <v>0</v>
      </c>
      <c r="H152" s="94">
        <f t="shared" si="11"/>
        <v>0</v>
      </c>
      <c r="I152" s="94">
        <f t="shared" si="13"/>
        <v>0</v>
      </c>
      <c r="J152" s="320" t="str">
        <f t="shared" si="12"/>
        <v>2031–2032</v>
      </c>
      <c r="L152" s="356"/>
      <c r="N152" s="95"/>
    </row>
    <row r="153" spans="1:14" x14ac:dyDescent="0.3">
      <c r="A153" s="354">
        <v>48366</v>
      </c>
      <c r="B153" s="92">
        <f t="shared" si="8"/>
        <v>0</v>
      </c>
      <c r="C153" s="93"/>
      <c r="D153" s="94">
        <f t="shared" si="9"/>
        <v>0</v>
      </c>
      <c r="E153" s="355">
        <f t="shared" si="7"/>
        <v>0</v>
      </c>
      <c r="F153" s="94">
        <f t="shared" si="10"/>
        <v>0</v>
      </c>
      <c r="G153" s="94">
        <f>IF(AND(C153&lt;&gt;"",SUM(G$34:G152)&lt;E$25),$E$25/$E$29,0)</f>
        <v>0</v>
      </c>
      <c r="H153" s="94">
        <f t="shared" si="11"/>
        <v>0</v>
      </c>
      <c r="I153" s="94">
        <f t="shared" si="13"/>
        <v>0</v>
      </c>
      <c r="J153" s="320" t="str">
        <f t="shared" si="12"/>
        <v>2031–2032</v>
      </c>
      <c r="L153" s="356"/>
      <c r="N153" s="95"/>
    </row>
    <row r="154" spans="1:14" x14ac:dyDescent="0.3">
      <c r="A154" s="354">
        <v>48396</v>
      </c>
      <c r="B154" s="92">
        <f t="shared" si="8"/>
        <v>0</v>
      </c>
      <c r="C154" s="93"/>
      <c r="D154" s="94">
        <f t="shared" si="9"/>
        <v>0</v>
      </c>
      <c r="E154" s="355">
        <f t="shared" si="7"/>
        <v>0</v>
      </c>
      <c r="F154" s="94">
        <f t="shared" si="10"/>
        <v>0</v>
      </c>
      <c r="G154" s="94">
        <f>IF(AND(C154&lt;&gt;"",SUM(G$34:G153)&lt;E$25),$E$25/$E$29,0)</f>
        <v>0</v>
      </c>
      <c r="H154" s="94">
        <f t="shared" si="11"/>
        <v>0</v>
      </c>
      <c r="I154" s="94">
        <f t="shared" si="13"/>
        <v>0</v>
      </c>
      <c r="J154" s="320" t="str">
        <f t="shared" si="12"/>
        <v>2032–2033</v>
      </c>
      <c r="L154" s="356"/>
      <c r="N154" s="95"/>
    </row>
    <row r="155" spans="1:14" x14ac:dyDescent="0.3">
      <c r="A155" s="354">
        <v>48427</v>
      </c>
      <c r="B155" s="92">
        <f t="shared" si="8"/>
        <v>0</v>
      </c>
      <c r="C155" s="93"/>
      <c r="D155" s="94">
        <f t="shared" si="9"/>
        <v>0</v>
      </c>
      <c r="E155" s="355">
        <f t="shared" si="7"/>
        <v>0</v>
      </c>
      <c r="F155" s="94">
        <f t="shared" si="10"/>
        <v>0</v>
      </c>
      <c r="G155" s="94">
        <f>IF(AND(C155&lt;&gt;"",SUM(G$34:G154)&lt;E$25),$E$25/$E$29,0)</f>
        <v>0</v>
      </c>
      <c r="H155" s="94">
        <f t="shared" si="11"/>
        <v>0</v>
      </c>
      <c r="I155" s="94">
        <f t="shared" si="13"/>
        <v>0</v>
      </c>
      <c r="J155" s="320" t="str">
        <f t="shared" si="12"/>
        <v>2032–2033</v>
      </c>
      <c r="L155" s="356"/>
      <c r="N155" s="95"/>
    </row>
    <row r="156" spans="1:14" x14ac:dyDescent="0.3">
      <c r="A156" s="354">
        <v>48458</v>
      </c>
      <c r="B156" s="92">
        <f t="shared" si="8"/>
        <v>0</v>
      </c>
      <c r="C156" s="93"/>
      <c r="D156" s="94">
        <f t="shared" si="9"/>
        <v>0</v>
      </c>
      <c r="E156" s="355">
        <f t="shared" si="7"/>
        <v>0</v>
      </c>
      <c r="F156" s="94">
        <f t="shared" si="10"/>
        <v>0</v>
      </c>
      <c r="G156" s="94">
        <f>IF(AND(C156&lt;&gt;"",SUM(G$34:G155)&lt;E$25),$E$25/$E$29,0)</f>
        <v>0</v>
      </c>
      <c r="H156" s="94">
        <f t="shared" si="11"/>
        <v>0</v>
      </c>
      <c r="I156" s="94">
        <f t="shared" si="13"/>
        <v>0</v>
      </c>
      <c r="J156" s="320" t="str">
        <f t="shared" si="12"/>
        <v>2032–2033</v>
      </c>
      <c r="L156" s="356"/>
      <c r="N156" s="95"/>
    </row>
    <row r="157" spans="1:14" x14ac:dyDescent="0.3">
      <c r="A157" s="354">
        <v>48488</v>
      </c>
      <c r="B157" s="92">
        <f t="shared" si="8"/>
        <v>0</v>
      </c>
      <c r="C157" s="93"/>
      <c r="D157" s="94">
        <f t="shared" si="9"/>
        <v>0</v>
      </c>
      <c r="E157" s="355">
        <f t="shared" si="7"/>
        <v>0</v>
      </c>
      <c r="F157" s="94">
        <f t="shared" si="10"/>
        <v>0</v>
      </c>
      <c r="G157" s="94">
        <f>IF(AND(C157&lt;&gt;"",SUM(G$34:G156)&lt;E$25),$E$25/$E$29,0)</f>
        <v>0</v>
      </c>
      <c r="H157" s="94">
        <f t="shared" si="11"/>
        <v>0</v>
      </c>
      <c r="I157" s="94">
        <f t="shared" si="13"/>
        <v>0</v>
      </c>
      <c r="J157" s="320" t="str">
        <f t="shared" si="12"/>
        <v>2032–2033</v>
      </c>
      <c r="L157" s="356"/>
      <c r="N157" s="95"/>
    </row>
    <row r="158" spans="1:14" x14ac:dyDescent="0.3">
      <c r="A158" s="354">
        <v>48519</v>
      </c>
      <c r="B158" s="92">
        <f t="shared" si="8"/>
        <v>0</v>
      </c>
      <c r="C158" s="93"/>
      <c r="D158" s="94">
        <f t="shared" si="9"/>
        <v>0</v>
      </c>
      <c r="E158" s="355">
        <f t="shared" si="7"/>
        <v>0</v>
      </c>
      <c r="F158" s="94">
        <f t="shared" si="10"/>
        <v>0</v>
      </c>
      <c r="G158" s="94">
        <f>IF(AND(C158&lt;&gt;"",SUM(G$34:G157)&lt;E$25),$E$25/$E$29,0)</f>
        <v>0</v>
      </c>
      <c r="H158" s="94">
        <f t="shared" si="11"/>
        <v>0</v>
      </c>
      <c r="I158" s="94">
        <f t="shared" si="13"/>
        <v>0</v>
      </c>
      <c r="J158" s="320" t="str">
        <f t="shared" si="12"/>
        <v>2032–2033</v>
      </c>
      <c r="L158" s="356"/>
      <c r="N158" s="95"/>
    </row>
    <row r="159" spans="1:14" x14ac:dyDescent="0.3">
      <c r="A159" s="354">
        <v>48549</v>
      </c>
      <c r="B159" s="92">
        <f t="shared" si="8"/>
        <v>0</v>
      </c>
      <c r="C159" s="93"/>
      <c r="D159" s="94">
        <f t="shared" si="9"/>
        <v>0</v>
      </c>
      <c r="E159" s="355">
        <f t="shared" si="7"/>
        <v>0</v>
      </c>
      <c r="F159" s="94">
        <f t="shared" si="10"/>
        <v>0</v>
      </c>
      <c r="G159" s="94">
        <f>IF(AND(C159&lt;&gt;"",SUM(G$34:G158)&lt;E$25),$E$25/$E$29,0)</f>
        <v>0</v>
      </c>
      <c r="H159" s="94">
        <f t="shared" si="11"/>
        <v>0</v>
      </c>
      <c r="I159" s="94">
        <f t="shared" si="13"/>
        <v>0</v>
      </c>
      <c r="J159" s="320" t="str">
        <f t="shared" si="12"/>
        <v>2032–2033</v>
      </c>
      <c r="L159" s="356"/>
      <c r="N159" s="95"/>
    </row>
    <row r="160" spans="1:14" x14ac:dyDescent="0.3">
      <c r="A160" s="354">
        <v>48580</v>
      </c>
      <c r="B160" s="92">
        <f t="shared" si="8"/>
        <v>0</v>
      </c>
      <c r="C160" s="93"/>
      <c r="D160" s="94">
        <f t="shared" si="9"/>
        <v>0</v>
      </c>
      <c r="E160" s="355">
        <f t="shared" si="7"/>
        <v>0</v>
      </c>
      <c r="F160" s="94">
        <f t="shared" si="10"/>
        <v>0</v>
      </c>
      <c r="G160" s="94">
        <f>IF(AND(C160&lt;&gt;"",SUM(G$34:G159)&lt;E$25),$E$25/$E$29,0)</f>
        <v>0</v>
      </c>
      <c r="H160" s="94">
        <f t="shared" si="11"/>
        <v>0</v>
      </c>
      <c r="I160" s="94">
        <f t="shared" si="13"/>
        <v>0</v>
      </c>
      <c r="J160" s="320" t="str">
        <f t="shared" si="12"/>
        <v>2032–2033</v>
      </c>
      <c r="L160" s="356"/>
      <c r="N160" s="95"/>
    </row>
    <row r="161" spans="1:14" x14ac:dyDescent="0.3">
      <c r="A161" s="354">
        <v>48611</v>
      </c>
      <c r="B161" s="92">
        <f t="shared" si="8"/>
        <v>0</v>
      </c>
      <c r="C161" s="93"/>
      <c r="D161" s="94">
        <f t="shared" si="9"/>
        <v>0</v>
      </c>
      <c r="E161" s="355">
        <f t="shared" si="7"/>
        <v>0</v>
      </c>
      <c r="F161" s="94">
        <f t="shared" si="10"/>
        <v>0</v>
      </c>
      <c r="G161" s="94">
        <f>IF(AND(C161&lt;&gt;"",SUM(G$34:G160)&lt;E$25),$E$25/$E$29,0)</f>
        <v>0</v>
      </c>
      <c r="H161" s="94">
        <f t="shared" si="11"/>
        <v>0</v>
      </c>
      <c r="I161" s="94">
        <f t="shared" si="13"/>
        <v>0</v>
      </c>
      <c r="J161" s="320" t="str">
        <f t="shared" si="12"/>
        <v>2032–2033</v>
      </c>
      <c r="L161" s="356"/>
      <c r="N161" s="95"/>
    </row>
    <row r="162" spans="1:14" x14ac:dyDescent="0.3">
      <c r="A162" s="354">
        <v>48639</v>
      </c>
      <c r="B162" s="92">
        <f t="shared" si="8"/>
        <v>0</v>
      </c>
      <c r="C162" s="93"/>
      <c r="D162" s="94">
        <f t="shared" si="9"/>
        <v>0</v>
      </c>
      <c r="E162" s="355">
        <f t="shared" ref="E162:E225" si="14">C162-D162</f>
        <v>0</v>
      </c>
      <c r="F162" s="94">
        <f t="shared" si="10"/>
        <v>0</v>
      </c>
      <c r="G162" s="94">
        <f>IF(AND(C162&lt;&gt;"",SUM(G$34:G161)&lt;E$25),$E$25/$E$29,0)</f>
        <v>0</v>
      </c>
      <c r="H162" s="94">
        <f t="shared" si="11"/>
        <v>0</v>
      </c>
      <c r="I162" s="94">
        <f t="shared" si="13"/>
        <v>0</v>
      </c>
      <c r="J162" s="320" t="str">
        <f t="shared" si="12"/>
        <v>2032–2033</v>
      </c>
      <c r="L162" s="356"/>
      <c r="N162" s="95"/>
    </row>
    <row r="163" spans="1:14" x14ac:dyDescent="0.3">
      <c r="A163" s="354">
        <v>48670</v>
      </c>
      <c r="B163" s="92">
        <f t="shared" ref="B163:B226" si="15">IF(C163&gt;0,C163*-1,C163)</f>
        <v>0</v>
      </c>
      <c r="C163" s="93"/>
      <c r="D163" s="94">
        <f t="shared" ref="D163:D226" si="16">IF(C163="",0,IF($E$20="Beginning",IF(C162&lt;&gt;"",$F162*$E$16/12,0),IF(C162&lt;&gt;"",$F162*$E$16/12,$E$21*$E$16/12)))</f>
        <v>0</v>
      </c>
      <c r="E163" s="355">
        <f t="shared" si="14"/>
        <v>0</v>
      </c>
      <c r="F163" s="94">
        <f t="shared" ref="F163:F226" si="17">IF(C163="",0,IF(C162="",$E$21-E163,IF(C163&lt;&gt;"",F162-E163)))</f>
        <v>0</v>
      </c>
      <c r="G163" s="94">
        <f>IF(AND(C163&lt;&gt;"",SUM(G$34:G162)&lt;E$25),$E$25/$E$29,0)</f>
        <v>0</v>
      </c>
      <c r="H163" s="94">
        <f t="shared" ref="H163:H226" si="18">IF(C163&lt;&gt;"",G163+H162,0)</f>
        <v>0</v>
      </c>
      <c r="I163" s="94">
        <f t="shared" si="13"/>
        <v>0</v>
      </c>
      <c r="J163" s="320" t="str">
        <f t="shared" ref="J163:J226" si="19">IF(OR(MONTH(A163)=1,MONTH(A163)=2,MONTH(A163)=3,MONTH(A163)=4,MONTH(A163)=5,MONTH(A163)=6),YEAR(A163)-1&amp;"–"&amp;YEAR(A163),YEAR(A163)&amp;"–"&amp;YEAR(A163)+1)</f>
        <v>2032–2033</v>
      </c>
      <c r="L163" s="356"/>
      <c r="N163" s="95"/>
    </row>
    <row r="164" spans="1:14" x14ac:dyDescent="0.3">
      <c r="A164" s="354">
        <v>48700</v>
      </c>
      <c r="B164" s="92">
        <f t="shared" si="15"/>
        <v>0</v>
      </c>
      <c r="C164" s="93"/>
      <c r="D164" s="94">
        <f t="shared" si="16"/>
        <v>0</v>
      </c>
      <c r="E164" s="355">
        <f t="shared" si="14"/>
        <v>0</v>
      </c>
      <c r="F164" s="94">
        <f t="shared" si="17"/>
        <v>0</v>
      </c>
      <c r="G164" s="94">
        <f>IF(AND(C164&lt;&gt;"",SUM(G$34:G163)&lt;E$25),$E$25/$E$29,0)</f>
        <v>0</v>
      </c>
      <c r="H164" s="94">
        <f t="shared" si="18"/>
        <v>0</v>
      </c>
      <c r="I164" s="94">
        <f t="shared" ref="I164:I227" si="20">IF(C164&lt;&gt;"",$E$25-H164,0)</f>
        <v>0</v>
      </c>
      <c r="J164" s="320" t="str">
        <f t="shared" si="19"/>
        <v>2032–2033</v>
      </c>
      <c r="L164" s="356"/>
      <c r="N164" s="95"/>
    </row>
    <row r="165" spans="1:14" x14ac:dyDescent="0.3">
      <c r="A165" s="354">
        <v>48731</v>
      </c>
      <c r="B165" s="92">
        <f t="shared" si="15"/>
        <v>0</v>
      </c>
      <c r="C165" s="93"/>
      <c r="D165" s="94">
        <f t="shared" si="16"/>
        <v>0</v>
      </c>
      <c r="E165" s="355">
        <f t="shared" si="14"/>
        <v>0</v>
      </c>
      <c r="F165" s="94">
        <f t="shared" si="17"/>
        <v>0</v>
      </c>
      <c r="G165" s="94">
        <f>IF(AND(C165&lt;&gt;"",SUM(G$34:G164)&lt;E$25),$E$25/$E$29,0)</f>
        <v>0</v>
      </c>
      <c r="H165" s="94">
        <f t="shared" si="18"/>
        <v>0</v>
      </c>
      <c r="I165" s="94">
        <f t="shared" si="20"/>
        <v>0</v>
      </c>
      <c r="J165" s="320" t="str">
        <f t="shared" si="19"/>
        <v>2032–2033</v>
      </c>
      <c r="L165" s="356"/>
      <c r="N165" s="95"/>
    </row>
    <row r="166" spans="1:14" x14ac:dyDescent="0.3">
      <c r="A166" s="354">
        <v>48761</v>
      </c>
      <c r="B166" s="92">
        <f t="shared" si="15"/>
        <v>0</v>
      </c>
      <c r="C166" s="93"/>
      <c r="D166" s="94">
        <f t="shared" si="16"/>
        <v>0</v>
      </c>
      <c r="E166" s="355">
        <f t="shared" si="14"/>
        <v>0</v>
      </c>
      <c r="F166" s="94">
        <f t="shared" si="17"/>
        <v>0</v>
      </c>
      <c r="G166" s="94">
        <f>IF(AND(C166&lt;&gt;"",SUM(G$34:G165)&lt;E$25),$E$25/$E$29,0)</f>
        <v>0</v>
      </c>
      <c r="H166" s="94">
        <f t="shared" si="18"/>
        <v>0</v>
      </c>
      <c r="I166" s="94">
        <f t="shared" si="20"/>
        <v>0</v>
      </c>
      <c r="J166" s="320" t="str">
        <f t="shared" si="19"/>
        <v>2033–2034</v>
      </c>
      <c r="L166" s="356"/>
      <c r="N166" s="95"/>
    </row>
    <row r="167" spans="1:14" x14ac:dyDescent="0.3">
      <c r="A167" s="354">
        <v>48792</v>
      </c>
      <c r="B167" s="92">
        <f t="shared" si="15"/>
        <v>0</v>
      </c>
      <c r="C167" s="93"/>
      <c r="D167" s="94">
        <f t="shared" si="16"/>
        <v>0</v>
      </c>
      <c r="E167" s="355">
        <f t="shared" si="14"/>
        <v>0</v>
      </c>
      <c r="F167" s="94">
        <f t="shared" si="17"/>
        <v>0</v>
      </c>
      <c r="G167" s="94">
        <f>IF(AND(C167&lt;&gt;"",SUM(G$34:G166)&lt;E$25),$E$25/$E$29,0)</f>
        <v>0</v>
      </c>
      <c r="H167" s="94">
        <f t="shared" si="18"/>
        <v>0</v>
      </c>
      <c r="I167" s="94">
        <f t="shared" si="20"/>
        <v>0</v>
      </c>
      <c r="J167" s="320" t="str">
        <f t="shared" si="19"/>
        <v>2033–2034</v>
      </c>
      <c r="L167" s="356"/>
      <c r="N167" s="95"/>
    </row>
    <row r="168" spans="1:14" x14ac:dyDescent="0.3">
      <c r="A168" s="354">
        <v>48823</v>
      </c>
      <c r="B168" s="92">
        <f t="shared" si="15"/>
        <v>0</v>
      </c>
      <c r="C168" s="93"/>
      <c r="D168" s="94">
        <f t="shared" si="16"/>
        <v>0</v>
      </c>
      <c r="E168" s="355">
        <f t="shared" si="14"/>
        <v>0</v>
      </c>
      <c r="F168" s="94">
        <f t="shared" si="17"/>
        <v>0</v>
      </c>
      <c r="G168" s="94">
        <f>IF(AND(C168&lt;&gt;"",SUM(G$34:G167)&lt;E$25),$E$25/$E$29,0)</f>
        <v>0</v>
      </c>
      <c r="H168" s="94">
        <f t="shared" si="18"/>
        <v>0</v>
      </c>
      <c r="I168" s="94">
        <f t="shared" si="20"/>
        <v>0</v>
      </c>
      <c r="J168" s="320" t="str">
        <f t="shared" si="19"/>
        <v>2033–2034</v>
      </c>
      <c r="L168" s="356"/>
      <c r="N168" s="95"/>
    </row>
    <row r="169" spans="1:14" x14ac:dyDescent="0.3">
      <c r="A169" s="354">
        <v>48853</v>
      </c>
      <c r="B169" s="92">
        <f t="shared" si="15"/>
        <v>0</v>
      </c>
      <c r="C169" s="93"/>
      <c r="D169" s="94">
        <f t="shared" si="16"/>
        <v>0</v>
      </c>
      <c r="E169" s="355">
        <f t="shared" si="14"/>
        <v>0</v>
      </c>
      <c r="F169" s="94">
        <f t="shared" si="17"/>
        <v>0</v>
      </c>
      <c r="G169" s="94">
        <f>IF(AND(C169&lt;&gt;"",SUM(G$34:G168)&lt;E$25),$E$25/$E$29,0)</f>
        <v>0</v>
      </c>
      <c r="H169" s="94">
        <f t="shared" si="18"/>
        <v>0</v>
      </c>
      <c r="I169" s="94">
        <f t="shared" si="20"/>
        <v>0</v>
      </c>
      <c r="J169" s="320" t="str">
        <f t="shared" si="19"/>
        <v>2033–2034</v>
      </c>
      <c r="L169" s="356"/>
      <c r="N169" s="95"/>
    </row>
    <row r="170" spans="1:14" x14ac:dyDescent="0.3">
      <c r="A170" s="354">
        <v>48884</v>
      </c>
      <c r="B170" s="92">
        <f t="shared" si="15"/>
        <v>0</v>
      </c>
      <c r="C170" s="93"/>
      <c r="D170" s="94">
        <f t="shared" si="16"/>
        <v>0</v>
      </c>
      <c r="E170" s="355">
        <f t="shared" si="14"/>
        <v>0</v>
      </c>
      <c r="F170" s="94">
        <f t="shared" si="17"/>
        <v>0</v>
      </c>
      <c r="G170" s="94">
        <f>IF(AND(C170&lt;&gt;"",SUM(G$34:G169)&lt;E$25),$E$25/$E$29,0)</f>
        <v>0</v>
      </c>
      <c r="H170" s="94">
        <f t="shared" si="18"/>
        <v>0</v>
      </c>
      <c r="I170" s="94">
        <f t="shared" si="20"/>
        <v>0</v>
      </c>
      <c r="J170" s="320" t="str">
        <f t="shared" si="19"/>
        <v>2033–2034</v>
      </c>
      <c r="L170" s="356"/>
      <c r="N170" s="95"/>
    </row>
    <row r="171" spans="1:14" x14ac:dyDescent="0.3">
      <c r="A171" s="354">
        <v>48914</v>
      </c>
      <c r="B171" s="92">
        <f t="shared" si="15"/>
        <v>0</v>
      </c>
      <c r="C171" s="93"/>
      <c r="D171" s="94">
        <f t="shared" si="16"/>
        <v>0</v>
      </c>
      <c r="E171" s="355">
        <f t="shared" si="14"/>
        <v>0</v>
      </c>
      <c r="F171" s="94">
        <f t="shared" si="17"/>
        <v>0</v>
      </c>
      <c r="G171" s="94">
        <f>IF(AND(C171&lt;&gt;"",SUM(G$34:G170)&lt;E$25),$E$25/$E$29,0)</f>
        <v>0</v>
      </c>
      <c r="H171" s="94">
        <f t="shared" si="18"/>
        <v>0</v>
      </c>
      <c r="I171" s="94">
        <f t="shared" si="20"/>
        <v>0</v>
      </c>
      <c r="J171" s="320" t="str">
        <f t="shared" si="19"/>
        <v>2033–2034</v>
      </c>
      <c r="L171" s="356"/>
      <c r="N171" s="95"/>
    </row>
    <row r="172" spans="1:14" x14ac:dyDescent="0.3">
      <c r="A172" s="354">
        <v>48945</v>
      </c>
      <c r="B172" s="92">
        <f t="shared" si="15"/>
        <v>0</v>
      </c>
      <c r="C172" s="93"/>
      <c r="D172" s="94">
        <f t="shared" si="16"/>
        <v>0</v>
      </c>
      <c r="E172" s="355">
        <f t="shared" si="14"/>
        <v>0</v>
      </c>
      <c r="F172" s="94">
        <f t="shared" si="17"/>
        <v>0</v>
      </c>
      <c r="G172" s="94">
        <f>IF(AND(C172&lt;&gt;"",SUM(G$34:G171)&lt;E$25),$E$25/$E$29,0)</f>
        <v>0</v>
      </c>
      <c r="H172" s="94">
        <f t="shared" si="18"/>
        <v>0</v>
      </c>
      <c r="I172" s="94">
        <f t="shared" si="20"/>
        <v>0</v>
      </c>
      <c r="J172" s="320" t="str">
        <f t="shared" si="19"/>
        <v>2033–2034</v>
      </c>
      <c r="L172" s="356"/>
      <c r="N172" s="95"/>
    </row>
    <row r="173" spans="1:14" x14ac:dyDescent="0.3">
      <c r="A173" s="354">
        <v>48976</v>
      </c>
      <c r="B173" s="92">
        <f t="shared" si="15"/>
        <v>0</v>
      </c>
      <c r="C173" s="93"/>
      <c r="D173" s="94">
        <f t="shared" si="16"/>
        <v>0</v>
      </c>
      <c r="E173" s="355">
        <f t="shared" si="14"/>
        <v>0</v>
      </c>
      <c r="F173" s="94">
        <f t="shared" si="17"/>
        <v>0</v>
      </c>
      <c r="G173" s="94">
        <f>IF(AND(C173&lt;&gt;"",SUM(G$34:G172)&lt;E$25),$E$25/$E$29,0)</f>
        <v>0</v>
      </c>
      <c r="H173" s="94">
        <f t="shared" si="18"/>
        <v>0</v>
      </c>
      <c r="I173" s="94">
        <f t="shared" si="20"/>
        <v>0</v>
      </c>
      <c r="J173" s="320" t="str">
        <f t="shared" si="19"/>
        <v>2033–2034</v>
      </c>
      <c r="L173" s="356"/>
      <c r="N173" s="95"/>
    </row>
    <row r="174" spans="1:14" x14ac:dyDescent="0.3">
      <c r="A174" s="354">
        <v>49004</v>
      </c>
      <c r="B174" s="92">
        <f t="shared" si="15"/>
        <v>0</v>
      </c>
      <c r="C174" s="93"/>
      <c r="D174" s="94">
        <f t="shared" si="16"/>
        <v>0</v>
      </c>
      <c r="E174" s="355">
        <f t="shared" si="14"/>
        <v>0</v>
      </c>
      <c r="F174" s="94">
        <f t="shared" si="17"/>
        <v>0</v>
      </c>
      <c r="G174" s="94">
        <f>IF(AND(C174&lt;&gt;"",SUM(G$34:G173)&lt;E$25),$E$25/$E$29,0)</f>
        <v>0</v>
      </c>
      <c r="H174" s="94">
        <f t="shared" si="18"/>
        <v>0</v>
      </c>
      <c r="I174" s="94">
        <f t="shared" si="20"/>
        <v>0</v>
      </c>
      <c r="J174" s="320" t="str">
        <f t="shared" si="19"/>
        <v>2033–2034</v>
      </c>
      <c r="L174" s="356"/>
      <c r="N174" s="95"/>
    </row>
    <row r="175" spans="1:14" x14ac:dyDescent="0.3">
      <c r="A175" s="354">
        <v>49035</v>
      </c>
      <c r="B175" s="92">
        <f t="shared" si="15"/>
        <v>0</v>
      </c>
      <c r="C175" s="93"/>
      <c r="D175" s="94">
        <f t="shared" si="16"/>
        <v>0</v>
      </c>
      <c r="E175" s="355">
        <f t="shared" si="14"/>
        <v>0</v>
      </c>
      <c r="F175" s="94">
        <f t="shared" si="17"/>
        <v>0</v>
      </c>
      <c r="G175" s="94">
        <f>IF(AND(C175&lt;&gt;"",SUM(G$34:G174)&lt;E$25),$E$25/$E$29,0)</f>
        <v>0</v>
      </c>
      <c r="H175" s="94">
        <f t="shared" si="18"/>
        <v>0</v>
      </c>
      <c r="I175" s="94">
        <f t="shared" si="20"/>
        <v>0</v>
      </c>
      <c r="J175" s="320" t="str">
        <f t="shared" si="19"/>
        <v>2033–2034</v>
      </c>
      <c r="L175" s="356"/>
      <c r="N175" s="95"/>
    </row>
    <row r="176" spans="1:14" x14ac:dyDescent="0.3">
      <c r="A176" s="354">
        <v>49065</v>
      </c>
      <c r="B176" s="92">
        <f t="shared" si="15"/>
        <v>0</v>
      </c>
      <c r="C176" s="93"/>
      <c r="D176" s="94">
        <f t="shared" si="16"/>
        <v>0</v>
      </c>
      <c r="E176" s="355">
        <f t="shared" si="14"/>
        <v>0</v>
      </c>
      <c r="F176" s="94">
        <f t="shared" si="17"/>
        <v>0</v>
      </c>
      <c r="G176" s="94">
        <f>IF(AND(C176&lt;&gt;"",SUM(G$34:G175)&lt;E$25),$E$25/$E$29,0)</f>
        <v>0</v>
      </c>
      <c r="H176" s="94">
        <f t="shared" si="18"/>
        <v>0</v>
      </c>
      <c r="I176" s="94">
        <f t="shared" si="20"/>
        <v>0</v>
      </c>
      <c r="J176" s="320" t="str">
        <f t="shared" si="19"/>
        <v>2033–2034</v>
      </c>
      <c r="L176" s="356"/>
      <c r="N176" s="95"/>
    </row>
    <row r="177" spans="1:14" x14ac:dyDescent="0.3">
      <c r="A177" s="354">
        <v>49096</v>
      </c>
      <c r="B177" s="92">
        <f t="shared" si="15"/>
        <v>0</v>
      </c>
      <c r="C177" s="93"/>
      <c r="D177" s="94">
        <f t="shared" si="16"/>
        <v>0</v>
      </c>
      <c r="E177" s="355">
        <f t="shared" si="14"/>
        <v>0</v>
      </c>
      <c r="F177" s="94">
        <f t="shared" si="17"/>
        <v>0</v>
      </c>
      <c r="G177" s="94">
        <f>IF(AND(C177&lt;&gt;"",SUM(G$34:G176)&lt;E$25),$E$25/$E$29,0)</f>
        <v>0</v>
      </c>
      <c r="H177" s="94">
        <f t="shared" si="18"/>
        <v>0</v>
      </c>
      <c r="I177" s="94">
        <f t="shared" si="20"/>
        <v>0</v>
      </c>
      <c r="J177" s="320" t="str">
        <f t="shared" si="19"/>
        <v>2033–2034</v>
      </c>
      <c r="L177" s="356"/>
      <c r="N177" s="95"/>
    </row>
    <row r="178" spans="1:14" x14ac:dyDescent="0.3">
      <c r="A178" s="354">
        <v>49126</v>
      </c>
      <c r="B178" s="92">
        <f t="shared" si="15"/>
        <v>0</v>
      </c>
      <c r="C178" s="93"/>
      <c r="D178" s="94">
        <f t="shared" si="16"/>
        <v>0</v>
      </c>
      <c r="E178" s="355">
        <f t="shared" si="14"/>
        <v>0</v>
      </c>
      <c r="F178" s="94">
        <f t="shared" si="17"/>
        <v>0</v>
      </c>
      <c r="G178" s="94">
        <f>IF(AND(C178&lt;&gt;"",SUM(G$34:G177)&lt;E$25),$E$25/$E$29,0)</f>
        <v>0</v>
      </c>
      <c r="H178" s="94">
        <f t="shared" si="18"/>
        <v>0</v>
      </c>
      <c r="I178" s="94">
        <f t="shared" si="20"/>
        <v>0</v>
      </c>
      <c r="J178" s="320" t="str">
        <f t="shared" si="19"/>
        <v>2034–2035</v>
      </c>
      <c r="L178" s="356"/>
      <c r="N178" s="95"/>
    </row>
    <row r="179" spans="1:14" x14ac:dyDescent="0.3">
      <c r="A179" s="354">
        <v>49157</v>
      </c>
      <c r="B179" s="92">
        <f t="shared" si="15"/>
        <v>0</v>
      </c>
      <c r="C179" s="93"/>
      <c r="D179" s="94">
        <f t="shared" si="16"/>
        <v>0</v>
      </c>
      <c r="E179" s="355">
        <f t="shared" si="14"/>
        <v>0</v>
      </c>
      <c r="F179" s="94">
        <f t="shared" si="17"/>
        <v>0</v>
      </c>
      <c r="G179" s="94">
        <f>IF(AND(C179&lt;&gt;"",SUM(G$34:G178)&lt;E$25),$E$25/$E$29,0)</f>
        <v>0</v>
      </c>
      <c r="H179" s="94">
        <f t="shared" si="18"/>
        <v>0</v>
      </c>
      <c r="I179" s="94">
        <f t="shared" si="20"/>
        <v>0</v>
      </c>
      <c r="J179" s="320" t="str">
        <f t="shared" si="19"/>
        <v>2034–2035</v>
      </c>
      <c r="L179" s="356"/>
      <c r="N179" s="95"/>
    </row>
    <row r="180" spans="1:14" x14ac:dyDescent="0.3">
      <c r="A180" s="354">
        <v>49188</v>
      </c>
      <c r="B180" s="92">
        <f t="shared" si="15"/>
        <v>0</v>
      </c>
      <c r="C180" s="93"/>
      <c r="D180" s="94">
        <f t="shared" si="16"/>
        <v>0</v>
      </c>
      <c r="E180" s="355">
        <f t="shared" si="14"/>
        <v>0</v>
      </c>
      <c r="F180" s="94">
        <f t="shared" si="17"/>
        <v>0</v>
      </c>
      <c r="G180" s="94">
        <f>IF(AND(C180&lt;&gt;"",SUM(G$34:G179)&lt;E$25),$E$25/$E$29,0)</f>
        <v>0</v>
      </c>
      <c r="H180" s="94">
        <f t="shared" si="18"/>
        <v>0</v>
      </c>
      <c r="I180" s="94">
        <f t="shared" si="20"/>
        <v>0</v>
      </c>
      <c r="J180" s="320" t="str">
        <f t="shared" si="19"/>
        <v>2034–2035</v>
      </c>
      <c r="L180" s="356"/>
      <c r="N180" s="95"/>
    </row>
    <row r="181" spans="1:14" x14ac:dyDescent="0.3">
      <c r="A181" s="354">
        <v>49218</v>
      </c>
      <c r="B181" s="92">
        <f t="shared" si="15"/>
        <v>0</v>
      </c>
      <c r="C181" s="93"/>
      <c r="D181" s="94">
        <f t="shared" si="16"/>
        <v>0</v>
      </c>
      <c r="E181" s="355">
        <f t="shared" si="14"/>
        <v>0</v>
      </c>
      <c r="F181" s="94">
        <f t="shared" si="17"/>
        <v>0</v>
      </c>
      <c r="G181" s="94">
        <f>IF(AND(C181&lt;&gt;"",SUM(G$34:G180)&lt;E$25),$E$25/$E$29,0)</f>
        <v>0</v>
      </c>
      <c r="H181" s="94">
        <f t="shared" si="18"/>
        <v>0</v>
      </c>
      <c r="I181" s="94">
        <f t="shared" si="20"/>
        <v>0</v>
      </c>
      <c r="J181" s="320" t="str">
        <f t="shared" si="19"/>
        <v>2034–2035</v>
      </c>
      <c r="L181" s="356"/>
      <c r="N181" s="95"/>
    </row>
    <row r="182" spans="1:14" x14ac:dyDescent="0.3">
      <c r="A182" s="354">
        <v>49249</v>
      </c>
      <c r="B182" s="92">
        <f t="shared" si="15"/>
        <v>0</v>
      </c>
      <c r="C182" s="93"/>
      <c r="D182" s="94">
        <f t="shared" si="16"/>
        <v>0</v>
      </c>
      <c r="E182" s="355">
        <f t="shared" si="14"/>
        <v>0</v>
      </c>
      <c r="F182" s="94">
        <f t="shared" si="17"/>
        <v>0</v>
      </c>
      <c r="G182" s="94">
        <f>IF(AND(C182&lt;&gt;"",SUM(G$34:G181)&lt;E$25),$E$25/$E$29,0)</f>
        <v>0</v>
      </c>
      <c r="H182" s="94">
        <f t="shared" si="18"/>
        <v>0</v>
      </c>
      <c r="I182" s="94">
        <f t="shared" si="20"/>
        <v>0</v>
      </c>
      <c r="J182" s="320" t="str">
        <f t="shared" si="19"/>
        <v>2034–2035</v>
      </c>
      <c r="L182" s="356"/>
      <c r="N182" s="95"/>
    </row>
    <row r="183" spans="1:14" x14ac:dyDescent="0.3">
      <c r="A183" s="354">
        <v>49279</v>
      </c>
      <c r="B183" s="92">
        <f t="shared" si="15"/>
        <v>0</v>
      </c>
      <c r="C183" s="93"/>
      <c r="D183" s="94">
        <f t="shared" si="16"/>
        <v>0</v>
      </c>
      <c r="E183" s="355">
        <f t="shared" si="14"/>
        <v>0</v>
      </c>
      <c r="F183" s="94">
        <f t="shared" si="17"/>
        <v>0</v>
      </c>
      <c r="G183" s="94">
        <f>IF(AND(C183&lt;&gt;"",SUM(G$34:G182)&lt;E$25),$E$25/$E$29,0)</f>
        <v>0</v>
      </c>
      <c r="H183" s="94">
        <f t="shared" si="18"/>
        <v>0</v>
      </c>
      <c r="I183" s="94">
        <f t="shared" si="20"/>
        <v>0</v>
      </c>
      <c r="J183" s="320" t="str">
        <f t="shared" si="19"/>
        <v>2034–2035</v>
      </c>
      <c r="L183" s="356"/>
      <c r="N183" s="95"/>
    </row>
    <row r="184" spans="1:14" x14ac:dyDescent="0.3">
      <c r="A184" s="354">
        <v>49310</v>
      </c>
      <c r="B184" s="92">
        <f t="shared" si="15"/>
        <v>0</v>
      </c>
      <c r="C184" s="93"/>
      <c r="D184" s="94">
        <f t="shared" si="16"/>
        <v>0</v>
      </c>
      <c r="E184" s="355">
        <f t="shared" si="14"/>
        <v>0</v>
      </c>
      <c r="F184" s="94">
        <f t="shared" si="17"/>
        <v>0</v>
      </c>
      <c r="G184" s="94">
        <f>IF(AND(C184&lt;&gt;"",SUM(G$34:G183)&lt;E$25),$E$25/$E$29,0)</f>
        <v>0</v>
      </c>
      <c r="H184" s="94">
        <f t="shared" si="18"/>
        <v>0</v>
      </c>
      <c r="I184" s="94">
        <f t="shared" si="20"/>
        <v>0</v>
      </c>
      <c r="J184" s="320" t="str">
        <f t="shared" si="19"/>
        <v>2034–2035</v>
      </c>
      <c r="L184" s="356"/>
      <c r="N184" s="95"/>
    </row>
    <row r="185" spans="1:14" x14ac:dyDescent="0.3">
      <c r="A185" s="354">
        <v>49341</v>
      </c>
      <c r="B185" s="92">
        <f t="shared" si="15"/>
        <v>0</v>
      </c>
      <c r="C185" s="93"/>
      <c r="D185" s="94">
        <f t="shared" si="16"/>
        <v>0</v>
      </c>
      <c r="E185" s="355">
        <f t="shared" si="14"/>
        <v>0</v>
      </c>
      <c r="F185" s="94">
        <f t="shared" si="17"/>
        <v>0</v>
      </c>
      <c r="G185" s="94">
        <f>IF(AND(C185&lt;&gt;"",SUM(G$34:G184)&lt;E$25),$E$25/$E$29,0)</f>
        <v>0</v>
      </c>
      <c r="H185" s="94">
        <f t="shared" si="18"/>
        <v>0</v>
      </c>
      <c r="I185" s="94">
        <f t="shared" si="20"/>
        <v>0</v>
      </c>
      <c r="J185" s="320" t="str">
        <f t="shared" si="19"/>
        <v>2034–2035</v>
      </c>
      <c r="L185" s="356"/>
      <c r="N185" s="95"/>
    </row>
    <row r="186" spans="1:14" x14ac:dyDescent="0.3">
      <c r="A186" s="354">
        <v>49369</v>
      </c>
      <c r="B186" s="92">
        <f t="shared" si="15"/>
        <v>0</v>
      </c>
      <c r="C186" s="93"/>
      <c r="D186" s="94">
        <f t="shared" si="16"/>
        <v>0</v>
      </c>
      <c r="E186" s="355">
        <f t="shared" si="14"/>
        <v>0</v>
      </c>
      <c r="F186" s="94">
        <f t="shared" si="17"/>
        <v>0</v>
      </c>
      <c r="G186" s="94">
        <f>IF(AND(C186&lt;&gt;"",SUM(G$34:G185)&lt;E$25),$E$25/$E$29,0)</f>
        <v>0</v>
      </c>
      <c r="H186" s="94">
        <f t="shared" si="18"/>
        <v>0</v>
      </c>
      <c r="I186" s="94">
        <f t="shared" si="20"/>
        <v>0</v>
      </c>
      <c r="J186" s="320" t="str">
        <f t="shared" si="19"/>
        <v>2034–2035</v>
      </c>
      <c r="L186" s="356"/>
      <c r="N186" s="95"/>
    </row>
    <row r="187" spans="1:14" x14ac:dyDescent="0.3">
      <c r="A187" s="354">
        <v>49400</v>
      </c>
      <c r="B187" s="92">
        <f t="shared" si="15"/>
        <v>0</v>
      </c>
      <c r="C187" s="93"/>
      <c r="D187" s="94">
        <f t="shared" si="16"/>
        <v>0</v>
      </c>
      <c r="E187" s="355">
        <f t="shared" si="14"/>
        <v>0</v>
      </c>
      <c r="F187" s="94">
        <f t="shared" si="17"/>
        <v>0</v>
      </c>
      <c r="G187" s="94">
        <f>IF(AND(C187&lt;&gt;"",SUM(G$34:G186)&lt;E$25),$E$25/$E$29,0)</f>
        <v>0</v>
      </c>
      <c r="H187" s="94">
        <f t="shared" si="18"/>
        <v>0</v>
      </c>
      <c r="I187" s="94">
        <f t="shared" si="20"/>
        <v>0</v>
      </c>
      <c r="J187" s="320" t="str">
        <f t="shared" si="19"/>
        <v>2034–2035</v>
      </c>
      <c r="L187" s="356"/>
      <c r="N187" s="95"/>
    </row>
    <row r="188" spans="1:14" x14ac:dyDescent="0.3">
      <c r="A188" s="354">
        <v>49430</v>
      </c>
      <c r="B188" s="92">
        <f t="shared" si="15"/>
        <v>0</v>
      </c>
      <c r="C188" s="93"/>
      <c r="D188" s="94">
        <f t="shared" si="16"/>
        <v>0</v>
      </c>
      <c r="E188" s="355">
        <f t="shared" si="14"/>
        <v>0</v>
      </c>
      <c r="F188" s="94">
        <f t="shared" si="17"/>
        <v>0</v>
      </c>
      <c r="G188" s="94">
        <f>IF(AND(C188&lt;&gt;"",SUM(G$34:G187)&lt;E$25),$E$25/$E$29,0)</f>
        <v>0</v>
      </c>
      <c r="H188" s="94">
        <f t="shared" si="18"/>
        <v>0</v>
      </c>
      <c r="I188" s="94">
        <f t="shared" si="20"/>
        <v>0</v>
      </c>
      <c r="J188" s="320" t="str">
        <f t="shared" si="19"/>
        <v>2034–2035</v>
      </c>
      <c r="L188" s="356"/>
      <c r="N188" s="95"/>
    </row>
    <row r="189" spans="1:14" x14ac:dyDescent="0.3">
      <c r="A189" s="354">
        <v>49461</v>
      </c>
      <c r="B189" s="92">
        <f t="shared" si="15"/>
        <v>0</v>
      </c>
      <c r="C189" s="93"/>
      <c r="D189" s="94">
        <f t="shared" si="16"/>
        <v>0</v>
      </c>
      <c r="E189" s="355">
        <f t="shared" si="14"/>
        <v>0</v>
      </c>
      <c r="F189" s="94">
        <f t="shared" si="17"/>
        <v>0</v>
      </c>
      <c r="G189" s="94">
        <f>IF(AND(C189&lt;&gt;"",SUM(G$34:G188)&lt;E$25),$E$25/$E$29,0)</f>
        <v>0</v>
      </c>
      <c r="H189" s="94">
        <f t="shared" si="18"/>
        <v>0</v>
      </c>
      <c r="I189" s="94">
        <f t="shared" si="20"/>
        <v>0</v>
      </c>
      <c r="J189" s="320" t="str">
        <f t="shared" si="19"/>
        <v>2034–2035</v>
      </c>
      <c r="L189" s="356"/>
      <c r="N189" s="95"/>
    </row>
    <row r="190" spans="1:14" x14ac:dyDescent="0.3">
      <c r="A190" s="354">
        <v>49491</v>
      </c>
      <c r="B190" s="92">
        <f t="shared" si="15"/>
        <v>0</v>
      </c>
      <c r="C190" s="93"/>
      <c r="D190" s="94">
        <f t="shared" si="16"/>
        <v>0</v>
      </c>
      <c r="E190" s="355">
        <f t="shared" si="14"/>
        <v>0</v>
      </c>
      <c r="F190" s="94">
        <f t="shared" si="17"/>
        <v>0</v>
      </c>
      <c r="G190" s="94">
        <f>IF(AND(C190&lt;&gt;"",SUM(G$34:G189)&lt;E$25),$E$25/$E$29,0)</f>
        <v>0</v>
      </c>
      <c r="H190" s="94">
        <f t="shared" si="18"/>
        <v>0</v>
      </c>
      <c r="I190" s="94">
        <f t="shared" si="20"/>
        <v>0</v>
      </c>
      <c r="J190" s="320" t="str">
        <f t="shared" si="19"/>
        <v>2035–2036</v>
      </c>
      <c r="L190" s="356"/>
      <c r="N190" s="95"/>
    </row>
    <row r="191" spans="1:14" x14ac:dyDescent="0.3">
      <c r="A191" s="354">
        <v>49522</v>
      </c>
      <c r="B191" s="92">
        <f t="shared" si="15"/>
        <v>0</v>
      </c>
      <c r="C191" s="93"/>
      <c r="D191" s="94">
        <f t="shared" si="16"/>
        <v>0</v>
      </c>
      <c r="E191" s="355">
        <f t="shared" si="14"/>
        <v>0</v>
      </c>
      <c r="F191" s="94">
        <f t="shared" si="17"/>
        <v>0</v>
      </c>
      <c r="G191" s="94">
        <f>IF(AND(C191&lt;&gt;"",SUM(G$34:G190)&lt;E$25),$E$25/$E$29,0)</f>
        <v>0</v>
      </c>
      <c r="H191" s="94">
        <f t="shared" si="18"/>
        <v>0</v>
      </c>
      <c r="I191" s="94">
        <f t="shared" si="20"/>
        <v>0</v>
      </c>
      <c r="J191" s="320" t="str">
        <f t="shared" si="19"/>
        <v>2035–2036</v>
      </c>
      <c r="L191" s="356"/>
      <c r="N191" s="95"/>
    </row>
    <row r="192" spans="1:14" x14ac:dyDescent="0.3">
      <c r="A192" s="354">
        <v>49553</v>
      </c>
      <c r="B192" s="92">
        <f t="shared" si="15"/>
        <v>0</v>
      </c>
      <c r="C192" s="93"/>
      <c r="D192" s="94">
        <f t="shared" si="16"/>
        <v>0</v>
      </c>
      <c r="E192" s="355">
        <f t="shared" si="14"/>
        <v>0</v>
      </c>
      <c r="F192" s="94">
        <f t="shared" si="17"/>
        <v>0</v>
      </c>
      <c r="G192" s="94">
        <f>IF(AND(C192&lt;&gt;"",SUM(G$34:G191)&lt;E$25),$E$25/$E$29,0)</f>
        <v>0</v>
      </c>
      <c r="H192" s="94">
        <f t="shared" si="18"/>
        <v>0</v>
      </c>
      <c r="I192" s="94">
        <f t="shared" si="20"/>
        <v>0</v>
      </c>
      <c r="J192" s="320" t="str">
        <f t="shared" si="19"/>
        <v>2035–2036</v>
      </c>
      <c r="L192" s="356"/>
      <c r="N192" s="95"/>
    </row>
    <row r="193" spans="1:14" x14ac:dyDescent="0.3">
      <c r="A193" s="354">
        <v>49583</v>
      </c>
      <c r="B193" s="92">
        <f t="shared" si="15"/>
        <v>0</v>
      </c>
      <c r="C193" s="93"/>
      <c r="D193" s="94">
        <f t="shared" si="16"/>
        <v>0</v>
      </c>
      <c r="E193" s="355">
        <f t="shared" si="14"/>
        <v>0</v>
      </c>
      <c r="F193" s="94">
        <f t="shared" si="17"/>
        <v>0</v>
      </c>
      <c r="G193" s="94">
        <f>IF(AND(C193&lt;&gt;"",SUM(G$34:G192)&lt;E$25),$E$25/$E$29,0)</f>
        <v>0</v>
      </c>
      <c r="H193" s="94">
        <f t="shared" si="18"/>
        <v>0</v>
      </c>
      <c r="I193" s="94">
        <f t="shared" si="20"/>
        <v>0</v>
      </c>
      <c r="J193" s="320" t="str">
        <f t="shared" si="19"/>
        <v>2035–2036</v>
      </c>
      <c r="L193" s="356"/>
      <c r="N193" s="95"/>
    </row>
    <row r="194" spans="1:14" x14ac:dyDescent="0.3">
      <c r="A194" s="354">
        <v>49614</v>
      </c>
      <c r="B194" s="92">
        <f t="shared" si="15"/>
        <v>0</v>
      </c>
      <c r="C194" s="93"/>
      <c r="D194" s="94">
        <f t="shared" si="16"/>
        <v>0</v>
      </c>
      <c r="E194" s="355">
        <f t="shared" si="14"/>
        <v>0</v>
      </c>
      <c r="F194" s="94">
        <f t="shared" si="17"/>
        <v>0</v>
      </c>
      <c r="G194" s="94">
        <f>IF(AND(C194&lt;&gt;"",SUM(G$34:G193)&lt;E$25),$E$25/$E$29,0)</f>
        <v>0</v>
      </c>
      <c r="H194" s="94">
        <f t="shared" si="18"/>
        <v>0</v>
      </c>
      <c r="I194" s="94">
        <f t="shared" si="20"/>
        <v>0</v>
      </c>
      <c r="J194" s="320" t="str">
        <f t="shared" si="19"/>
        <v>2035–2036</v>
      </c>
      <c r="L194" s="356"/>
      <c r="N194" s="95"/>
    </row>
    <row r="195" spans="1:14" x14ac:dyDescent="0.3">
      <c r="A195" s="354">
        <v>49644</v>
      </c>
      <c r="B195" s="92">
        <f t="shared" si="15"/>
        <v>0</v>
      </c>
      <c r="C195" s="93"/>
      <c r="D195" s="94">
        <f t="shared" si="16"/>
        <v>0</v>
      </c>
      <c r="E195" s="355">
        <f t="shared" si="14"/>
        <v>0</v>
      </c>
      <c r="F195" s="94">
        <f t="shared" si="17"/>
        <v>0</v>
      </c>
      <c r="G195" s="94">
        <f>IF(AND(C195&lt;&gt;"",SUM(G$34:G194)&lt;E$25),$E$25/$E$29,0)</f>
        <v>0</v>
      </c>
      <c r="H195" s="94">
        <f t="shared" si="18"/>
        <v>0</v>
      </c>
      <c r="I195" s="94">
        <f t="shared" si="20"/>
        <v>0</v>
      </c>
      <c r="J195" s="320" t="str">
        <f t="shared" si="19"/>
        <v>2035–2036</v>
      </c>
      <c r="L195" s="356"/>
      <c r="N195" s="95"/>
    </row>
    <row r="196" spans="1:14" x14ac:dyDescent="0.3">
      <c r="A196" s="354">
        <v>49675</v>
      </c>
      <c r="B196" s="92">
        <f t="shared" si="15"/>
        <v>0</v>
      </c>
      <c r="C196" s="93"/>
      <c r="D196" s="94">
        <f t="shared" si="16"/>
        <v>0</v>
      </c>
      <c r="E196" s="355">
        <f t="shared" si="14"/>
        <v>0</v>
      </c>
      <c r="F196" s="94">
        <f t="shared" si="17"/>
        <v>0</v>
      </c>
      <c r="G196" s="94">
        <f>IF(AND(C196&lt;&gt;"",SUM(G$34:G195)&lt;E$25),$E$25/$E$29,0)</f>
        <v>0</v>
      </c>
      <c r="H196" s="94">
        <f t="shared" si="18"/>
        <v>0</v>
      </c>
      <c r="I196" s="94">
        <f t="shared" si="20"/>
        <v>0</v>
      </c>
      <c r="J196" s="320" t="str">
        <f t="shared" si="19"/>
        <v>2035–2036</v>
      </c>
      <c r="L196" s="356"/>
      <c r="N196" s="95"/>
    </row>
    <row r="197" spans="1:14" x14ac:dyDescent="0.3">
      <c r="A197" s="354">
        <v>49706</v>
      </c>
      <c r="B197" s="92">
        <f t="shared" si="15"/>
        <v>0</v>
      </c>
      <c r="C197" s="93"/>
      <c r="D197" s="94">
        <f t="shared" si="16"/>
        <v>0</v>
      </c>
      <c r="E197" s="355">
        <f t="shared" si="14"/>
        <v>0</v>
      </c>
      <c r="F197" s="94">
        <f t="shared" si="17"/>
        <v>0</v>
      </c>
      <c r="G197" s="94">
        <f>IF(AND(C197&lt;&gt;"",SUM(G$34:G196)&lt;E$25),$E$25/$E$29,0)</f>
        <v>0</v>
      </c>
      <c r="H197" s="94">
        <f t="shared" si="18"/>
        <v>0</v>
      </c>
      <c r="I197" s="94">
        <f t="shared" si="20"/>
        <v>0</v>
      </c>
      <c r="J197" s="320" t="str">
        <f t="shared" si="19"/>
        <v>2035–2036</v>
      </c>
      <c r="L197" s="356"/>
      <c r="N197" s="95"/>
    </row>
    <row r="198" spans="1:14" x14ac:dyDescent="0.3">
      <c r="A198" s="354">
        <v>49735</v>
      </c>
      <c r="B198" s="92">
        <f t="shared" si="15"/>
        <v>0</v>
      </c>
      <c r="C198" s="93"/>
      <c r="D198" s="94">
        <f t="shared" si="16"/>
        <v>0</v>
      </c>
      <c r="E198" s="355">
        <f t="shared" si="14"/>
        <v>0</v>
      </c>
      <c r="F198" s="94">
        <f t="shared" si="17"/>
        <v>0</v>
      </c>
      <c r="G198" s="94">
        <f>IF(AND(C198&lt;&gt;"",SUM(G$34:G197)&lt;E$25),$E$25/$E$29,0)</f>
        <v>0</v>
      </c>
      <c r="H198" s="94">
        <f t="shared" si="18"/>
        <v>0</v>
      </c>
      <c r="I198" s="94">
        <f t="shared" si="20"/>
        <v>0</v>
      </c>
      <c r="J198" s="320" t="str">
        <f t="shared" si="19"/>
        <v>2035–2036</v>
      </c>
      <c r="L198" s="356"/>
      <c r="N198" s="95"/>
    </row>
    <row r="199" spans="1:14" x14ac:dyDescent="0.3">
      <c r="A199" s="354">
        <v>49766</v>
      </c>
      <c r="B199" s="92">
        <f t="shared" si="15"/>
        <v>0</v>
      </c>
      <c r="C199" s="93"/>
      <c r="D199" s="94">
        <f t="shared" si="16"/>
        <v>0</v>
      </c>
      <c r="E199" s="355">
        <f t="shared" si="14"/>
        <v>0</v>
      </c>
      <c r="F199" s="94">
        <f t="shared" si="17"/>
        <v>0</v>
      </c>
      <c r="G199" s="94">
        <f>IF(AND(C199&lt;&gt;"",SUM(G$34:G198)&lt;E$25),$E$25/$E$29,0)</f>
        <v>0</v>
      </c>
      <c r="H199" s="94">
        <f t="shared" si="18"/>
        <v>0</v>
      </c>
      <c r="I199" s="94">
        <f t="shared" si="20"/>
        <v>0</v>
      </c>
      <c r="J199" s="320" t="str">
        <f t="shared" si="19"/>
        <v>2035–2036</v>
      </c>
      <c r="L199" s="356"/>
      <c r="N199" s="95"/>
    </row>
    <row r="200" spans="1:14" x14ac:dyDescent="0.3">
      <c r="A200" s="354">
        <v>49796</v>
      </c>
      <c r="B200" s="92">
        <f t="shared" si="15"/>
        <v>0</v>
      </c>
      <c r="C200" s="93"/>
      <c r="D200" s="94">
        <f t="shared" si="16"/>
        <v>0</v>
      </c>
      <c r="E200" s="355">
        <f t="shared" si="14"/>
        <v>0</v>
      </c>
      <c r="F200" s="94">
        <f t="shared" si="17"/>
        <v>0</v>
      </c>
      <c r="G200" s="94">
        <f>IF(AND(C200&lt;&gt;"",SUM(G$34:G199)&lt;E$25),$E$25/$E$29,0)</f>
        <v>0</v>
      </c>
      <c r="H200" s="94">
        <f t="shared" si="18"/>
        <v>0</v>
      </c>
      <c r="I200" s="94">
        <f t="shared" si="20"/>
        <v>0</v>
      </c>
      <c r="J200" s="320" t="str">
        <f t="shared" si="19"/>
        <v>2035–2036</v>
      </c>
      <c r="L200" s="356"/>
      <c r="N200" s="95"/>
    </row>
    <row r="201" spans="1:14" x14ac:dyDescent="0.3">
      <c r="A201" s="354">
        <v>49827</v>
      </c>
      <c r="B201" s="92">
        <f t="shared" si="15"/>
        <v>0</v>
      </c>
      <c r="C201" s="93"/>
      <c r="D201" s="94">
        <f t="shared" si="16"/>
        <v>0</v>
      </c>
      <c r="E201" s="355">
        <f t="shared" si="14"/>
        <v>0</v>
      </c>
      <c r="F201" s="94">
        <f t="shared" si="17"/>
        <v>0</v>
      </c>
      <c r="G201" s="94">
        <f>IF(AND(C201&lt;&gt;"",SUM(G$34:G200)&lt;E$25),$E$25/$E$29,0)</f>
        <v>0</v>
      </c>
      <c r="H201" s="94">
        <f t="shared" si="18"/>
        <v>0</v>
      </c>
      <c r="I201" s="94">
        <f t="shared" si="20"/>
        <v>0</v>
      </c>
      <c r="J201" s="320" t="str">
        <f t="shared" si="19"/>
        <v>2035–2036</v>
      </c>
      <c r="L201" s="356"/>
      <c r="N201" s="95"/>
    </row>
    <row r="202" spans="1:14" x14ac:dyDescent="0.3">
      <c r="A202" s="354">
        <v>49857</v>
      </c>
      <c r="B202" s="92">
        <f t="shared" si="15"/>
        <v>0</v>
      </c>
      <c r="C202" s="93"/>
      <c r="D202" s="94">
        <f t="shared" si="16"/>
        <v>0</v>
      </c>
      <c r="E202" s="355">
        <f t="shared" si="14"/>
        <v>0</v>
      </c>
      <c r="F202" s="94">
        <f t="shared" si="17"/>
        <v>0</v>
      </c>
      <c r="G202" s="94">
        <f>IF(AND(C202&lt;&gt;"",SUM(G$34:G201)&lt;E$25),$E$25/$E$29,0)</f>
        <v>0</v>
      </c>
      <c r="H202" s="94">
        <f t="shared" si="18"/>
        <v>0</v>
      </c>
      <c r="I202" s="94">
        <f t="shared" si="20"/>
        <v>0</v>
      </c>
      <c r="J202" s="320" t="str">
        <f t="shared" si="19"/>
        <v>2036–2037</v>
      </c>
      <c r="L202" s="356"/>
      <c r="N202" s="95"/>
    </row>
    <row r="203" spans="1:14" x14ac:dyDescent="0.3">
      <c r="A203" s="354">
        <v>49888</v>
      </c>
      <c r="B203" s="92">
        <f t="shared" si="15"/>
        <v>0</v>
      </c>
      <c r="C203" s="93"/>
      <c r="D203" s="94">
        <f t="shared" si="16"/>
        <v>0</v>
      </c>
      <c r="E203" s="355">
        <f t="shared" si="14"/>
        <v>0</v>
      </c>
      <c r="F203" s="94">
        <f t="shared" si="17"/>
        <v>0</v>
      </c>
      <c r="G203" s="94">
        <f>IF(AND(C203&lt;&gt;"",SUM(G$34:G202)&lt;E$25),$E$25/$E$29,0)</f>
        <v>0</v>
      </c>
      <c r="H203" s="94">
        <f t="shared" si="18"/>
        <v>0</v>
      </c>
      <c r="I203" s="94">
        <f t="shared" si="20"/>
        <v>0</v>
      </c>
      <c r="J203" s="320" t="str">
        <f t="shared" si="19"/>
        <v>2036–2037</v>
      </c>
      <c r="L203" s="356"/>
      <c r="N203" s="95"/>
    </row>
    <row r="204" spans="1:14" x14ac:dyDescent="0.3">
      <c r="A204" s="354">
        <v>49919</v>
      </c>
      <c r="B204" s="92">
        <f t="shared" si="15"/>
        <v>0</v>
      </c>
      <c r="C204" s="93"/>
      <c r="D204" s="94">
        <f t="shared" si="16"/>
        <v>0</v>
      </c>
      <c r="E204" s="355">
        <f t="shared" si="14"/>
        <v>0</v>
      </c>
      <c r="F204" s="94">
        <f t="shared" si="17"/>
        <v>0</v>
      </c>
      <c r="G204" s="94">
        <f>IF(AND(C204&lt;&gt;"",SUM(G$34:G203)&lt;E$25),$E$25/$E$29,0)</f>
        <v>0</v>
      </c>
      <c r="H204" s="94">
        <f t="shared" si="18"/>
        <v>0</v>
      </c>
      <c r="I204" s="94">
        <f t="shared" si="20"/>
        <v>0</v>
      </c>
      <c r="J204" s="320" t="str">
        <f t="shared" si="19"/>
        <v>2036–2037</v>
      </c>
      <c r="L204" s="356"/>
      <c r="N204" s="95"/>
    </row>
    <row r="205" spans="1:14" x14ac:dyDescent="0.3">
      <c r="A205" s="354">
        <v>49949</v>
      </c>
      <c r="B205" s="92">
        <f t="shared" si="15"/>
        <v>0</v>
      </c>
      <c r="C205" s="93"/>
      <c r="D205" s="94">
        <f t="shared" si="16"/>
        <v>0</v>
      </c>
      <c r="E205" s="355">
        <f t="shared" si="14"/>
        <v>0</v>
      </c>
      <c r="F205" s="94">
        <f t="shared" si="17"/>
        <v>0</v>
      </c>
      <c r="G205" s="94">
        <f>IF(AND(C205&lt;&gt;"",SUM(G$34:G204)&lt;E$25),$E$25/$E$29,0)</f>
        <v>0</v>
      </c>
      <c r="H205" s="94">
        <f t="shared" si="18"/>
        <v>0</v>
      </c>
      <c r="I205" s="94">
        <f t="shared" si="20"/>
        <v>0</v>
      </c>
      <c r="J205" s="320" t="str">
        <f t="shared" si="19"/>
        <v>2036–2037</v>
      </c>
      <c r="L205" s="356"/>
      <c r="N205" s="95"/>
    </row>
    <row r="206" spans="1:14" x14ac:dyDescent="0.3">
      <c r="A206" s="354">
        <v>49980</v>
      </c>
      <c r="B206" s="92">
        <f t="shared" si="15"/>
        <v>0</v>
      </c>
      <c r="C206" s="93"/>
      <c r="D206" s="94">
        <f t="shared" si="16"/>
        <v>0</v>
      </c>
      <c r="E206" s="355">
        <f t="shared" si="14"/>
        <v>0</v>
      </c>
      <c r="F206" s="94">
        <f t="shared" si="17"/>
        <v>0</v>
      </c>
      <c r="G206" s="94">
        <f>IF(AND(C206&lt;&gt;"",SUM(G$34:G205)&lt;E$25),$E$25/$E$29,0)</f>
        <v>0</v>
      </c>
      <c r="H206" s="94">
        <f t="shared" si="18"/>
        <v>0</v>
      </c>
      <c r="I206" s="94">
        <f t="shared" si="20"/>
        <v>0</v>
      </c>
      <c r="J206" s="320" t="str">
        <f t="shared" si="19"/>
        <v>2036–2037</v>
      </c>
      <c r="L206" s="356"/>
      <c r="N206" s="95"/>
    </row>
    <row r="207" spans="1:14" x14ac:dyDescent="0.3">
      <c r="A207" s="354">
        <v>50010</v>
      </c>
      <c r="B207" s="92">
        <f t="shared" si="15"/>
        <v>0</v>
      </c>
      <c r="C207" s="93"/>
      <c r="D207" s="94">
        <f t="shared" si="16"/>
        <v>0</v>
      </c>
      <c r="E207" s="355">
        <f t="shared" si="14"/>
        <v>0</v>
      </c>
      <c r="F207" s="94">
        <f t="shared" si="17"/>
        <v>0</v>
      </c>
      <c r="G207" s="94">
        <f>IF(AND(C207&lt;&gt;"",SUM(G$34:G206)&lt;E$25),$E$25/$E$29,0)</f>
        <v>0</v>
      </c>
      <c r="H207" s="94">
        <f t="shared" si="18"/>
        <v>0</v>
      </c>
      <c r="I207" s="94">
        <f t="shared" si="20"/>
        <v>0</v>
      </c>
      <c r="J207" s="320" t="str">
        <f t="shared" si="19"/>
        <v>2036–2037</v>
      </c>
      <c r="L207" s="356"/>
      <c r="N207" s="95"/>
    </row>
    <row r="208" spans="1:14" x14ac:dyDescent="0.3">
      <c r="A208" s="354">
        <v>50041</v>
      </c>
      <c r="B208" s="92">
        <f t="shared" si="15"/>
        <v>0</v>
      </c>
      <c r="C208" s="93"/>
      <c r="D208" s="94">
        <f t="shared" si="16"/>
        <v>0</v>
      </c>
      <c r="E208" s="355">
        <f t="shared" si="14"/>
        <v>0</v>
      </c>
      <c r="F208" s="94">
        <f t="shared" si="17"/>
        <v>0</v>
      </c>
      <c r="G208" s="94">
        <f>IF(AND(C208&lt;&gt;"",SUM(G$34:G207)&lt;E$25),$E$25/$E$29,0)</f>
        <v>0</v>
      </c>
      <c r="H208" s="94">
        <f t="shared" si="18"/>
        <v>0</v>
      </c>
      <c r="I208" s="94">
        <f t="shared" si="20"/>
        <v>0</v>
      </c>
      <c r="J208" s="320" t="str">
        <f t="shared" si="19"/>
        <v>2036–2037</v>
      </c>
      <c r="L208" s="356"/>
      <c r="N208" s="95"/>
    </row>
    <row r="209" spans="1:14" x14ac:dyDescent="0.3">
      <c r="A209" s="354">
        <v>50072</v>
      </c>
      <c r="B209" s="92">
        <f t="shared" si="15"/>
        <v>0</v>
      </c>
      <c r="C209" s="93"/>
      <c r="D209" s="94">
        <f t="shared" si="16"/>
        <v>0</v>
      </c>
      <c r="E209" s="355">
        <f t="shared" si="14"/>
        <v>0</v>
      </c>
      <c r="F209" s="94">
        <f t="shared" si="17"/>
        <v>0</v>
      </c>
      <c r="G209" s="94">
        <f>IF(AND(C209&lt;&gt;"",SUM(G$34:G208)&lt;E$25),$E$25/$E$29,0)</f>
        <v>0</v>
      </c>
      <c r="H209" s="94">
        <f t="shared" si="18"/>
        <v>0</v>
      </c>
      <c r="I209" s="94">
        <f t="shared" si="20"/>
        <v>0</v>
      </c>
      <c r="J209" s="320" t="str">
        <f t="shared" si="19"/>
        <v>2036–2037</v>
      </c>
      <c r="L209" s="356"/>
      <c r="N209" s="95"/>
    </row>
    <row r="210" spans="1:14" x14ac:dyDescent="0.3">
      <c r="A210" s="354">
        <v>50100</v>
      </c>
      <c r="B210" s="92">
        <f t="shared" si="15"/>
        <v>0</v>
      </c>
      <c r="C210" s="93"/>
      <c r="D210" s="94">
        <f t="shared" si="16"/>
        <v>0</v>
      </c>
      <c r="E210" s="355">
        <f t="shared" si="14"/>
        <v>0</v>
      </c>
      <c r="F210" s="94">
        <f t="shared" si="17"/>
        <v>0</v>
      </c>
      <c r="G210" s="94">
        <f>IF(AND(C210&lt;&gt;"",SUM(G$34:G209)&lt;E$25),$E$25/$E$29,0)</f>
        <v>0</v>
      </c>
      <c r="H210" s="94">
        <f t="shared" si="18"/>
        <v>0</v>
      </c>
      <c r="I210" s="94">
        <f t="shared" si="20"/>
        <v>0</v>
      </c>
      <c r="J210" s="320" t="str">
        <f t="shared" si="19"/>
        <v>2036–2037</v>
      </c>
      <c r="L210" s="356"/>
      <c r="N210" s="95"/>
    </row>
    <row r="211" spans="1:14" x14ac:dyDescent="0.3">
      <c r="A211" s="354">
        <v>50131</v>
      </c>
      <c r="B211" s="92">
        <f t="shared" si="15"/>
        <v>0</v>
      </c>
      <c r="C211" s="93"/>
      <c r="D211" s="94">
        <f t="shared" si="16"/>
        <v>0</v>
      </c>
      <c r="E211" s="355">
        <f t="shared" si="14"/>
        <v>0</v>
      </c>
      <c r="F211" s="94">
        <f t="shared" si="17"/>
        <v>0</v>
      </c>
      <c r="G211" s="94">
        <f>IF(AND(C211&lt;&gt;"",SUM(G$34:G210)&lt;E$25),$E$25/$E$29,0)</f>
        <v>0</v>
      </c>
      <c r="H211" s="94">
        <f t="shared" si="18"/>
        <v>0</v>
      </c>
      <c r="I211" s="94">
        <f t="shared" si="20"/>
        <v>0</v>
      </c>
      <c r="J211" s="320" t="str">
        <f t="shared" si="19"/>
        <v>2036–2037</v>
      </c>
      <c r="L211" s="356"/>
      <c r="N211" s="95"/>
    </row>
    <row r="212" spans="1:14" x14ac:dyDescent="0.3">
      <c r="A212" s="354">
        <v>50161</v>
      </c>
      <c r="B212" s="92">
        <f t="shared" si="15"/>
        <v>0</v>
      </c>
      <c r="C212" s="93"/>
      <c r="D212" s="94">
        <f t="shared" si="16"/>
        <v>0</v>
      </c>
      <c r="E212" s="355">
        <f t="shared" si="14"/>
        <v>0</v>
      </c>
      <c r="F212" s="94">
        <f t="shared" si="17"/>
        <v>0</v>
      </c>
      <c r="G212" s="94">
        <f>IF(AND(C212&lt;&gt;"",SUM(G$34:G211)&lt;E$25),$E$25/$E$29,0)</f>
        <v>0</v>
      </c>
      <c r="H212" s="94">
        <f t="shared" si="18"/>
        <v>0</v>
      </c>
      <c r="I212" s="94">
        <f t="shared" si="20"/>
        <v>0</v>
      </c>
      <c r="J212" s="320" t="str">
        <f t="shared" si="19"/>
        <v>2036–2037</v>
      </c>
      <c r="L212" s="356"/>
      <c r="N212" s="95"/>
    </row>
    <row r="213" spans="1:14" x14ac:dyDescent="0.3">
      <c r="A213" s="354">
        <v>50192</v>
      </c>
      <c r="B213" s="92">
        <f t="shared" si="15"/>
        <v>0</v>
      </c>
      <c r="C213" s="93"/>
      <c r="D213" s="94">
        <f t="shared" si="16"/>
        <v>0</v>
      </c>
      <c r="E213" s="355">
        <f t="shared" si="14"/>
        <v>0</v>
      </c>
      <c r="F213" s="94">
        <f t="shared" si="17"/>
        <v>0</v>
      </c>
      <c r="G213" s="94">
        <f>IF(AND(C213&lt;&gt;"",SUM(G$34:G212)&lt;E$25),$E$25/$E$29,0)</f>
        <v>0</v>
      </c>
      <c r="H213" s="94">
        <f t="shared" si="18"/>
        <v>0</v>
      </c>
      <c r="I213" s="94">
        <f t="shared" si="20"/>
        <v>0</v>
      </c>
      <c r="J213" s="320" t="str">
        <f t="shared" si="19"/>
        <v>2036–2037</v>
      </c>
      <c r="L213" s="356"/>
      <c r="N213" s="95"/>
    </row>
    <row r="214" spans="1:14" x14ac:dyDescent="0.3">
      <c r="A214" s="354">
        <v>50222</v>
      </c>
      <c r="B214" s="92">
        <f t="shared" si="15"/>
        <v>0</v>
      </c>
      <c r="C214" s="93"/>
      <c r="D214" s="94">
        <f t="shared" si="16"/>
        <v>0</v>
      </c>
      <c r="E214" s="355">
        <f t="shared" si="14"/>
        <v>0</v>
      </c>
      <c r="F214" s="94">
        <f t="shared" si="17"/>
        <v>0</v>
      </c>
      <c r="G214" s="94">
        <f>IF(AND(C214&lt;&gt;"",SUM(G$34:G213)&lt;E$25),$E$25/$E$29,0)</f>
        <v>0</v>
      </c>
      <c r="H214" s="94">
        <f t="shared" si="18"/>
        <v>0</v>
      </c>
      <c r="I214" s="94">
        <f t="shared" si="20"/>
        <v>0</v>
      </c>
      <c r="J214" s="320" t="str">
        <f t="shared" si="19"/>
        <v>2037–2038</v>
      </c>
      <c r="L214" s="356"/>
      <c r="N214" s="95"/>
    </row>
    <row r="215" spans="1:14" x14ac:dyDescent="0.3">
      <c r="A215" s="354">
        <v>50253</v>
      </c>
      <c r="B215" s="92">
        <f t="shared" si="15"/>
        <v>0</v>
      </c>
      <c r="C215" s="93"/>
      <c r="D215" s="94">
        <f t="shared" si="16"/>
        <v>0</v>
      </c>
      <c r="E215" s="355">
        <f t="shared" si="14"/>
        <v>0</v>
      </c>
      <c r="F215" s="94">
        <f t="shared" si="17"/>
        <v>0</v>
      </c>
      <c r="G215" s="94">
        <f>IF(AND(C215&lt;&gt;"",SUM(G$34:G214)&lt;E$25),$E$25/$E$29,0)</f>
        <v>0</v>
      </c>
      <c r="H215" s="94">
        <f t="shared" si="18"/>
        <v>0</v>
      </c>
      <c r="I215" s="94">
        <f t="shared" si="20"/>
        <v>0</v>
      </c>
      <c r="J215" s="320" t="str">
        <f t="shared" si="19"/>
        <v>2037–2038</v>
      </c>
      <c r="L215" s="356"/>
      <c r="N215" s="95"/>
    </row>
    <row r="216" spans="1:14" x14ac:dyDescent="0.3">
      <c r="A216" s="354">
        <v>50284</v>
      </c>
      <c r="B216" s="92">
        <f t="shared" si="15"/>
        <v>0</v>
      </c>
      <c r="C216" s="93"/>
      <c r="D216" s="94">
        <f t="shared" si="16"/>
        <v>0</v>
      </c>
      <c r="E216" s="355">
        <f t="shared" si="14"/>
        <v>0</v>
      </c>
      <c r="F216" s="94">
        <f t="shared" si="17"/>
        <v>0</v>
      </c>
      <c r="G216" s="94">
        <f>IF(AND(C216&lt;&gt;"",SUM(G$34:G215)&lt;E$25),$E$25/$E$29,0)</f>
        <v>0</v>
      </c>
      <c r="H216" s="94">
        <f t="shared" si="18"/>
        <v>0</v>
      </c>
      <c r="I216" s="94">
        <f t="shared" si="20"/>
        <v>0</v>
      </c>
      <c r="J216" s="320" t="str">
        <f t="shared" si="19"/>
        <v>2037–2038</v>
      </c>
      <c r="L216" s="356"/>
      <c r="N216" s="95"/>
    </row>
    <row r="217" spans="1:14" x14ac:dyDescent="0.3">
      <c r="A217" s="354">
        <v>50314</v>
      </c>
      <c r="B217" s="92">
        <f t="shared" si="15"/>
        <v>0</v>
      </c>
      <c r="C217" s="93"/>
      <c r="D217" s="94">
        <f t="shared" si="16"/>
        <v>0</v>
      </c>
      <c r="E217" s="355">
        <f t="shared" si="14"/>
        <v>0</v>
      </c>
      <c r="F217" s="94">
        <f t="shared" si="17"/>
        <v>0</v>
      </c>
      <c r="G217" s="94">
        <f>IF(AND(C217&lt;&gt;"",SUM(G$34:G216)&lt;E$25),$E$25/$E$29,0)</f>
        <v>0</v>
      </c>
      <c r="H217" s="94">
        <f t="shared" si="18"/>
        <v>0</v>
      </c>
      <c r="I217" s="94">
        <f t="shared" si="20"/>
        <v>0</v>
      </c>
      <c r="J217" s="320" t="str">
        <f t="shared" si="19"/>
        <v>2037–2038</v>
      </c>
      <c r="L217" s="356"/>
      <c r="N217" s="95"/>
    </row>
    <row r="218" spans="1:14" x14ac:dyDescent="0.3">
      <c r="A218" s="354">
        <v>50345</v>
      </c>
      <c r="B218" s="92">
        <f t="shared" si="15"/>
        <v>0</v>
      </c>
      <c r="C218" s="93"/>
      <c r="D218" s="94">
        <f t="shared" si="16"/>
        <v>0</v>
      </c>
      <c r="E218" s="355">
        <f t="shared" si="14"/>
        <v>0</v>
      </c>
      <c r="F218" s="94">
        <f t="shared" si="17"/>
        <v>0</v>
      </c>
      <c r="G218" s="94">
        <f>IF(AND(C218&lt;&gt;"",SUM(G$34:G217)&lt;E$25),$E$25/$E$29,0)</f>
        <v>0</v>
      </c>
      <c r="H218" s="94">
        <f t="shared" si="18"/>
        <v>0</v>
      </c>
      <c r="I218" s="94">
        <f t="shared" si="20"/>
        <v>0</v>
      </c>
      <c r="J218" s="320" t="str">
        <f t="shared" si="19"/>
        <v>2037–2038</v>
      </c>
      <c r="L218" s="356"/>
      <c r="N218" s="95"/>
    </row>
    <row r="219" spans="1:14" x14ac:dyDescent="0.3">
      <c r="A219" s="354">
        <v>50375</v>
      </c>
      <c r="B219" s="92">
        <f t="shared" si="15"/>
        <v>0</v>
      </c>
      <c r="C219" s="93"/>
      <c r="D219" s="94">
        <f t="shared" si="16"/>
        <v>0</v>
      </c>
      <c r="E219" s="355">
        <f t="shared" si="14"/>
        <v>0</v>
      </c>
      <c r="F219" s="94">
        <f t="shared" si="17"/>
        <v>0</v>
      </c>
      <c r="G219" s="94">
        <f>IF(AND(C219&lt;&gt;"",SUM(G$34:G218)&lt;E$25),$E$25/$E$29,0)</f>
        <v>0</v>
      </c>
      <c r="H219" s="94">
        <f t="shared" si="18"/>
        <v>0</v>
      </c>
      <c r="I219" s="94">
        <f t="shared" si="20"/>
        <v>0</v>
      </c>
      <c r="J219" s="320" t="str">
        <f t="shared" si="19"/>
        <v>2037–2038</v>
      </c>
      <c r="L219" s="356"/>
      <c r="N219" s="95"/>
    </row>
    <row r="220" spans="1:14" x14ac:dyDescent="0.3">
      <c r="A220" s="354">
        <v>50406</v>
      </c>
      <c r="B220" s="92">
        <f t="shared" si="15"/>
        <v>0</v>
      </c>
      <c r="C220" s="93"/>
      <c r="D220" s="94">
        <f t="shared" si="16"/>
        <v>0</v>
      </c>
      <c r="E220" s="355">
        <f t="shared" si="14"/>
        <v>0</v>
      </c>
      <c r="F220" s="94">
        <f t="shared" si="17"/>
        <v>0</v>
      </c>
      <c r="G220" s="94">
        <f>IF(AND(C220&lt;&gt;"",SUM(G$34:G219)&lt;E$25),$E$25/$E$29,0)</f>
        <v>0</v>
      </c>
      <c r="H220" s="94">
        <f t="shared" si="18"/>
        <v>0</v>
      </c>
      <c r="I220" s="94">
        <f t="shared" si="20"/>
        <v>0</v>
      </c>
      <c r="J220" s="320" t="str">
        <f t="shared" si="19"/>
        <v>2037–2038</v>
      </c>
      <c r="L220" s="356"/>
      <c r="N220" s="95"/>
    </row>
    <row r="221" spans="1:14" x14ac:dyDescent="0.3">
      <c r="A221" s="354">
        <v>50437</v>
      </c>
      <c r="B221" s="92">
        <f t="shared" si="15"/>
        <v>0</v>
      </c>
      <c r="C221" s="93"/>
      <c r="D221" s="94">
        <f t="shared" si="16"/>
        <v>0</v>
      </c>
      <c r="E221" s="355">
        <f t="shared" si="14"/>
        <v>0</v>
      </c>
      <c r="F221" s="94">
        <f t="shared" si="17"/>
        <v>0</v>
      </c>
      <c r="G221" s="94">
        <f>IF(AND(C221&lt;&gt;"",SUM(G$34:G220)&lt;E$25),$E$25/$E$29,0)</f>
        <v>0</v>
      </c>
      <c r="H221" s="94">
        <f t="shared" si="18"/>
        <v>0</v>
      </c>
      <c r="I221" s="94">
        <f t="shared" si="20"/>
        <v>0</v>
      </c>
      <c r="J221" s="320" t="str">
        <f t="shared" si="19"/>
        <v>2037–2038</v>
      </c>
      <c r="L221" s="356"/>
      <c r="N221" s="95"/>
    </row>
    <row r="222" spans="1:14" x14ac:dyDescent="0.3">
      <c r="A222" s="354">
        <v>50465</v>
      </c>
      <c r="B222" s="92">
        <f t="shared" si="15"/>
        <v>0</v>
      </c>
      <c r="C222" s="93"/>
      <c r="D222" s="94">
        <f t="shared" si="16"/>
        <v>0</v>
      </c>
      <c r="E222" s="355">
        <f t="shared" si="14"/>
        <v>0</v>
      </c>
      <c r="F222" s="94">
        <f t="shared" si="17"/>
        <v>0</v>
      </c>
      <c r="G222" s="94">
        <f>IF(AND(C222&lt;&gt;"",SUM(G$34:G221)&lt;E$25),$E$25/$E$29,0)</f>
        <v>0</v>
      </c>
      <c r="H222" s="94">
        <f t="shared" si="18"/>
        <v>0</v>
      </c>
      <c r="I222" s="94">
        <f t="shared" si="20"/>
        <v>0</v>
      </c>
      <c r="J222" s="320" t="str">
        <f t="shared" si="19"/>
        <v>2037–2038</v>
      </c>
      <c r="L222" s="356"/>
      <c r="N222" s="95"/>
    </row>
    <row r="223" spans="1:14" x14ac:dyDescent="0.3">
      <c r="A223" s="354">
        <v>50496</v>
      </c>
      <c r="B223" s="92">
        <f t="shared" si="15"/>
        <v>0</v>
      </c>
      <c r="C223" s="93"/>
      <c r="D223" s="94">
        <f t="shared" si="16"/>
        <v>0</v>
      </c>
      <c r="E223" s="355">
        <f t="shared" si="14"/>
        <v>0</v>
      </c>
      <c r="F223" s="94">
        <f t="shared" si="17"/>
        <v>0</v>
      </c>
      <c r="G223" s="94">
        <f>IF(AND(C223&lt;&gt;"",SUM(G$34:G222)&lt;E$25),$E$25/$E$29,0)</f>
        <v>0</v>
      </c>
      <c r="H223" s="94">
        <f t="shared" si="18"/>
        <v>0</v>
      </c>
      <c r="I223" s="94">
        <f t="shared" si="20"/>
        <v>0</v>
      </c>
      <c r="J223" s="320" t="str">
        <f t="shared" si="19"/>
        <v>2037–2038</v>
      </c>
      <c r="L223" s="356"/>
      <c r="N223" s="95"/>
    </row>
    <row r="224" spans="1:14" x14ac:dyDescent="0.3">
      <c r="A224" s="354">
        <v>50526</v>
      </c>
      <c r="B224" s="92">
        <f t="shared" si="15"/>
        <v>0</v>
      </c>
      <c r="C224" s="93"/>
      <c r="D224" s="94">
        <f t="shared" si="16"/>
        <v>0</v>
      </c>
      <c r="E224" s="355">
        <f t="shared" si="14"/>
        <v>0</v>
      </c>
      <c r="F224" s="94">
        <f t="shared" si="17"/>
        <v>0</v>
      </c>
      <c r="G224" s="94">
        <f>IF(AND(C224&lt;&gt;"",SUM(G$34:G223)&lt;E$25),$E$25/$E$29,0)</f>
        <v>0</v>
      </c>
      <c r="H224" s="94">
        <f t="shared" si="18"/>
        <v>0</v>
      </c>
      <c r="I224" s="94">
        <f t="shared" si="20"/>
        <v>0</v>
      </c>
      <c r="J224" s="320" t="str">
        <f t="shared" si="19"/>
        <v>2037–2038</v>
      </c>
      <c r="L224" s="356"/>
      <c r="N224" s="95"/>
    </row>
    <row r="225" spans="1:14" x14ac:dyDescent="0.3">
      <c r="A225" s="354">
        <v>50557</v>
      </c>
      <c r="B225" s="92">
        <f t="shared" si="15"/>
        <v>0</v>
      </c>
      <c r="C225" s="93"/>
      <c r="D225" s="94">
        <f t="shared" si="16"/>
        <v>0</v>
      </c>
      <c r="E225" s="355">
        <f t="shared" si="14"/>
        <v>0</v>
      </c>
      <c r="F225" s="94">
        <f t="shared" si="17"/>
        <v>0</v>
      </c>
      <c r="G225" s="94">
        <f>IF(AND(C225&lt;&gt;"",SUM(G$34:G224)&lt;E$25),$E$25/$E$29,0)</f>
        <v>0</v>
      </c>
      <c r="H225" s="94">
        <f t="shared" si="18"/>
        <v>0</v>
      </c>
      <c r="I225" s="94">
        <f t="shared" si="20"/>
        <v>0</v>
      </c>
      <c r="J225" s="320" t="str">
        <f t="shared" si="19"/>
        <v>2037–2038</v>
      </c>
      <c r="L225" s="356"/>
      <c r="N225" s="95"/>
    </row>
    <row r="226" spans="1:14" x14ac:dyDescent="0.3">
      <c r="A226" s="354">
        <v>50587</v>
      </c>
      <c r="B226" s="92">
        <f t="shared" si="15"/>
        <v>0</v>
      </c>
      <c r="C226" s="93"/>
      <c r="D226" s="94">
        <f t="shared" si="16"/>
        <v>0</v>
      </c>
      <c r="E226" s="355">
        <f t="shared" ref="E226:E289" si="21">C226-D226</f>
        <v>0</v>
      </c>
      <c r="F226" s="94">
        <f t="shared" si="17"/>
        <v>0</v>
      </c>
      <c r="G226" s="94">
        <f>IF(AND(C226&lt;&gt;"",SUM(G$34:G225)&lt;E$25),$E$25/$E$29,0)</f>
        <v>0</v>
      </c>
      <c r="H226" s="94">
        <f t="shared" si="18"/>
        <v>0</v>
      </c>
      <c r="I226" s="94">
        <f t="shared" si="20"/>
        <v>0</v>
      </c>
      <c r="J226" s="320" t="str">
        <f t="shared" si="19"/>
        <v>2038–2039</v>
      </c>
      <c r="L226" s="356"/>
      <c r="N226" s="95"/>
    </row>
    <row r="227" spans="1:14" x14ac:dyDescent="0.3">
      <c r="A227" s="354">
        <v>50618</v>
      </c>
      <c r="B227" s="92">
        <f t="shared" ref="B227:B290" si="22">IF(C227&gt;0,C227*-1,C227)</f>
        <v>0</v>
      </c>
      <c r="C227" s="93"/>
      <c r="D227" s="94">
        <f t="shared" ref="D227:D290" si="23">IF(C227="",0,IF($E$20="Beginning",IF(C226&lt;&gt;"",$F226*$E$16/12,0),IF(C226&lt;&gt;"",$F226*$E$16/12,$E$21*$E$16/12)))</f>
        <v>0</v>
      </c>
      <c r="E227" s="355">
        <f t="shared" si="21"/>
        <v>0</v>
      </c>
      <c r="F227" s="94">
        <f t="shared" ref="F227:F290" si="24">IF(C227="",0,IF(C226="",$E$21-E227,IF(C227&lt;&gt;"",F226-E227)))</f>
        <v>0</v>
      </c>
      <c r="G227" s="94">
        <f>IF(AND(C227&lt;&gt;"",SUM(G$34:G226)&lt;E$25),$E$25/$E$29,0)</f>
        <v>0</v>
      </c>
      <c r="H227" s="94">
        <f t="shared" ref="H227:H290" si="25">IF(C227&lt;&gt;"",G227+H226,0)</f>
        <v>0</v>
      </c>
      <c r="I227" s="94">
        <f t="shared" si="20"/>
        <v>0</v>
      </c>
      <c r="J227" s="320" t="str">
        <f t="shared" ref="J227:J290" si="26">IF(OR(MONTH(A227)=1,MONTH(A227)=2,MONTH(A227)=3,MONTH(A227)=4,MONTH(A227)=5,MONTH(A227)=6),YEAR(A227)-1&amp;"–"&amp;YEAR(A227),YEAR(A227)&amp;"–"&amp;YEAR(A227)+1)</f>
        <v>2038–2039</v>
      </c>
      <c r="L227" s="356"/>
      <c r="N227" s="95"/>
    </row>
    <row r="228" spans="1:14" x14ac:dyDescent="0.3">
      <c r="A228" s="354">
        <v>50649</v>
      </c>
      <c r="B228" s="92">
        <f t="shared" si="22"/>
        <v>0</v>
      </c>
      <c r="C228" s="93"/>
      <c r="D228" s="94">
        <f t="shared" si="23"/>
        <v>0</v>
      </c>
      <c r="E228" s="355">
        <f t="shared" si="21"/>
        <v>0</v>
      </c>
      <c r="F228" s="94">
        <f t="shared" si="24"/>
        <v>0</v>
      </c>
      <c r="G228" s="94">
        <f>IF(AND(C228&lt;&gt;"",SUM(G$34:G227)&lt;E$25),$E$25/$E$29,0)</f>
        <v>0</v>
      </c>
      <c r="H228" s="94">
        <f t="shared" si="25"/>
        <v>0</v>
      </c>
      <c r="I228" s="94">
        <f t="shared" ref="I228:I291" si="27">IF(C228&lt;&gt;"",$E$25-H228,0)</f>
        <v>0</v>
      </c>
      <c r="J228" s="320" t="str">
        <f t="shared" si="26"/>
        <v>2038–2039</v>
      </c>
      <c r="L228" s="356"/>
      <c r="N228" s="95"/>
    </row>
    <row r="229" spans="1:14" x14ac:dyDescent="0.3">
      <c r="A229" s="354">
        <v>50679</v>
      </c>
      <c r="B229" s="92">
        <f t="shared" si="22"/>
        <v>0</v>
      </c>
      <c r="C229" s="93"/>
      <c r="D229" s="94">
        <f t="shared" si="23"/>
        <v>0</v>
      </c>
      <c r="E229" s="355">
        <f t="shared" si="21"/>
        <v>0</v>
      </c>
      <c r="F229" s="94">
        <f t="shared" si="24"/>
        <v>0</v>
      </c>
      <c r="G229" s="94">
        <f>IF(AND(C229&lt;&gt;"",SUM(G$34:G228)&lt;E$25),$E$25/$E$29,0)</f>
        <v>0</v>
      </c>
      <c r="H229" s="94">
        <f t="shared" si="25"/>
        <v>0</v>
      </c>
      <c r="I229" s="94">
        <f t="shared" si="27"/>
        <v>0</v>
      </c>
      <c r="J229" s="320" t="str">
        <f t="shared" si="26"/>
        <v>2038–2039</v>
      </c>
      <c r="L229" s="356"/>
      <c r="N229" s="95"/>
    </row>
    <row r="230" spans="1:14" x14ac:dyDescent="0.3">
      <c r="A230" s="354">
        <v>50710</v>
      </c>
      <c r="B230" s="92">
        <f t="shared" si="22"/>
        <v>0</v>
      </c>
      <c r="C230" s="93"/>
      <c r="D230" s="94">
        <f t="shared" si="23"/>
        <v>0</v>
      </c>
      <c r="E230" s="355">
        <f t="shared" si="21"/>
        <v>0</v>
      </c>
      <c r="F230" s="94">
        <f t="shared" si="24"/>
        <v>0</v>
      </c>
      <c r="G230" s="94">
        <f>IF(AND(C230&lt;&gt;"",SUM(G$34:G229)&lt;E$25),$E$25/$E$29,0)</f>
        <v>0</v>
      </c>
      <c r="H230" s="94">
        <f t="shared" si="25"/>
        <v>0</v>
      </c>
      <c r="I230" s="94">
        <f t="shared" si="27"/>
        <v>0</v>
      </c>
      <c r="J230" s="320" t="str">
        <f t="shared" si="26"/>
        <v>2038–2039</v>
      </c>
      <c r="L230" s="356"/>
      <c r="N230" s="95"/>
    </row>
    <row r="231" spans="1:14" x14ac:dyDescent="0.3">
      <c r="A231" s="354">
        <v>50740</v>
      </c>
      <c r="B231" s="92">
        <f t="shared" si="22"/>
        <v>0</v>
      </c>
      <c r="C231" s="93"/>
      <c r="D231" s="94">
        <f t="shared" si="23"/>
        <v>0</v>
      </c>
      <c r="E231" s="355">
        <f t="shared" si="21"/>
        <v>0</v>
      </c>
      <c r="F231" s="94">
        <f t="shared" si="24"/>
        <v>0</v>
      </c>
      <c r="G231" s="94">
        <f>IF(AND(C231&lt;&gt;"",SUM(G$34:G230)&lt;E$25),$E$25/$E$29,0)</f>
        <v>0</v>
      </c>
      <c r="H231" s="94">
        <f t="shared" si="25"/>
        <v>0</v>
      </c>
      <c r="I231" s="94">
        <f t="shared" si="27"/>
        <v>0</v>
      </c>
      <c r="J231" s="320" t="str">
        <f t="shared" si="26"/>
        <v>2038–2039</v>
      </c>
      <c r="L231" s="356"/>
      <c r="N231" s="95"/>
    </row>
    <row r="232" spans="1:14" x14ac:dyDescent="0.3">
      <c r="A232" s="354">
        <v>50771</v>
      </c>
      <c r="B232" s="92">
        <f t="shared" si="22"/>
        <v>0</v>
      </c>
      <c r="C232" s="93"/>
      <c r="D232" s="94">
        <f t="shared" si="23"/>
        <v>0</v>
      </c>
      <c r="E232" s="355">
        <f t="shared" si="21"/>
        <v>0</v>
      </c>
      <c r="F232" s="94">
        <f t="shared" si="24"/>
        <v>0</v>
      </c>
      <c r="G232" s="94">
        <f>IF(AND(C232&lt;&gt;"",SUM(G$34:G231)&lt;E$25),$E$25/$E$29,0)</f>
        <v>0</v>
      </c>
      <c r="H232" s="94">
        <f t="shared" si="25"/>
        <v>0</v>
      </c>
      <c r="I232" s="94">
        <f t="shared" si="27"/>
        <v>0</v>
      </c>
      <c r="J232" s="320" t="str">
        <f t="shared" si="26"/>
        <v>2038–2039</v>
      </c>
      <c r="L232" s="356"/>
      <c r="N232" s="95"/>
    </row>
    <row r="233" spans="1:14" x14ac:dyDescent="0.3">
      <c r="A233" s="354">
        <v>50802</v>
      </c>
      <c r="B233" s="92">
        <f t="shared" si="22"/>
        <v>0</v>
      </c>
      <c r="C233" s="93"/>
      <c r="D233" s="94">
        <f t="shared" si="23"/>
        <v>0</v>
      </c>
      <c r="E233" s="355">
        <f t="shared" si="21"/>
        <v>0</v>
      </c>
      <c r="F233" s="94">
        <f t="shared" si="24"/>
        <v>0</v>
      </c>
      <c r="G233" s="94">
        <f>IF(AND(C233&lt;&gt;"",SUM(G$34:G232)&lt;E$25),$E$25/$E$29,0)</f>
        <v>0</v>
      </c>
      <c r="H233" s="94">
        <f t="shared" si="25"/>
        <v>0</v>
      </c>
      <c r="I233" s="94">
        <f t="shared" si="27"/>
        <v>0</v>
      </c>
      <c r="J233" s="320" t="str">
        <f t="shared" si="26"/>
        <v>2038–2039</v>
      </c>
      <c r="L233" s="356"/>
      <c r="N233" s="95"/>
    </row>
    <row r="234" spans="1:14" x14ac:dyDescent="0.3">
      <c r="A234" s="354">
        <v>50830</v>
      </c>
      <c r="B234" s="92">
        <f t="shared" si="22"/>
        <v>0</v>
      </c>
      <c r="C234" s="93"/>
      <c r="D234" s="94">
        <f t="shared" si="23"/>
        <v>0</v>
      </c>
      <c r="E234" s="355">
        <f t="shared" si="21"/>
        <v>0</v>
      </c>
      <c r="F234" s="94">
        <f t="shared" si="24"/>
        <v>0</v>
      </c>
      <c r="G234" s="94">
        <f>IF(AND(C234&lt;&gt;"",SUM(G$34:G233)&lt;E$25),$E$25/$E$29,0)</f>
        <v>0</v>
      </c>
      <c r="H234" s="94">
        <f t="shared" si="25"/>
        <v>0</v>
      </c>
      <c r="I234" s="94">
        <f t="shared" si="27"/>
        <v>0</v>
      </c>
      <c r="J234" s="320" t="str">
        <f t="shared" si="26"/>
        <v>2038–2039</v>
      </c>
      <c r="L234" s="356"/>
      <c r="N234" s="95"/>
    </row>
    <row r="235" spans="1:14" x14ac:dyDescent="0.3">
      <c r="A235" s="354">
        <v>50861</v>
      </c>
      <c r="B235" s="92">
        <f t="shared" si="22"/>
        <v>0</v>
      </c>
      <c r="C235" s="93"/>
      <c r="D235" s="94">
        <f t="shared" si="23"/>
        <v>0</v>
      </c>
      <c r="E235" s="355">
        <f t="shared" si="21"/>
        <v>0</v>
      </c>
      <c r="F235" s="94">
        <f t="shared" si="24"/>
        <v>0</v>
      </c>
      <c r="G235" s="94">
        <f>IF(AND(C235&lt;&gt;"",SUM(G$34:G234)&lt;E$25),$E$25/$E$29,0)</f>
        <v>0</v>
      </c>
      <c r="H235" s="94">
        <f t="shared" si="25"/>
        <v>0</v>
      </c>
      <c r="I235" s="94">
        <f t="shared" si="27"/>
        <v>0</v>
      </c>
      <c r="J235" s="320" t="str">
        <f t="shared" si="26"/>
        <v>2038–2039</v>
      </c>
      <c r="L235" s="356"/>
      <c r="N235" s="95"/>
    </row>
    <row r="236" spans="1:14" x14ac:dyDescent="0.3">
      <c r="A236" s="354">
        <v>50891</v>
      </c>
      <c r="B236" s="92">
        <f t="shared" si="22"/>
        <v>0</v>
      </c>
      <c r="C236" s="93"/>
      <c r="D236" s="94">
        <f t="shared" si="23"/>
        <v>0</v>
      </c>
      <c r="E236" s="355">
        <f t="shared" si="21"/>
        <v>0</v>
      </c>
      <c r="F236" s="94">
        <f t="shared" si="24"/>
        <v>0</v>
      </c>
      <c r="G236" s="94">
        <f>IF(AND(C236&lt;&gt;"",SUM(G$34:G235)&lt;E$25),$E$25/$E$29,0)</f>
        <v>0</v>
      </c>
      <c r="H236" s="94">
        <f t="shared" si="25"/>
        <v>0</v>
      </c>
      <c r="I236" s="94">
        <f t="shared" si="27"/>
        <v>0</v>
      </c>
      <c r="J236" s="320" t="str">
        <f t="shared" si="26"/>
        <v>2038–2039</v>
      </c>
      <c r="L236" s="356"/>
      <c r="N236" s="95"/>
    </row>
    <row r="237" spans="1:14" x14ac:dyDescent="0.3">
      <c r="A237" s="354">
        <v>50922</v>
      </c>
      <c r="B237" s="92">
        <f t="shared" si="22"/>
        <v>0</v>
      </c>
      <c r="C237" s="93"/>
      <c r="D237" s="94">
        <f t="shared" si="23"/>
        <v>0</v>
      </c>
      <c r="E237" s="355">
        <f t="shared" si="21"/>
        <v>0</v>
      </c>
      <c r="F237" s="94">
        <f t="shared" si="24"/>
        <v>0</v>
      </c>
      <c r="G237" s="94">
        <f>IF(AND(C237&lt;&gt;"",SUM(G$34:G236)&lt;E$25),$E$25/$E$29,0)</f>
        <v>0</v>
      </c>
      <c r="H237" s="94">
        <f t="shared" si="25"/>
        <v>0</v>
      </c>
      <c r="I237" s="94">
        <f t="shared" si="27"/>
        <v>0</v>
      </c>
      <c r="J237" s="320" t="str">
        <f t="shared" si="26"/>
        <v>2038–2039</v>
      </c>
      <c r="L237" s="356"/>
      <c r="N237" s="95"/>
    </row>
    <row r="238" spans="1:14" x14ac:dyDescent="0.3">
      <c r="A238" s="354">
        <v>50952</v>
      </c>
      <c r="B238" s="92">
        <f t="shared" si="22"/>
        <v>0</v>
      </c>
      <c r="C238" s="93"/>
      <c r="D238" s="94">
        <f t="shared" si="23"/>
        <v>0</v>
      </c>
      <c r="E238" s="355">
        <f t="shared" si="21"/>
        <v>0</v>
      </c>
      <c r="F238" s="94">
        <f t="shared" si="24"/>
        <v>0</v>
      </c>
      <c r="G238" s="94">
        <f>IF(AND(C238&lt;&gt;"",SUM(G$34:G237)&lt;E$25),$E$25/$E$29,0)</f>
        <v>0</v>
      </c>
      <c r="H238" s="94">
        <f t="shared" si="25"/>
        <v>0</v>
      </c>
      <c r="I238" s="94">
        <f t="shared" si="27"/>
        <v>0</v>
      </c>
      <c r="J238" s="320" t="str">
        <f t="shared" si="26"/>
        <v>2039–2040</v>
      </c>
      <c r="L238" s="356"/>
      <c r="N238" s="95"/>
    </row>
    <row r="239" spans="1:14" x14ac:dyDescent="0.3">
      <c r="A239" s="354">
        <v>50983</v>
      </c>
      <c r="B239" s="92">
        <f t="shared" si="22"/>
        <v>0</v>
      </c>
      <c r="C239" s="93"/>
      <c r="D239" s="94">
        <f t="shared" si="23"/>
        <v>0</v>
      </c>
      <c r="E239" s="355">
        <f t="shared" si="21"/>
        <v>0</v>
      </c>
      <c r="F239" s="94">
        <f t="shared" si="24"/>
        <v>0</v>
      </c>
      <c r="G239" s="94">
        <f>IF(AND(C239&lt;&gt;"",SUM(G$34:G238)&lt;E$25),$E$25/$E$29,0)</f>
        <v>0</v>
      </c>
      <c r="H239" s="94">
        <f t="shared" si="25"/>
        <v>0</v>
      </c>
      <c r="I239" s="94">
        <f t="shared" si="27"/>
        <v>0</v>
      </c>
      <c r="J239" s="320" t="str">
        <f t="shared" si="26"/>
        <v>2039–2040</v>
      </c>
      <c r="L239" s="356"/>
      <c r="N239" s="95"/>
    </row>
    <row r="240" spans="1:14" x14ac:dyDescent="0.3">
      <c r="A240" s="354">
        <v>51014</v>
      </c>
      <c r="B240" s="92">
        <f t="shared" si="22"/>
        <v>0</v>
      </c>
      <c r="C240" s="93"/>
      <c r="D240" s="94">
        <f t="shared" si="23"/>
        <v>0</v>
      </c>
      <c r="E240" s="355">
        <f t="shared" si="21"/>
        <v>0</v>
      </c>
      <c r="F240" s="94">
        <f t="shared" si="24"/>
        <v>0</v>
      </c>
      <c r="G240" s="94">
        <f>IF(AND(C240&lt;&gt;"",SUM(G$34:G239)&lt;E$25),$E$25/$E$29,0)</f>
        <v>0</v>
      </c>
      <c r="H240" s="94">
        <f t="shared" si="25"/>
        <v>0</v>
      </c>
      <c r="I240" s="94">
        <f t="shared" si="27"/>
        <v>0</v>
      </c>
      <c r="J240" s="320" t="str">
        <f t="shared" si="26"/>
        <v>2039–2040</v>
      </c>
      <c r="L240" s="356"/>
      <c r="N240" s="95"/>
    </row>
    <row r="241" spans="1:14" x14ac:dyDescent="0.3">
      <c r="A241" s="354">
        <v>51044</v>
      </c>
      <c r="B241" s="92">
        <f t="shared" si="22"/>
        <v>0</v>
      </c>
      <c r="C241" s="93"/>
      <c r="D241" s="94">
        <f t="shared" si="23"/>
        <v>0</v>
      </c>
      <c r="E241" s="355">
        <f t="shared" si="21"/>
        <v>0</v>
      </c>
      <c r="F241" s="94">
        <f t="shared" si="24"/>
        <v>0</v>
      </c>
      <c r="G241" s="94">
        <f>IF(AND(C241&lt;&gt;"",SUM(G$34:G240)&lt;E$25),$E$25/$E$29,0)</f>
        <v>0</v>
      </c>
      <c r="H241" s="94">
        <f t="shared" si="25"/>
        <v>0</v>
      </c>
      <c r="I241" s="94">
        <f t="shared" si="27"/>
        <v>0</v>
      </c>
      <c r="J241" s="320" t="str">
        <f t="shared" si="26"/>
        <v>2039–2040</v>
      </c>
      <c r="L241" s="356"/>
      <c r="N241" s="95"/>
    </row>
    <row r="242" spans="1:14" x14ac:dyDescent="0.3">
      <c r="A242" s="354">
        <v>51075</v>
      </c>
      <c r="B242" s="92">
        <f t="shared" si="22"/>
        <v>0</v>
      </c>
      <c r="C242" s="93"/>
      <c r="D242" s="94">
        <f t="shared" si="23"/>
        <v>0</v>
      </c>
      <c r="E242" s="355">
        <f t="shared" si="21"/>
        <v>0</v>
      </c>
      <c r="F242" s="94">
        <f t="shared" si="24"/>
        <v>0</v>
      </c>
      <c r="G242" s="94">
        <f>IF(AND(C242&lt;&gt;"",SUM(G$34:G241)&lt;E$25),$E$25/$E$29,0)</f>
        <v>0</v>
      </c>
      <c r="H242" s="94">
        <f t="shared" si="25"/>
        <v>0</v>
      </c>
      <c r="I242" s="94">
        <f t="shared" si="27"/>
        <v>0</v>
      </c>
      <c r="J242" s="320" t="str">
        <f t="shared" si="26"/>
        <v>2039–2040</v>
      </c>
      <c r="L242" s="356"/>
      <c r="N242" s="95"/>
    </row>
    <row r="243" spans="1:14" x14ac:dyDescent="0.3">
      <c r="A243" s="354">
        <v>51105</v>
      </c>
      <c r="B243" s="92">
        <f t="shared" si="22"/>
        <v>0</v>
      </c>
      <c r="C243" s="93"/>
      <c r="D243" s="94">
        <f t="shared" si="23"/>
        <v>0</v>
      </c>
      <c r="E243" s="355">
        <f t="shared" si="21"/>
        <v>0</v>
      </c>
      <c r="F243" s="94">
        <f t="shared" si="24"/>
        <v>0</v>
      </c>
      <c r="G243" s="94">
        <f>IF(AND(C243&lt;&gt;"",SUM(G$34:G242)&lt;E$25),$E$25/$E$29,0)</f>
        <v>0</v>
      </c>
      <c r="H243" s="94">
        <f t="shared" si="25"/>
        <v>0</v>
      </c>
      <c r="I243" s="94">
        <f t="shared" si="27"/>
        <v>0</v>
      </c>
      <c r="J243" s="320" t="str">
        <f t="shared" si="26"/>
        <v>2039–2040</v>
      </c>
      <c r="L243" s="356"/>
      <c r="N243" s="95"/>
    </row>
    <row r="244" spans="1:14" x14ac:dyDescent="0.3">
      <c r="A244" s="354">
        <v>51136</v>
      </c>
      <c r="B244" s="92">
        <f t="shared" si="22"/>
        <v>0</v>
      </c>
      <c r="C244" s="93"/>
      <c r="D244" s="94">
        <f t="shared" si="23"/>
        <v>0</v>
      </c>
      <c r="E244" s="355">
        <f t="shared" si="21"/>
        <v>0</v>
      </c>
      <c r="F244" s="94">
        <f t="shared" si="24"/>
        <v>0</v>
      </c>
      <c r="G244" s="94">
        <f>IF(AND(C244&lt;&gt;"",SUM(G$34:G243)&lt;E$25),$E$25/$E$29,0)</f>
        <v>0</v>
      </c>
      <c r="H244" s="94">
        <f t="shared" si="25"/>
        <v>0</v>
      </c>
      <c r="I244" s="94">
        <f t="shared" si="27"/>
        <v>0</v>
      </c>
      <c r="J244" s="320" t="str">
        <f t="shared" si="26"/>
        <v>2039–2040</v>
      </c>
      <c r="L244" s="356"/>
      <c r="N244" s="95"/>
    </row>
    <row r="245" spans="1:14" x14ac:dyDescent="0.3">
      <c r="A245" s="354">
        <v>51167</v>
      </c>
      <c r="B245" s="92">
        <f t="shared" si="22"/>
        <v>0</v>
      </c>
      <c r="C245" s="93"/>
      <c r="D245" s="94">
        <f t="shared" si="23"/>
        <v>0</v>
      </c>
      <c r="E245" s="355">
        <f t="shared" si="21"/>
        <v>0</v>
      </c>
      <c r="F245" s="94">
        <f t="shared" si="24"/>
        <v>0</v>
      </c>
      <c r="G245" s="94">
        <f>IF(AND(C245&lt;&gt;"",SUM(G$34:G244)&lt;E$25),$E$25/$E$29,0)</f>
        <v>0</v>
      </c>
      <c r="H245" s="94">
        <f t="shared" si="25"/>
        <v>0</v>
      </c>
      <c r="I245" s="94">
        <f t="shared" si="27"/>
        <v>0</v>
      </c>
      <c r="J245" s="320" t="str">
        <f t="shared" si="26"/>
        <v>2039–2040</v>
      </c>
      <c r="L245" s="356"/>
      <c r="N245" s="95"/>
    </row>
    <row r="246" spans="1:14" x14ac:dyDescent="0.3">
      <c r="A246" s="354">
        <v>51196</v>
      </c>
      <c r="B246" s="92">
        <f t="shared" si="22"/>
        <v>0</v>
      </c>
      <c r="C246" s="93"/>
      <c r="D246" s="94">
        <f t="shared" si="23"/>
        <v>0</v>
      </c>
      <c r="E246" s="355">
        <f t="shared" si="21"/>
        <v>0</v>
      </c>
      <c r="F246" s="94">
        <f t="shared" si="24"/>
        <v>0</v>
      </c>
      <c r="G246" s="94">
        <f>IF(AND(C246&lt;&gt;"",SUM(G$34:G245)&lt;E$25),$E$25/$E$29,0)</f>
        <v>0</v>
      </c>
      <c r="H246" s="94">
        <f t="shared" si="25"/>
        <v>0</v>
      </c>
      <c r="I246" s="94">
        <f t="shared" si="27"/>
        <v>0</v>
      </c>
      <c r="J246" s="320" t="str">
        <f t="shared" si="26"/>
        <v>2039–2040</v>
      </c>
      <c r="L246" s="356"/>
      <c r="N246" s="95"/>
    </row>
    <row r="247" spans="1:14" x14ac:dyDescent="0.3">
      <c r="A247" s="354">
        <v>51227</v>
      </c>
      <c r="B247" s="92">
        <f t="shared" si="22"/>
        <v>0</v>
      </c>
      <c r="C247" s="93"/>
      <c r="D247" s="94">
        <f t="shared" si="23"/>
        <v>0</v>
      </c>
      <c r="E247" s="355">
        <f t="shared" si="21"/>
        <v>0</v>
      </c>
      <c r="F247" s="94">
        <f t="shared" si="24"/>
        <v>0</v>
      </c>
      <c r="G247" s="94">
        <f>IF(AND(C247&lt;&gt;"",SUM(G$34:G246)&lt;E$25),$E$25/$E$29,0)</f>
        <v>0</v>
      </c>
      <c r="H247" s="94">
        <f t="shared" si="25"/>
        <v>0</v>
      </c>
      <c r="I247" s="94">
        <f t="shared" si="27"/>
        <v>0</v>
      </c>
      <c r="J247" s="320" t="str">
        <f t="shared" si="26"/>
        <v>2039–2040</v>
      </c>
      <c r="L247" s="356"/>
      <c r="N247" s="95"/>
    </row>
    <row r="248" spans="1:14" x14ac:dyDescent="0.3">
      <c r="A248" s="354">
        <v>51257</v>
      </c>
      <c r="B248" s="92">
        <f t="shared" si="22"/>
        <v>0</v>
      </c>
      <c r="C248" s="93"/>
      <c r="D248" s="94">
        <f t="shared" si="23"/>
        <v>0</v>
      </c>
      <c r="E248" s="355">
        <f t="shared" si="21"/>
        <v>0</v>
      </c>
      <c r="F248" s="94">
        <f t="shared" si="24"/>
        <v>0</v>
      </c>
      <c r="G248" s="94">
        <f>IF(AND(C248&lt;&gt;"",SUM(G$34:G247)&lt;E$25),$E$25/$E$29,0)</f>
        <v>0</v>
      </c>
      <c r="H248" s="94">
        <f t="shared" si="25"/>
        <v>0</v>
      </c>
      <c r="I248" s="94">
        <f t="shared" si="27"/>
        <v>0</v>
      </c>
      <c r="J248" s="320" t="str">
        <f t="shared" si="26"/>
        <v>2039–2040</v>
      </c>
      <c r="L248" s="356"/>
      <c r="N248" s="95"/>
    </row>
    <row r="249" spans="1:14" x14ac:dyDescent="0.3">
      <c r="A249" s="354">
        <v>51288</v>
      </c>
      <c r="B249" s="92">
        <f t="shared" si="22"/>
        <v>0</v>
      </c>
      <c r="C249" s="93"/>
      <c r="D249" s="94">
        <f t="shared" si="23"/>
        <v>0</v>
      </c>
      <c r="E249" s="355">
        <f t="shared" si="21"/>
        <v>0</v>
      </c>
      <c r="F249" s="94">
        <f t="shared" si="24"/>
        <v>0</v>
      </c>
      <c r="G249" s="94">
        <f>IF(AND(C249&lt;&gt;"",SUM(G$34:G248)&lt;E$25),$E$25/$E$29,0)</f>
        <v>0</v>
      </c>
      <c r="H249" s="94">
        <f t="shared" si="25"/>
        <v>0</v>
      </c>
      <c r="I249" s="94">
        <f t="shared" si="27"/>
        <v>0</v>
      </c>
      <c r="J249" s="320" t="str">
        <f t="shared" si="26"/>
        <v>2039–2040</v>
      </c>
      <c r="L249" s="356"/>
      <c r="N249" s="95"/>
    </row>
    <row r="250" spans="1:14" x14ac:dyDescent="0.3">
      <c r="A250" s="354">
        <v>51318</v>
      </c>
      <c r="B250" s="92">
        <f t="shared" si="22"/>
        <v>0</v>
      </c>
      <c r="C250" s="93"/>
      <c r="D250" s="94">
        <f t="shared" si="23"/>
        <v>0</v>
      </c>
      <c r="E250" s="355">
        <f t="shared" si="21"/>
        <v>0</v>
      </c>
      <c r="F250" s="94">
        <f t="shared" si="24"/>
        <v>0</v>
      </c>
      <c r="G250" s="94">
        <f>IF(AND(C250&lt;&gt;"",SUM(G$34:G249)&lt;E$25),$E$25/$E$29,0)</f>
        <v>0</v>
      </c>
      <c r="H250" s="94">
        <f t="shared" si="25"/>
        <v>0</v>
      </c>
      <c r="I250" s="94">
        <f t="shared" si="27"/>
        <v>0</v>
      </c>
      <c r="J250" s="320" t="str">
        <f t="shared" si="26"/>
        <v>2040–2041</v>
      </c>
      <c r="L250" s="356"/>
      <c r="N250" s="95"/>
    </row>
    <row r="251" spans="1:14" x14ac:dyDescent="0.3">
      <c r="A251" s="354">
        <v>51349</v>
      </c>
      <c r="B251" s="92">
        <f t="shared" si="22"/>
        <v>0</v>
      </c>
      <c r="C251" s="93"/>
      <c r="D251" s="94">
        <f t="shared" si="23"/>
        <v>0</v>
      </c>
      <c r="E251" s="355">
        <f t="shared" si="21"/>
        <v>0</v>
      </c>
      <c r="F251" s="94">
        <f t="shared" si="24"/>
        <v>0</v>
      </c>
      <c r="G251" s="94">
        <f>IF(AND(C251&lt;&gt;"",SUM(G$34:G250)&lt;E$25),$E$25/$E$29,0)</f>
        <v>0</v>
      </c>
      <c r="H251" s="94">
        <f t="shared" si="25"/>
        <v>0</v>
      </c>
      <c r="I251" s="94">
        <f t="shared" si="27"/>
        <v>0</v>
      </c>
      <c r="J251" s="320" t="str">
        <f t="shared" si="26"/>
        <v>2040–2041</v>
      </c>
      <c r="L251" s="356"/>
      <c r="N251" s="95"/>
    </row>
    <row r="252" spans="1:14" x14ac:dyDescent="0.3">
      <c r="A252" s="354">
        <v>51380</v>
      </c>
      <c r="B252" s="92">
        <f t="shared" si="22"/>
        <v>0</v>
      </c>
      <c r="C252" s="93"/>
      <c r="D252" s="94">
        <f t="shared" si="23"/>
        <v>0</v>
      </c>
      <c r="E252" s="355">
        <f t="shared" si="21"/>
        <v>0</v>
      </c>
      <c r="F252" s="94">
        <f t="shared" si="24"/>
        <v>0</v>
      </c>
      <c r="G252" s="94">
        <f>IF(AND(C252&lt;&gt;"",SUM(G$34:G251)&lt;E$25),$E$25/$E$29,0)</f>
        <v>0</v>
      </c>
      <c r="H252" s="94">
        <f t="shared" si="25"/>
        <v>0</v>
      </c>
      <c r="I252" s="94">
        <f t="shared" si="27"/>
        <v>0</v>
      </c>
      <c r="J252" s="320" t="str">
        <f t="shared" si="26"/>
        <v>2040–2041</v>
      </c>
      <c r="L252" s="356"/>
      <c r="N252" s="95"/>
    </row>
    <row r="253" spans="1:14" x14ac:dyDescent="0.3">
      <c r="A253" s="354">
        <v>51410</v>
      </c>
      <c r="B253" s="92">
        <f t="shared" si="22"/>
        <v>0</v>
      </c>
      <c r="C253" s="93"/>
      <c r="D253" s="94">
        <f t="shared" si="23"/>
        <v>0</v>
      </c>
      <c r="E253" s="355">
        <f t="shared" si="21"/>
        <v>0</v>
      </c>
      <c r="F253" s="94">
        <f t="shared" si="24"/>
        <v>0</v>
      </c>
      <c r="G253" s="94">
        <f>IF(AND(C253&lt;&gt;"",SUM(G$34:G252)&lt;E$25),$E$25/$E$29,0)</f>
        <v>0</v>
      </c>
      <c r="H253" s="94">
        <f t="shared" si="25"/>
        <v>0</v>
      </c>
      <c r="I253" s="94">
        <f t="shared" si="27"/>
        <v>0</v>
      </c>
      <c r="J253" s="320" t="str">
        <f t="shared" si="26"/>
        <v>2040–2041</v>
      </c>
      <c r="L253" s="356"/>
      <c r="N253" s="95"/>
    </row>
    <row r="254" spans="1:14" x14ac:dyDescent="0.3">
      <c r="A254" s="354">
        <v>51441</v>
      </c>
      <c r="B254" s="92">
        <f t="shared" si="22"/>
        <v>0</v>
      </c>
      <c r="C254" s="93"/>
      <c r="D254" s="94">
        <f t="shared" si="23"/>
        <v>0</v>
      </c>
      <c r="E254" s="355">
        <f t="shared" si="21"/>
        <v>0</v>
      </c>
      <c r="F254" s="94">
        <f t="shared" si="24"/>
        <v>0</v>
      </c>
      <c r="G254" s="94">
        <f>IF(AND(C254&lt;&gt;"",SUM(G$34:G253)&lt;E$25),$E$25/$E$29,0)</f>
        <v>0</v>
      </c>
      <c r="H254" s="94">
        <f t="shared" si="25"/>
        <v>0</v>
      </c>
      <c r="I254" s="94">
        <f t="shared" si="27"/>
        <v>0</v>
      </c>
      <c r="J254" s="320" t="str">
        <f t="shared" si="26"/>
        <v>2040–2041</v>
      </c>
      <c r="L254" s="356"/>
      <c r="N254" s="95"/>
    </row>
    <row r="255" spans="1:14" x14ac:dyDescent="0.3">
      <c r="A255" s="354">
        <v>51471</v>
      </c>
      <c r="B255" s="92">
        <f t="shared" si="22"/>
        <v>0</v>
      </c>
      <c r="C255" s="93"/>
      <c r="D255" s="94">
        <f t="shared" si="23"/>
        <v>0</v>
      </c>
      <c r="E255" s="355">
        <f t="shared" si="21"/>
        <v>0</v>
      </c>
      <c r="F255" s="94">
        <f t="shared" si="24"/>
        <v>0</v>
      </c>
      <c r="G255" s="94">
        <f>IF(AND(C255&lt;&gt;"",SUM(G$34:G254)&lt;E$25),$E$25/$E$29,0)</f>
        <v>0</v>
      </c>
      <c r="H255" s="94">
        <f t="shared" si="25"/>
        <v>0</v>
      </c>
      <c r="I255" s="94">
        <f t="shared" si="27"/>
        <v>0</v>
      </c>
      <c r="J255" s="320" t="str">
        <f t="shared" si="26"/>
        <v>2040–2041</v>
      </c>
      <c r="L255" s="356"/>
      <c r="N255" s="95"/>
    </row>
    <row r="256" spans="1:14" x14ac:dyDescent="0.3">
      <c r="A256" s="354">
        <v>51502</v>
      </c>
      <c r="B256" s="92">
        <f t="shared" si="22"/>
        <v>0</v>
      </c>
      <c r="C256" s="93"/>
      <c r="D256" s="94">
        <f t="shared" si="23"/>
        <v>0</v>
      </c>
      <c r="E256" s="355">
        <f t="shared" si="21"/>
        <v>0</v>
      </c>
      <c r="F256" s="94">
        <f t="shared" si="24"/>
        <v>0</v>
      </c>
      <c r="G256" s="94">
        <f>IF(AND(C256&lt;&gt;"",SUM(G$34:G255)&lt;E$25),$E$25/$E$29,0)</f>
        <v>0</v>
      </c>
      <c r="H256" s="94">
        <f t="shared" si="25"/>
        <v>0</v>
      </c>
      <c r="I256" s="94">
        <f t="shared" si="27"/>
        <v>0</v>
      </c>
      <c r="J256" s="320" t="str">
        <f t="shared" si="26"/>
        <v>2040–2041</v>
      </c>
      <c r="L256" s="356"/>
      <c r="N256" s="95"/>
    </row>
    <row r="257" spans="1:14" x14ac:dyDescent="0.3">
      <c r="A257" s="354">
        <v>51533</v>
      </c>
      <c r="B257" s="92">
        <f t="shared" si="22"/>
        <v>0</v>
      </c>
      <c r="C257" s="93"/>
      <c r="D257" s="94">
        <f t="shared" si="23"/>
        <v>0</v>
      </c>
      <c r="E257" s="355">
        <f t="shared" si="21"/>
        <v>0</v>
      </c>
      <c r="F257" s="94">
        <f t="shared" si="24"/>
        <v>0</v>
      </c>
      <c r="G257" s="94">
        <f>IF(AND(C257&lt;&gt;"",SUM(G$34:G256)&lt;E$25),$E$25/$E$29,0)</f>
        <v>0</v>
      </c>
      <c r="H257" s="94">
        <f t="shared" si="25"/>
        <v>0</v>
      </c>
      <c r="I257" s="94">
        <f t="shared" si="27"/>
        <v>0</v>
      </c>
      <c r="J257" s="320" t="str">
        <f t="shared" si="26"/>
        <v>2040–2041</v>
      </c>
      <c r="L257" s="356"/>
      <c r="N257" s="95"/>
    </row>
    <row r="258" spans="1:14" x14ac:dyDescent="0.3">
      <c r="A258" s="354">
        <v>51561</v>
      </c>
      <c r="B258" s="92">
        <f t="shared" si="22"/>
        <v>0</v>
      </c>
      <c r="C258" s="93"/>
      <c r="D258" s="94">
        <f t="shared" si="23"/>
        <v>0</v>
      </c>
      <c r="E258" s="355">
        <f t="shared" si="21"/>
        <v>0</v>
      </c>
      <c r="F258" s="94">
        <f t="shared" si="24"/>
        <v>0</v>
      </c>
      <c r="G258" s="94">
        <f>IF(AND(C258&lt;&gt;"",SUM(G$34:G257)&lt;E$25),$E$25/$E$29,0)</f>
        <v>0</v>
      </c>
      <c r="H258" s="94">
        <f t="shared" si="25"/>
        <v>0</v>
      </c>
      <c r="I258" s="94">
        <f t="shared" si="27"/>
        <v>0</v>
      </c>
      <c r="J258" s="320" t="str">
        <f t="shared" si="26"/>
        <v>2040–2041</v>
      </c>
      <c r="L258" s="356"/>
      <c r="N258" s="95"/>
    </row>
    <row r="259" spans="1:14" x14ac:dyDescent="0.3">
      <c r="A259" s="354">
        <v>51592</v>
      </c>
      <c r="B259" s="92">
        <f t="shared" si="22"/>
        <v>0</v>
      </c>
      <c r="C259" s="93"/>
      <c r="D259" s="94">
        <f t="shared" si="23"/>
        <v>0</v>
      </c>
      <c r="E259" s="355">
        <f t="shared" si="21"/>
        <v>0</v>
      </c>
      <c r="F259" s="94">
        <f t="shared" si="24"/>
        <v>0</v>
      </c>
      <c r="G259" s="94">
        <f>IF(AND(C259&lt;&gt;"",SUM(G$34:G258)&lt;E$25),$E$25/$E$29,0)</f>
        <v>0</v>
      </c>
      <c r="H259" s="94">
        <f t="shared" si="25"/>
        <v>0</v>
      </c>
      <c r="I259" s="94">
        <f t="shared" si="27"/>
        <v>0</v>
      </c>
      <c r="J259" s="320" t="str">
        <f t="shared" si="26"/>
        <v>2040–2041</v>
      </c>
      <c r="L259" s="356"/>
      <c r="N259" s="95"/>
    </row>
    <row r="260" spans="1:14" x14ac:dyDescent="0.3">
      <c r="A260" s="354">
        <v>51622</v>
      </c>
      <c r="B260" s="92">
        <f t="shared" si="22"/>
        <v>0</v>
      </c>
      <c r="C260" s="93"/>
      <c r="D260" s="94">
        <f t="shared" si="23"/>
        <v>0</v>
      </c>
      <c r="E260" s="355">
        <f t="shared" si="21"/>
        <v>0</v>
      </c>
      <c r="F260" s="94">
        <f t="shared" si="24"/>
        <v>0</v>
      </c>
      <c r="G260" s="94">
        <f>IF(AND(C260&lt;&gt;"",SUM(G$34:G259)&lt;E$25),$E$25/$E$29,0)</f>
        <v>0</v>
      </c>
      <c r="H260" s="94">
        <f t="shared" si="25"/>
        <v>0</v>
      </c>
      <c r="I260" s="94">
        <f t="shared" si="27"/>
        <v>0</v>
      </c>
      <c r="J260" s="320" t="str">
        <f t="shared" si="26"/>
        <v>2040–2041</v>
      </c>
      <c r="L260" s="356"/>
      <c r="N260" s="95"/>
    </row>
    <row r="261" spans="1:14" x14ac:dyDescent="0.3">
      <c r="A261" s="354">
        <v>51653</v>
      </c>
      <c r="B261" s="92">
        <f t="shared" si="22"/>
        <v>0</v>
      </c>
      <c r="C261" s="93"/>
      <c r="D261" s="94">
        <f t="shared" si="23"/>
        <v>0</v>
      </c>
      <c r="E261" s="355">
        <f t="shared" si="21"/>
        <v>0</v>
      </c>
      <c r="F261" s="94">
        <f t="shared" si="24"/>
        <v>0</v>
      </c>
      <c r="G261" s="94">
        <f>IF(AND(C261&lt;&gt;"",SUM(G$34:G260)&lt;E$25),$E$25/$E$29,0)</f>
        <v>0</v>
      </c>
      <c r="H261" s="94">
        <f t="shared" si="25"/>
        <v>0</v>
      </c>
      <c r="I261" s="94">
        <f t="shared" si="27"/>
        <v>0</v>
      </c>
      <c r="J261" s="320" t="str">
        <f t="shared" si="26"/>
        <v>2040–2041</v>
      </c>
      <c r="L261" s="356"/>
      <c r="N261" s="95"/>
    </row>
    <row r="262" spans="1:14" x14ac:dyDescent="0.3">
      <c r="A262" s="354">
        <v>51683</v>
      </c>
      <c r="B262" s="92">
        <f t="shared" si="22"/>
        <v>0</v>
      </c>
      <c r="C262" s="93"/>
      <c r="D262" s="94">
        <f t="shared" si="23"/>
        <v>0</v>
      </c>
      <c r="E262" s="355">
        <f t="shared" si="21"/>
        <v>0</v>
      </c>
      <c r="F262" s="94">
        <f t="shared" si="24"/>
        <v>0</v>
      </c>
      <c r="G262" s="94">
        <f>IF(AND(C262&lt;&gt;"",SUM(G$34:G261)&lt;E$25),$E$25/$E$29,0)</f>
        <v>0</v>
      </c>
      <c r="H262" s="94">
        <f t="shared" si="25"/>
        <v>0</v>
      </c>
      <c r="I262" s="94">
        <f t="shared" si="27"/>
        <v>0</v>
      </c>
      <c r="J262" s="320" t="str">
        <f t="shared" si="26"/>
        <v>2041–2042</v>
      </c>
      <c r="L262" s="356"/>
      <c r="N262" s="95"/>
    </row>
    <row r="263" spans="1:14" x14ac:dyDescent="0.3">
      <c r="A263" s="354">
        <v>51714</v>
      </c>
      <c r="B263" s="92">
        <f t="shared" si="22"/>
        <v>0</v>
      </c>
      <c r="C263" s="93"/>
      <c r="D263" s="94">
        <f t="shared" si="23"/>
        <v>0</v>
      </c>
      <c r="E263" s="355">
        <f t="shared" si="21"/>
        <v>0</v>
      </c>
      <c r="F263" s="94">
        <f t="shared" si="24"/>
        <v>0</v>
      </c>
      <c r="G263" s="94">
        <f>IF(AND(C263&lt;&gt;"",SUM(G$34:G262)&lt;E$25),$E$25/$E$29,0)</f>
        <v>0</v>
      </c>
      <c r="H263" s="94">
        <f t="shared" si="25"/>
        <v>0</v>
      </c>
      <c r="I263" s="94">
        <f t="shared" si="27"/>
        <v>0</v>
      </c>
      <c r="J263" s="320" t="str">
        <f t="shared" si="26"/>
        <v>2041–2042</v>
      </c>
      <c r="L263" s="356"/>
      <c r="N263" s="95"/>
    </row>
    <row r="264" spans="1:14" x14ac:dyDescent="0.3">
      <c r="A264" s="354">
        <v>51745</v>
      </c>
      <c r="B264" s="92">
        <f t="shared" si="22"/>
        <v>0</v>
      </c>
      <c r="C264" s="93"/>
      <c r="D264" s="94">
        <f t="shared" si="23"/>
        <v>0</v>
      </c>
      <c r="E264" s="355">
        <f t="shared" si="21"/>
        <v>0</v>
      </c>
      <c r="F264" s="94">
        <f t="shared" si="24"/>
        <v>0</v>
      </c>
      <c r="G264" s="94">
        <f>IF(AND(C264&lt;&gt;"",SUM(G$34:G263)&lt;E$25),$E$25/$E$29,0)</f>
        <v>0</v>
      </c>
      <c r="H264" s="94">
        <f t="shared" si="25"/>
        <v>0</v>
      </c>
      <c r="I264" s="94">
        <f t="shared" si="27"/>
        <v>0</v>
      </c>
      <c r="J264" s="320" t="str">
        <f t="shared" si="26"/>
        <v>2041–2042</v>
      </c>
      <c r="L264" s="356"/>
      <c r="N264" s="95"/>
    </row>
    <row r="265" spans="1:14" x14ac:dyDescent="0.3">
      <c r="A265" s="354">
        <v>51775</v>
      </c>
      <c r="B265" s="92">
        <f t="shared" si="22"/>
        <v>0</v>
      </c>
      <c r="C265" s="93"/>
      <c r="D265" s="94">
        <f t="shared" si="23"/>
        <v>0</v>
      </c>
      <c r="E265" s="355">
        <f t="shared" si="21"/>
        <v>0</v>
      </c>
      <c r="F265" s="94">
        <f t="shared" si="24"/>
        <v>0</v>
      </c>
      <c r="G265" s="94">
        <f>IF(AND(C265&lt;&gt;"",SUM(G$34:G264)&lt;E$25),$E$25/$E$29,0)</f>
        <v>0</v>
      </c>
      <c r="H265" s="94">
        <f t="shared" si="25"/>
        <v>0</v>
      </c>
      <c r="I265" s="94">
        <f t="shared" si="27"/>
        <v>0</v>
      </c>
      <c r="J265" s="320" t="str">
        <f t="shared" si="26"/>
        <v>2041–2042</v>
      </c>
      <c r="L265" s="356"/>
      <c r="N265" s="95"/>
    </row>
    <row r="266" spans="1:14" x14ac:dyDescent="0.3">
      <c r="A266" s="354">
        <v>51806</v>
      </c>
      <c r="B266" s="92">
        <f t="shared" si="22"/>
        <v>0</v>
      </c>
      <c r="C266" s="93"/>
      <c r="D266" s="94">
        <f t="shared" si="23"/>
        <v>0</v>
      </c>
      <c r="E266" s="355">
        <f t="shared" si="21"/>
        <v>0</v>
      </c>
      <c r="F266" s="94">
        <f t="shared" si="24"/>
        <v>0</v>
      </c>
      <c r="G266" s="94">
        <f>IF(AND(C266&lt;&gt;"",SUM(G$34:G265)&lt;E$25),$E$25/$E$29,0)</f>
        <v>0</v>
      </c>
      <c r="H266" s="94">
        <f t="shared" si="25"/>
        <v>0</v>
      </c>
      <c r="I266" s="94">
        <f t="shared" si="27"/>
        <v>0</v>
      </c>
      <c r="J266" s="320" t="str">
        <f t="shared" si="26"/>
        <v>2041–2042</v>
      </c>
      <c r="L266" s="356"/>
      <c r="N266" s="95"/>
    </row>
    <row r="267" spans="1:14" x14ac:dyDescent="0.3">
      <c r="A267" s="354">
        <v>51836</v>
      </c>
      <c r="B267" s="92">
        <f t="shared" si="22"/>
        <v>0</v>
      </c>
      <c r="C267" s="93"/>
      <c r="D267" s="94">
        <f t="shared" si="23"/>
        <v>0</v>
      </c>
      <c r="E267" s="355">
        <f t="shared" si="21"/>
        <v>0</v>
      </c>
      <c r="F267" s="94">
        <f t="shared" si="24"/>
        <v>0</v>
      </c>
      <c r="G267" s="94">
        <f>IF(AND(C267&lt;&gt;"",SUM(G$34:G266)&lt;E$25),$E$25/$E$29,0)</f>
        <v>0</v>
      </c>
      <c r="H267" s="94">
        <f t="shared" si="25"/>
        <v>0</v>
      </c>
      <c r="I267" s="94">
        <f t="shared" si="27"/>
        <v>0</v>
      </c>
      <c r="J267" s="320" t="str">
        <f t="shared" si="26"/>
        <v>2041–2042</v>
      </c>
      <c r="L267" s="356"/>
      <c r="N267" s="95"/>
    </row>
    <row r="268" spans="1:14" x14ac:dyDescent="0.3">
      <c r="A268" s="354">
        <v>51867</v>
      </c>
      <c r="B268" s="92">
        <f t="shared" si="22"/>
        <v>0</v>
      </c>
      <c r="C268" s="93"/>
      <c r="D268" s="94">
        <f t="shared" si="23"/>
        <v>0</v>
      </c>
      <c r="E268" s="355">
        <f t="shared" si="21"/>
        <v>0</v>
      </c>
      <c r="F268" s="94">
        <f t="shared" si="24"/>
        <v>0</v>
      </c>
      <c r="G268" s="94">
        <f>IF(AND(C268&lt;&gt;"",SUM(G$34:G267)&lt;E$25),$E$25/$E$29,0)</f>
        <v>0</v>
      </c>
      <c r="H268" s="94">
        <f t="shared" si="25"/>
        <v>0</v>
      </c>
      <c r="I268" s="94">
        <f t="shared" si="27"/>
        <v>0</v>
      </c>
      <c r="J268" s="320" t="str">
        <f t="shared" si="26"/>
        <v>2041–2042</v>
      </c>
      <c r="L268" s="356"/>
      <c r="N268" s="95"/>
    </row>
    <row r="269" spans="1:14" x14ac:dyDescent="0.3">
      <c r="A269" s="354">
        <v>51898</v>
      </c>
      <c r="B269" s="92">
        <f t="shared" si="22"/>
        <v>0</v>
      </c>
      <c r="C269" s="93"/>
      <c r="D269" s="94">
        <f t="shared" si="23"/>
        <v>0</v>
      </c>
      <c r="E269" s="355">
        <f t="shared" si="21"/>
        <v>0</v>
      </c>
      <c r="F269" s="94">
        <f t="shared" si="24"/>
        <v>0</v>
      </c>
      <c r="G269" s="94">
        <f>IF(AND(C269&lt;&gt;"",SUM(G$34:G268)&lt;E$25),$E$25/$E$29,0)</f>
        <v>0</v>
      </c>
      <c r="H269" s="94">
        <f t="shared" si="25"/>
        <v>0</v>
      </c>
      <c r="I269" s="94">
        <f t="shared" si="27"/>
        <v>0</v>
      </c>
      <c r="J269" s="320" t="str">
        <f t="shared" si="26"/>
        <v>2041–2042</v>
      </c>
      <c r="L269" s="356"/>
      <c r="N269" s="95"/>
    </row>
    <row r="270" spans="1:14" x14ac:dyDescent="0.3">
      <c r="A270" s="354">
        <v>51926</v>
      </c>
      <c r="B270" s="92">
        <f t="shared" si="22"/>
        <v>0</v>
      </c>
      <c r="C270" s="93"/>
      <c r="D270" s="94">
        <f t="shared" si="23"/>
        <v>0</v>
      </c>
      <c r="E270" s="355">
        <f t="shared" si="21"/>
        <v>0</v>
      </c>
      <c r="F270" s="94">
        <f t="shared" si="24"/>
        <v>0</v>
      </c>
      <c r="G270" s="94">
        <f>IF(AND(C270&lt;&gt;"",SUM(G$34:G269)&lt;E$25),$E$25/$E$29,0)</f>
        <v>0</v>
      </c>
      <c r="H270" s="94">
        <f t="shared" si="25"/>
        <v>0</v>
      </c>
      <c r="I270" s="94">
        <f t="shared" si="27"/>
        <v>0</v>
      </c>
      <c r="J270" s="320" t="str">
        <f t="shared" si="26"/>
        <v>2041–2042</v>
      </c>
      <c r="L270" s="356"/>
      <c r="N270" s="95"/>
    </row>
    <row r="271" spans="1:14" x14ac:dyDescent="0.3">
      <c r="A271" s="354">
        <v>51957</v>
      </c>
      <c r="B271" s="92">
        <f t="shared" si="22"/>
        <v>0</v>
      </c>
      <c r="C271" s="93"/>
      <c r="D271" s="94">
        <f t="shared" si="23"/>
        <v>0</v>
      </c>
      <c r="E271" s="355">
        <f t="shared" si="21"/>
        <v>0</v>
      </c>
      <c r="F271" s="94">
        <f t="shared" si="24"/>
        <v>0</v>
      </c>
      <c r="G271" s="94">
        <f>IF(AND(C271&lt;&gt;"",SUM(G$34:G270)&lt;E$25),$E$25/$E$29,0)</f>
        <v>0</v>
      </c>
      <c r="H271" s="94">
        <f t="shared" si="25"/>
        <v>0</v>
      </c>
      <c r="I271" s="94">
        <f t="shared" si="27"/>
        <v>0</v>
      </c>
      <c r="J271" s="320" t="str">
        <f t="shared" si="26"/>
        <v>2041–2042</v>
      </c>
      <c r="L271" s="356"/>
      <c r="N271" s="95"/>
    </row>
    <row r="272" spans="1:14" x14ac:dyDescent="0.3">
      <c r="A272" s="354">
        <v>51987</v>
      </c>
      <c r="B272" s="92">
        <f t="shared" si="22"/>
        <v>0</v>
      </c>
      <c r="C272" s="93"/>
      <c r="D272" s="94">
        <f t="shared" si="23"/>
        <v>0</v>
      </c>
      <c r="E272" s="355">
        <f t="shared" si="21"/>
        <v>0</v>
      </c>
      <c r="F272" s="94">
        <f t="shared" si="24"/>
        <v>0</v>
      </c>
      <c r="G272" s="94">
        <f>IF(AND(C272&lt;&gt;"",SUM(G$34:G271)&lt;E$25),$E$25/$E$29,0)</f>
        <v>0</v>
      </c>
      <c r="H272" s="94">
        <f t="shared" si="25"/>
        <v>0</v>
      </c>
      <c r="I272" s="94">
        <f t="shared" si="27"/>
        <v>0</v>
      </c>
      <c r="J272" s="320" t="str">
        <f t="shared" si="26"/>
        <v>2041–2042</v>
      </c>
      <c r="L272" s="356"/>
      <c r="N272" s="95"/>
    </row>
    <row r="273" spans="1:14" x14ac:dyDescent="0.3">
      <c r="A273" s="354">
        <v>52018</v>
      </c>
      <c r="B273" s="92">
        <f t="shared" si="22"/>
        <v>0</v>
      </c>
      <c r="C273" s="93"/>
      <c r="D273" s="94">
        <f t="shared" si="23"/>
        <v>0</v>
      </c>
      <c r="E273" s="355">
        <f t="shared" si="21"/>
        <v>0</v>
      </c>
      <c r="F273" s="94">
        <f t="shared" si="24"/>
        <v>0</v>
      </c>
      <c r="G273" s="94">
        <f>IF(AND(C273&lt;&gt;"",SUM(G$34:G272)&lt;E$25),$E$25/$E$29,0)</f>
        <v>0</v>
      </c>
      <c r="H273" s="94">
        <f t="shared" si="25"/>
        <v>0</v>
      </c>
      <c r="I273" s="94">
        <f t="shared" si="27"/>
        <v>0</v>
      </c>
      <c r="J273" s="320" t="str">
        <f t="shared" si="26"/>
        <v>2041–2042</v>
      </c>
      <c r="L273" s="356"/>
      <c r="N273" s="95"/>
    </row>
    <row r="274" spans="1:14" x14ac:dyDescent="0.3">
      <c r="A274" s="354">
        <v>52048</v>
      </c>
      <c r="B274" s="92">
        <f t="shared" si="22"/>
        <v>0</v>
      </c>
      <c r="C274" s="93"/>
      <c r="D274" s="94">
        <f t="shared" si="23"/>
        <v>0</v>
      </c>
      <c r="E274" s="355">
        <f t="shared" si="21"/>
        <v>0</v>
      </c>
      <c r="F274" s="94">
        <f t="shared" si="24"/>
        <v>0</v>
      </c>
      <c r="G274" s="94">
        <f>IF(AND(C274&lt;&gt;"",SUM(G$34:G273)&lt;E$25),$E$25/$E$29,0)</f>
        <v>0</v>
      </c>
      <c r="H274" s="94">
        <f t="shared" si="25"/>
        <v>0</v>
      </c>
      <c r="I274" s="94">
        <f t="shared" si="27"/>
        <v>0</v>
      </c>
      <c r="J274" s="320" t="str">
        <f t="shared" si="26"/>
        <v>2042–2043</v>
      </c>
      <c r="L274" s="356"/>
      <c r="N274" s="95"/>
    </row>
    <row r="275" spans="1:14" x14ac:dyDescent="0.3">
      <c r="A275" s="354">
        <v>52079</v>
      </c>
      <c r="B275" s="92">
        <f t="shared" si="22"/>
        <v>0</v>
      </c>
      <c r="C275" s="93"/>
      <c r="D275" s="94">
        <f t="shared" si="23"/>
        <v>0</v>
      </c>
      <c r="E275" s="355">
        <f t="shared" si="21"/>
        <v>0</v>
      </c>
      <c r="F275" s="94">
        <f t="shared" si="24"/>
        <v>0</v>
      </c>
      <c r="G275" s="94">
        <f>IF(AND(C275&lt;&gt;"",SUM(G$34:G274)&lt;E$25),$E$25/$E$29,0)</f>
        <v>0</v>
      </c>
      <c r="H275" s="94">
        <f t="shared" si="25"/>
        <v>0</v>
      </c>
      <c r="I275" s="94">
        <f t="shared" si="27"/>
        <v>0</v>
      </c>
      <c r="J275" s="320" t="str">
        <f t="shared" si="26"/>
        <v>2042–2043</v>
      </c>
      <c r="L275" s="356"/>
      <c r="N275" s="95"/>
    </row>
    <row r="276" spans="1:14" x14ac:dyDescent="0.3">
      <c r="A276" s="354">
        <v>52110</v>
      </c>
      <c r="B276" s="92">
        <f t="shared" si="22"/>
        <v>0</v>
      </c>
      <c r="C276" s="93"/>
      <c r="D276" s="94">
        <f t="shared" si="23"/>
        <v>0</v>
      </c>
      <c r="E276" s="355">
        <f t="shared" si="21"/>
        <v>0</v>
      </c>
      <c r="F276" s="94">
        <f t="shared" si="24"/>
        <v>0</v>
      </c>
      <c r="G276" s="94">
        <f>IF(AND(C276&lt;&gt;"",SUM(G$34:G275)&lt;E$25),$E$25/$E$29,0)</f>
        <v>0</v>
      </c>
      <c r="H276" s="94">
        <f t="shared" si="25"/>
        <v>0</v>
      </c>
      <c r="I276" s="94">
        <f t="shared" si="27"/>
        <v>0</v>
      </c>
      <c r="J276" s="320" t="str">
        <f t="shared" si="26"/>
        <v>2042–2043</v>
      </c>
      <c r="L276" s="356"/>
      <c r="N276" s="95"/>
    </row>
    <row r="277" spans="1:14" x14ac:dyDescent="0.3">
      <c r="A277" s="354">
        <v>52140</v>
      </c>
      <c r="B277" s="92">
        <f t="shared" si="22"/>
        <v>0</v>
      </c>
      <c r="C277" s="93"/>
      <c r="D277" s="94">
        <f t="shared" si="23"/>
        <v>0</v>
      </c>
      <c r="E277" s="355">
        <f t="shared" si="21"/>
        <v>0</v>
      </c>
      <c r="F277" s="94">
        <f t="shared" si="24"/>
        <v>0</v>
      </c>
      <c r="G277" s="94">
        <f>IF(AND(C277&lt;&gt;"",SUM(G$34:G276)&lt;E$25),$E$25/$E$29,0)</f>
        <v>0</v>
      </c>
      <c r="H277" s="94">
        <f t="shared" si="25"/>
        <v>0</v>
      </c>
      <c r="I277" s="94">
        <f t="shared" si="27"/>
        <v>0</v>
      </c>
      <c r="J277" s="320" t="str">
        <f t="shared" si="26"/>
        <v>2042–2043</v>
      </c>
      <c r="L277" s="356"/>
      <c r="N277" s="95"/>
    </row>
    <row r="278" spans="1:14" x14ac:dyDescent="0.3">
      <c r="A278" s="354">
        <v>52171</v>
      </c>
      <c r="B278" s="92">
        <f t="shared" si="22"/>
        <v>0</v>
      </c>
      <c r="C278" s="93"/>
      <c r="D278" s="94">
        <f t="shared" si="23"/>
        <v>0</v>
      </c>
      <c r="E278" s="355">
        <f t="shared" si="21"/>
        <v>0</v>
      </c>
      <c r="F278" s="94">
        <f t="shared" si="24"/>
        <v>0</v>
      </c>
      <c r="G278" s="94">
        <f>IF(AND(C278&lt;&gt;"",SUM(G$34:G277)&lt;E$25),$E$25/$E$29,0)</f>
        <v>0</v>
      </c>
      <c r="H278" s="94">
        <f t="shared" si="25"/>
        <v>0</v>
      </c>
      <c r="I278" s="94">
        <f t="shared" si="27"/>
        <v>0</v>
      </c>
      <c r="J278" s="320" t="str">
        <f t="shared" si="26"/>
        <v>2042–2043</v>
      </c>
      <c r="L278" s="356"/>
      <c r="N278" s="95"/>
    </row>
    <row r="279" spans="1:14" x14ac:dyDescent="0.3">
      <c r="A279" s="354">
        <v>52201</v>
      </c>
      <c r="B279" s="92">
        <f t="shared" si="22"/>
        <v>0</v>
      </c>
      <c r="C279" s="93"/>
      <c r="D279" s="94">
        <f t="shared" si="23"/>
        <v>0</v>
      </c>
      <c r="E279" s="355">
        <f t="shared" si="21"/>
        <v>0</v>
      </c>
      <c r="F279" s="94">
        <f t="shared" si="24"/>
        <v>0</v>
      </c>
      <c r="G279" s="94">
        <f>IF(AND(C279&lt;&gt;"",SUM(G$34:G278)&lt;E$25),$E$25/$E$29,0)</f>
        <v>0</v>
      </c>
      <c r="H279" s="94">
        <f t="shared" si="25"/>
        <v>0</v>
      </c>
      <c r="I279" s="94">
        <f t="shared" si="27"/>
        <v>0</v>
      </c>
      <c r="J279" s="320" t="str">
        <f t="shared" si="26"/>
        <v>2042–2043</v>
      </c>
      <c r="L279" s="356"/>
      <c r="N279" s="95"/>
    </row>
    <row r="280" spans="1:14" x14ac:dyDescent="0.3">
      <c r="A280" s="354">
        <v>52232</v>
      </c>
      <c r="B280" s="92">
        <f t="shared" si="22"/>
        <v>0</v>
      </c>
      <c r="C280" s="93"/>
      <c r="D280" s="94">
        <f t="shared" si="23"/>
        <v>0</v>
      </c>
      <c r="E280" s="355">
        <f t="shared" si="21"/>
        <v>0</v>
      </c>
      <c r="F280" s="94">
        <f t="shared" si="24"/>
        <v>0</v>
      </c>
      <c r="G280" s="94">
        <f>IF(AND(C280&lt;&gt;"",SUM(G$34:G279)&lt;E$25),$E$25/$E$29,0)</f>
        <v>0</v>
      </c>
      <c r="H280" s="94">
        <f t="shared" si="25"/>
        <v>0</v>
      </c>
      <c r="I280" s="94">
        <f t="shared" si="27"/>
        <v>0</v>
      </c>
      <c r="J280" s="320" t="str">
        <f t="shared" si="26"/>
        <v>2042–2043</v>
      </c>
      <c r="L280" s="356"/>
      <c r="N280" s="95"/>
    </row>
    <row r="281" spans="1:14" x14ac:dyDescent="0.3">
      <c r="A281" s="354">
        <v>52263</v>
      </c>
      <c r="B281" s="92">
        <f t="shared" si="22"/>
        <v>0</v>
      </c>
      <c r="C281" s="93"/>
      <c r="D281" s="94">
        <f t="shared" si="23"/>
        <v>0</v>
      </c>
      <c r="E281" s="355">
        <f t="shared" si="21"/>
        <v>0</v>
      </c>
      <c r="F281" s="94">
        <f t="shared" si="24"/>
        <v>0</v>
      </c>
      <c r="G281" s="94">
        <f>IF(AND(C281&lt;&gt;"",SUM(G$34:G280)&lt;E$25),$E$25/$E$29,0)</f>
        <v>0</v>
      </c>
      <c r="H281" s="94">
        <f t="shared" si="25"/>
        <v>0</v>
      </c>
      <c r="I281" s="94">
        <f t="shared" si="27"/>
        <v>0</v>
      </c>
      <c r="J281" s="320" t="str">
        <f t="shared" si="26"/>
        <v>2042–2043</v>
      </c>
      <c r="L281" s="356"/>
      <c r="N281" s="95"/>
    </row>
    <row r="282" spans="1:14" x14ac:dyDescent="0.3">
      <c r="A282" s="354">
        <v>52291</v>
      </c>
      <c r="B282" s="92">
        <f t="shared" si="22"/>
        <v>0</v>
      </c>
      <c r="C282" s="93"/>
      <c r="D282" s="94">
        <f t="shared" si="23"/>
        <v>0</v>
      </c>
      <c r="E282" s="355">
        <f t="shared" si="21"/>
        <v>0</v>
      </c>
      <c r="F282" s="94">
        <f t="shared" si="24"/>
        <v>0</v>
      </c>
      <c r="G282" s="94">
        <f>IF(AND(C282&lt;&gt;"",SUM(G$34:G281)&lt;E$25),$E$25/$E$29,0)</f>
        <v>0</v>
      </c>
      <c r="H282" s="94">
        <f t="shared" si="25"/>
        <v>0</v>
      </c>
      <c r="I282" s="94">
        <f t="shared" si="27"/>
        <v>0</v>
      </c>
      <c r="J282" s="320" t="str">
        <f t="shared" si="26"/>
        <v>2042–2043</v>
      </c>
      <c r="L282" s="356"/>
      <c r="N282" s="95"/>
    </row>
    <row r="283" spans="1:14" x14ac:dyDescent="0.3">
      <c r="A283" s="354">
        <v>52322</v>
      </c>
      <c r="B283" s="92">
        <f t="shared" si="22"/>
        <v>0</v>
      </c>
      <c r="C283" s="93"/>
      <c r="D283" s="94">
        <f t="shared" si="23"/>
        <v>0</v>
      </c>
      <c r="E283" s="355">
        <f t="shared" si="21"/>
        <v>0</v>
      </c>
      <c r="F283" s="94">
        <f t="shared" si="24"/>
        <v>0</v>
      </c>
      <c r="G283" s="94">
        <f>IF(AND(C283&lt;&gt;"",SUM(G$34:G282)&lt;E$25),$E$25/$E$29,0)</f>
        <v>0</v>
      </c>
      <c r="H283" s="94">
        <f t="shared" si="25"/>
        <v>0</v>
      </c>
      <c r="I283" s="94">
        <f t="shared" si="27"/>
        <v>0</v>
      </c>
      <c r="J283" s="320" t="str">
        <f t="shared" si="26"/>
        <v>2042–2043</v>
      </c>
      <c r="L283" s="356"/>
      <c r="N283" s="95"/>
    </row>
    <row r="284" spans="1:14" x14ac:dyDescent="0.3">
      <c r="A284" s="354">
        <v>52352</v>
      </c>
      <c r="B284" s="92">
        <f t="shared" si="22"/>
        <v>0</v>
      </c>
      <c r="C284" s="93"/>
      <c r="D284" s="94">
        <f t="shared" si="23"/>
        <v>0</v>
      </c>
      <c r="E284" s="355">
        <f t="shared" si="21"/>
        <v>0</v>
      </c>
      <c r="F284" s="94">
        <f t="shared" si="24"/>
        <v>0</v>
      </c>
      <c r="G284" s="94">
        <f>IF(AND(C284&lt;&gt;"",SUM(G$34:G283)&lt;E$25),$E$25/$E$29,0)</f>
        <v>0</v>
      </c>
      <c r="H284" s="94">
        <f t="shared" si="25"/>
        <v>0</v>
      </c>
      <c r="I284" s="94">
        <f t="shared" si="27"/>
        <v>0</v>
      </c>
      <c r="J284" s="320" t="str">
        <f t="shared" si="26"/>
        <v>2042–2043</v>
      </c>
      <c r="L284" s="356"/>
      <c r="N284" s="95"/>
    </row>
    <row r="285" spans="1:14" x14ac:dyDescent="0.3">
      <c r="A285" s="354">
        <v>52383</v>
      </c>
      <c r="B285" s="92">
        <f t="shared" si="22"/>
        <v>0</v>
      </c>
      <c r="C285" s="93"/>
      <c r="D285" s="94">
        <f t="shared" si="23"/>
        <v>0</v>
      </c>
      <c r="E285" s="355">
        <f t="shared" si="21"/>
        <v>0</v>
      </c>
      <c r="F285" s="94">
        <f t="shared" si="24"/>
        <v>0</v>
      </c>
      <c r="G285" s="94">
        <f>IF(AND(C285&lt;&gt;"",SUM(G$34:G284)&lt;E$25),$E$25/$E$29,0)</f>
        <v>0</v>
      </c>
      <c r="H285" s="94">
        <f t="shared" si="25"/>
        <v>0</v>
      </c>
      <c r="I285" s="94">
        <f t="shared" si="27"/>
        <v>0</v>
      </c>
      <c r="J285" s="320" t="str">
        <f t="shared" si="26"/>
        <v>2042–2043</v>
      </c>
      <c r="L285" s="356"/>
      <c r="N285" s="95"/>
    </row>
    <row r="286" spans="1:14" x14ac:dyDescent="0.3">
      <c r="A286" s="354">
        <v>52413</v>
      </c>
      <c r="B286" s="92">
        <f t="shared" si="22"/>
        <v>0</v>
      </c>
      <c r="C286" s="93"/>
      <c r="D286" s="94">
        <f t="shared" si="23"/>
        <v>0</v>
      </c>
      <c r="E286" s="355">
        <f t="shared" si="21"/>
        <v>0</v>
      </c>
      <c r="F286" s="94">
        <f t="shared" si="24"/>
        <v>0</v>
      </c>
      <c r="G286" s="94">
        <f>IF(AND(C286&lt;&gt;"",SUM(G$34:G285)&lt;E$25),$E$25/$E$29,0)</f>
        <v>0</v>
      </c>
      <c r="H286" s="94">
        <f t="shared" si="25"/>
        <v>0</v>
      </c>
      <c r="I286" s="94">
        <f t="shared" si="27"/>
        <v>0</v>
      </c>
      <c r="J286" s="320" t="str">
        <f t="shared" si="26"/>
        <v>2043–2044</v>
      </c>
      <c r="L286" s="356"/>
      <c r="N286" s="95"/>
    </row>
    <row r="287" spans="1:14" x14ac:dyDescent="0.3">
      <c r="A287" s="354">
        <v>52444</v>
      </c>
      <c r="B287" s="92">
        <f t="shared" si="22"/>
        <v>0</v>
      </c>
      <c r="C287" s="93"/>
      <c r="D287" s="94">
        <f t="shared" si="23"/>
        <v>0</v>
      </c>
      <c r="E287" s="355">
        <f t="shared" si="21"/>
        <v>0</v>
      </c>
      <c r="F287" s="94">
        <f t="shared" si="24"/>
        <v>0</v>
      </c>
      <c r="G287" s="94">
        <f>IF(AND(C287&lt;&gt;"",SUM(G$34:G286)&lt;E$25),$E$25/$E$29,0)</f>
        <v>0</v>
      </c>
      <c r="H287" s="94">
        <f t="shared" si="25"/>
        <v>0</v>
      </c>
      <c r="I287" s="94">
        <f t="shared" si="27"/>
        <v>0</v>
      </c>
      <c r="J287" s="320" t="str">
        <f t="shared" si="26"/>
        <v>2043–2044</v>
      </c>
      <c r="L287" s="356"/>
      <c r="N287" s="95"/>
    </row>
    <row r="288" spans="1:14" x14ac:dyDescent="0.3">
      <c r="A288" s="354">
        <v>52475</v>
      </c>
      <c r="B288" s="92">
        <f t="shared" si="22"/>
        <v>0</v>
      </c>
      <c r="C288" s="93"/>
      <c r="D288" s="94">
        <f t="shared" si="23"/>
        <v>0</v>
      </c>
      <c r="E288" s="355">
        <f t="shared" si="21"/>
        <v>0</v>
      </c>
      <c r="F288" s="94">
        <f t="shared" si="24"/>
        <v>0</v>
      </c>
      <c r="G288" s="94">
        <f>IF(AND(C288&lt;&gt;"",SUM(G$34:G287)&lt;E$25),$E$25/$E$29,0)</f>
        <v>0</v>
      </c>
      <c r="H288" s="94">
        <f t="shared" si="25"/>
        <v>0</v>
      </c>
      <c r="I288" s="94">
        <f t="shared" si="27"/>
        <v>0</v>
      </c>
      <c r="J288" s="320" t="str">
        <f t="shared" si="26"/>
        <v>2043–2044</v>
      </c>
      <c r="L288" s="356"/>
      <c r="N288" s="95"/>
    </row>
    <row r="289" spans="1:14" x14ac:dyDescent="0.3">
      <c r="A289" s="354">
        <v>52505</v>
      </c>
      <c r="B289" s="92">
        <f t="shared" si="22"/>
        <v>0</v>
      </c>
      <c r="C289" s="93"/>
      <c r="D289" s="94">
        <f t="shared" si="23"/>
        <v>0</v>
      </c>
      <c r="E289" s="355">
        <f t="shared" si="21"/>
        <v>0</v>
      </c>
      <c r="F289" s="94">
        <f t="shared" si="24"/>
        <v>0</v>
      </c>
      <c r="G289" s="94">
        <f>IF(AND(C289&lt;&gt;"",SUM(G$34:G288)&lt;E$25),$E$25/$E$29,0)</f>
        <v>0</v>
      </c>
      <c r="H289" s="94">
        <f t="shared" si="25"/>
        <v>0</v>
      </c>
      <c r="I289" s="94">
        <f t="shared" si="27"/>
        <v>0</v>
      </c>
      <c r="J289" s="320" t="str">
        <f t="shared" si="26"/>
        <v>2043–2044</v>
      </c>
      <c r="L289" s="356"/>
      <c r="N289" s="95"/>
    </row>
    <row r="290" spans="1:14" x14ac:dyDescent="0.3">
      <c r="A290" s="354">
        <v>52536</v>
      </c>
      <c r="B290" s="92">
        <f t="shared" si="22"/>
        <v>0</v>
      </c>
      <c r="C290" s="93"/>
      <c r="D290" s="94">
        <f t="shared" si="23"/>
        <v>0</v>
      </c>
      <c r="E290" s="355">
        <f t="shared" ref="E290:E353" si="28">C290-D290</f>
        <v>0</v>
      </c>
      <c r="F290" s="94">
        <f t="shared" si="24"/>
        <v>0</v>
      </c>
      <c r="G290" s="94">
        <f>IF(AND(C290&lt;&gt;"",SUM(G$34:G289)&lt;E$25),$E$25/$E$29,0)</f>
        <v>0</v>
      </c>
      <c r="H290" s="94">
        <f t="shared" si="25"/>
        <v>0</v>
      </c>
      <c r="I290" s="94">
        <f t="shared" si="27"/>
        <v>0</v>
      </c>
      <c r="J290" s="320" t="str">
        <f t="shared" si="26"/>
        <v>2043–2044</v>
      </c>
      <c r="L290" s="356"/>
      <c r="N290" s="95"/>
    </row>
    <row r="291" spans="1:14" x14ac:dyDescent="0.3">
      <c r="A291" s="354">
        <v>52566</v>
      </c>
      <c r="B291" s="92">
        <f t="shared" ref="B291:B354" si="29">IF(C291&gt;0,C291*-1,C291)</f>
        <v>0</v>
      </c>
      <c r="C291" s="93"/>
      <c r="D291" s="94">
        <f t="shared" ref="D291:D354" si="30">IF(C291="",0,IF($E$20="Beginning",IF(C290&lt;&gt;"",$F290*$E$16/12,0),IF(C290&lt;&gt;"",$F290*$E$16/12,$E$21*$E$16/12)))</f>
        <v>0</v>
      </c>
      <c r="E291" s="355">
        <f t="shared" si="28"/>
        <v>0</v>
      </c>
      <c r="F291" s="94">
        <f t="shared" ref="F291:F354" si="31">IF(C291="",0,IF(C290="",$E$21-E291,IF(C291&lt;&gt;"",F290-E291)))</f>
        <v>0</v>
      </c>
      <c r="G291" s="94">
        <f>IF(AND(C291&lt;&gt;"",SUM(G$34:G290)&lt;E$25),$E$25/$E$29,0)</f>
        <v>0</v>
      </c>
      <c r="H291" s="94">
        <f t="shared" ref="H291:H354" si="32">IF(C291&lt;&gt;"",G291+H290,0)</f>
        <v>0</v>
      </c>
      <c r="I291" s="94">
        <f t="shared" si="27"/>
        <v>0</v>
      </c>
      <c r="J291" s="320" t="str">
        <f t="shared" ref="J291:J354" si="33">IF(OR(MONTH(A291)=1,MONTH(A291)=2,MONTH(A291)=3,MONTH(A291)=4,MONTH(A291)=5,MONTH(A291)=6),YEAR(A291)-1&amp;"–"&amp;YEAR(A291),YEAR(A291)&amp;"–"&amp;YEAR(A291)+1)</f>
        <v>2043–2044</v>
      </c>
      <c r="L291" s="356"/>
      <c r="N291" s="95"/>
    </row>
    <row r="292" spans="1:14" x14ac:dyDescent="0.3">
      <c r="A292" s="354">
        <v>52597</v>
      </c>
      <c r="B292" s="92">
        <f t="shared" si="29"/>
        <v>0</v>
      </c>
      <c r="C292" s="93"/>
      <c r="D292" s="94">
        <f t="shared" si="30"/>
        <v>0</v>
      </c>
      <c r="E292" s="355">
        <f t="shared" si="28"/>
        <v>0</v>
      </c>
      <c r="F292" s="94">
        <f t="shared" si="31"/>
        <v>0</v>
      </c>
      <c r="G292" s="94">
        <f>IF(AND(C292&lt;&gt;"",SUM(G$34:G291)&lt;E$25),$E$25/$E$29,0)</f>
        <v>0</v>
      </c>
      <c r="H292" s="94">
        <f t="shared" si="32"/>
        <v>0</v>
      </c>
      <c r="I292" s="94">
        <f t="shared" ref="I292:I355" si="34">IF(C292&lt;&gt;"",$E$25-H292,0)</f>
        <v>0</v>
      </c>
      <c r="J292" s="320" t="str">
        <f t="shared" si="33"/>
        <v>2043–2044</v>
      </c>
      <c r="L292" s="356"/>
      <c r="N292" s="95"/>
    </row>
    <row r="293" spans="1:14" x14ac:dyDescent="0.3">
      <c r="A293" s="354">
        <v>52628</v>
      </c>
      <c r="B293" s="92">
        <f t="shared" si="29"/>
        <v>0</v>
      </c>
      <c r="C293" s="93"/>
      <c r="D293" s="94">
        <f t="shared" si="30"/>
        <v>0</v>
      </c>
      <c r="E293" s="355">
        <f t="shared" si="28"/>
        <v>0</v>
      </c>
      <c r="F293" s="94">
        <f t="shared" si="31"/>
        <v>0</v>
      </c>
      <c r="G293" s="94">
        <f>IF(AND(C293&lt;&gt;"",SUM(G$34:G292)&lt;E$25),$E$25/$E$29,0)</f>
        <v>0</v>
      </c>
      <c r="H293" s="94">
        <f t="shared" si="32"/>
        <v>0</v>
      </c>
      <c r="I293" s="94">
        <f t="shared" si="34"/>
        <v>0</v>
      </c>
      <c r="J293" s="320" t="str">
        <f t="shared" si="33"/>
        <v>2043–2044</v>
      </c>
      <c r="L293" s="356"/>
      <c r="N293" s="95"/>
    </row>
    <row r="294" spans="1:14" x14ac:dyDescent="0.3">
      <c r="A294" s="354">
        <v>52657</v>
      </c>
      <c r="B294" s="92">
        <f t="shared" si="29"/>
        <v>0</v>
      </c>
      <c r="C294" s="93"/>
      <c r="D294" s="94">
        <f t="shared" si="30"/>
        <v>0</v>
      </c>
      <c r="E294" s="355">
        <f t="shared" si="28"/>
        <v>0</v>
      </c>
      <c r="F294" s="94">
        <f t="shared" si="31"/>
        <v>0</v>
      </c>
      <c r="G294" s="94">
        <f>IF(AND(C294&lt;&gt;"",SUM(G$34:G293)&lt;E$25),$E$25/$E$29,0)</f>
        <v>0</v>
      </c>
      <c r="H294" s="94">
        <f t="shared" si="32"/>
        <v>0</v>
      </c>
      <c r="I294" s="94">
        <f t="shared" si="34"/>
        <v>0</v>
      </c>
      <c r="J294" s="320" t="str">
        <f t="shared" si="33"/>
        <v>2043–2044</v>
      </c>
      <c r="L294" s="356"/>
      <c r="N294" s="95"/>
    </row>
    <row r="295" spans="1:14" x14ac:dyDescent="0.3">
      <c r="A295" s="354">
        <v>52688</v>
      </c>
      <c r="B295" s="92">
        <f t="shared" si="29"/>
        <v>0</v>
      </c>
      <c r="C295" s="93"/>
      <c r="D295" s="94">
        <f t="shared" si="30"/>
        <v>0</v>
      </c>
      <c r="E295" s="355">
        <f t="shared" si="28"/>
        <v>0</v>
      </c>
      <c r="F295" s="94">
        <f t="shared" si="31"/>
        <v>0</v>
      </c>
      <c r="G295" s="94">
        <f>IF(AND(C295&lt;&gt;"",SUM(G$34:G294)&lt;E$25),$E$25/$E$29,0)</f>
        <v>0</v>
      </c>
      <c r="H295" s="94">
        <f t="shared" si="32"/>
        <v>0</v>
      </c>
      <c r="I295" s="94">
        <f t="shared" si="34"/>
        <v>0</v>
      </c>
      <c r="J295" s="320" t="str">
        <f t="shared" si="33"/>
        <v>2043–2044</v>
      </c>
      <c r="L295" s="356"/>
      <c r="N295" s="95"/>
    </row>
    <row r="296" spans="1:14" x14ac:dyDescent="0.3">
      <c r="A296" s="354">
        <v>52718</v>
      </c>
      <c r="B296" s="92">
        <f t="shared" si="29"/>
        <v>0</v>
      </c>
      <c r="C296" s="93"/>
      <c r="D296" s="94">
        <f t="shared" si="30"/>
        <v>0</v>
      </c>
      <c r="E296" s="355">
        <f t="shared" si="28"/>
        <v>0</v>
      </c>
      <c r="F296" s="94">
        <f t="shared" si="31"/>
        <v>0</v>
      </c>
      <c r="G296" s="94">
        <f>IF(AND(C296&lt;&gt;"",SUM(G$34:G295)&lt;E$25),$E$25/$E$29,0)</f>
        <v>0</v>
      </c>
      <c r="H296" s="94">
        <f t="shared" si="32"/>
        <v>0</v>
      </c>
      <c r="I296" s="94">
        <f t="shared" si="34"/>
        <v>0</v>
      </c>
      <c r="J296" s="320" t="str">
        <f t="shared" si="33"/>
        <v>2043–2044</v>
      </c>
      <c r="L296" s="356"/>
      <c r="N296" s="95"/>
    </row>
    <row r="297" spans="1:14" x14ac:dyDescent="0.3">
      <c r="A297" s="354">
        <v>52749</v>
      </c>
      <c r="B297" s="92">
        <f t="shared" si="29"/>
        <v>0</v>
      </c>
      <c r="C297" s="93"/>
      <c r="D297" s="94">
        <f t="shared" si="30"/>
        <v>0</v>
      </c>
      <c r="E297" s="355">
        <f t="shared" si="28"/>
        <v>0</v>
      </c>
      <c r="F297" s="94">
        <f t="shared" si="31"/>
        <v>0</v>
      </c>
      <c r="G297" s="94">
        <f>IF(AND(C297&lt;&gt;"",SUM(G$34:G296)&lt;E$25),$E$25/$E$29,0)</f>
        <v>0</v>
      </c>
      <c r="H297" s="94">
        <f t="shared" si="32"/>
        <v>0</v>
      </c>
      <c r="I297" s="94">
        <f t="shared" si="34"/>
        <v>0</v>
      </c>
      <c r="J297" s="320" t="str">
        <f t="shared" si="33"/>
        <v>2043–2044</v>
      </c>
      <c r="L297" s="356"/>
      <c r="N297" s="95"/>
    </row>
    <row r="298" spans="1:14" x14ac:dyDescent="0.3">
      <c r="A298" s="354">
        <v>52779</v>
      </c>
      <c r="B298" s="92">
        <f t="shared" si="29"/>
        <v>0</v>
      </c>
      <c r="C298" s="93"/>
      <c r="D298" s="94">
        <f t="shared" si="30"/>
        <v>0</v>
      </c>
      <c r="E298" s="355">
        <f t="shared" si="28"/>
        <v>0</v>
      </c>
      <c r="F298" s="94">
        <f t="shared" si="31"/>
        <v>0</v>
      </c>
      <c r="G298" s="94">
        <f>IF(AND(C298&lt;&gt;"",SUM(G$34:G297)&lt;E$25),$E$25/$E$29,0)</f>
        <v>0</v>
      </c>
      <c r="H298" s="94">
        <f t="shared" si="32"/>
        <v>0</v>
      </c>
      <c r="I298" s="94">
        <f t="shared" si="34"/>
        <v>0</v>
      </c>
      <c r="J298" s="320" t="str">
        <f t="shared" si="33"/>
        <v>2044–2045</v>
      </c>
      <c r="L298" s="356"/>
      <c r="N298" s="95"/>
    </row>
    <row r="299" spans="1:14" x14ac:dyDescent="0.3">
      <c r="A299" s="354">
        <v>52810</v>
      </c>
      <c r="B299" s="92">
        <f t="shared" si="29"/>
        <v>0</v>
      </c>
      <c r="C299" s="93"/>
      <c r="D299" s="94">
        <f t="shared" si="30"/>
        <v>0</v>
      </c>
      <c r="E299" s="355">
        <f t="shared" si="28"/>
        <v>0</v>
      </c>
      <c r="F299" s="94">
        <f t="shared" si="31"/>
        <v>0</v>
      </c>
      <c r="G299" s="94">
        <f>IF(AND(C299&lt;&gt;"",SUM(G$34:G298)&lt;E$25),$E$25/$E$29,0)</f>
        <v>0</v>
      </c>
      <c r="H299" s="94">
        <f t="shared" si="32"/>
        <v>0</v>
      </c>
      <c r="I299" s="94">
        <f t="shared" si="34"/>
        <v>0</v>
      </c>
      <c r="J299" s="320" t="str">
        <f t="shared" si="33"/>
        <v>2044–2045</v>
      </c>
      <c r="L299" s="356"/>
      <c r="N299" s="95"/>
    </row>
    <row r="300" spans="1:14" x14ac:dyDescent="0.3">
      <c r="A300" s="354">
        <v>52841</v>
      </c>
      <c r="B300" s="92">
        <f t="shared" si="29"/>
        <v>0</v>
      </c>
      <c r="C300" s="93"/>
      <c r="D300" s="94">
        <f t="shared" si="30"/>
        <v>0</v>
      </c>
      <c r="E300" s="355">
        <f t="shared" si="28"/>
        <v>0</v>
      </c>
      <c r="F300" s="94">
        <f t="shared" si="31"/>
        <v>0</v>
      </c>
      <c r="G300" s="94">
        <f>IF(AND(C300&lt;&gt;"",SUM(G$34:G299)&lt;E$25),$E$25/$E$29,0)</f>
        <v>0</v>
      </c>
      <c r="H300" s="94">
        <f t="shared" si="32"/>
        <v>0</v>
      </c>
      <c r="I300" s="94">
        <f t="shared" si="34"/>
        <v>0</v>
      </c>
      <c r="J300" s="320" t="str">
        <f t="shared" si="33"/>
        <v>2044–2045</v>
      </c>
      <c r="L300" s="356"/>
      <c r="N300" s="95"/>
    </row>
    <row r="301" spans="1:14" x14ac:dyDescent="0.3">
      <c r="A301" s="354">
        <v>52871</v>
      </c>
      <c r="B301" s="92">
        <f t="shared" si="29"/>
        <v>0</v>
      </c>
      <c r="C301" s="93"/>
      <c r="D301" s="94">
        <f t="shared" si="30"/>
        <v>0</v>
      </c>
      <c r="E301" s="355">
        <f t="shared" si="28"/>
        <v>0</v>
      </c>
      <c r="F301" s="94">
        <f t="shared" si="31"/>
        <v>0</v>
      </c>
      <c r="G301" s="94">
        <f>IF(AND(C301&lt;&gt;"",SUM(G$34:G300)&lt;E$25),$E$25/$E$29,0)</f>
        <v>0</v>
      </c>
      <c r="H301" s="94">
        <f t="shared" si="32"/>
        <v>0</v>
      </c>
      <c r="I301" s="94">
        <f t="shared" si="34"/>
        <v>0</v>
      </c>
      <c r="J301" s="320" t="str">
        <f t="shared" si="33"/>
        <v>2044–2045</v>
      </c>
      <c r="L301" s="356"/>
      <c r="N301" s="95"/>
    </row>
    <row r="302" spans="1:14" x14ac:dyDescent="0.3">
      <c r="A302" s="354">
        <v>52902</v>
      </c>
      <c r="B302" s="92">
        <f t="shared" si="29"/>
        <v>0</v>
      </c>
      <c r="C302" s="93"/>
      <c r="D302" s="94">
        <f t="shared" si="30"/>
        <v>0</v>
      </c>
      <c r="E302" s="355">
        <f t="shared" si="28"/>
        <v>0</v>
      </c>
      <c r="F302" s="94">
        <f t="shared" si="31"/>
        <v>0</v>
      </c>
      <c r="G302" s="94">
        <f>IF(AND(C302&lt;&gt;"",SUM(G$34:G301)&lt;E$25),$E$25/$E$29,0)</f>
        <v>0</v>
      </c>
      <c r="H302" s="94">
        <f t="shared" si="32"/>
        <v>0</v>
      </c>
      <c r="I302" s="94">
        <f t="shared" si="34"/>
        <v>0</v>
      </c>
      <c r="J302" s="320" t="str">
        <f t="shared" si="33"/>
        <v>2044–2045</v>
      </c>
      <c r="L302" s="356"/>
      <c r="N302" s="95"/>
    </row>
    <row r="303" spans="1:14" x14ac:dyDescent="0.3">
      <c r="A303" s="354">
        <v>52932</v>
      </c>
      <c r="B303" s="92">
        <f t="shared" si="29"/>
        <v>0</v>
      </c>
      <c r="C303" s="93"/>
      <c r="D303" s="94">
        <f t="shared" si="30"/>
        <v>0</v>
      </c>
      <c r="E303" s="355">
        <f t="shared" si="28"/>
        <v>0</v>
      </c>
      <c r="F303" s="94">
        <f t="shared" si="31"/>
        <v>0</v>
      </c>
      <c r="G303" s="94">
        <f>IF(AND(C303&lt;&gt;"",SUM(G$34:G302)&lt;E$25),$E$25/$E$29,0)</f>
        <v>0</v>
      </c>
      <c r="H303" s="94">
        <f t="shared" si="32"/>
        <v>0</v>
      </c>
      <c r="I303" s="94">
        <f t="shared" si="34"/>
        <v>0</v>
      </c>
      <c r="J303" s="320" t="str">
        <f t="shared" si="33"/>
        <v>2044–2045</v>
      </c>
      <c r="L303" s="356"/>
      <c r="N303" s="95"/>
    </row>
    <row r="304" spans="1:14" x14ac:dyDescent="0.3">
      <c r="A304" s="354">
        <v>52963</v>
      </c>
      <c r="B304" s="92">
        <f t="shared" si="29"/>
        <v>0</v>
      </c>
      <c r="C304" s="93"/>
      <c r="D304" s="94">
        <f t="shared" si="30"/>
        <v>0</v>
      </c>
      <c r="E304" s="355">
        <f t="shared" si="28"/>
        <v>0</v>
      </c>
      <c r="F304" s="94">
        <f t="shared" si="31"/>
        <v>0</v>
      </c>
      <c r="G304" s="94">
        <f>IF(AND(C304&lt;&gt;"",SUM(G$34:G303)&lt;E$25),$E$25/$E$29,0)</f>
        <v>0</v>
      </c>
      <c r="H304" s="94">
        <f t="shared" si="32"/>
        <v>0</v>
      </c>
      <c r="I304" s="94">
        <f t="shared" si="34"/>
        <v>0</v>
      </c>
      <c r="J304" s="320" t="str">
        <f t="shared" si="33"/>
        <v>2044–2045</v>
      </c>
      <c r="L304" s="356"/>
      <c r="N304" s="95"/>
    </row>
    <row r="305" spans="1:14" x14ac:dyDescent="0.3">
      <c r="A305" s="354">
        <v>52994</v>
      </c>
      <c r="B305" s="92">
        <f t="shared" si="29"/>
        <v>0</v>
      </c>
      <c r="C305" s="93"/>
      <c r="D305" s="94">
        <f t="shared" si="30"/>
        <v>0</v>
      </c>
      <c r="E305" s="355">
        <f t="shared" si="28"/>
        <v>0</v>
      </c>
      <c r="F305" s="94">
        <f t="shared" si="31"/>
        <v>0</v>
      </c>
      <c r="G305" s="94">
        <f>IF(AND(C305&lt;&gt;"",SUM(G$34:G304)&lt;E$25),$E$25/$E$29,0)</f>
        <v>0</v>
      </c>
      <c r="H305" s="94">
        <f t="shared" si="32"/>
        <v>0</v>
      </c>
      <c r="I305" s="94">
        <f t="shared" si="34"/>
        <v>0</v>
      </c>
      <c r="J305" s="320" t="str">
        <f t="shared" si="33"/>
        <v>2044–2045</v>
      </c>
      <c r="L305" s="356"/>
      <c r="N305" s="95"/>
    </row>
    <row r="306" spans="1:14" x14ac:dyDescent="0.3">
      <c r="A306" s="354">
        <v>53022</v>
      </c>
      <c r="B306" s="92">
        <f t="shared" si="29"/>
        <v>0</v>
      </c>
      <c r="C306" s="93"/>
      <c r="D306" s="94">
        <f t="shared" si="30"/>
        <v>0</v>
      </c>
      <c r="E306" s="355">
        <f t="shared" si="28"/>
        <v>0</v>
      </c>
      <c r="F306" s="94">
        <f t="shared" si="31"/>
        <v>0</v>
      </c>
      <c r="G306" s="94">
        <f>IF(AND(C306&lt;&gt;"",SUM(G$34:G305)&lt;E$25),$E$25/$E$29,0)</f>
        <v>0</v>
      </c>
      <c r="H306" s="94">
        <f t="shared" si="32"/>
        <v>0</v>
      </c>
      <c r="I306" s="94">
        <f t="shared" si="34"/>
        <v>0</v>
      </c>
      <c r="J306" s="320" t="str">
        <f t="shared" si="33"/>
        <v>2044–2045</v>
      </c>
      <c r="L306" s="356"/>
      <c r="N306" s="95"/>
    </row>
    <row r="307" spans="1:14" x14ac:dyDescent="0.3">
      <c r="A307" s="354">
        <v>53053</v>
      </c>
      <c r="B307" s="92">
        <f t="shared" si="29"/>
        <v>0</v>
      </c>
      <c r="C307" s="93"/>
      <c r="D307" s="94">
        <f t="shared" si="30"/>
        <v>0</v>
      </c>
      <c r="E307" s="355">
        <f t="shared" si="28"/>
        <v>0</v>
      </c>
      <c r="F307" s="94">
        <f t="shared" si="31"/>
        <v>0</v>
      </c>
      <c r="G307" s="94">
        <f>IF(AND(C307&lt;&gt;"",SUM(G$34:G306)&lt;E$25),$E$25/$E$29,0)</f>
        <v>0</v>
      </c>
      <c r="H307" s="94">
        <f t="shared" si="32"/>
        <v>0</v>
      </c>
      <c r="I307" s="94">
        <f t="shared" si="34"/>
        <v>0</v>
      </c>
      <c r="J307" s="320" t="str">
        <f t="shared" si="33"/>
        <v>2044–2045</v>
      </c>
      <c r="L307" s="356"/>
      <c r="N307" s="95"/>
    </row>
    <row r="308" spans="1:14" x14ac:dyDescent="0.3">
      <c r="A308" s="354">
        <v>53083</v>
      </c>
      <c r="B308" s="92">
        <f t="shared" si="29"/>
        <v>0</v>
      </c>
      <c r="C308" s="93"/>
      <c r="D308" s="94">
        <f t="shared" si="30"/>
        <v>0</v>
      </c>
      <c r="E308" s="355">
        <f t="shared" si="28"/>
        <v>0</v>
      </c>
      <c r="F308" s="94">
        <f t="shared" si="31"/>
        <v>0</v>
      </c>
      <c r="G308" s="94">
        <f>IF(AND(C308&lt;&gt;"",SUM(G$34:G307)&lt;E$25),$E$25/$E$29,0)</f>
        <v>0</v>
      </c>
      <c r="H308" s="94">
        <f t="shared" si="32"/>
        <v>0</v>
      </c>
      <c r="I308" s="94">
        <f t="shared" si="34"/>
        <v>0</v>
      </c>
      <c r="J308" s="320" t="str">
        <f t="shared" si="33"/>
        <v>2044–2045</v>
      </c>
      <c r="L308" s="356"/>
      <c r="N308" s="95"/>
    </row>
    <row r="309" spans="1:14" x14ac:dyDescent="0.3">
      <c r="A309" s="354">
        <v>53114</v>
      </c>
      <c r="B309" s="92">
        <f t="shared" si="29"/>
        <v>0</v>
      </c>
      <c r="C309" s="93"/>
      <c r="D309" s="94">
        <f t="shared" si="30"/>
        <v>0</v>
      </c>
      <c r="E309" s="355">
        <f t="shared" si="28"/>
        <v>0</v>
      </c>
      <c r="F309" s="94">
        <f t="shared" si="31"/>
        <v>0</v>
      </c>
      <c r="G309" s="94">
        <f>IF(AND(C309&lt;&gt;"",SUM(G$34:G308)&lt;E$25),$E$25/$E$29,0)</f>
        <v>0</v>
      </c>
      <c r="H309" s="94">
        <f t="shared" si="32"/>
        <v>0</v>
      </c>
      <c r="I309" s="94">
        <f t="shared" si="34"/>
        <v>0</v>
      </c>
      <c r="J309" s="320" t="str">
        <f t="shared" si="33"/>
        <v>2044–2045</v>
      </c>
      <c r="L309" s="356"/>
      <c r="N309" s="95"/>
    </row>
    <row r="310" spans="1:14" x14ac:dyDescent="0.3">
      <c r="A310" s="354">
        <v>53144</v>
      </c>
      <c r="B310" s="92">
        <f t="shared" si="29"/>
        <v>0</v>
      </c>
      <c r="C310" s="93"/>
      <c r="D310" s="94">
        <f t="shared" si="30"/>
        <v>0</v>
      </c>
      <c r="E310" s="355">
        <f t="shared" si="28"/>
        <v>0</v>
      </c>
      <c r="F310" s="94">
        <f t="shared" si="31"/>
        <v>0</v>
      </c>
      <c r="G310" s="94">
        <f>IF(AND(C310&lt;&gt;"",SUM(G$34:G309)&lt;E$25),$E$25/$E$29,0)</f>
        <v>0</v>
      </c>
      <c r="H310" s="94">
        <f t="shared" si="32"/>
        <v>0</v>
      </c>
      <c r="I310" s="94">
        <f t="shared" si="34"/>
        <v>0</v>
      </c>
      <c r="J310" s="320" t="str">
        <f t="shared" si="33"/>
        <v>2045–2046</v>
      </c>
      <c r="L310" s="356"/>
      <c r="N310" s="95"/>
    </row>
    <row r="311" spans="1:14" x14ac:dyDescent="0.3">
      <c r="A311" s="354">
        <v>53175</v>
      </c>
      <c r="B311" s="92">
        <f t="shared" si="29"/>
        <v>0</v>
      </c>
      <c r="C311" s="93"/>
      <c r="D311" s="94">
        <f t="shared" si="30"/>
        <v>0</v>
      </c>
      <c r="E311" s="355">
        <f t="shared" si="28"/>
        <v>0</v>
      </c>
      <c r="F311" s="94">
        <f t="shared" si="31"/>
        <v>0</v>
      </c>
      <c r="G311" s="94">
        <f>IF(AND(C311&lt;&gt;"",SUM(G$34:G310)&lt;E$25),$E$25/$E$29,0)</f>
        <v>0</v>
      </c>
      <c r="H311" s="94">
        <f t="shared" si="32"/>
        <v>0</v>
      </c>
      <c r="I311" s="94">
        <f t="shared" si="34"/>
        <v>0</v>
      </c>
      <c r="J311" s="320" t="str">
        <f t="shared" si="33"/>
        <v>2045–2046</v>
      </c>
      <c r="L311" s="356"/>
      <c r="N311" s="95"/>
    </row>
    <row r="312" spans="1:14" x14ac:dyDescent="0.3">
      <c r="A312" s="354">
        <v>53206</v>
      </c>
      <c r="B312" s="92">
        <f t="shared" si="29"/>
        <v>0</v>
      </c>
      <c r="C312" s="93"/>
      <c r="D312" s="94">
        <f t="shared" si="30"/>
        <v>0</v>
      </c>
      <c r="E312" s="355">
        <f t="shared" si="28"/>
        <v>0</v>
      </c>
      <c r="F312" s="94">
        <f t="shared" si="31"/>
        <v>0</v>
      </c>
      <c r="G312" s="94">
        <f>IF(AND(C312&lt;&gt;"",SUM(G$34:G311)&lt;E$25),$E$25/$E$29,0)</f>
        <v>0</v>
      </c>
      <c r="H312" s="94">
        <f t="shared" si="32"/>
        <v>0</v>
      </c>
      <c r="I312" s="94">
        <f t="shared" si="34"/>
        <v>0</v>
      </c>
      <c r="J312" s="320" t="str">
        <f t="shared" si="33"/>
        <v>2045–2046</v>
      </c>
      <c r="L312" s="356"/>
      <c r="N312" s="95"/>
    </row>
    <row r="313" spans="1:14" x14ac:dyDescent="0.3">
      <c r="A313" s="354">
        <v>53236</v>
      </c>
      <c r="B313" s="92">
        <f t="shared" si="29"/>
        <v>0</v>
      </c>
      <c r="C313" s="93"/>
      <c r="D313" s="94">
        <f t="shared" si="30"/>
        <v>0</v>
      </c>
      <c r="E313" s="355">
        <f t="shared" si="28"/>
        <v>0</v>
      </c>
      <c r="F313" s="94">
        <f t="shared" si="31"/>
        <v>0</v>
      </c>
      <c r="G313" s="94">
        <f>IF(AND(C313&lt;&gt;"",SUM(G$34:G312)&lt;E$25),$E$25/$E$29,0)</f>
        <v>0</v>
      </c>
      <c r="H313" s="94">
        <f t="shared" si="32"/>
        <v>0</v>
      </c>
      <c r="I313" s="94">
        <f t="shared" si="34"/>
        <v>0</v>
      </c>
      <c r="J313" s="320" t="str">
        <f t="shared" si="33"/>
        <v>2045–2046</v>
      </c>
      <c r="L313" s="356"/>
      <c r="N313" s="95"/>
    </row>
    <row r="314" spans="1:14" x14ac:dyDescent="0.3">
      <c r="A314" s="354">
        <v>53267</v>
      </c>
      <c r="B314" s="92">
        <f t="shared" si="29"/>
        <v>0</v>
      </c>
      <c r="C314" s="93"/>
      <c r="D314" s="94">
        <f t="shared" si="30"/>
        <v>0</v>
      </c>
      <c r="E314" s="355">
        <f t="shared" si="28"/>
        <v>0</v>
      </c>
      <c r="F314" s="94">
        <f t="shared" si="31"/>
        <v>0</v>
      </c>
      <c r="G314" s="94">
        <f>IF(AND(C314&lt;&gt;"",SUM(G$34:G313)&lt;E$25),$E$25/$E$29,0)</f>
        <v>0</v>
      </c>
      <c r="H314" s="94">
        <f t="shared" si="32"/>
        <v>0</v>
      </c>
      <c r="I314" s="94">
        <f t="shared" si="34"/>
        <v>0</v>
      </c>
      <c r="J314" s="320" t="str">
        <f t="shared" si="33"/>
        <v>2045–2046</v>
      </c>
      <c r="L314" s="356"/>
      <c r="N314" s="95"/>
    </row>
    <row r="315" spans="1:14" x14ac:dyDescent="0.3">
      <c r="A315" s="354">
        <v>53297</v>
      </c>
      <c r="B315" s="92">
        <f t="shared" si="29"/>
        <v>0</v>
      </c>
      <c r="C315" s="93"/>
      <c r="D315" s="94">
        <f t="shared" si="30"/>
        <v>0</v>
      </c>
      <c r="E315" s="355">
        <f t="shared" si="28"/>
        <v>0</v>
      </c>
      <c r="F315" s="94">
        <f t="shared" si="31"/>
        <v>0</v>
      </c>
      <c r="G315" s="94">
        <f>IF(AND(C315&lt;&gt;"",SUM(G$34:G314)&lt;E$25),$E$25/$E$29,0)</f>
        <v>0</v>
      </c>
      <c r="H315" s="94">
        <f t="shared" si="32"/>
        <v>0</v>
      </c>
      <c r="I315" s="94">
        <f t="shared" si="34"/>
        <v>0</v>
      </c>
      <c r="J315" s="320" t="str">
        <f t="shared" si="33"/>
        <v>2045–2046</v>
      </c>
      <c r="L315" s="356"/>
      <c r="N315" s="95"/>
    </row>
    <row r="316" spans="1:14" x14ac:dyDescent="0.3">
      <c r="A316" s="354">
        <v>53328</v>
      </c>
      <c r="B316" s="92">
        <f t="shared" si="29"/>
        <v>0</v>
      </c>
      <c r="C316" s="93"/>
      <c r="D316" s="94">
        <f t="shared" si="30"/>
        <v>0</v>
      </c>
      <c r="E316" s="355">
        <f t="shared" si="28"/>
        <v>0</v>
      </c>
      <c r="F316" s="94">
        <f t="shared" si="31"/>
        <v>0</v>
      </c>
      <c r="G316" s="94">
        <f>IF(AND(C316&lt;&gt;"",SUM(G$34:G315)&lt;E$25),$E$25/$E$29,0)</f>
        <v>0</v>
      </c>
      <c r="H316" s="94">
        <f t="shared" si="32"/>
        <v>0</v>
      </c>
      <c r="I316" s="94">
        <f t="shared" si="34"/>
        <v>0</v>
      </c>
      <c r="J316" s="320" t="str">
        <f t="shared" si="33"/>
        <v>2045–2046</v>
      </c>
      <c r="L316" s="356"/>
      <c r="N316" s="95"/>
    </row>
    <row r="317" spans="1:14" x14ac:dyDescent="0.3">
      <c r="A317" s="354">
        <v>53359</v>
      </c>
      <c r="B317" s="92">
        <f t="shared" si="29"/>
        <v>0</v>
      </c>
      <c r="C317" s="93"/>
      <c r="D317" s="94">
        <f t="shared" si="30"/>
        <v>0</v>
      </c>
      <c r="E317" s="355">
        <f t="shared" si="28"/>
        <v>0</v>
      </c>
      <c r="F317" s="94">
        <f t="shared" si="31"/>
        <v>0</v>
      </c>
      <c r="G317" s="94">
        <f>IF(AND(C317&lt;&gt;"",SUM(G$34:G316)&lt;E$25),$E$25/$E$29,0)</f>
        <v>0</v>
      </c>
      <c r="H317" s="94">
        <f t="shared" si="32"/>
        <v>0</v>
      </c>
      <c r="I317" s="94">
        <f t="shared" si="34"/>
        <v>0</v>
      </c>
      <c r="J317" s="320" t="str">
        <f t="shared" si="33"/>
        <v>2045–2046</v>
      </c>
      <c r="L317" s="356"/>
      <c r="N317" s="95"/>
    </row>
    <row r="318" spans="1:14" x14ac:dyDescent="0.3">
      <c r="A318" s="354">
        <v>53387</v>
      </c>
      <c r="B318" s="92">
        <f t="shared" si="29"/>
        <v>0</v>
      </c>
      <c r="C318" s="93"/>
      <c r="D318" s="94">
        <f t="shared" si="30"/>
        <v>0</v>
      </c>
      <c r="E318" s="355">
        <f t="shared" si="28"/>
        <v>0</v>
      </c>
      <c r="F318" s="94">
        <f t="shared" si="31"/>
        <v>0</v>
      </c>
      <c r="G318" s="94">
        <f>IF(AND(C318&lt;&gt;"",SUM(G$34:G317)&lt;E$25),$E$25/$E$29,0)</f>
        <v>0</v>
      </c>
      <c r="H318" s="94">
        <f t="shared" si="32"/>
        <v>0</v>
      </c>
      <c r="I318" s="94">
        <f t="shared" si="34"/>
        <v>0</v>
      </c>
      <c r="J318" s="320" t="str">
        <f t="shared" si="33"/>
        <v>2045–2046</v>
      </c>
      <c r="L318" s="356"/>
      <c r="N318" s="95"/>
    </row>
    <row r="319" spans="1:14" x14ac:dyDescent="0.3">
      <c r="A319" s="354">
        <v>53418</v>
      </c>
      <c r="B319" s="92">
        <f t="shared" si="29"/>
        <v>0</v>
      </c>
      <c r="C319" s="93"/>
      <c r="D319" s="94">
        <f t="shared" si="30"/>
        <v>0</v>
      </c>
      <c r="E319" s="355">
        <f t="shared" si="28"/>
        <v>0</v>
      </c>
      <c r="F319" s="94">
        <f t="shared" si="31"/>
        <v>0</v>
      </c>
      <c r="G319" s="94">
        <f>IF(AND(C319&lt;&gt;"",SUM(G$34:G318)&lt;E$25),$E$25/$E$29,0)</f>
        <v>0</v>
      </c>
      <c r="H319" s="94">
        <f t="shared" si="32"/>
        <v>0</v>
      </c>
      <c r="I319" s="94">
        <f t="shared" si="34"/>
        <v>0</v>
      </c>
      <c r="J319" s="320" t="str">
        <f t="shared" si="33"/>
        <v>2045–2046</v>
      </c>
      <c r="L319" s="356"/>
      <c r="N319" s="95"/>
    </row>
    <row r="320" spans="1:14" x14ac:dyDescent="0.3">
      <c r="A320" s="354">
        <v>53448</v>
      </c>
      <c r="B320" s="92">
        <f t="shared" si="29"/>
        <v>0</v>
      </c>
      <c r="C320" s="93"/>
      <c r="D320" s="94">
        <f t="shared" si="30"/>
        <v>0</v>
      </c>
      <c r="E320" s="355">
        <f t="shared" si="28"/>
        <v>0</v>
      </c>
      <c r="F320" s="94">
        <f t="shared" si="31"/>
        <v>0</v>
      </c>
      <c r="G320" s="94">
        <f>IF(AND(C320&lt;&gt;"",SUM(G$34:G319)&lt;E$25),$E$25/$E$29,0)</f>
        <v>0</v>
      </c>
      <c r="H320" s="94">
        <f t="shared" si="32"/>
        <v>0</v>
      </c>
      <c r="I320" s="94">
        <f t="shared" si="34"/>
        <v>0</v>
      </c>
      <c r="J320" s="320" t="str">
        <f t="shared" si="33"/>
        <v>2045–2046</v>
      </c>
      <c r="L320" s="356"/>
      <c r="N320" s="95"/>
    </row>
    <row r="321" spans="1:14" x14ac:dyDescent="0.3">
      <c r="A321" s="354">
        <v>53479</v>
      </c>
      <c r="B321" s="92">
        <f t="shared" si="29"/>
        <v>0</v>
      </c>
      <c r="C321" s="93"/>
      <c r="D321" s="94">
        <f t="shared" si="30"/>
        <v>0</v>
      </c>
      <c r="E321" s="355">
        <f t="shared" si="28"/>
        <v>0</v>
      </c>
      <c r="F321" s="94">
        <f t="shared" si="31"/>
        <v>0</v>
      </c>
      <c r="G321" s="94">
        <f>IF(AND(C321&lt;&gt;"",SUM(G$34:G320)&lt;E$25),$E$25/$E$29,0)</f>
        <v>0</v>
      </c>
      <c r="H321" s="94">
        <f t="shared" si="32"/>
        <v>0</v>
      </c>
      <c r="I321" s="94">
        <f t="shared" si="34"/>
        <v>0</v>
      </c>
      <c r="J321" s="320" t="str">
        <f t="shared" si="33"/>
        <v>2045–2046</v>
      </c>
      <c r="L321" s="356"/>
      <c r="N321" s="95"/>
    </row>
    <row r="322" spans="1:14" x14ac:dyDescent="0.3">
      <c r="A322" s="354">
        <v>53509</v>
      </c>
      <c r="B322" s="92">
        <f t="shared" si="29"/>
        <v>0</v>
      </c>
      <c r="C322" s="93"/>
      <c r="D322" s="94">
        <f t="shared" si="30"/>
        <v>0</v>
      </c>
      <c r="E322" s="355">
        <f t="shared" si="28"/>
        <v>0</v>
      </c>
      <c r="F322" s="94">
        <f t="shared" si="31"/>
        <v>0</v>
      </c>
      <c r="G322" s="94">
        <f>IF(AND(C322&lt;&gt;"",SUM(G$34:G321)&lt;E$25),$E$25/$E$29,0)</f>
        <v>0</v>
      </c>
      <c r="H322" s="94">
        <f t="shared" si="32"/>
        <v>0</v>
      </c>
      <c r="I322" s="94">
        <f t="shared" si="34"/>
        <v>0</v>
      </c>
      <c r="J322" s="320" t="str">
        <f t="shared" si="33"/>
        <v>2046–2047</v>
      </c>
      <c r="L322" s="356"/>
      <c r="N322" s="95"/>
    </row>
    <row r="323" spans="1:14" x14ac:dyDescent="0.3">
      <c r="A323" s="354">
        <v>53540</v>
      </c>
      <c r="B323" s="92">
        <f t="shared" si="29"/>
        <v>0</v>
      </c>
      <c r="C323" s="93"/>
      <c r="D323" s="94">
        <f t="shared" si="30"/>
        <v>0</v>
      </c>
      <c r="E323" s="355">
        <f t="shared" si="28"/>
        <v>0</v>
      </c>
      <c r="F323" s="94">
        <f t="shared" si="31"/>
        <v>0</v>
      </c>
      <c r="G323" s="94">
        <f>IF(AND(C323&lt;&gt;"",SUM(G$34:G322)&lt;E$25),$E$25/$E$29,0)</f>
        <v>0</v>
      </c>
      <c r="H323" s="94">
        <f t="shared" si="32"/>
        <v>0</v>
      </c>
      <c r="I323" s="94">
        <f t="shared" si="34"/>
        <v>0</v>
      </c>
      <c r="J323" s="320" t="str">
        <f t="shared" si="33"/>
        <v>2046–2047</v>
      </c>
      <c r="L323" s="356"/>
      <c r="N323" s="95"/>
    </row>
    <row r="324" spans="1:14" x14ac:dyDescent="0.3">
      <c r="A324" s="354">
        <v>53571</v>
      </c>
      <c r="B324" s="92">
        <f t="shared" si="29"/>
        <v>0</v>
      </c>
      <c r="C324" s="93"/>
      <c r="D324" s="94">
        <f t="shared" si="30"/>
        <v>0</v>
      </c>
      <c r="E324" s="355">
        <f t="shared" si="28"/>
        <v>0</v>
      </c>
      <c r="F324" s="94">
        <f t="shared" si="31"/>
        <v>0</v>
      </c>
      <c r="G324" s="94">
        <f>IF(AND(C324&lt;&gt;"",SUM(G$34:G323)&lt;E$25),$E$25/$E$29,0)</f>
        <v>0</v>
      </c>
      <c r="H324" s="94">
        <f t="shared" si="32"/>
        <v>0</v>
      </c>
      <c r="I324" s="94">
        <f t="shared" si="34"/>
        <v>0</v>
      </c>
      <c r="J324" s="320" t="str">
        <f t="shared" si="33"/>
        <v>2046–2047</v>
      </c>
      <c r="L324" s="356"/>
      <c r="N324" s="95"/>
    </row>
    <row r="325" spans="1:14" x14ac:dyDescent="0.3">
      <c r="A325" s="354">
        <v>53601</v>
      </c>
      <c r="B325" s="92">
        <f t="shared" si="29"/>
        <v>0</v>
      </c>
      <c r="C325" s="93"/>
      <c r="D325" s="94">
        <f t="shared" si="30"/>
        <v>0</v>
      </c>
      <c r="E325" s="355">
        <f t="shared" si="28"/>
        <v>0</v>
      </c>
      <c r="F325" s="94">
        <f t="shared" si="31"/>
        <v>0</v>
      </c>
      <c r="G325" s="94">
        <f>IF(AND(C325&lt;&gt;"",SUM(G$34:G324)&lt;E$25),$E$25/$E$29,0)</f>
        <v>0</v>
      </c>
      <c r="H325" s="94">
        <f t="shared" si="32"/>
        <v>0</v>
      </c>
      <c r="I325" s="94">
        <f t="shared" si="34"/>
        <v>0</v>
      </c>
      <c r="J325" s="320" t="str">
        <f t="shared" si="33"/>
        <v>2046–2047</v>
      </c>
      <c r="L325" s="356"/>
      <c r="N325" s="95"/>
    </row>
    <row r="326" spans="1:14" x14ac:dyDescent="0.3">
      <c r="A326" s="354">
        <v>53632</v>
      </c>
      <c r="B326" s="92">
        <f t="shared" si="29"/>
        <v>0</v>
      </c>
      <c r="C326" s="93"/>
      <c r="D326" s="94">
        <f t="shared" si="30"/>
        <v>0</v>
      </c>
      <c r="E326" s="355">
        <f t="shared" si="28"/>
        <v>0</v>
      </c>
      <c r="F326" s="94">
        <f t="shared" si="31"/>
        <v>0</v>
      </c>
      <c r="G326" s="94">
        <f>IF(AND(C326&lt;&gt;"",SUM(G$34:G325)&lt;E$25),$E$25/$E$29,0)</f>
        <v>0</v>
      </c>
      <c r="H326" s="94">
        <f t="shared" si="32"/>
        <v>0</v>
      </c>
      <c r="I326" s="94">
        <f t="shared" si="34"/>
        <v>0</v>
      </c>
      <c r="J326" s="320" t="str">
        <f t="shared" si="33"/>
        <v>2046–2047</v>
      </c>
      <c r="L326" s="356"/>
      <c r="N326" s="95"/>
    </row>
    <row r="327" spans="1:14" x14ac:dyDescent="0.3">
      <c r="A327" s="354">
        <v>53662</v>
      </c>
      <c r="B327" s="92">
        <f t="shared" si="29"/>
        <v>0</v>
      </c>
      <c r="C327" s="93"/>
      <c r="D327" s="94">
        <f t="shared" si="30"/>
        <v>0</v>
      </c>
      <c r="E327" s="355">
        <f t="shared" si="28"/>
        <v>0</v>
      </c>
      <c r="F327" s="94">
        <f t="shared" si="31"/>
        <v>0</v>
      </c>
      <c r="G327" s="94">
        <f>IF(AND(C327&lt;&gt;"",SUM(G$34:G326)&lt;E$25),$E$25/$E$29,0)</f>
        <v>0</v>
      </c>
      <c r="H327" s="94">
        <f t="shared" si="32"/>
        <v>0</v>
      </c>
      <c r="I327" s="94">
        <f t="shared" si="34"/>
        <v>0</v>
      </c>
      <c r="J327" s="320" t="str">
        <f t="shared" si="33"/>
        <v>2046–2047</v>
      </c>
      <c r="L327" s="356"/>
      <c r="N327" s="95"/>
    </row>
    <row r="328" spans="1:14" x14ac:dyDescent="0.3">
      <c r="A328" s="354">
        <v>53693</v>
      </c>
      <c r="B328" s="92">
        <f t="shared" si="29"/>
        <v>0</v>
      </c>
      <c r="C328" s="93"/>
      <c r="D328" s="94">
        <f t="shared" si="30"/>
        <v>0</v>
      </c>
      <c r="E328" s="355">
        <f t="shared" si="28"/>
        <v>0</v>
      </c>
      <c r="F328" s="94">
        <f t="shared" si="31"/>
        <v>0</v>
      </c>
      <c r="G328" s="94">
        <f>IF(AND(C328&lt;&gt;"",SUM(G$34:G327)&lt;E$25),$E$25/$E$29,0)</f>
        <v>0</v>
      </c>
      <c r="H328" s="94">
        <f t="shared" si="32"/>
        <v>0</v>
      </c>
      <c r="I328" s="94">
        <f t="shared" si="34"/>
        <v>0</v>
      </c>
      <c r="J328" s="320" t="str">
        <f t="shared" si="33"/>
        <v>2046–2047</v>
      </c>
      <c r="L328" s="356"/>
      <c r="N328" s="95"/>
    </row>
    <row r="329" spans="1:14" x14ac:dyDescent="0.3">
      <c r="A329" s="354">
        <v>53724</v>
      </c>
      <c r="B329" s="92">
        <f t="shared" si="29"/>
        <v>0</v>
      </c>
      <c r="C329" s="93"/>
      <c r="D329" s="94">
        <f t="shared" si="30"/>
        <v>0</v>
      </c>
      <c r="E329" s="355">
        <f t="shared" si="28"/>
        <v>0</v>
      </c>
      <c r="F329" s="94">
        <f t="shared" si="31"/>
        <v>0</v>
      </c>
      <c r="G329" s="94">
        <f>IF(AND(C329&lt;&gt;"",SUM(G$34:G328)&lt;E$25),$E$25/$E$29,0)</f>
        <v>0</v>
      </c>
      <c r="H329" s="94">
        <f t="shared" si="32"/>
        <v>0</v>
      </c>
      <c r="I329" s="94">
        <f t="shared" si="34"/>
        <v>0</v>
      </c>
      <c r="J329" s="320" t="str">
        <f t="shared" si="33"/>
        <v>2046–2047</v>
      </c>
      <c r="L329" s="356"/>
      <c r="N329" s="95"/>
    </row>
    <row r="330" spans="1:14" x14ac:dyDescent="0.3">
      <c r="A330" s="354">
        <v>53752</v>
      </c>
      <c r="B330" s="92">
        <f t="shared" si="29"/>
        <v>0</v>
      </c>
      <c r="C330" s="93"/>
      <c r="D330" s="94">
        <f t="shared" si="30"/>
        <v>0</v>
      </c>
      <c r="E330" s="355">
        <f t="shared" si="28"/>
        <v>0</v>
      </c>
      <c r="F330" s="94">
        <f t="shared" si="31"/>
        <v>0</v>
      </c>
      <c r="G330" s="94">
        <f>IF(AND(C330&lt;&gt;"",SUM(G$34:G329)&lt;E$25),$E$25/$E$29,0)</f>
        <v>0</v>
      </c>
      <c r="H330" s="94">
        <f t="shared" si="32"/>
        <v>0</v>
      </c>
      <c r="I330" s="94">
        <f t="shared" si="34"/>
        <v>0</v>
      </c>
      <c r="J330" s="320" t="str">
        <f t="shared" si="33"/>
        <v>2046–2047</v>
      </c>
      <c r="L330" s="356"/>
      <c r="N330" s="95"/>
    </row>
    <row r="331" spans="1:14" x14ac:dyDescent="0.3">
      <c r="A331" s="354">
        <v>53783</v>
      </c>
      <c r="B331" s="92">
        <f t="shared" si="29"/>
        <v>0</v>
      </c>
      <c r="C331" s="93"/>
      <c r="D331" s="94">
        <f t="shared" si="30"/>
        <v>0</v>
      </c>
      <c r="E331" s="355">
        <f t="shared" si="28"/>
        <v>0</v>
      </c>
      <c r="F331" s="94">
        <f t="shared" si="31"/>
        <v>0</v>
      </c>
      <c r="G331" s="94">
        <f>IF(AND(C331&lt;&gt;"",SUM(G$34:G330)&lt;E$25),$E$25/$E$29,0)</f>
        <v>0</v>
      </c>
      <c r="H331" s="94">
        <f t="shared" si="32"/>
        <v>0</v>
      </c>
      <c r="I331" s="94">
        <f t="shared" si="34"/>
        <v>0</v>
      </c>
      <c r="J331" s="320" t="str">
        <f t="shared" si="33"/>
        <v>2046–2047</v>
      </c>
      <c r="L331" s="356"/>
      <c r="N331" s="95"/>
    </row>
    <row r="332" spans="1:14" x14ac:dyDescent="0.3">
      <c r="A332" s="354">
        <v>53813</v>
      </c>
      <c r="B332" s="92">
        <f t="shared" si="29"/>
        <v>0</v>
      </c>
      <c r="C332" s="93"/>
      <c r="D332" s="94">
        <f t="shared" si="30"/>
        <v>0</v>
      </c>
      <c r="E332" s="355">
        <f t="shared" si="28"/>
        <v>0</v>
      </c>
      <c r="F332" s="94">
        <f t="shared" si="31"/>
        <v>0</v>
      </c>
      <c r="G332" s="94">
        <f>IF(AND(C332&lt;&gt;"",SUM(G$34:G331)&lt;E$25),$E$25/$E$29,0)</f>
        <v>0</v>
      </c>
      <c r="H332" s="94">
        <f t="shared" si="32"/>
        <v>0</v>
      </c>
      <c r="I332" s="94">
        <f t="shared" si="34"/>
        <v>0</v>
      </c>
      <c r="J332" s="320" t="str">
        <f t="shared" si="33"/>
        <v>2046–2047</v>
      </c>
      <c r="L332" s="356"/>
      <c r="N332" s="95"/>
    </row>
    <row r="333" spans="1:14" x14ac:dyDescent="0.3">
      <c r="A333" s="354">
        <v>53844</v>
      </c>
      <c r="B333" s="92">
        <f t="shared" si="29"/>
        <v>0</v>
      </c>
      <c r="C333" s="93"/>
      <c r="D333" s="94">
        <f t="shared" si="30"/>
        <v>0</v>
      </c>
      <c r="E333" s="355">
        <f t="shared" si="28"/>
        <v>0</v>
      </c>
      <c r="F333" s="94">
        <f t="shared" si="31"/>
        <v>0</v>
      </c>
      <c r="G333" s="94">
        <f>IF(AND(C333&lt;&gt;"",SUM(G$34:G332)&lt;E$25),$E$25/$E$29,0)</f>
        <v>0</v>
      </c>
      <c r="H333" s="94">
        <f t="shared" si="32"/>
        <v>0</v>
      </c>
      <c r="I333" s="94">
        <f t="shared" si="34"/>
        <v>0</v>
      </c>
      <c r="J333" s="320" t="str">
        <f t="shared" si="33"/>
        <v>2046–2047</v>
      </c>
      <c r="L333" s="356"/>
      <c r="N333" s="95"/>
    </row>
    <row r="334" spans="1:14" x14ac:dyDescent="0.3">
      <c r="A334" s="354">
        <v>53874</v>
      </c>
      <c r="B334" s="92">
        <f t="shared" si="29"/>
        <v>0</v>
      </c>
      <c r="C334" s="93"/>
      <c r="D334" s="94">
        <f t="shared" si="30"/>
        <v>0</v>
      </c>
      <c r="E334" s="355">
        <f t="shared" si="28"/>
        <v>0</v>
      </c>
      <c r="F334" s="94">
        <f t="shared" si="31"/>
        <v>0</v>
      </c>
      <c r="G334" s="94">
        <f>IF(AND(C334&lt;&gt;"",SUM(G$34:G333)&lt;E$25),$E$25/$E$29,0)</f>
        <v>0</v>
      </c>
      <c r="H334" s="94">
        <f t="shared" si="32"/>
        <v>0</v>
      </c>
      <c r="I334" s="94">
        <f t="shared" si="34"/>
        <v>0</v>
      </c>
      <c r="J334" s="320" t="str">
        <f t="shared" si="33"/>
        <v>2047–2048</v>
      </c>
      <c r="L334" s="356"/>
      <c r="N334" s="95"/>
    </row>
    <row r="335" spans="1:14" x14ac:dyDescent="0.3">
      <c r="A335" s="354">
        <v>53905</v>
      </c>
      <c r="B335" s="92">
        <f t="shared" si="29"/>
        <v>0</v>
      </c>
      <c r="C335" s="93"/>
      <c r="D335" s="94">
        <f t="shared" si="30"/>
        <v>0</v>
      </c>
      <c r="E335" s="355">
        <f t="shared" si="28"/>
        <v>0</v>
      </c>
      <c r="F335" s="94">
        <f t="shared" si="31"/>
        <v>0</v>
      </c>
      <c r="G335" s="94">
        <f>IF(AND(C335&lt;&gt;"",SUM(G$34:G334)&lt;E$25),$E$25/$E$29,0)</f>
        <v>0</v>
      </c>
      <c r="H335" s="94">
        <f t="shared" si="32"/>
        <v>0</v>
      </c>
      <c r="I335" s="94">
        <f t="shared" si="34"/>
        <v>0</v>
      </c>
      <c r="J335" s="320" t="str">
        <f t="shared" si="33"/>
        <v>2047–2048</v>
      </c>
      <c r="L335" s="356"/>
      <c r="N335" s="95"/>
    </row>
    <row r="336" spans="1:14" x14ac:dyDescent="0.3">
      <c r="A336" s="354">
        <v>53936</v>
      </c>
      <c r="B336" s="92">
        <f t="shared" si="29"/>
        <v>0</v>
      </c>
      <c r="C336" s="93"/>
      <c r="D336" s="94">
        <f t="shared" si="30"/>
        <v>0</v>
      </c>
      <c r="E336" s="355">
        <f t="shared" si="28"/>
        <v>0</v>
      </c>
      <c r="F336" s="94">
        <f t="shared" si="31"/>
        <v>0</v>
      </c>
      <c r="G336" s="94">
        <f>IF(AND(C336&lt;&gt;"",SUM(G$34:G335)&lt;E$25),$E$25/$E$29,0)</f>
        <v>0</v>
      </c>
      <c r="H336" s="94">
        <f t="shared" si="32"/>
        <v>0</v>
      </c>
      <c r="I336" s="94">
        <f t="shared" si="34"/>
        <v>0</v>
      </c>
      <c r="J336" s="320" t="str">
        <f t="shared" si="33"/>
        <v>2047–2048</v>
      </c>
      <c r="L336" s="356"/>
      <c r="N336" s="95"/>
    </row>
    <row r="337" spans="1:14" x14ac:dyDescent="0.3">
      <c r="A337" s="354">
        <v>53966</v>
      </c>
      <c r="B337" s="92">
        <f t="shared" si="29"/>
        <v>0</v>
      </c>
      <c r="C337" s="93"/>
      <c r="D337" s="94">
        <f t="shared" si="30"/>
        <v>0</v>
      </c>
      <c r="E337" s="355">
        <f t="shared" si="28"/>
        <v>0</v>
      </c>
      <c r="F337" s="94">
        <f t="shared" si="31"/>
        <v>0</v>
      </c>
      <c r="G337" s="94">
        <f>IF(AND(C337&lt;&gt;"",SUM(G$34:G336)&lt;E$25),$E$25/$E$29,0)</f>
        <v>0</v>
      </c>
      <c r="H337" s="94">
        <f t="shared" si="32"/>
        <v>0</v>
      </c>
      <c r="I337" s="94">
        <f t="shared" si="34"/>
        <v>0</v>
      </c>
      <c r="J337" s="320" t="str">
        <f t="shared" si="33"/>
        <v>2047–2048</v>
      </c>
      <c r="L337" s="356"/>
      <c r="N337" s="95"/>
    </row>
    <row r="338" spans="1:14" x14ac:dyDescent="0.3">
      <c r="A338" s="354">
        <v>53997</v>
      </c>
      <c r="B338" s="92">
        <f t="shared" si="29"/>
        <v>0</v>
      </c>
      <c r="C338" s="93"/>
      <c r="D338" s="94">
        <f t="shared" si="30"/>
        <v>0</v>
      </c>
      <c r="E338" s="355">
        <f t="shared" si="28"/>
        <v>0</v>
      </c>
      <c r="F338" s="94">
        <f t="shared" si="31"/>
        <v>0</v>
      </c>
      <c r="G338" s="94">
        <f>IF(AND(C338&lt;&gt;"",SUM(G$34:G337)&lt;E$25),$E$25/$E$29,0)</f>
        <v>0</v>
      </c>
      <c r="H338" s="94">
        <f t="shared" si="32"/>
        <v>0</v>
      </c>
      <c r="I338" s="94">
        <f t="shared" si="34"/>
        <v>0</v>
      </c>
      <c r="J338" s="320" t="str">
        <f t="shared" si="33"/>
        <v>2047–2048</v>
      </c>
      <c r="L338" s="356"/>
      <c r="N338" s="95"/>
    </row>
    <row r="339" spans="1:14" x14ac:dyDescent="0.3">
      <c r="A339" s="354">
        <v>54027</v>
      </c>
      <c r="B339" s="92">
        <f t="shared" si="29"/>
        <v>0</v>
      </c>
      <c r="C339" s="93"/>
      <c r="D339" s="94">
        <f t="shared" si="30"/>
        <v>0</v>
      </c>
      <c r="E339" s="355">
        <f t="shared" si="28"/>
        <v>0</v>
      </c>
      <c r="F339" s="94">
        <f t="shared" si="31"/>
        <v>0</v>
      </c>
      <c r="G339" s="94">
        <f>IF(AND(C339&lt;&gt;"",SUM(G$34:G338)&lt;E$25),$E$25/$E$29,0)</f>
        <v>0</v>
      </c>
      <c r="H339" s="94">
        <f t="shared" si="32"/>
        <v>0</v>
      </c>
      <c r="I339" s="94">
        <f t="shared" si="34"/>
        <v>0</v>
      </c>
      <c r="J339" s="320" t="str">
        <f t="shared" si="33"/>
        <v>2047–2048</v>
      </c>
      <c r="L339" s="356"/>
      <c r="N339" s="95"/>
    </row>
    <row r="340" spans="1:14" x14ac:dyDescent="0.3">
      <c r="A340" s="354">
        <v>54058</v>
      </c>
      <c r="B340" s="92">
        <f t="shared" si="29"/>
        <v>0</v>
      </c>
      <c r="C340" s="93"/>
      <c r="D340" s="94">
        <f t="shared" si="30"/>
        <v>0</v>
      </c>
      <c r="E340" s="355">
        <f t="shared" si="28"/>
        <v>0</v>
      </c>
      <c r="F340" s="94">
        <f t="shared" si="31"/>
        <v>0</v>
      </c>
      <c r="G340" s="94">
        <f>IF(AND(C340&lt;&gt;"",SUM(G$34:G339)&lt;E$25),$E$25/$E$29,0)</f>
        <v>0</v>
      </c>
      <c r="H340" s="94">
        <f t="shared" si="32"/>
        <v>0</v>
      </c>
      <c r="I340" s="94">
        <f t="shared" si="34"/>
        <v>0</v>
      </c>
      <c r="J340" s="320" t="str">
        <f t="shared" si="33"/>
        <v>2047–2048</v>
      </c>
      <c r="L340" s="356"/>
      <c r="N340" s="95"/>
    </row>
    <row r="341" spans="1:14" x14ac:dyDescent="0.3">
      <c r="A341" s="354">
        <v>54089</v>
      </c>
      <c r="B341" s="92">
        <f t="shared" si="29"/>
        <v>0</v>
      </c>
      <c r="C341" s="93"/>
      <c r="D341" s="94">
        <f t="shared" si="30"/>
        <v>0</v>
      </c>
      <c r="E341" s="355">
        <f t="shared" si="28"/>
        <v>0</v>
      </c>
      <c r="F341" s="94">
        <f t="shared" si="31"/>
        <v>0</v>
      </c>
      <c r="G341" s="94">
        <f>IF(AND(C341&lt;&gt;"",SUM(G$34:G340)&lt;E$25),$E$25/$E$29,0)</f>
        <v>0</v>
      </c>
      <c r="H341" s="94">
        <f t="shared" si="32"/>
        <v>0</v>
      </c>
      <c r="I341" s="94">
        <f t="shared" si="34"/>
        <v>0</v>
      </c>
      <c r="J341" s="320" t="str">
        <f t="shared" si="33"/>
        <v>2047–2048</v>
      </c>
      <c r="L341" s="356"/>
      <c r="N341" s="95"/>
    </row>
    <row r="342" spans="1:14" x14ac:dyDescent="0.3">
      <c r="A342" s="354">
        <v>54118</v>
      </c>
      <c r="B342" s="92">
        <f t="shared" si="29"/>
        <v>0</v>
      </c>
      <c r="C342" s="93"/>
      <c r="D342" s="94">
        <f t="shared" si="30"/>
        <v>0</v>
      </c>
      <c r="E342" s="355">
        <f t="shared" si="28"/>
        <v>0</v>
      </c>
      <c r="F342" s="94">
        <f t="shared" si="31"/>
        <v>0</v>
      </c>
      <c r="G342" s="94">
        <f>IF(AND(C342&lt;&gt;"",SUM(G$34:G341)&lt;E$25),$E$25/$E$29,0)</f>
        <v>0</v>
      </c>
      <c r="H342" s="94">
        <f t="shared" si="32"/>
        <v>0</v>
      </c>
      <c r="I342" s="94">
        <f t="shared" si="34"/>
        <v>0</v>
      </c>
      <c r="J342" s="320" t="str">
        <f t="shared" si="33"/>
        <v>2047–2048</v>
      </c>
      <c r="L342" s="356"/>
      <c r="N342" s="95"/>
    </row>
    <row r="343" spans="1:14" x14ac:dyDescent="0.3">
      <c r="A343" s="354">
        <v>54149</v>
      </c>
      <c r="B343" s="92">
        <f t="shared" si="29"/>
        <v>0</v>
      </c>
      <c r="C343" s="93"/>
      <c r="D343" s="94">
        <f t="shared" si="30"/>
        <v>0</v>
      </c>
      <c r="E343" s="355">
        <f t="shared" si="28"/>
        <v>0</v>
      </c>
      <c r="F343" s="94">
        <f t="shared" si="31"/>
        <v>0</v>
      </c>
      <c r="G343" s="94">
        <f>IF(AND(C343&lt;&gt;"",SUM(G$34:G342)&lt;E$25),$E$25/$E$29,0)</f>
        <v>0</v>
      </c>
      <c r="H343" s="94">
        <f t="shared" si="32"/>
        <v>0</v>
      </c>
      <c r="I343" s="94">
        <f t="shared" si="34"/>
        <v>0</v>
      </c>
      <c r="J343" s="320" t="str">
        <f t="shared" si="33"/>
        <v>2047–2048</v>
      </c>
      <c r="L343" s="356"/>
      <c r="N343" s="95"/>
    </row>
    <row r="344" spans="1:14" x14ac:dyDescent="0.3">
      <c r="A344" s="354">
        <v>54179</v>
      </c>
      <c r="B344" s="92">
        <f t="shared" si="29"/>
        <v>0</v>
      </c>
      <c r="C344" s="93"/>
      <c r="D344" s="94">
        <f t="shared" si="30"/>
        <v>0</v>
      </c>
      <c r="E344" s="355">
        <f t="shared" si="28"/>
        <v>0</v>
      </c>
      <c r="F344" s="94">
        <f t="shared" si="31"/>
        <v>0</v>
      </c>
      <c r="G344" s="94">
        <f>IF(AND(C344&lt;&gt;"",SUM(G$34:G343)&lt;E$25),$E$25/$E$29,0)</f>
        <v>0</v>
      </c>
      <c r="H344" s="94">
        <f t="shared" si="32"/>
        <v>0</v>
      </c>
      <c r="I344" s="94">
        <f t="shared" si="34"/>
        <v>0</v>
      </c>
      <c r="J344" s="320" t="str">
        <f t="shared" si="33"/>
        <v>2047–2048</v>
      </c>
      <c r="L344" s="356"/>
      <c r="N344" s="95"/>
    </row>
    <row r="345" spans="1:14" x14ac:dyDescent="0.3">
      <c r="A345" s="354">
        <v>54210</v>
      </c>
      <c r="B345" s="92">
        <f t="shared" si="29"/>
        <v>0</v>
      </c>
      <c r="C345" s="93"/>
      <c r="D345" s="94">
        <f t="shared" si="30"/>
        <v>0</v>
      </c>
      <c r="E345" s="355">
        <f t="shared" si="28"/>
        <v>0</v>
      </c>
      <c r="F345" s="94">
        <f t="shared" si="31"/>
        <v>0</v>
      </c>
      <c r="G345" s="94">
        <f>IF(AND(C345&lt;&gt;"",SUM(G$34:G344)&lt;E$25),$E$25/$E$29,0)</f>
        <v>0</v>
      </c>
      <c r="H345" s="94">
        <f t="shared" si="32"/>
        <v>0</v>
      </c>
      <c r="I345" s="94">
        <f t="shared" si="34"/>
        <v>0</v>
      </c>
      <c r="J345" s="320" t="str">
        <f t="shared" si="33"/>
        <v>2047–2048</v>
      </c>
      <c r="L345" s="356"/>
      <c r="N345" s="95"/>
    </row>
    <row r="346" spans="1:14" x14ac:dyDescent="0.3">
      <c r="A346" s="354">
        <v>54240</v>
      </c>
      <c r="B346" s="92">
        <f t="shared" si="29"/>
        <v>0</v>
      </c>
      <c r="C346" s="93"/>
      <c r="D346" s="94">
        <f t="shared" si="30"/>
        <v>0</v>
      </c>
      <c r="E346" s="355">
        <f t="shared" si="28"/>
        <v>0</v>
      </c>
      <c r="F346" s="94">
        <f t="shared" si="31"/>
        <v>0</v>
      </c>
      <c r="G346" s="94">
        <f>IF(AND(C346&lt;&gt;"",SUM(G$34:G345)&lt;E$25),$E$25/$E$29,0)</f>
        <v>0</v>
      </c>
      <c r="H346" s="94">
        <f t="shared" si="32"/>
        <v>0</v>
      </c>
      <c r="I346" s="94">
        <f t="shared" si="34"/>
        <v>0</v>
      </c>
      <c r="J346" s="320" t="str">
        <f t="shared" si="33"/>
        <v>2048–2049</v>
      </c>
      <c r="L346" s="356"/>
      <c r="N346" s="95"/>
    </row>
    <row r="347" spans="1:14" x14ac:dyDescent="0.3">
      <c r="A347" s="354">
        <v>54271</v>
      </c>
      <c r="B347" s="92">
        <f t="shared" si="29"/>
        <v>0</v>
      </c>
      <c r="C347" s="93"/>
      <c r="D347" s="94">
        <f t="shared" si="30"/>
        <v>0</v>
      </c>
      <c r="E347" s="355">
        <f t="shared" si="28"/>
        <v>0</v>
      </c>
      <c r="F347" s="94">
        <f t="shared" si="31"/>
        <v>0</v>
      </c>
      <c r="G347" s="94">
        <f>IF(AND(C347&lt;&gt;"",SUM(G$34:G346)&lt;E$25),$E$25/$E$29,0)</f>
        <v>0</v>
      </c>
      <c r="H347" s="94">
        <f t="shared" si="32"/>
        <v>0</v>
      </c>
      <c r="I347" s="94">
        <f t="shared" si="34"/>
        <v>0</v>
      </c>
      <c r="J347" s="320" t="str">
        <f t="shared" si="33"/>
        <v>2048–2049</v>
      </c>
      <c r="L347" s="356"/>
      <c r="N347" s="95"/>
    </row>
    <row r="348" spans="1:14" x14ac:dyDescent="0.3">
      <c r="A348" s="354">
        <v>54302</v>
      </c>
      <c r="B348" s="92">
        <f t="shared" si="29"/>
        <v>0</v>
      </c>
      <c r="C348" s="93"/>
      <c r="D348" s="94">
        <f t="shared" si="30"/>
        <v>0</v>
      </c>
      <c r="E348" s="355">
        <f t="shared" si="28"/>
        <v>0</v>
      </c>
      <c r="F348" s="94">
        <f t="shared" si="31"/>
        <v>0</v>
      </c>
      <c r="G348" s="94">
        <f>IF(AND(C348&lt;&gt;"",SUM(G$34:G347)&lt;E$25),$E$25/$E$29,0)</f>
        <v>0</v>
      </c>
      <c r="H348" s="94">
        <f t="shared" si="32"/>
        <v>0</v>
      </c>
      <c r="I348" s="94">
        <f t="shared" si="34"/>
        <v>0</v>
      </c>
      <c r="J348" s="320" t="str">
        <f t="shared" si="33"/>
        <v>2048–2049</v>
      </c>
      <c r="L348" s="356"/>
      <c r="N348" s="95"/>
    </row>
    <row r="349" spans="1:14" x14ac:dyDescent="0.3">
      <c r="A349" s="354">
        <v>54332</v>
      </c>
      <c r="B349" s="92">
        <f t="shared" si="29"/>
        <v>0</v>
      </c>
      <c r="C349" s="93"/>
      <c r="D349" s="94">
        <f t="shared" si="30"/>
        <v>0</v>
      </c>
      <c r="E349" s="355">
        <f t="shared" si="28"/>
        <v>0</v>
      </c>
      <c r="F349" s="94">
        <f t="shared" si="31"/>
        <v>0</v>
      </c>
      <c r="G349" s="94">
        <f>IF(AND(C349&lt;&gt;"",SUM(G$34:G348)&lt;E$25),$E$25/$E$29,0)</f>
        <v>0</v>
      </c>
      <c r="H349" s="94">
        <f t="shared" si="32"/>
        <v>0</v>
      </c>
      <c r="I349" s="94">
        <f t="shared" si="34"/>
        <v>0</v>
      </c>
      <c r="J349" s="320" t="str">
        <f t="shared" si="33"/>
        <v>2048–2049</v>
      </c>
      <c r="L349" s="356"/>
      <c r="N349" s="95"/>
    </row>
    <row r="350" spans="1:14" x14ac:dyDescent="0.3">
      <c r="A350" s="354">
        <v>54363</v>
      </c>
      <c r="B350" s="92">
        <f t="shared" si="29"/>
        <v>0</v>
      </c>
      <c r="C350" s="93"/>
      <c r="D350" s="94">
        <f t="shared" si="30"/>
        <v>0</v>
      </c>
      <c r="E350" s="355">
        <f t="shared" si="28"/>
        <v>0</v>
      </c>
      <c r="F350" s="94">
        <f t="shared" si="31"/>
        <v>0</v>
      </c>
      <c r="G350" s="94">
        <f>IF(AND(C350&lt;&gt;"",SUM(G$34:G349)&lt;E$25),$E$25/$E$29,0)</f>
        <v>0</v>
      </c>
      <c r="H350" s="94">
        <f t="shared" si="32"/>
        <v>0</v>
      </c>
      <c r="I350" s="94">
        <f t="shared" si="34"/>
        <v>0</v>
      </c>
      <c r="J350" s="320" t="str">
        <f t="shared" si="33"/>
        <v>2048–2049</v>
      </c>
      <c r="L350" s="356"/>
      <c r="N350" s="95"/>
    </row>
    <row r="351" spans="1:14" x14ac:dyDescent="0.3">
      <c r="A351" s="354">
        <v>54393</v>
      </c>
      <c r="B351" s="92">
        <f t="shared" si="29"/>
        <v>0</v>
      </c>
      <c r="C351" s="93"/>
      <c r="D351" s="94">
        <f t="shared" si="30"/>
        <v>0</v>
      </c>
      <c r="E351" s="355">
        <f t="shared" si="28"/>
        <v>0</v>
      </c>
      <c r="F351" s="94">
        <f t="shared" si="31"/>
        <v>0</v>
      </c>
      <c r="G351" s="94">
        <f>IF(AND(C351&lt;&gt;"",SUM(G$34:G350)&lt;E$25),$E$25/$E$29,0)</f>
        <v>0</v>
      </c>
      <c r="H351" s="94">
        <f t="shared" si="32"/>
        <v>0</v>
      </c>
      <c r="I351" s="94">
        <f t="shared" si="34"/>
        <v>0</v>
      </c>
      <c r="J351" s="320" t="str">
        <f t="shared" si="33"/>
        <v>2048–2049</v>
      </c>
      <c r="L351" s="356"/>
      <c r="N351" s="95"/>
    </row>
    <row r="352" spans="1:14" x14ac:dyDescent="0.3">
      <c r="A352" s="354">
        <v>54424</v>
      </c>
      <c r="B352" s="92">
        <f t="shared" si="29"/>
        <v>0</v>
      </c>
      <c r="C352" s="93"/>
      <c r="D352" s="94">
        <f t="shared" si="30"/>
        <v>0</v>
      </c>
      <c r="E352" s="355">
        <f t="shared" si="28"/>
        <v>0</v>
      </c>
      <c r="F352" s="94">
        <f t="shared" si="31"/>
        <v>0</v>
      </c>
      <c r="G352" s="94">
        <f>IF(AND(C352&lt;&gt;"",SUM(G$34:G351)&lt;E$25),$E$25/$E$29,0)</f>
        <v>0</v>
      </c>
      <c r="H352" s="94">
        <f t="shared" si="32"/>
        <v>0</v>
      </c>
      <c r="I352" s="94">
        <f t="shared" si="34"/>
        <v>0</v>
      </c>
      <c r="J352" s="320" t="str">
        <f t="shared" si="33"/>
        <v>2048–2049</v>
      </c>
      <c r="L352" s="356"/>
      <c r="N352" s="95"/>
    </row>
    <row r="353" spans="1:14" x14ac:dyDescent="0.3">
      <c r="A353" s="354">
        <v>54455</v>
      </c>
      <c r="B353" s="92">
        <f t="shared" si="29"/>
        <v>0</v>
      </c>
      <c r="C353" s="93"/>
      <c r="D353" s="94">
        <f t="shared" si="30"/>
        <v>0</v>
      </c>
      <c r="E353" s="355">
        <f t="shared" si="28"/>
        <v>0</v>
      </c>
      <c r="F353" s="94">
        <f t="shared" si="31"/>
        <v>0</v>
      </c>
      <c r="G353" s="94">
        <f>IF(AND(C353&lt;&gt;"",SUM(G$34:G352)&lt;E$25),$E$25/$E$29,0)</f>
        <v>0</v>
      </c>
      <c r="H353" s="94">
        <f t="shared" si="32"/>
        <v>0</v>
      </c>
      <c r="I353" s="94">
        <f t="shared" si="34"/>
        <v>0</v>
      </c>
      <c r="J353" s="320" t="str">
        <f t="shared" si="33"/>
        <v>2048–2049</v>
      </c>
      <c r="L353" s="356"/>
      <c r="N353" s="95"/>
    </row>
    <row r="354" spans="1:14" x14ac:dyDescent="0.3">
      <c r="A354" s="354">
        <v>54483</v>
      </c>
      <c r="B354" s="92">
        <f t="shared" si="29"/>
        <v>0</v>
      </c>
      <c r="C354" s="93"/>
      <c r="D354" s="94">
        <f t="shared" si="30"/>
        <v>0</v>
      </c>
      <c r="E354" s="355">
        <f t="shared" ref="E354:E417" si="35">C354-D354</f>
        <v>0</v>
      </c>
      <c r="F354" s="94">
        <f t="shared" si="31"/>
        <v>0</v>
      </c>
      <c r="G354" s="94">
        <f>IF(AND(C354&lt;&gt;"",SUM(G$34:G353)&lt;E$25),$E$25/$E$29,0)</f>
        <v>0</v>
      </c>
      <c r="H354" s="94">
        <f t="shared" si="32"/>
        <v>0</v>
      </c>
      <c r="I354" s="94">
        <f t="shared" si="34"/>
        <v>0</v>
      </c>
      <c r="J354" s="320" t="str">
        <f t="shared" si="33"/>
        <v>2048–2049</v>
      </c>
      <c r="L354" s="356"/>
      <c r="N354" s="95"/>
    </row>
    <row r="355" spans="1:14" x14ac:dyDescent="0.3">
      <c r="A355" s="354">
        <v>54514</v>
      </c>
      <c r="B355" s="92">
        <f t="shared" ref="B355:B418" si="36">IF(C355&gt;0,C355*-1,C355)</f>
        <v>0</v>
      </c>
      <c r="C355" s="93"/>
      <c r="D355" s="94">
        <f t="shared" ref="D355:D418" si="37">IF(C355="",0,IF($E$20="Beginning",IF(C354&lt;&gt;"",$F354*$E$16/12,0),IF(C354&lt;&gt;"",$F354*$E$16/12,$E$21*$E$16/12)))</f>
        <v>0</v>
      </c>
      <c r="E355" s="355">
        <f t="shared" si="35"/>
        <v>0</v>
      </c>
      <c r="F355" s="94">
        <f t="shared" ref="F355:F418" si="38">IF(C355="",0,IF(C354="",$E$21-E355,IF(C355&lt;&gt;"",F354-E355)))</f>
        <v>0</v>
      </c>
      <c r="G355" s="94">
        <f>IF(AND(C355&lt;&gt;"",SUM(G$34:G354)&lt;E$25),$E$25/$E$29,0)</f>
        <v>0</v>
      </c>
      <c r="H355" s="94">
        <f t="shared" ref="H355:H418" si="39">IF(C355&lt;&gt;"",G355+H354,0)</f>
        <v>0</v>
      </c>
      <c r="I355" s="94">
        <f t="shared" si="34"/>
        <v>0</v>
      </c>
      <c r="J355" s="320" t="str">
        <f t="shared" ref="J355:J418" si="40">IF(OR(MONTH(A355)=1,MONTH(A355)=2,MONTH(A355)=3,MONTH(A355)=4,MONTH(A355)=5,MONTH(A355)=6),YEAR(A355)-1&amp;"–"&amp;YEAR(A355),YEAR(A355)&amp;"–"&amp;YEAR(A355)+1)</f>
        <v>2048–2049</v>
      </c>
      <c r="L355" s="356"/>
      <c r="N355" s="95"/>
    </row>
    <row r="356" spans="1:14" x14ac:dyDescent="0.3">
      <c r="A356" s="354">
        <v>54544</v>
      </c>
      <c r="B356" s="92">
        <f t="shared" si="36"/>
        <v>0</v>
      </c>
      <c r="C356" s="93"/>
      <c r="D356" s="94">
        <f t="shared" si="37"/>
        <v>0</v>
      </c>
      <c r="E356" s="355">
        <f t="shared" si="35"/>
        <v>0</v>
      </c>
      <c r="F356" s="94">
        <f t="shared" si="38"/>
        <v>0</v>
      </c>
      <c r="G356" s="94">
        <f>IF(AND(C356&lt;&gt;"",SUM(G$34:G355)&lt;E$25),$E$25/$E$29,0)</f>
        <v>0</v>
      </c>
      <c r="H356" s="94">
        <f t="shared" si="39"/>
        <v>0</v>
      </c>
      <c r="I356" s="94">
        <f t="shared" ref="I356:I419" si="41">IF(C356&lt;&gt;"",$E$25-H356,0)</f>
        <v>0</v>
      </c>
      <c r="J356" s="320" t="str">
        <f t="shared" si="40"/>
        <v>2048–2049</v>
      </c>
      <c r="L356" s="356"/>
      <c r="N356" s="95"/>
    </row>
    <row r="357" spans="1:14" x14ac:dyDescent="0.3">
      <c r="A357" s="354">
        <v>54575</v>
      </c>
      <c r="B357" s="92">
        <f t="shared" si="36"/>
        <v>0</v>
      </c>
      <c r="C357" s="93"/>
      <c r="D357" s="94">
        <f t="shared" si="37"/>
        <v>0</v>
      </c>
      <c r="E357" s="355">
        <f t="shared" si="35"/>
        <v>0</v>
      </c>
      <c r="F357" s="94">
        <f t="shared" si="38"/>
        <v>0</v>
      </c>
      <c r="G357" s="94">
        <f>IF(AND(C357&lt;&gt;"",SUM(G$34:G356)&lt;E$25),$E$25/$E$29,0)</f>
        <v>0</v>
      </c>
      <c r="H357" s="94">
        <f t="shared" si="39"/>
        <v>0</v>
      </c>
      <c r="I357" s="94">
        <f t="shared" si="41"/>
        <v>0</v>
      </c>
      <c r="J357" s="320" t="str">
        <f t="shared" si="40"/>
        <v>2048–2049</v>
      </c>
      <c r="L357" s="356"/>
      <c r="N357" s="95"/>
    </row>
    <row r="358" spans="1:14" x14ac:dyDescent="0.3">
      <c r="A358" s="354">
        <v>54605</v>
      </c>
      <c r="B358" s="92">
        <f t="shared" si="36"/>
        <v>0</v>
      </c>
      <c r="C358" s="93"/>
      <c r="D358" s="94">
        <f t="shared" si="37"/>
        <v>0</v>
      </c>
      <c r="E358" s="355">
        <f t="shared" si="35"/>
        <v>0</v>
      </c>
      <c r="F358" s="94">
        <f t="shared" si="38"/>
        <v>0</v>
      </c>
      <c r="G358" s="94">
        <f>IF(AND(C358&lt;&gt;"",SUM(G$34:G357)&lt;E$25),$E$25/$E$29,0)</f>
        <v>0</v>
      </c>
      <c r="H358" s="94">
        <f t="shared" si="39"/>
        <v>0</v>
      </c>
      <c r="I358" s="94">
        <f t="shared" si="41"/>
        <v>0</v>
      </c>
      <c r="J358" s="320" t="str">
        <f t="shared" si="40"/>
        <v>2049–2050</v>
      </c>
      <c r="L358" s="356"/>
      <c r="N358" s="95"/>
    </row>
    <row r="359" spans="1:14" x14ac:dyDescent="0.3">
      <c r="A359" s="354">
        <v>54636</v>
      </c>
      <c r="B359" s="92">
        <f t="shared" si="36"/>
        <v>0</v>
      </c>
      <c r="C359" s="93"/>
      <c r="D359" s="94">
        <f t="shared" si="37"/>
        <v>0</v>
      </c>
      <c r="E359" s="355">
        <f t="shared" si="35"/>
        <v>0</v>
      </c>
      <c r="F359" s="94">
        <f t="shared" si="38"/>
        <v>0</v>
      </c>
      <c r="G359" s="94">
        <f>IF(AND(C359&lt;&gt;"",SUM(G$34:G358)&lt;E$25),$E$25/$E$29,0)</f>
        <v>0</v>
      </c>
      <c r="H359" s="94">
        <f t="shared" si="39"/>
        <v>0</v>
      </c>
      <c r="I359" s="94">
        <f t="shared" si="41"/>
        <v>0</v>
      </c>
      <c r="J359" s="320" t="str">
        <f t="shared" si="40"/>
        <v>2049–2050</v>
      </c>
      <c r="L359" s="356"/>
      <c r="N359" s="95"/>
    </row>
    <row r="360" spans="1:14" x14ac:dyDescent="0.3">
      <c r="A360" s="354">
        <v>54667</v>
      </c>
      <c r="B360" s="92">
        <f t="shared" si="36"/>
        <v>0</v>
      </c>
      <c r="C360" s="93"/>
      <c r="D360" s="94">
        <f t="shared" si="37"/>
        <v>0</v>
      </c>
      <c r="E360" s="355">
        <f t="shared" si="35"/>
        <v>0</v>
      </c>
      <c r="F360" s="94">
        <f t="shared" si="38"/>
        <v>0</v>
      </c>
      <c r="G360" s="94">
        <f>IF(AND(C360&lt;&gt;"",SUM(G$34:G359)&lt;E$25),$E$25/$E$29,0)</f>
        <v>0</v>
      </c>
      <c r="H360" s="94">
        <f t="shared" si="39"/>
        <v>0</v>
      </c>
      <c r="I360" s="94">
        <f t="shared" si="41"/>
        <v>0</v>
      </c>
      <c r="J360" s="320" t="str">
        <f t="shared" si="40"/>
        <v>2049–2050</v>
      </c>
      <c r="L360" s="356"/>
      <c r="N360" s="95"/>
    </row>
    <row r="361" spans="1:14" x14ac:dyDescent="0.3">
      <c r="A361" s="354">
        <v>54697</v>
      </c>
      <c r="B361" s="92">
        <f t="shared" si="36"/>
        <v>0</v>
      </c>
      <c r="C361" s="93"/>
      <c r="D361" s="94">
        <f t="shared" si="37"/>
        <v>0</v>
      </c>
      <c r="E361" s="355">
        <f t="shared" si="35"/>
        <v>0</v>
      </c>
      <c r="F361" s="94">
        <f t="shared" si="38"/>
        <v>0</v>
      </c>
      <c r="G361" s="94">
        <f>IF(AND(C361&lt;&gt;"",SUM(G$34:G360)&lt;E$25),$E$25/$E$29,0)</f>
        <v>0</v>
      </c>
      <c r="H361" s="94">
        <f t="shared" si="39"/>
        <v>0</v>
      </c>
      <c r="I361" s="94">
        <f t="shared" si="41"/>
        <v>0</v>
      </c>
      <c r="J361" s="320" t="str">
        <f t="shared" si="40"/>
        <v>2049–2050</v>
      </c>
      <c r="L361" s="356"/>
      <c r="N361" s="95"/>
    </row>
    <row r="362" spans="1:14" x14ac:dyDescent="0.3">
      <c r="A362" s="354">
        <v>54728</v>
      </c>
      <c r="B362" s="92">
        <f t="shared" si="36"/>
        <v>0</v>
      </c>
      <c r="C362" s="93"/>
      <c r="D362" s="94">
        <f t="shared" si="37"/>
        <v>0</v>
      </c>
      <c r="E362" s="355">
        <f t="shared" si="35"/>
        <v>0</v>
      </c>
      <c r="F362" s="94">
        <f t="shared" si="38"/>
        <v>0</v>
      </c>
      <c r="G362" s="94">
        <f>IF(AND(C362&lt;&gt;"",SUM(G$34:G361)&lt;E$25),$E$25/$E$29,0)</f>
        <v>0</v>
      </c>
      <c r="H362" s="94">
        <f t="shared" si="39"/>
        <v>0</v>
      </c>
      <c r="I362" s="94">
        <f t="shared" si="41"/>
        <v>0</v>
      </c>
      <c r="J362" s="320" t="str">
        <f t="shared" si="40"/>
        <v>2049–2050</v>
      </c>
      <c r="L362" s="356"/>
      <c r="N362" s="95"/>
    </row>
    <row r="363" spans="1:14" x14ac:dyDescent="0.3">
      <c r="A363" s="354">
        <v>54758</v>
      </c>
      <c r="B363" s="92">
        <f t="shared" si="36"/>
        <v>0</v>
      </c>
      <c r="C363" s="93"/>
      <c r="D363" s="94">
        <f t="shared" si="37"/>
        <v>0</v>
      </c>
      <c r="E363" s="355">
        <f t="shared" si="35"/>
        <v>0</v>
      </c>
      <c r="F363" s="94">
        <f t="shared" si="38"/>
        <v>0</v>
      </c>
      <c r="G363" s="94">
        <f>IF(AND(C363&lt;&gt;"",SUM(G$34:G362)&lt;E$25),$E$25/$E$29,0)</f>
        <v>0</v>
      </c>
      <c r="H363" s="94">
        <f t="shared" si="39"/>
        <v>0</v>
      </c>
      <c r="I363" s="94">
        <f t="shared" si="41"/>
        <v>0</v>
      </c>
      <c r="J363" s="320" t="str">
        <f t="shared" si="40"/>
        <v>2049–2050</v>
      </c>
      <c r="L363" s="356"/>
      <c r="N363" s="95"/>
    </row>
    <row r="364" spans="1:14" x14ac:dyDescent="0.3">
      <c r="A364" s="354">
        <v>54789</v>
      </c>
      <c r="B364" s="92">
        <f t="shared" si="36"/>
        <v>0</v>
      </c>
      <c r="C364" s="93"/>
      <c r="D364" s="94">
        <f t="shared" si="37"/>
        <v>0</v>
      </c>
      <c r="E364" s="355">
        <f t="shared" si="35"/>
        <v>0</v>
      </c>
      <c r="F364" s="94">
        <f t="shared" si="38"/>
        <v>0</v>
      </c>
      <c r="G364" s="94">
        <f>IF(AND(C364&lt;&gt;"",SUM(G$34:G363)&lt;E$25),$E$25/$E$29,0)</f>
        <v>0</v>
      </c>
      <c r="H364" s="94">
        <f t="shared" si="39"/>
        <v>0</v>
      </c>
      <c r="I364" s="94">
        <f t="shared" si="41"/>
        <v>0</v>
      </c>
      <c r="J364" s="320" t="str">
        <f t="shared" si="40"/>
        <v>2049–2050</v>
      </c>
      <c r="L364" s="356"/>
      <c r="N364" s="95"/>
    </row>
    <row r="365" spans="1:14" x14ac:dyDescent="0.3">
      <c r="A365" s="354">
        <v>54820</v>
      </c>
      <c r="B365" s="92">
        <f t="shared" si="36"/>
        <v>0</v>
      </c>
      <c r="C365" s="93"/>
      <c r="D365" s="94">
        <f t="shared" si="37"/>
        <v>0</v>
      </c>
      <c r="E365" s="355">
        <f t="shared" si="35"/>
        <v>0</v>
      </c>
      <c r="F365" s="94">
        <f t="shared" si="38"/>
        <v>0</v>
      </c>
      <c r="G365" s="94">
        <f>IF(AND(C365&lt;&gt;"",SUM(G$34:G364)&lt;E$25),$E$25/$E$29,0)</f>
        <v>0</v>
      </c>
      <c r="H365" s="94">
        <f t="shared" si="39"/>
        <v>0</v>
      </c>
      <c r="I365" s="94">
        <f t="shared" si="41"/>
        <v>0</v>
      </c>
      <c r="J365" s="320" t="str">
        <f t="shared" si="40"/>
        <v>2049–2050</v>
      </c>
      <c r="L365" s="356"/>
      <c r="N365" s="95"/>
    </row>
    <row r="366" spans="1:14" x14ac:dyDescent="0.3">
      <c r="A366" s="354">
        <v>54848</v>
      </c>
      <c r="B366" s="92">
        <f t="shared" si="36"/>
        <v>0</v>
      </c>
      <c r="C366" s="93"/>
      <c r="D366" s="94">
        <f t="shared" si="37"/>
        <v>0</v>
      </c>
      <c r="E366" s="355">
        <f t="shared" si="35"/>
        <v>0</v>
      </c>
      <c r="F366" s="94">
        <f t="shared" si="38"/>
        <v>0</v>
      </c>
      <c r="G366" s="94">
        <f>IF(AND(C366&lt;&gt;"",SUM(G$34:G365)&lt;E$25),$E$25/$E$29,0)</f>
        <v>0</v>
      </c>
      <c r="H366" s="94">
        <f t="shared" si="39"/>
        <v>0</v>
      </c>
      <c r="I366" s="94">
        <f t="shared" si="41"/>
        <v>0</v>
      </c>
      <c r="J366" s="320" t="str">
        <f t="shared" si="40"/>
        <v>2049–2050</v>
      </c>
      <c r="L366" s="356"/>
      <c r="N366" s="95"/>
    </row>
    <row r="367" spans="1:14" x14ac:dyDescent="0.3">
      <c r="A367" s="354">
        <v>54879</v>
      </c>
      <c r="B367" s="92">
        <f t="shared" si="36"/>
        <v>0</v>
      </c>
      <c r="C367" s="93"/>
      <c r="D367" s="94">
        <f t="shared" si="37"/>
        <v>0</v>
      </c>
      <c r="E367" s="355">
        <f t="shared" si="35"/>
        <v>0</v>
      </c>
      <c r="F367" s="94">
        <f t="shared" si="38"/>
        <v>0</v>
      </c>
      <c r="G367" s="94">
        <f>IF(AND(C367&lt;&gt;"",SUM(G$34:G366)&lt;E$25),$E$25/$E$29,0)</f>
        <v>0</v>
      </c>
      <c r="H367" s="94">
        <f t="shared" si="39"/>
        <v>0</v>
      </c>
      <c r="I367" s="94">
        <f t="shared" si="41"/>
        <v>0</v>
      </c>
      <c r="J367" s="320" t="str">
        <f t="shared" si="40"/>
        <v>2049–2050</v>
      </c>
      <c r="L367" s="356"/>
      <c r="N367" s="95"/>
    </row>
    <row r="368" spans="1:14" x14ac:dyDescent="0.3">
      <c r="A368" s="354">
        <v>54909</v>
      </c>
      <c r="B368" s="92">
        <f t="shared" si="36"/>
        <v>0</v>
      </c>
      <c r="C368" s="93"/>
      <c r="D368" s="94">
        <f t="shared" si="37"/>
        <v>0</v>
      </c>
      <c r="E368" s="355">
        <f t="shared" si="35"/>
        <v>0</v>
      </c>
      <c r="F368" s="94">
        <f t="shared" si="38"/>
        <v>0</v>
      </c>
      <c r="G368" s="94">
        <f>IF(AND(C368&lt;&gt;"",SUM(G$34:G367)&lt;E$25),$E$25/$E$29,0)</f>
        <v>0</v>
      </c>
      <c r="H368" s="94">
        <f t="shared" si="39"/>
        <v>0</v>
      </c>
      <c r="I368" s="94">
        <f t="shared" si="41"/>
        <v>0</v>
      </c>
      <c r="J368" s="320" t="str">
        <f t="shared" si="40"/>
        <v>2049–2050</v>
      </c>
      <c r="L368" s="356"/>
      <c r="N368" s="95"/>
    </row>
    <row r="369" spans="1:14" x14ac:dyDescent="0.3">
      <c r="A369" s="354">
        <v>54940</v>
      </c>
      <c r="B369" s="92">
        <f t="shared" si="36"/>
        <v>0</v>
      </c>
      <c r="C369" s="93"/>
      <c r="D369" s="94">
        <f t="shared" si="37"/>
        <v>0</v>
      </c>
      <c r="E369" s="355">
        <f t="shared" si="35"/>
        <v>0</v>
      </c>
      <c r="F369" s="94">
        <f t="shared" si="38"/>
        <v>0</v>
      </c>
      <c r="G369" s="94">
        <f>IF(AND(C369&lt;&gt;"",SUM(G$34:G368)&lt;E$25),$E$25/$E$29,0)</f>
        <v>0</v>
      </c>
      <c r="H369" s="94">
        <f t="shared" si="39"/>
        <v>0</v>
      </c>
      <c r="I369" s="94">
        <f t="shared" si="41"/>
        <v>0</v>
      </c>
      <c r="J369" s="320" t="str">
        <f t="shared" si="40"/>
        <v>2049–2050</v>
      </c>
      <c r="L369" s="356"/>
      <c r="N369" s="95"/>
    </row>
    <row r="370" spans="1:14" x14ac:dyDescent="0.3">
      <c r="A370" s="354">
        <v>54970</v>
      </c>
      <c r="B370" s="92">
        <f t="shared" si="36"/>
        <v>0</v>
      </c>
      <c r="C370" s="93"/>
      <c r="D370" s="94">
        <f t="shared" si="37"/>
        <v>0</v>
      </c>
      <c r="E370" s="355">
        <f t="shared" si="35"/>
        <v>0</v>
      </c>
      <c r="F370" s="94">
        <f t="shared" si="38"/>
        <v>0</v>
      </c>
      <c r="G370" s="94">
        <f>IF(AND(C370&lt;&gt;"",SUM(G$34:G369)&lt;E$25),$E$25/$E$29,0)</f>
        <v>0</v>
      </c>
      <c r="H370" s="94">
        <f t="shared" si="39"/>
        <v>0</v>
      </c>
      <c r="I370" s="94">
        <f t="shared" si="41"/>
        <v>0</v>
      </c>
      <c r="J370" s="320" t="str">
        <f t="shared" si="40"/>
        <v>2050–2051</v>
      </c>
      <c r="L370" s="356"/>
      <c r="N370" s="95"/>
    </row>
    <row r="371" spans="1:14" x14ac:dyDescent="0.3">
      <c r="A371" s="354">
        <v>55001</v>
      </c>
      <c r="B371" s="92">
        <f t="shared" si="36"/>
        <v>0</v>
      </c>
      <c r="C371" s="93"/>
      <c r="D371" s="94">
        <f t="shared" si="37"/>
        <v>0</v>
      </c>
      <c r="E371" s="355">
        <f t="shared" si="35"/>
        <v>0</v>
      </c>
      <c r="F371" s="94">
        <f t="shared" si="38"/>
        <v>0</v>
      </c>
      <c r="G371" s="94">
        <f>IF(AND(C371&lt;&gt;"",SUM(G$34:G370)&lt;E$25),$E$25/$E$29,0)</f>
        <v>0</v>
      </c>
      <c r="H371" s="94">
        <f t="shared" si="39"/>
        <v>0</v>
      </c>
      <c r="I371" s="94">
        <f t="shared" si="41"/>
        <v>0</v>
      </c>
      <c r="J371" s="320" t="str">
        <f t="shared" si="40"/>
        <v>2050–2051</v>
      </c>
      <c r="L371" s="356"/>
      <c r="N371" s="95"/>
    </row>
    <row r="372" spans="1:14" x14ac:dyDescent="0.3">
      <c r="A372" s="354">
        <v>55032</v>
      </c>
      <c r="B372" s="92">
        <f t="shared" si="36"/>
        <v>0</v>
      </c>
      <c r="C372" s="93"/>
      <c r="D372" s="94">
        <f t="shared" si="37"/>
        <v>0</v>
      </c>
      <c r="E372" s="355">
        <f t="shared" si="35"/>
        <v>0</v>
      </c>
      <c r="F372" s="94">
        <f t="shared" si="38"/>
        <v>0</v>
      </c>
      <c r="G372" s="94">
        <f>IF(AND(C372&lt;&gt;"",SUM(G$34:G371)&lt;E$25),$E$25/$E$29,0)</f>
        <v>0</v>
      </c>
      <c r="H372" s="94">
        <f t="shared" si="39"/>
        <v>0</v>
      </c>
      <c r="I372" s="94">
        <f t="shared" si="41"/>
        <v>0</v>
      </c>
      <c r="J372" s="320" t="str">
        <f t="shared" si="40"/>
        <v>2050–2051</v>
      </c>
      <c r="L372" s="356"/>
      <c r="N372" s="95"/>
    </row>
    <row r="373" spans="1:14" x14ac:dyDescent="0.3">
      <c r="A373" s="354">
        <v>55062</v>
      </c>
      <c r="B373" s="92">
        <f t="shared" si="36"/>
        <v>0</v>
      </c>
      <c r="C373" s="93"/>
      <c r="D373" s="94">
        <f t="shared" si="37"/>
        <v>0</v>
      </c>
      <c r="E373" s="355">
        <f t="shared" si="35"/>
        <v>0</v>
      </c>
      <c r="F373" s="94">
        <f t="shared" si="38"/>
        <v>0</v>
      </c>
      <c r="G373" s="94">
        <f>IF(AND(C373&lt;&gt;"",SUM(G$34:G372)&lt;E$25),$E$25/$E$29,0)</f>
        <v>0</v>
      </c>
      <c r="H373" s="94">
        <f t="shared" si="39"/>
        <v>0</v>
      </c>
      <c r="I373" s="94">
        <f t="shared" si="41"/>
        <v>0</v>
      </c>
      <c r="J373" s="320" t="str">
        <f t="shared" si="40"/>
        <v>2050–2051</v>
      </c>
      <c r="L373" s="356"/>
      <c r="N373" s="95"/>
    </row>
    <row r="374" spans="1:14" x14ac:dyDescent="0.3">
      <c r="A374" s="354">
        <v>55093</v>
      </c>
      <c r="B374" s="92">
        <f t="shared" si="36"/>
        <v>0</v>
      </c>
      <c r="C374" s="93"/>
      <c r="D374" s="94">
        <f t="shared" si="37"/>
        <v>0</v>
      </c>
      <c r="E374" s="355">
        <f t="shared" si="35"/>
        <v>0</v>
      </c>
      <c r="F374" s="94">
        <f t="shared" si="38"/>
        <v>0</v>
      </c>
      <c r="G374" s="94">
        <f>IF(AND(C374&lt;&gt;"",SUM(G$34:G373)&lt;E$25),$E$25/$E$29,0)</f>
        <v>0</v>
      </c>
      <c r="H374" s="94">
        <f t="shared" si="39"/>
        <v>0</v>
      </c>
      <c r="I374" s="94">
        <f t="shared" si="41"/>
        <v>0</v>
      </c>
      <c r="J374" s="320" t="str">
        <f t="shared" si="40"/>
        <v>2050–2051</v>
      </c>
      <c r="L374" s="356"/>
      <c r="N374" s="95"/>
    </row>
    <row r="375" spans="1:14" x14ac:dyDescent="0.3">
      <c r="A375" s="354">
        <v>55123</v>
      </c>
      <c r="B375" s="92">
        <f t="shared" si="36"/>
        <v>0</v>
      </c>
      <c r="C375" s="93"/>
      <c r="D375" s="94">
        <f t="shared" si="37"/>
        <v>0</v>
      </c>
      <c r="E375" s="355">
        <f t="shared" si="35"/>
        <v>0</v>
      </c>
      <c r="F375" s="94">
        <f t="shared" si="38"/>
        <v>0</v>
      </c>
      <c r="G375" s="94">
        <f>IF(AND(C375&lt;&gt;"",SUM(G$34:G374)&lt;E$25),$E$25/$E$29,0)</f>
        <v>0</v>
      </c>
      <c r="H375" s="94">
        <f t="shared" si="39"/>
        <v>0</v>
      </c>
      <c r="I375" s="94">
        <f t="shared" si="41"/>
        <v>0</v>
      </c>
      <c r="J375" s="320" t="str">
        <f t="shared" si="40"/>
        <v>2050–2051</v>
      </c>
      <c r="L375" s="356"/>
      <c r="N375" s="95"/>
    </row>
    <row r="376" spans="1:14" x14ac:dyDescent="0.3">
      <c r="A376" s="354">
        <v>55154</v>
      </c>
      <c r="B376" s="92">
        <f t="shared" si="36"/>
        <v>0</v>
      </c>
      <c r="C376" s="93"/>
      <c r="D376" s="94">
        <f t="shared" si="37"/>
        <v>0</v>
      </c>
      <c r="E376" s="355">
        <f t="shared" si="35"/>
        <v>0</v>
      </c>
      <c r="F376" s="94">
        <f t="shared" si="38"/>
        <v>0</v>
      </c>
      <c r="G376" s="94">
        <f>IF(AND(C376&lt;&gt;"",SUM(G$34:G375)&lt;E$25),$E$25/$E$29,0)</f>
        <v>0</v>
      </c>
      <c r="H376" s="94">
        <f t="shared" si="39"/>
        <v>0</v>
      </c>
      <c r="I376" s="94">
        <f t="shared" si="41"/>
        <v>0</v>
      </c>
      <c r="J376" s="320" t="str">
        <f t="shared" si="40"/>
        <v>2050–2051</v>
      </c>
      <c r="L376" s="356"/>
      <c r="N376" s="95"/>
    </row>
    <row r="377" spans="1:14" x14ac:dyDescent="0.3">
      <c r="A377" s="354">
        <v>55185</v>
      </c>
      <c r="B377" s="92">
        <f t="shared" si="36"/>
        <v>0</v>
      </c>
      <c r="C377" s="93"/>
      <c r="D377" s="94">
        <f t="shared" si="37"/>
        <v>0</v>
      </c>
      <c r="E377" s="355">
        <f t="shared" si="35"/>
        <v>0</v>
      </c>
      <c r="F377" s="94">
        <f t="shared" si="38"/>
        <v>0</v>
      </c>
      <c r="G377" s="94">
        <f>IF(AND(C377&lt;&gt;"",SUM(G$34:G376)&lt;E$25),$E$25/$E$29,0)</f>
        <v>0</v>
      </c>
      <c r="H377" s="94">
        <f t="shared" si="39"/>
        <v>0</v>
      </c>
      <c r="I377" s="94">
        <f t="shared" si="41"/>
        <v>0</v>
      </c>
      <c r="J377" s="320" t="str">
        <f t="shared" si="40"/>
        <v>2050–2051</v>
      </c>
      <c r="L377" s="356"/>
      <c r="N377" s="95"/>
    </row>
    <row r="378" spans="1:14" x14ac:dyDescent="0.3">
      <c r="A378" s="354">
        <v>55213</v>
      </c>
      <c r="B378" s="92">
        <f t="shared" si="36"/>
        <v>0</v>
      </c>
      <c r="C378" s="93"/>
      <c r="D378" s="94">
        <f t="shared" si="37"/>
        <v>0</v>
      </c>
      <c r="E378" s="355">
        <f t="shared" si="35"/>
        <v>0</v>
      </c>
      <c r="F378" s="94">
        <f t="shared" si="38"/>
        <v>0</v>
      </c>
      <c r="G378" s="94">
        <f>IF(AND(C378&lt;&gt;"",SUM(G$34:G377)&lt;E$25),$E$25/$E$29,0)</f>
        <v>0</v>
      </c>
      <c r="H378" s="94">
        <f t="shared" si="39"/>
        <v>0</v>
      </c>
      <c r="I378" s="94">
        <f t="shared" si="41"/>
        <v>0</v>
      </c>
      <c r="J378" s="320" t="str">
        <f t="shared" si="40"/>
        <v>2050–2051</v>
      </c>
      <c r="L378" s="356"/>
      <c r="N378" s="95"/>
    </row>
    <row r="379" spans="1:14" x14ac:dyDescent="0.3">
      <c r="A379" s="354">
        <v>55244</v>
      </c>
      <c r="B379" s="92">
        <f t="shared" si="36"/>
        <v>0</v>
      </c>
      <c r="C379" s="93"/>
      <c r="D379" s="94">
        <f t="shared" si="37"/>
        <v>0</v>
      </c>
      <c r="E379" s="355">
        <f t="shared" si="35"/>
        <v>0</v>
      </c>
      <c r="F379" s="94">
        <f t="shared" si="38"/>
        <v>0</v>
      </c>
      <c r="G379" s="94">
        <f>IF(AND(C379&lt;&gt;"",SUM(G$34:G378)&lt;E$25),$E$25/$E$29,0)</f>
        <v>0</v>
      </c>
      <c r="H379" s="94">
        <f t="shared" si="39"/>
        <v>0</v>
      </c>
      <c r="I379" s="94">
        <f t="shared" si="41"/>
        <v>0</v>
      </c>
      <c r="J379" s="320" t="str">
        <f t="shared" si="40"/>
        <v>2050–2051</v>
      </c>
      <c r="L379" s="356"/>
      <c r="N379" s="95"/>
    </row>
    <row r="380" spans="1:14" x14ac:dyDescent="0.3">
      <c r="A380" s="354">
        <v>55274</v>
      </c>
      <c r="B380" s="92">
        <f t="shared" si="36"/>
        <v>0</v>
      </c>
      <c r="C380" s="93"/>
      <c r="D380" s="94">
        <f t="shared" si="37"/>
        <v>0</v>
      </c>
      <c r="E380" s="355">
        <f t="shared" si="35"/>
        <v>0</v>
      </c>
      <c r="F380" s="94">
        <f t="shared" si="38"/>
        <v>0</v>
      </c>
      <c r="G380" s="94">
        <f>IF(AND(C380&lt;&gt;"",SUM(G$34:G379)&lt;E$25),$E$25/$E$29,0)</f>
        <v>0</v>
      </c>
      <c r="H380" s="94">
        <f t="shared" si="39"/>
        <v>0</v>
      </c>
      <c r="I380" s="94">
        <f t="shared" si="41"/>
        <v>0</v>
      </c>
      <c r="J380" s="320" t="str">
        <f t="shared" si="40"/>
        <v>2050–2051</v>
      </c>
      <c r="L380" s="356"/>
      <c r="N380" s="95"/>
    </row>
    <row r="381" spans="1:14" x14ac:dyDescent="0.3">
      <c r="A381" s="354">
        <v>55305</v>
      </c>
      <c r="B381" s="92">
        <f t="shared" si="36"/>
        <v>0</v>
      </c>
      <c r="C381" s="93"/>
      <c r="D381" s="94">
        <f t="shared" si="37"/>
        <v>0</v>
      </c>
      <c r="E381" s="355">
        <f t="shared" si="35"/>
        <v>0</v>
      </c>
      <c r="F381" s="94">
        <f t="shared" si="38"/>
        <v>0</v>
      </c>
      <c r="G381" s="94">
        <f>IF(AND(C381&lt;&gt;"",SUM(G$34:G380)&lt;E$25),$E$25/$E$29,0)</f>
        <v>0</v>
      </c>
      <c r="H381" s="94">
        <f t="shared" si="39"/>
        <v>0</v>
      </c>
      <c r="I381" s="94">
        <f t="shared" si="41"/>
        <v>0</v>
      </c>
      <c r="J381" s="320" t="str">
        <f t="shared" si="40"/>
        <v>2050–2051</v>
      </c>
      <c r="L381" s="356"/>
      <c r="N381" s="95"/>
    </row>
    <row r="382" spans="1:14" x14ac:dyDescent="0.3">
      <c r="A382" s="354">
        <v>55335</v>
      </c>
      <c r="B382" s="92">
        <f t="shared" si="36"/>
        <v>0</v>
      </c>
      <c r="C382" s="93"/>
      <c r="D382" s="94">
        <f t="shared" si="37"/>
        <v>0</v>
      </c>
      <c r="E382" s="355">
        <f t="shared" si="35"/>
        <v>0</v>
      </c>
      <c r="F382" s="94">
        <f t="shared" si="38"/>
        <v>0</v>
      </c>
      <c r="G382" s="94">
        <f>IF(AND(C382&lt;&gt;"",SUM(G$34:G381)&lt;E$25),$E$25/$E$29,0)</f>
        <v>0</v>
      </c>
      <c r="H382" s="94">
        <f t="shared" si="39"/>
        <v>0</v>
      </c>
      <c r="I382" s="94">
        <f t="shared" si="41"/>
        <v>0</v>
      </c>
      <c r="J382" s="320" t="str">
        <f t="shared" si="40"/>
        <v>2051–2052</v>
      </c>
      <c r="L382" s="356"/>
      <c r="N382" s="95"/>
    </row>
    <row r="383" spans="1:14" x14ac:dyDescent="0.3">
      <c r="A383" s="354">
        <v>55366</v>
      </c>
      <c r="B383" s="92">
        <f t="shared" si="36"/>
        <v>0</v>
      </c>
      <c r="C383" s="93"/>
      <c r="D383" s="94">
        <f t="shared" si="37"/>
        <v>0</v>
      </c>
      <c r="E383" s="355">
        <f t="shared" si="35"/>
        <v>0</v>
      </c>
      <c r="F383" s="94">
        <f t="shared" si="38"/>
        <v>0</v>
      </c>
      <c r="G383" s="94">
        <f>IF(AND(C383&lt;&gt;"",SUM(G$34:G382)&lt;E$25),$E$25/$E$29,0)</f>
        <v>0</v>
      </c>
      <c r="H383" s="94">
        <f t="shared" si="39"/>
        <v>0</v>
      </c>
      <c r="I383" s="94">
        <f t="shared" si="41"/>
        <v>0</v>
      </c>
      <c r="J383" s="320" t="str">
        <f t="shared" si="40"/>
        <v>2051–2052</v>
      </c>
      <c r="L383" s="356"/>
      <c r="N383" s="95"/>
    </row>
    <row r="384" spans="1:14" x14ac:dyDescent="0.3">
      <c r="A384" s="354">
        <v>55397</v>
      </c>
      <c r="B384" s="92">
        <f t="shared" si="36"/>
        <v>0</v>
      </c>
      <c r="C384" s="93"/>
      <c r="D384" s="94">
        <f t="shared" si="37"/>
        <v>0</v>
      </c>
      <c r="E384" s="355">
        <f t="shared" si="35"/>
        <v>0</v>
      </c>
      <c r="F384" s="94">
        <f t="shared" si="38"/>
        <v>0</v>
      </c>
      <c r="G384" s="94">
        <f>IF(AND(C384&lt;&gt;"",SUM(G$34:G383)&lt;E$25),$E$25/$E$29,0)</f>
        <v>0</v>
      </c>
      <c r="H384" s="94">
        <f t="shared" si="39"/>
        <v>0</v>
      </c>
      <c r="I384" s="94">
        <f t="shared" si="41"/>
        <v>0</v>
      </c>
      <c r="J384" s="320" t="str">
        <f t="shared" si="40"/>
        <v>2051–2052</v>
      </c>
      <c r="L384" s="356"/>
      <c r="N384" s="95"/>
    </row>
    <row r="385" spans="1:14" x14ac:dyDescent="0.3">
      <c r="A385" s="354">
        <v>55427</v>
      </c>
      <c r="B385" s="92">
        <f t="shared" si="36"/>
        <v>0</v>
      </c>
      <c r="C385" s="93"/>
      <c r="D385" s="94">
        <f t="shared" si="37"/>
        <v>0</v>
      </c>
      <c r="E385" s="355">
        <f t="shared" si="35"/>
        <v>0</v>
      </c>
      <c r="F385" s="94">
        <f t="shared" si="38"/>
        <v>0</v>
      </c>
      <c r="G385" s="94">
        <f>IF(AND(C385&lt;&gt;"",SUM(G$34:G384)&lt;E$25),$E$25/$E$29,0)</f>
        <v>0</v>
      </c>
      <c r="H385" s="94">
        <f t="shared" si="39"/>
        <v>0</v>
      </c>
      <c r="I385" s="94">
        <f t="shared" si="41"/>
        <v>0</v>
      </c>
      <c r="J385" s="320" t="str">
        <f t="shared" si="40"/>
        <v>2051–2052</v>
      </c>
      <c r="L385" s="356"/>
      <c r="N385" s="95"/>
    </row>
    <row r="386" spans="1:14" x14ac:dyDescent="0.3">
      <c r="A386" s="354">
        <v>55458</v>
      </c>
      <c r="B386" s="92">
        <f t="shared" si="36"/>
        <v>0</v>
      </c>
      <c r="C386" s="93"/>
      <c r="D386" s="94">
        <f t="shared" si="37"/>
        <v>0</v>
      </c>
      <c r="E386" s="355">
        <f t="shared" si="35"/>
        <v>0</v>
      </c>
      <c r="F386" s="94">
        <f t="shared" si="38"/>
        <v>0</v>
      </c>
      <c r="G386" s="94">
        <f>IF(AND(C386&lt;&gt;"",SUM(G$34:G385)&lt;E$25),$E$25/$E$29,0)</f>
        <v>0</v>
      </c>
      <c r="H386" s="94">
        <f t="shared" si="39"/>
        <v>0</v>
      </c>
      <c r="I386" s="94">
        <f t="shared" si="41"/>
        <v>0</v>
      </c>
      <c r="J386" s="320" t="str">
        <f t="shared" si="40"/>
        <v>2051–2052</v>
      </c>
      <c r="L386" s="356"/>
      <c r="N386" s="95"/>
    </row>
    <row r="387" spans="1:14" x14ac:dyDescent="0.3">
      <c r="A387" s="354">
        <v>55488</v>
      </c>
      <c r="B387" s="92">
        <f t="shared" si="36"/>
        <v>0</v>
      </c>
      <c r="C387" s="93"/>
      <c r="D387" s="94">
        <f t="shared" si="37"/>
        <v>0</v>
      </c>
      <c r="E387" s="355">
        <f t="shared" si="35"/>
        <v>0</v>
      </c>
      <c r="F387" s="94">
        <f t="shared" si="38"/>
        <v>0</v>
      </c>
      <c r="G387" s="94">
        <f>IF(AND(C387&lt;&gt;"",SUM(G$34:G386)&lt;E$25),$E$25/$E$29,0)</f>
        <v>0</v>
      </c>
      <c r="H387" s="94">
        <f t="shared" si="39"/>
        <v>0</v>
      </c>
      <c r="I387" s="94">
        <f t="shared" si="41"/>
        <v>0</v>
      </c>
      <c r="J387" s="320" t="str">
        <f t="shared" si="40"/>
        <v>2051–2052</v>
      </c>
      <c r="L387" s="356"/>
      <c r="N387" s="95"/>
    </row>
    <row r="388" spans="1:14" x14ac:dyDescent="0.3">
      <c r="A388" s="354">
        <v>55519</v>
      </c>
      <c r="B388" s="92">
        <f t="shared" si="36"/>
        <v>0</v>
      </c>
      <c r="C388" s="93"/>
      <c r="D388" s="94">
        <f t="shared" si="37"/>
        <v>0</v>
      </c>
      <c r="E388" s="355">
        <f t="shared" si="35"/>
        <v>0</v>
      </c>
      <c r="F388" s="94">
        <f t="shared" si="38"/>
        <v>0</v>
      </c>
      <c r="G388" s="94">
        <f>IF(AND(C388&lt;&gt;"",SUM(G$34:G387)&lt;E$25),$E$25/$E$29,0)</f>
        <v>0</v>
      </c>
      <c r="H388" s="94">
        <f t="shared" si="39"/>
        <v>0</v>
      </c>
      <c r="I388" s="94">
        <f t="shared" si="41"/>
        <v>0</v>
      </c>
      <c r="J388" s="320" t="str">
        <f t="shared" si="40"/>
        <v>2051–2052</v>
      </c>
      <c r="L388" s="356"/>
      <c r="N388" s="95"/>
    </row>
    <row r="389" spans="1:14" x14ac:dyDescent="0.3">
      <c r="A389" s="354">
        <v>55550</v>
      </c>
      <c r="B389" s="92">
        <f t="shared" si="36"/>
        <v>0</v>
      </c>
      <c r="C389" s="93"/>
      <c r="D389" s="94">
        <f t="shared" si="37"/>
        <v>0</v>
      </c>
      <c r="E389" s="355">
        <f t="shared" si="35"/>
        <v>0</v>
      </c>
      <c r="F389" s="94">
        <f t="shared" si="38"/>
        <v>0</v>
      </c>
      <c r="G389" s="94">
        <f>IF(AND(C389&lt;&gt;"",SUM(G$34:G388)&lt;E$25),$E$25/$E$29,0)</f>
        <v>0</v>
      </c>
      <c r="H389" s="94">
        <f t="shared" si="39"/>
        <v>0</v>
      </c>
      <c r="I389" s="94">
        <f t="shared" si="41"/>
        <v>0</v>
      </c>
      <c r="J389" s="320" t="str">
        <f t="shared" si="40"/>
        <v>2051–2052</v>
      </c>
      <c r="L389" s="356"/>
      <c r="N389" s="95"/>
    </row>
    <row r="390" spans="1:14" x14ac:dyDescent="0.3">
      <c r="A390" s="354">
        <v>55579</v>
      </c>
      <c r="B390" s="92">
        <f t="shared" si="36"/>
        <v>0</v>
      </c>
      <c r="C390" s="93"/>
      <c r="D390" s="94">
        <f t="shared" si="37"/>
        <v>0</v>
      </c>
      <c r="E390" s="355">
        <f t="shared" si="35"/>
        <v>0</v>
      </c>
      <c r="F390" s="94">
        <f t="shared" si="38"/>
        <v>0</v>
      </c>
      <c r="G390" s="94">
        <f>IF(AND(C390&lt;&gt;"",SUM(G$34:G389)&lt;E$25),$E$25/$E$29,0)</f>
        <v>0</v>
      </c>
      <c r="H390" s="94">
        <f t="shared" si="39"/>
        <v>0</v>
      </c>
      <c r="I390" s="94">
        <f t="shared" si="41"/>
        <v>0</v>
      </c>
      <c r="J390" s="320" t="str">
        <f t="shared" si="40"/>
        <v>2051–2052</v>
      </c>
      <c r="L390" s="356"/>
      <c r="N390" s="95"/>
    </row>
    <row r="391" spans="1:14" x14ac:dyDescent="0.3">
      <c r="A391" s="354">
        <v>55610</v>
      </c>
      <c r="B391" s="92">
        <f t="shared" si="36"/>
        <v>0</v>
      </c>
      <c r="C391" s="93"/>
      <c r="D391" s="94">
        <f t="shared" si="37"/>
        <v>0</v>
      </c>
      <c r="E391" s="355">
        <f t="shared" si="35"/>
        <v>0</v>
      </c>
      <c r="F391" s="94">
        <f t="shared" si="38"/>
        <v>0</v>
      </c>
      <c r="G391" s="94">
        <f>IF(AND(C391&lt;&gt;"",SUM(G$34:G390)&lt;E$25),$E$25/$E$29,0)</f>
        <v>0</v>
      </c>
      <c r="H391" s="94">
        <f t="shared" si="39"/>
        <v>0</v>
      </c>
      <c r="I391" s="94">
        <f t="shared" si="41"/>
        <v>0</v>
      </c>
      <c r="J391" s="320" t="str">
        <f t="shared" si="40"/>
        <v>2051–2052</v>
      </c>
      <c r="L391" s="356"/>
      <c r="N391" s="95"/>
    </row>
    <row r="392" spans="1:14" x14ac:dyDescent="0.3">
      <c r="A392" s="354">
        <v>55640</v>
      </c>
      <c r="B392" s="92">
        <f t="shared" si="36"/>
        <v>0</v>
      </c>
      <c r="C392" s="93"/>
      <c r="D392" s="94">
        <f t="shared" si="37"/>
        <v>0</v>
      </c>
      <c r="E392" s="355">
        <f t="shared" si="35"/>
        <v>0</v>
      </c>
      <c r="F392" s="94">
        <f t="shared" si="38"/>
        <v>0</v>
      </c>
      <c r="G392" s="94">
        <f>IF(AND(C392&lt;&gt;"",SUM(G$34:G391)&lt;E$25),$E$25/$E$29,0)</f>
        <v>0</v>
      </c>
      <c r="H392" s="94">
        <f t="shared" si="39"/>
        <v>0</v>
      </c>
      <c r="I392" s="94">
        <f t="shared" si="41"/>
        <v>0</v>
      </c>
      <c r="J392" s="320" t="str">
        <f t="shared" si="40"/>
        <v>2051–2052</v>
      </c>
      <c r="L392" s="356"/>
      <c r="N392" s="95"/>
    </row>
    <row r="393" spans="1:14" x14ac:dyDescent="0.3">
      <c r="A393" s="354">
        <v>55671</v>
      </c>
      <c r="B393" s="92">
        <f t="shared" si="36"/>
        <v>0</v>
      </c>
      <c r="C393" s="93"/>
      <c r="D393" s="94">
        <f t="shared" si="37"/>
        <v>0</v>
      </c>
      <c r="E393" s="355">
        <f t="shared" si="35"/>
        <v>0</v>
      </c>
      <c r="F393" s="94">
        <f t="shared" si="38"/>
        <v>0</v>
      </c>
      <c r="G393" s="94">
        <f>IF(AND(C393&lt;&gt;"",SUM(G$34:G392)&lt;E$25),$E$25/$E$29,0)</f>
        <v>0</v>
      </c>
      <c r="H393" s="94">
        <f t="shared" si="39"/>
        <v>0</v>
      </c>
      <c r="I393" s="94">
        <f t="shared" si="41"/>
        <v>0</v>
      </c>
      <c r="J393" s="320" t="str">
        <f t="shared" si="40"/>
        <v>2051–2052</v>
      </c>
      <c r="L393" s="356"/>
      <c r="N393" s="95"/>
    </row>
    <row r="394" spans="1:14" x14ac:dyDescent="0.3">
      <c r="A394" s="354">
        <v>55701</v>
      </c>
      <c r="B394" s="92">
        <f t="shared" si="36"/>
        <v>0</v>
      </c>
      <c r="C394" s="93"/>
      <c r="D394" s="94">
        <f t="shared" si="37"/>
        <v>0</v>
      </c>
      <c r="E394" s="355">
        <f t="shared" si="35"/>
        <v>0</v>
      </c>
      <c r="F394" s="94">
        <f t="shared" si="38"/>
        <v>0</v>
      </c>
      <c r="G394" s="94">
        <f>IF(AND(C394&lt;&gt;"",SUM(G$34:G393)&lt;E$25),$E$25/$E$29,0)</f>
        <v>0</v>
      </c>
      <c r="H394" s="94">
        <f t="shared" si="39"/>
        <v>0</v>
      </c>
      <c r="I394" s="94">
        <f t="shared" si="41"/>
        <v>0</v>
      </c>
      <c r="J394" s="320" t="str">
        <f t="shared" si="40"/>
        <v>2052–2053</v>
      </c>
      <c r="L394" s="356"/>
      <c r="N394" s="95"/>
    </row>
    <row r="395" spans="1:14" x14ac:dyDescent="0.3">
      <c r="A395" s="354">
        <v>55732</v>
      </c>
      <c r="B395" s="92">
        <f t="shared" si="36"/>
        <v>0</v>
      </c>
      <c r="C395" s="93"/>
      <c r="D395" s="94">
        <f t="shared" si="37"/>
        <v>0</v>
      </c>
      <c r="E395" s="355">
        <f t="shared" si="35"/>
        <v>0</v>
      </c>
      <c r="F395" s="94">
        <f t="shared" si="38"/>
        <v>0</v>
      </c>
      <c r="G395" s="94">
        <f>IF(AND(C395&lt;&gt;"",SUM(G$34:G394)&lt;E$25),$E$25/$E$29,0)</f>
        <v>0</v>
      </c>
      <c r="H395" s="94">
        <f t="shared" si="39"/>
        <v>0</v>
      </c>
      <c r="I395" s="94">
        <f t="shared" si="41"/>
        <v>0</v>
      </c>
      <c r="J395" s="320" t="str">
        <f t="shared" si="40"/>
        <v>2052–2053</v>
      </c>
      <c r="L395" s="356"/>
      <c r="N395" s="95"/>
    </row>
    <row r="396" spans="1:14" x14ac:dyDescent="0.3">
      <c r="A396" s="354">
        <v>55763</v>
      </c>
      <c r="B396" s="92">
        <f t="shared" si="36"/>
        <v>0</v>
      </c>
      <c r="C396" s="93"/>
      <c r="D396" s="94">
        <f t="shared" si="37"/>
        <v>0</v>
      </c>
      <c r="E396" s="355">
        <f t="shared" si="35"/>
        <v>0</v>
      </c>
      <c r="F396" s="94">
        <f t="shared" si="38"/>
        <v>0</v>
      </c>
      <c r="G396" s="94">
        <f>IF(AND(C396&lt;&gt;"",SUM(G$34:G395)&lt;E$25),$E$25/$E$29,0)</f>
        <v>0</v>
      </c>
      <c r="H396" s="94">
        <f t="shared" si="39"/>
        <v>0</v>
      </c>
      <c r="I396" s="94">
        <f t="shared" si="41"/>
        <v>0</v>
      </c>
      <c r="J396" s="320" t="str">
        <f t="shared" si="40"/>
        <v>2052–2053</v>
      </c>
      <c r="L396" s="356"/>
      <c r="N396" s="95"/>
    </row>
    <row r="397" spans="1:14" x14ac:dyDescent="0.3">
      <c r="A397" s="354">
        <v>55793</v>
      </c>
      <c r="B397" s="92">
        <f t="shared" si="36"/>
        <v>0</v>
      </c>
      <c r="C397" s="93"/>
      <c r="D397" s="94">
        <f t="shared" si="37"/>
        <v>0</v>
      </c>
      <c r="E397" s="355">
        <f t="shared" si="35"/>
        <v>0</v>
      </c>
      <c r="F397" s="94">
        <f t="shared" si="38"/>
        <v>0</v>
      </c>
      <c r="G397" s="94">
        <f>IF(AND(C397&lt;&gt;"",SUM(G$34:G396)&lt;E$25),$E$25/$E$29,0)</f>
        <v>0</v>
      </c>
      <c r="H397" s="94">
        <f t="shared" si="39"/>
        <v>0</v>
      </c>
      <c r="I397" s="94">
        <f t="shared" si="41"/>
        <v>0</v>
      </c>
      <c r="J397" s="320" t="str">
        <f t="shared" si="40"/>
        <v>2052–2053</v>
      </c>
      <c r="L397" s="356"/>
      <c r="N397" s="95"/>
    </row>
    <row r="398" spans="1:14" x14ac:dyDescent="0.3">
      <c r="A398" s="354">
        <v>55824</v>
      </c>
      <c r="B398" s="92">
        <f t="shared" si="36"/>
        <v>0</v>
      </c>
      <c r="C398" s="93"/>
      <c r="D398" s="94">
        <f t="shared" si="37"/>
        <v>0</v>
      </c>
      <c r="E398" s="355">
        <f t="shared" si="35"/>
        <v>0</v>
      </c>
      <c r="F398" s="94">
        <f t="shared" si="38"/>
        <v>0</v>
      </c>
      <c r="G398" s="94">
        <f>IF(AND(C398&lt;&gt;"",SUM(G$34:G397)&lt;E$25),$E$25/$E$29,0)</f>
        <v>0</v>
      </c>
      <c r="H398" s="94">
        <f t="shared" si="39"/>
        <v>0</v>
      </c>
      <c r="I398" s="94">
        <f t="shared" si="41"/>
        <v>0</v>
      </c>
      <c r="J398" s="320" t="str">
        <f t="shared" si="40"/>
        <v>2052–2053</v>
      </c>
      <c r="L398" s="356"/>
      <c r="N398" s="95"/>
    </row>
    <row r="399" spans="1:14" x14ac:dyDescent="0.3">
      <c r="A399" s="354">
        <v>55854</v>
      </c>
      <c r="B399" s="92">
        <f t="shared" si="36"/>
        <v>0</v>
      </c>
      <c r="C399" s="93"/>
      <c r="D399" s="94">
        <f t="shared" si="37"/>
        <v>0</v>
      </c>
      <c r="E399" s="355">
        <f t="shared" si="35"/>
        <v>0</v>
      </c>
      <c r="F399" s="94">
        <f t="shared" si="38"/>
        <v>0</v>
      </c>
      <c r="G399" s="94">
        <f>IF(AND(C399&lt;&gt;"",SUM(G$34:G398)&lt;E$25),$E$25/$E$29,0)</f>
        <v>0</v>
      </c>
      <c r="H399" s="94">
        <f t="shared" si="39"/>
        <v>0</v>
      </c>
      <c r="I399" s="94">
        <f t="shared" si="41"/>
        <v>0</v>
      </c>
      <c r="J399" s="320" t="str">
        <f t="shared" si="40"/>
        <v>2052–2053</v>
      </c>
      <c r="L399" s="356"/>
      <c r="N399" s="95"/>
    </row>
    <row r="400" spans="1:14" x14ac:dyDescent="0.3">
      <c r="A400" s="354">
        <v>55885</v>
      </c>
      <c r="B400" s="92">
        <f t="shared" si="36"/>
        <v>0</v>
      </c>
      <c r="C400" s="93"/>
      <c r="D400" s="94">
        <f t="shared" si="37"/>
        <v>0</v>
      </c>
      <c r="E400" s="355">
        <f t="shared" si="35"/>
        <v>0</v>
      </c>
      <c r="F400" s="94">
        <f t="shared" si="38"/>
        <v>0</v>
      </c>
      <c r="G400" s="94">
        <f>IF(AND(C400&lt;&gt;"",SUM(G$34:G399)&lt;E$25),$E$25/$E$29,0)</f>
        <v>0</v>
      </c>
      <c r="H400" s="94">
        <f t="shared" si="39"/>
        <v>0</v>
      </c>
      <c r="I400" s="94">
        <f t="shared" si="41"/>
        <v>0</v>
      </c>
      <c r="J400" s="320" t="str">
        <f t="shared" si="40"/>
        <v>2052–2053</v>
      </c>
      <c r="L400" s="356"/>
      <c r="N400" s="95"/>
    </row>
    <row r="401" spans="1:14" x14ac:dyDescent="0.3">
      <c r="A401" s="354">
        <v>55916</v>
      </c>
      <c r="B401" s="92">
        <f t="shared" si="36"/>
        <v>0</v>
      </c>
      <c r="C401" s="93"/>
      <c r="D401" s="94">
        <f t="shared" si="37"/>
        <v>0</v>
      </c>
      <c r="E401" s="355">
        <f t="shared" si="35"/>
        <v>0</v>
      </c>
      <c r="F401" s="94">
        <f t="shared" si="38"/>
        <v>0</v>
      </c>
      <c r="G401" s="94">
        <f>IF(AND(C401&lt;&gt;"",SUM(G$34:G400)&lt;E$25),$E$25/$E$29,0)</f>
        <v>0</v>
      </c>
      <c r="H401" s="94">
        <f t="shared" si="39"/>
        <v>0</v>
      </c>
      <c r="I401" s="94">
        <f t="shared" si="41"/>
        <v>0</v>
      </c>
      <c r="J401" s="320" t="str">
        <f t="shared" si="40"/>
        <v>2052–2053</v>
      </c>
      <c r="L401" s="356"/>
      <c r="N401" s="95"/>
    </row>
    <row r="402" spans="1:14" x14ac:dyDescent="0.3">
      <c r="A402" s="354">
        <v>55944</v>
      </c>
      <c r="B402" s="92">
        <f t="shared" si="36"/>
        <v>0</v>
      </c>
      <c r="C402" s="93"/>
      <c r="D402" s="94">
        <f t="shared" si="37"/>
        <v>0</v>
      </c>
      <c r="E402" s="355">
        <f t="shared" si="35"/>
        <v>0</v>
      </c>
      <c r="F402" s="94">
        <f t="shared" si="38"/>
        <v>0</v>
      </c>
      <c r="G402" s="94">
        <f>IF(AND(C402&lt;&gt;"",SUM(G$34:G401)&lt;E$25),$E$25/$E$29,0)</f>
        <v>0</v>
      </c>
      <c r="H402" s="94">
        <f t="shared" si="39"/>
        <v>0</v>
      </c>
      <c r="I402" s="94">
        <f t="shared" si="41"/>
        <v>0</v>
      </c>
      <c r="J402" s="320" t="str">
        <f t="shared" si="40"/>
        <v>2052–2053</v>
      </c>
      <c r="L402" s="356"/>
      <c r="N402" s="95"/>
    </row>
    <row r="403" spans="1:14" x14ac:dyDescent="0.3">
      <c r="A403" s="354">
        <v>55975</v>
      </c>
      <c r="B403" s="92">
        <f t="shared" si="36"/>
        <v>0</v>
      </c>
      <c r="C403" s="93"/>
      <c r="D403" s="94">
        <f t="shared" si="37"/>
        <v>0</v>
      </c>
      <c r="E403" s="355">
        <f t="shared" si="35"/>
        <v>0</v>
      </c>
      <c r="F403" s="94">
        <f t="shared" si="38"/>
        <v>0</v>
      </c>
      <c r="G403" s="94">
        <f>IF(AND(C403&lt;&gt;"",SUM(G$34:G402)&lt;E$25),$E$25/$E$29,0)</f>
        <v>0</v>
      </c>
      <c r="H403" s="94">
        <f t="shared" si="39"/>
        <v>0</v>
      </c>
      <c r="I403" s="94">
        <f t="shared" si="41"/>
        <v>0</v>
      </c>
      <c r="J403" s="320" t="str">
        <f t="shared" si="40"/>
        <v>2052–2053</v>
      </c>
      <c r="L403" s="356"/>
      <c r="N403" s="95"/>
    </row>
    <row r="404" spans="1:14" x14ac:dyDescent="0.3">
      <c r="A404" s="354">
        <v>56005</v>
      </c>
      <c r="B404" s="92">
        <f t="shared" si="36"/>
        <v>0</v>
      </c>
      <c r="C404" s="93"/>
      <c r="D404" s="94">
        <f t="shared" si="37"/>
        <v>0</v>
      </c>
      <c r="E404" s="355">
        <f t="shared" si="35"/>
        <v>0</v>
      </c>
      <c r="F404" s="94">
        <f t="shared" si="38"/>
        <v>0</v>
      </c>
      <c r="G404" s="94">
        <f>IF(AND(C404&lt;&gt;"",SUM(G$34:G403)&lt;E$25),$E$25/$E$29,0)</f>
        <v>0</v>
      </c>
      <c r="H404" s="94">
        <f t="shared" si="39"/>
        <v>0</v>
      </c>
      <c r="I404" s="94">
        <f t="shared" si="41"/>
        <v>0</v>
      </c>
      <c r="J404" s="320" t="str">
        <f t="shared" si="40"/>
        <v>2052–2053</v>
      </c>
      <c r="L404" s="356"/>
      <c r="N404" s="95"/>
    </row>
    <row r="405" spans="1:14" x14ac:dyDescent="0.3">
      <c r="A405" s="354">
        <v>56036</v>
      </c>
      <c r="B405" s="92">
        <f t="shared" si="36"/>
        <v>0</v>
      </c>
      <c r="C405" s="93"/>
      <c r="D405" s="94">
        <f t="shared" si="37"/>
        <v>0</v>
      </c>
      <c r="E405" s="355">
        <f t="shared" si="35"/>
        <v>0</v>
      </c>
      <c r="F405" s="94">
        <f t="shared" si="38"/>
        <v>0</v>
      </c>
      <c r="G405" s="94">
        <f>IF(AND(C405&lt;&gt;"",SUM(G$34:G404)&lt;E$25),$E$25/$E$29,0)</f>
        <v>0</v>
      </c>
      <c r="H405" s="94">
        <f t="shared" si="39"/>
        <v>0</v>
      </c>
      <c r="I405" s="94">
        <f t="shared" si="41"/>
        <v>0</v>
      </c>
      <c r="J405" s="320" t="str">
        <f t="shared" si="40"/>
        <v>2052–2053</v>
      </c>
      <c r="L405" s="356"/>
      <c r="N405" s="95"/>
    </row>
    <row r="406" spans="1:14" x14ac:dyDescent="0.3">
      <c r="A406" s="354">
        <v>56066</v>
      </c>
      <c r="B406" s="92">
        <f t="shared" si="36"/>
        <v>0</v>
      </c>
      <c r="C406" s="93"/>
      <c r="D406" s="94">
        <f t="shared" si="37"/>
        <v>0</v>
      </c>
      <c r="E406" s="355">
        <f t="shared" si="35"/>
        <v>0</v>
      </c>
      <c r="F406" s="94">
        <f t="shared" si="38"/>
        <v>0</v>
      </c>
      <c r="G406" s="94">
        <f>IF(AND(C406&lt;&gt;"",SUM(G$34:G405)&lt;E$25),$E$25/$E$29,0)</f>
        <v>0</v>
      </c>
      <c r="H406" s="94">
        <f t="shared" si="39"/>
        <v>0</v>
      </c>
      <c r="I406" s="94">
        <f t="shared" si="41"/>
        <v>0</v>
      </c>
      <c r="J406" s="320" t="str">
        <f t="shared" si="40"/>
        <v>2053–2054</v>
      </c>
      <c r="L406" s="356"/>
      <c r="N406" s="95"/>
    </row>
    <row r="407" spans="1:14" x14ac:dyDescent="0.3">
      <c r="A407" s="354">
        <v>56097</v>
      </c>
      <c r="B407" s="92">
        <f t="shared" si="36"/>
        <v>0</v>
      </c>
      <c r="C407" s="93"/>
      <c r="D407" s="94">
        <f t="shared" si="37"/>
        <v>0</v>
      </c>
      <c r="E407" s="355">
        <f t="shared" si="35"/>
        <v>0</v>
      </c>
      <c r="F407" s="94">
        <f t="shared" si="38"/>
        <v>0</v>
      </c>
      <c r="G407" s="94">
        <f>IF(AND(C407&lt;&gt;"",SUM(G$34:G406)&lt;E$25),$E$25/$E$29,0)</f>
        <v>0</v>
      </c>
      <c r="H407" s="94">
        <f t="shared" si="39"/>
        <v>0</v>
      </c>
      <c r="I407" s="94">
        <f t="shared" si="41"/>
        <v>0</v>
      </c>
      <c r="J407" s="320" t="str">
        <f t="shared" si="40"/>
        <v>2053–2054</v>
      </c>
      <c r="L407" s="356"/>
      <c r="N407" s="95"/>
    </row>
    <row r="408" spans="1:14" x14ac:dyDescent="0.3">
      <c r="A408" s="354">
        <v>56128</v>
      </c>
      <c r="B408" s="92">
        <f t="shared" si="36"/>
        <v>0</v>
      </c>
      <c r="C408" s="93"/>
      <c r="D408" s="94">
        <f t="shared" si="37"/>
        <v>0</v>
      </c>
      <c r="E408" s="355">
        <f t="shared" si="35"/>
        <v>0</v>
      </c>
      <c r="F408" s="94">
        <f t="shared" si="38"/>
        <v>0</v>
      </c>
      <c r="G408" s="94">
        <f>IF(AND(C408&lt;&gt;"",SUM(G$34:G407)&lt;E$25),$E$25/$E$29,0)</f>
        <v>0</v>
      </c>
      <c r="H408" s="94">
        <f t="shared" si="39"/>
        <v>0</v>
      </c>
      <c r="I408" s="94">
        <f t="shared" si="41"/>
        <v>0</v>
      </c>
      <c r="J408" s="320" t="str">
        <f t="shared" si="40"/>
        <v>2053–2054</v>
      </c>
      <c r="L408" s="356"/>
      <c r="N408" s="95"/>
    </row>
    <row r="409" spans="1:14" x14ac:dyDescent="0.3">
      <c r="A409" s="354">
        <v>56158</v>
      </c>
      <c r="B409" s="92">
        <f t="shared" si="36"/>
        <v>0</v>
      </c>
      <c r="C409" s="93"/>
      <c r="D409" s="94">
        <f t="shared" si="37"/>
        <v>0</v>
      </c>
      <c r="E409" s="355">
        <f t="shared" si="35"/>
        <v>0</v>
      </c>
      <c r="F409" s="94">
        <f t="shared" si="38"/>
        <v>0</v>
      </c>
      <c r="G409" s="94">
        <f>IF(AND(C409&lt;&gt;"",SUM(G$34:G408)&lt;E$25),$E$25/$E$29,0)</f>
        <v>0</v>
      </c>
      <c r="H409" s="94">
        <f t="shared" si="39"/>
        <v>0</v>
      </c>
      <c r="I409" s="94">
        <f t="shared" si="41"/>
        <v>0</v>
      </c>
      <c r="J409" s="320" t="str">
        <f t="shared" si="40"/>
        <v>2053–2054</v>
      </c>
      <c r="L409" s="356"/>
      <c r="N409" s="95"/>
    </row>
    <row r="410" spans="1:14" x14ac:dyDescent="0.3">
      <c r="A410" s="354">
        <v>56189</v>
      </c>
      <c r="B410" s="92">
        <f t="shared" si="36"/>
        <v>0</v>
      </c>
      <c r="C410" s="93"/>
      <c r="D410" s="94">
        <f t="shared" si="37"/>
        <v>0</v>
      </c>
      <c r="E410" s="355">
        <f t="shared" si="35"/>
        <v>0</v>
      </c>
      <c r="F410" s="94">
        <f t="shared" si="38"/>
        <v>0</v>
      </c>
      <c r="G410" s="94">
        <f>IF(AND(C410&lt;&gt;"",SUM(G$34:G409)&lt;E$25),$E$25/$E$29,0)</f>
        <v>0</v>
      </c>
      <c r="H410" s="94">
        <f t="shared" si="39"/>
        <v>0</v>
      </c>
      <c r="I410" s="94">
        <f t="shared" si="41"/>
        <v>0</v>
      </c>
      <c r="J410" s="320" t="str">
        <f t="shared" si="40"/>
        <v>2053–2054</v>
      </c>
      <c r="L410" s="356"/>
      <c r="N410" s="95"/>
    </row>
    <row r="411" spans="1:14" x14ac:dyDescent="0.3">
      <c r="A411" s="354">
        <v>56219</v>
      </c>
      <c r="B411" s="92">
        <f t="shared" si="36"/>
        <v>0</v>
      </c>
      <c r="C411" s="93"/>
      <c r="D411" s="94">
        <f t="shared" si="37"/>
        <v>0</v>
      </c>
      <c r="E411" s="355">
        <f t="shared" si="35"/>
        <v>0</v>
      </c>
      <c r="F411" s="94">
        <f t="shared" si="38"/>
        <v>0</v>
      </c>
      <c r="G411" s="94">
        <f>IF(AND(C411&lt;&gt;"",SUM(G$34:G410)&lt;E$25),$E$25/$E$29,0)</f>
        <v>0</v>
      </c>
      <c r="H411" s="94">
        <f t="shared" si="39"/>
        <v>0</v>
      </c>
      <c r="I411" s="94">
        <f t="shared" si="41"/>
        <v>0</v>
      </c>
      <c r="J411" s="320" t="str">
        <f t="shared" si="40"/>
        <v>2053–2054</v>
      </c>
      <c r="L411" s="356"/>
      <c r="N411" s="95"/>
    </row>
    <row r="412" spans="1:14" x14ac:dyDescent="0.3">
      <c r="A412" s="354">
        <v>56250</v>
      </c>
      <c r="B412" s="92">
        <f t="shared" si="36"/>
        <v>0</v>
      </c>
      <c r="C412" s="93"/>
      <c r="D412" s="94">
        <f t="shared" si="37"/>
        <v>0</v>
      </c>
      <c r="E412" s="355">
        <f t="shared" si="35"/>
        <v>0</v>
      </c>
      <c r="F412" s="94">
        <f t="shared" si="38"/>
        <v>0</v>
      </c>
      <c r="G412" s="94">
        <f>IF(AND(C412&lt;&gt;"",SUM(G$34:G411)&lt;E$25),$E$25/$E$29,0)</f>
        <v>0</v>
      </c>
      <c r="H412" s="94">
        <f t="shared" si="39"/>
        <v>0</v>
      </c>
      <c r="I412" s="94">
        <f t="shared" si="41"/>
        <v>0</v>
      </c>
      <c r="J412" s="320" t="str">
        <f t="shared" si="40"/>
        <v>2053–2054</v>
      </c>
      <c r="L412" s="356"/>
      <c r="N412" s="95"/>
    </row>
    <row r="413" spans="1:14" x14ac:dyDescent="0.3">
      <c r="A413" s="354">
        <v>56281</v>
      </c>
      <c r="B413" s="92">
        <f t="shared" si="36"/>
        <v>0</v>
      </c>
      <c r="C413" s="93"/>
      <c r="D413" s="94">
        <f t="shared" si="37"/>
        <v>0</v>
      </c>
      <c r="E413" s="355">
        <f t="shared" si="35"/>
        <v>0</v>
      </c>
      <c r="F413" s="94">
        <f t="shared" si="38"/>
        <v>0</v>
      </c>
      <c r="G413" s="94">
        <f>IF(AND(C413&lt;&gt;"",SUM(G$34:G412)&lt;E$25),$E$25/$E$29,0)</f>
        <v>0</v>
      </c>
      <c r="H413" s="94">
        <f t="shared" si="39"/>
        <v>0</v>
      </c>
      <c r="I413" s="94">
        <f t="shared" si="41"/>
        <v>0</v>
      </c>
      <c r="J413" s="320" t="str">
        <f t="shared" si="40"/>
        <v>2053–2054</v>
      </c>
      <c r="L413" s="356"/>
      <c r="N413" s="95"/>
    </row>
    <row r="414" spans="1:14" x14ac:dyDescent="0.3">
      <c r="A414" s="354">
        <v>56309</v>
      </c>
      <c r="B414" s="92">
        <f t="shared" si="36"/>
        <v>0</v>
      </c>
      <c r="C414" s="93"/>
      <c r="D414" s="94">
        <f t="shared" si="37"/>
        <v>0</v>
      </c>
      <c r="E414" s="355">
        <f t="shared" si="35"/>
        <v>0</v>
      </c>
      <c r="F414" s="94">
        <f t="shared" si="38"/>
        <v>0</v>
      </c>
      <c r="G414" s="94">
        <f>IF(AND(C414&lt;&gt;"",SUM(G$34:G413)&lt;E$25),$E$25/$E$29,0)</f>
        <v>0</v>
      </c>
      <c r="H414" s="94">
        <f t="shared" si="39"/>
        <v>0</v>
      </c>
      <c r="I414" s="94">
        <f t="shared" si="41"/>
        <v>0</v>
      </c>
      <c r="J414" s="320" t="str">
        <f t="shared" si="40"/>
        <v>2053–2054</v>
      </c>
      <c r="L414" s="356"/>
      <c r="N414" s="95"/>
    </row>
    <row r="415" spans="1:14" x14ac:dyDescent="0.3">
      <c r="A415" s="354">
        <v>56340</v>
      </c>
      <c r="B415" s="92">
        <f t="shared" si="36"/>
        <v>0</v>
      </c>
      <c r="C415" s="93"/>
      <c r="D415" s="94">
        <f t="shared" si="37"/>
        <v>0</v>
      </c>
      <c r="E415" s="355">
        <f t="shared" si="35"/>
        <v>0</v>
      </c>
      <c r="F415" s="94">
        <f t="shared" si="38"/>
        <v>0</v>
      </c>
      <c r="G415" s="94">
        <f>IF(AND(C415&lt;&gt;"",SUM(G$34:G414)&lt;E$25),$E$25/$E$29,0)</f>
        <v>0</v>
      </c>
      <c r="H415" s="94">
        <f t="shared" si="39"/>
        <v>0</v>
      </c>
      <c r="I415" s="94">
        <f t="shared" si="41"/>
        <v>0</v>
      </c>
      <c r="J415" s="320" t="str">
        <f t="shared" si="40"/>
        <v>2053–2054</v>
      </c>
      <c r="L415" s="356"/>
      <c r="N415" s="95"/>
    </row>
    <row r="416" spans="1:14" x14ac:dyDescent="0.3">
      <c r="A416" s="354">
        <v>56370</v>
      </c>
      <c r="B416" s="92">
        <f t="shared" si="36"/>
        <v>0</v>
      </c>
      <c r="C416" s="93"/>
      <c r="D416" s="94">
        <f t="shared" si="37"/>
        <v>0</v>
      </c>
      <c r="E416" s="355">
        <f t="shared" si="35"/>
        <v>0</v>
      </c>
      <c r="F416" s="94">
        <f t="shared" si="38"/>
        <v>0</v>
      </c>
      <c r="G416" s="94">
        <f>IF(AND(C416&lt;&gt;"",SUM(G$34:G415)&lt;E$25),$E$25/$E$29,0)</f>
        <v>0</v>
      </c>
      <c r="H416" s="94">
        <f t="shared" si="39"/>
        <v>0</v>
      </c>
      <c r="I416" s="94">
        <f t="shared" si="41"/>
        <v>0</v>
      </c>
      <c r="J416" s="320" t="str">
        <f t="shared" si="40"/>
        <v>2053–2054</v>
      </c>
      <c r="L416" s="356"/>
      <c r="N416" s="95"/>
    </row>
    <row r="417" spans="1:14" x14ac:dyDescent="0.3">
      <c r="A417" s="354">
        <v>56401</v>
      </c>
      <c r="B417" s="92">
        <f t="shared" si="36"/>
        <v>0</v>
      </c>
      <c r="C417" s="93"/>
      <c r="D417" s="94">
        <f t="shared" si="37"/>
        <v>0</v>
      </c>
      <c r="E417" s="355">
        <f t="shared" si="35"/>
        <v>0</v>
      </c>
      <c r="F417" s="94">
        <f t="shared" si="38"/>
        <v>0</v>
      </c>
      <c r="G417" s="94">
        <f>IF(AND(C417&lt;&gt;"",SUM(G$34:G416)&lt;E$25),$E$25/$E$29,0)</f>
        <v>0</v>
      </c>
      <c r="H417" s="94">
        <f t="shared" si="39"/>
        <v>0</v>
      </c>
      <c r="I417" s="94">
        <f t="shared" si="41"/>
        <v>0</v>
      </c>
      <c r="J417" s="320" t="str">
        <f t="shared" si="40"/>
        <v>2053–2054</v>
      </c>
      <c r="L417" s="356"/>
      <c r="N417" s="95"/>
    </row>
    <row r="418" spans="1:14" x14ac:dyDescent="0.3">
      <c r="A418" s="354">
        <v>56431</v>
      </c>
      <c r="B418" s="92">
        <f t="shared" si="36"/>
        <v>0</v>
      </c>
      <c r="C418" s="93"/>
      <c r="D418" s="94">
        <f t="shared" si="37"/>
        <v>0</v>
      </c>
      <c r="E418" s="355">
        <f t="shared" ref="E418:E481" si="42">C418-D418</f>
        <v>0</v>
      </c>
      <c r="F418" s="94">
        <f t="shared" si="38"/>
        <v>0</v>
      </c>
      <c r="G418" s="94">
        <f>IF(AND(C418&lt;&gt;"",SUM(G$34:G417)&lt;E$25),$E$25/$E$29,0)</f>
        <v>0</v>
      </c>
      <c r="H418" s="94">
        <f t="shared" si="39"/>
        <v>0</v>
      </c>
      <c r="I418" s="94">
        <f t="shared" si="41"/>
        <v>0</v>
      </c>
      <c r="J418" s="320" t="str">
        <f t="shared" si="40"/>
        <v>2054–2055</v>
      </c>
      <c r="L418" s="356"/>
      <c r="N418" s="95"/>
    </row>
    <row r="419" spans="1:14" x14ac:dyDescent="0.3">
      <c r="A419" s="354">
        <v>56462</v>
      </c>
      <c r="B419" s="92">
        <f t="shared" ref="B419:B482" si="43">IF(C419&gt;0,C419*-1,C419)</f>
        <v>0</v>
      </c>
      <c r="C419" s="93"/>
      <c r="D419" s="94">
        <f t="shared" ref="D419:D482" si="44">IF(C419="",0,IF($E$20="Beginning",IF(C418&lt;&gt;"",$F418*$E$16/12,0),IF(C418&lt;&gt;"",$F418*$E$16/12,$E$21*$E$16/12)))</f>
        <v>0</v>
      </c>
      <c r="E419" s="355">
        <f t="shared" si="42"/>
        <v>0</v>
      </c>
      <c r="F419" s="94">
        <f t="shared" ref="F419:F482" si="45">IF(C419="",0,IF(C418="",$E$21-E419,IF(C419&lt;&gt;"",F418-E419)))</f>
        <v>0</v>
      </c>
      <c r="G419" s="94">
        <f>IF(AND(C419&lt;&gt;"",SUM(G$34:G418)&lt;E$25),$E$25/$E$29,0)</f>
        <v>0</v>
      </c>
      <c r="H419" s="94">
        <f t="shared" ref="H419:H482" si="46">IF(C419&lt;&gt;"",G419+H418,0)</f>
        <v>0</v>
      </c>
      <c r="I419" s="94">
        <f t="shared" si="41"/>
        <v>0</v>
      </c>
      <c r="J419" s="320" t="str">
        <f t="shared" ref="J419:J482" si="47">IF(OR(MONTH(A419)=1,MONTH(A419)=2,MONTH(A419)=3,MONTH(A419)=4,MONTH(A419)=5,MONTH(A419)=6),YEAR(A419)-1&amp;"–"&amp;YEAR(A419),YEAR(A419)&amp;"–"&amp;YEAR(A419)+1)</f>
        <v>2054–2055</v>
      </c>
      <c r="L419" s="356"/>
      <c r="N419" s="95"/>
    </row>
    <row r="420" spans="1:14" x14ac:dyDescent="0.3">
      <c r="A420" s="354">
        <v>56493</v>
      </c>
      <c r="B420" s="92">
        <f t="shared" si="43"/>
        <v>0</v>
      </c>
      <c r="C420" s="93"/>
      <c r="D420" s="94">
        <f t="shared" si="44"/>
        <v>0</v>
      </c>
      <c r="E420" s="355">
        <f t="shared" si="42"/>
        <v>0</v>
      </c>
      <c r="F420" s="94">
        <f t="shared" si="45"/>
        <v>0</v>
      </c>
      <c r="G420" s="94">
        <f>IF(AND(C420&lt;&gt;"",SUM(G$34:G419)&lt;E$25),$E$25/$E$29,0)</f>
        <v>0</v>
      </c>
      <c r="H420" s="94">
        <f t="shared" si="46"/>
        <v>0</v>
      </c>
      <c r="I420" s="94">
        <f t="shared" ref="I420:I483" si="48">IF(C420&lt;&gt;"",$E$25-H420,0)</f>
        <v>0</v>
      </c>
      <c r="J420" s="320" t="str">
        <f t="shared" si="47"/>
        <v>2054–2055</v>
      </c>
      <c r="L420" s="356"/>
      <c r="N420" s="95"/>
    </row>
    <row r="421" spans="1:14" x14ac:dyDescent="0.3">
      <c r="A421" s="354">
        <v>56523</v>
      </c>
      <c r="B421" s="92">
        <f t="shared" si="43"/>
        <v>0</v>
      </c>
      <c r="C421" s="93"/>
      <c r="D421" s="94">
        <f t="shared" si="44"/>
        <v>0</v>
      </c>
      <c r="E421" s="355">
        <f t="shared" si="42"/>
        <v>0</v>
      </c>
      <c r="F421" s="94">
        <f t="shared" si="45"/>
        <v>0</v>
      </c>
      <c r="G421" s="94">
        <f>IF(AND(C421&lt;&gt;"",SUM(G$34:G420)&lt;E$25),$E$25/$E$29,0)</f>
        <v>0</v>
      </c>
      <c r="H421" s="94">
        <f t="shared" si="46"/>
        <v>0</v>
      </c>
      <c r="I421" s="94">
        <f t="shared" si="48"/>
        <v>0</v>
      </c>
      <c r="J421" s="320" t="str">
        <f t="shared" si="47"/>
        <v>2054–2055</v>
      </c>
      <c r="L421" s="356"/>
      <c r="N421" s="95"/>
    </row>
    <row r="422" spans="1:14" x14ac:dyDescent="0.3">
      <c r="A422" s="354">
        <v>56554</v>
      </c>
      <c r="B422" s="92">
        <f t="shared" si="43"/>
        <v>0</v>
      </c>
      <c r="C422" s="93"/>
      <c r="D422" s="94">
        <f t="shared" si="44"/>
        <v>0</v>
      </c>
      <c r="E422" s="355">
        <f t="shared" si="42"/>
        <v>0</v>
      </c>
      <c r="F422" s="94">
        <f t="shared" si="45"/>
        <v>0</v>
      </c>
      <c r="G422" s="94">
        <f>IF(AND(C422&lt;&gt;"",SUM(G$34:G421)&lt;E$25),$E$25/$E$29,0)</f>
        <v>0</v>
      </c>
      <c r="H422" s="94">
        <f t="shared" si="46"/>
        <v>0</v>
      </c>
      <c r="I422" s="94">
        <f t="shared" si="48"/>
        <v>0</v>
      </c>
      <c r="J422" s="320" t="str">
        <f t="shared" si="47"/>
        <v>2054–2055</v>
      </c>
      <c r="L422" s="356"/>
      <c r="N422" s="95"/>
    </row>
    <row r="423" spans="1:14" x14ac:dyDescent="0.3">
      <c r="A423" s="354">
        <v>56584</v>
      </c>
      <c r="B423" s="92">
        <f t="shared" si="43"/>
        <v>0</v>
      </c>
      <c r="C423" s="93"/>
      <c r="D423" s="94">
        <f t="shared" si="44"/>
        <v>0</v>
      </c>
      <c r="E423" s="355">
        <f t="shared" si="42"/>
        <v>0</v>
      </c>
      <c r="F423" s="94">
        <f t="shared" si="45"/>
        <v>0</v>
      </c>
      <c r="G423" s="94">
        <f>IF(AND(C423&lt;&gt;"",SUM(G$34:G422)&lt;E$25),$E$25/$E$29,0)</f>
        <v>0</v>
      </c>
      <c r="H423" s="94">
        <f t="shared" si="46"/>
        <v>0</v>
      </c>
      <c r="I423" s="94">
        <f t="shared" si="48"/>
        <v>0</v>
      </c>
      <c r="J423" s="320" t="str">
        <f t="shared" si="47"/>
        <v>2054–2055</v>
      </c>
      <c r="L423" s="356"/>
      <c r="N423" s="95"/>
    </row>
    <row r="424" spans="1:14" x14ac:dyDescent="0.3">
      <c r="A424" s="354">
        <v>56615</v>
      </c>
      <c r="B424" s="92">
        <f t="shared" si="43"/>
        <v>0</v>
      </c>
      <c r="C424" s="93"/>
      <c r="D424" s="94">
        <f t="shared" si="44"/>
        <v>0</v>
      </c>
      <c r="E424" s="355">
        <f t="shared" si="42"/>
        <v>0</v>
      </c>
      <c r="F424" s="94">
        <f t="shared" si="45"/>
        <v>0</v>
      </c>
      <c r="G424" s="94">
        <f>IF(AND(C424&lt;&gt;"",SUM(G$34:G423)&lt;E$25),$E$25/$E$29,0)</f>
        <v>0</v>
      </c>
      <c r="H424" s="94">
        <f t="shared" si="46"/>
        <v>0</v>
      </c>
      <c r="I424" s="94">
        <f t="shared" si="48"/>
        <v>0</v>
      </c>
      <c r="J424" s="320" t="str">
        <f t="shared" si="47"/>
        <v>2054–2055</v>
      </c>
      <c r="L424" s="356"/>
      <c r="N424" s="95"/>
    </row>
    <row r="425" spans="1:14" x14ac:dyDescent="0.3">
      <c r="A425" s="354">
        <v>56646</v>
      </c>
      <c r="B425" s="92">
        <f t="shared" si="43"/>
        <v>0</v>
      </c>
      <c r="C425" s="93"/>
      <c r="D425" s="94">
        <f t="shared" si="44"/>
        <v>0</v>
      </c>
      <c r="E425" s="355">
        <f t="shared" si="42"/>
        <v>0</v>
      </c>
      <c r="F425" s="94">
        <f t="shared" si="45"/>
        <v>0</v>
      </c>
      <c r="G425" s="94">
        <f>IF(AND(C425&lt;&gt;"",SUM(G$34:G424)&lt;E$25),$E$25/$E$29,0)</f>
        <v>0</v>
      </c>
      <c r="H425" s="94">
        <f t="shared" si="46"/>
        <v>0</v>
      </c>
      <c r="I425" s="94">
        <f t="shared" si="48"/>
        <v>0</v>
      </c>
      <c r="J425" s="320" t="str">
        <f t="shared" si="47"/>
        <v>2054–2055</v>
      </c>
      <c r="L425" s="356"/>
      <c r="N425" s="95"/>
    </row>
    <row r="426" spans="1:14" x14ac:dyDescent="0.3">
      <c r="A426" s="354">
        <v>56674</v>
      </c>
      <c r="B426" s="92">
        <f t="shared" si="43"/>
        <v>0</v>
      </c>
      <c r="C426" s="93"/>
      <c r="D426" s="94">
        <f t="shared" si="44"/>
        <v>0</v>
      </c>
      <c r="E426" s="355">
        <f t="shared" si="42"/>
        <v>0</v>
      </c>
      <c r="F426" s="94">
        <f t="shared" si="45"/>
        <v>0</v>
      </c>
      <c r="G426" s="94">
        <f>IF(AND(C426&lt;&gt;"",SUM(G$34:G425)&lt;E$25),$E$25/$E$29,0)</f>
        <v>0</v>
      </c>
      <c r="H426" s="94">
        <f t="shared" si="46"/>
        <v>0</v>
      </c>
      <c r="I426" s="94">
        <f t="shared" si="48"/>
        <v>0</v>
      </c>
      <c r="J426" s="320" t="str">
        <f t="shared" si="47"/>
        <v>2054–2055</v>
      </c>
      <c r="L426" s="356"/>
      <c r="N426" s="95"/>
    </row>
    <row r="427" spans="1:14" x14ac:dyDescent="0.3">
      <c r="A427" s="354">
        <v>56705</v>
      </c>
      <c r="B427" s="92">
        <f t="shared" si="43"/>
        <v>0</v>
      </c>
      <c r="C427" s="93"/>
      <c r="D427" s="94">
        <f t="shared" si="44"/>
        <v>0</v>
      </c>
      <c r="E427" s="355">
        <f t="shared" si="42"/>
        <v>0</v>
      </c>
      <c r="F427" s="94">
        <f t="shared" si="45"/>
        <v>0</v>
      </c>
      <c r="G427" s="94">
        <f>IF(AND(C427&lt;&gt;"",SUM(G$34:G426)&lt;E$25),$E$25/$E$29,0)</f>
        <v>0</v>
      </c>
      <c r="H427" s="94">
        <f t="shared" si="46"/>
        <v>0</v>
      </c>
      <c r="I427" s="94">
        <f t="shared" si="48"/>
        <v>0</v>
      </c>
      <c r="J427" s="320" t="str">
        <f t="shared" si="47"/>
        <v>2054–2055</v>
      </c>
      <c r="L427" s="356"/>
      <c r="N427" s="95"/>
    </row>
    <row r="428" spans="1:14" x14ac:dyDescent="0.3">
      <c r="A428" s="354">
        <v>56735</v>
      </c>
      <c r="B428" s="92">
        <f t="shared" si="43"/>
        <v>0</v>
      </c>
      <c r="C428" s="93"/>
      <c r="D428" s="94">
        <f t="shared" si="44"/>
        <v>0</v>
      </c>
      <c r="E428" s="355">
        <f t="shared" si="42"/>
        <v>0</v>
      </c>
      <c r="F428" s="94">
        <f t="shared" si="45"/>
        <v>0</v>
      </c>
      <c r="G428" s="94">
        <f>IF(AND(C428&lt;&gt;"",SUM(G$34:G427)&lt;E$25),$E$25/$E$29,0)</f>
        <v>0</v>
      </c>
      <c r="H428" s="94">
        <f t="shared" si="46"/>
        <v>0</v>
      </c>
      <c r="I428" s="94">
        <f t="shared" si="48"/>
        <v>0</v>
      </c>
      <c r="J428" s="320" t="str">
        <f t="shared" si="47"/>
        <v>2054–2055</v>
      </c>
      <c r="L428" s="356"/>
      <c r="N428" s="95"/>
    </row>
    <row r="429" spans="1:14" x14ac:dyDescent="0.3">
      <c r="A429" s="354">
        <v>56766</v>
      </c>
      <c r="B429" s="92">
        <f t="shared" si="43"/>
        <v>0</v>
      </c>
      <c r="C429" s="93"/>
      <c r="D429" s="94">
        <f t="shared" si="44"/>
        <v>0</v>
      </c>
      <c r="E429" s="355">
        <f t="shared" si="42"/>
        <v>0</v>
      </c>
      <c r="F429" s="94">
        <f t="shared" si="45"/>
        <v>0</v>
      </c>
      <c r="G429" s="94">
        <f>IF(AND(C429&lt;&gt;"",SUM(G$34:G428)&lt;E$25),$E$25/$E$29,0)</f>
        <v>0</v>
      </c>
      <c r="H429" s="94">
        <f t="shared" si="46"/>
        <v>0</v>
      </c>
      <c r="I429" s="94">
        <f t="shared" si="48"/>
        <v>0</v>
      </c>
      <c r="J429" s="320" t="str">
        <f t="shared" si="47"/>
        <v>2054–2055</v>
      </c>
      <c r="L429" s="356"/>
      <c r="N429" s="95"/>
    </row>
    <row r="430" spans="1:14" x14ac:dyDescent="0.3">
      <c r="A430" s="354">
        <v>56796</v>
      </c>
      <c r="B430" s="92">
        <f t="shared" si="43"/>
        <v>0</v>
      </c>
      <c r="C430" s="93"/>
      <c r="D430" s="94">
        <f t="shared" si="44"/>
        <v>0</v>
      </c>
      <c r="E430" s="355">
        <f t="shared" si="42"/>
        <v>0</v>
      </c>
      <c r="F430" s="94">
        <f t="shared" si="45"/>
        <v>0</v>
      </c>
      <c r="G430" s="94">
        <f>IF(AND(C430&lt;&gt;"",SUM(G$34:G429)&lt;E$25),$E$25/$E$29,0)</f>
        <v>0</v>
      </c>
      <c r="H430" s="94">
        <f t="shared" si="46"/>
        <v>0</v>
      </c>
      <c r="I430" s="94">
        <f t="shared" si="48"/>
        <v>0</v>
      </c>
      <c r="J430" s="320" t="str">
        <f t="shared" si="47"/>
        <v>2055–2056</v>
      </c>
      <c r="L430" s="356"/>
      <c r="N430" s="95"/>
    </row>
    <row r="431" spans="1:14" x14ac:dyDescent="0.3">
      <c r="A431" s="354">
        <v>56827</v>
      </c>
      <c r="B431" s="92">
        <f t="shared" si="43"/>
        <v>0</v>
      </c>
      <c r="C431" s="93"/>
      <c r="D431" s="94">
        <f t="shared" si="44"/>
        <v>0</v>
      </c>
      <c r="E431" s="355">
        <f t="shared" si="42"/>
        <v>0</v>
      </c>
      <c r="F431" s="94">
        <f t="shared" si="45"/>
        <v>0</v>
      </c>
      <c r="G431" s="94">
        <f>IF(AND(C431&lt;&gt;"",SUM(G$34:G430)&lt;E$25),$E$25/$E$29,0)</f>
        <v>0</v>
      </c>
      <c r="H431" s="94">
        <f t="shared" si="46"/>
        <v>0</v>
      </c>
      <c r="I431" s="94">
        <f t="shared" si="48"/>
        <v>0</v>
      </c>
      <c r="J431" s="320" t="str">
        <f t="shared" si="47"/>
        <v>2055–2056</v>
      </c>
      <c r="L431" s="356"/>
      <c r="N431" s="95"/>
    </row>
    <row r="432" spans="1:14" x14ac:dyDescent="0.3">
      <c r="A432" s="354">
        <v>56858</v>
      </c>
      <c r="B432" s="92">
        <f t="shared" si="43"/>
        <v>0</v>
      </c>
      <c r="C432" s="93"/>
      <c r="D432" s="94">
        <f t="shared" si="44"/>
        <v>0</v>
      </c>
      <c r="E432" s="355">
        <f t="shared" si="42"/>
        <v>0</v>
      </c>
      <c r="F432" s="94">
        <f t="shared" si="45"/>
        <v>0</v>
      </c>
      <c r="G432" s="94">
        <f>IF(AND(C432&lt;&gt;"",SUM(G$34:G431)&lt;E$25),$E$25/$E$29,0)</f>
        <v>0</v>
      </c>
      <c r="H432" s="94">
        <f t="shared" si="46"/>
        <v>0</v>
      </c>
      <c r="I432" s="94">
        <f t="shared" si="48"/>
        <v>0</v>
      </c>
      <c r="J432" s="320" t="str">
        <f t="shared" si="47"/>
        <v>2055–2056</v>
      </c>
      <c r="L432" s="356"/>
      <c r="N432" s="95"/>
    </row>
    <row r="433" spans="1:14" x14ac:dyDescent="0.3">
      <c r="A433" s="354">
        <v>56888</v>
      </c>
      <c r="B433" s="92">
        <f t="shared" si="43"/>
        <v>0</v>
      </c>
      <c r="C433" s="93"/>
      <c r="D433" s="94">
        <f t="shared" si="44"/>
        <v>0</v>
      </c>
      <c r="E433" s="355">
        <f t="shared" si="42"/>
        <v>0</v>
      </c>
      <c r="F433" s="94">
        <f t="shared" si="45"/>
        <v>0</v>
      </c>
      <c r="G433" s="94">
        <f>IF(AND(C433&lt;&gt;"",SUM(G$34:G432)&lt;E$25),$E$25/$E$29,0)</f>
        <v>0</v>
      </c>
      <c r="H433" s="94">
        <f t="shared" si="46"/>
        <v>0</v>
      </c>
      <c r="I433" s="94">
        <f t="shared" si="48"/>
        <v>0</v>
      </c>
      <c r="J433" s="320" t="str">
        <f t="shared" si="47"/>
        <v>2055–2056</v>
      </c>
      <c r="L433" s="356"/>
      <c r="N433" s="95"/>
    </row>
    <row r="434" spans="1:14" x14ac:dyDescent="0.3">
      <c r="A434" s="354">
        <v>56919</v>
      </c>
      <c r="B434" s="92">
        <f t="shared" si="43"/>
        <v>0</v>
      </c>
      <c r="C434" s="93"/>
      <c r="D434" s="94">
        <f t="shared" si="44"/>
        <v>0</v>
      </c>
      <c r="E434" s="355">
        <f t="shared" si="42"/>
        <v>0</v>
      </c>
      <c r="F434" s="94">
        <f t="shared" si="45"/>
        <v>0</v>
      </c>
      <c r="G434" s="94">
        <f>IF(AND(C434&lt;&gt;"",SUM(G$34:G433)&lt;E$25),$E$25/$E$29,0)</f>
        <v>0</v>
      </c>
      <c r="H434" s="94">
        <f t="shared" si="46"/>
        <v>0</v>
      </c>
      <c r="I434" s="94">
        <f t="shared" si="48"/>
        <v>0</v>
      </c>
      <c r="J434" s="320" t="str">
        <f t="shared" si="47"/>
        <v>2055–2056</v>
      </c>
      <c r="L434" s="356"/>
      <c r="N434" s="95"/>
    </row>
    <row r="435" spans="1:14" x14ac:dyDescent="0.3">
      <c r="A435" s="354">
        <v>56949</v>
      </c>
      <c r="B435" s="92">
        <f t="shared" si="43"/>
        <v>0</v>
      </c>
      <c r="C435" s="93"/>
      <c r="D435" s="94">
        <f t="shared" si="44"/>
        <v>0</v>
      </c>
      <c r="E435" s="355">
        <f t="shared" si="42"/>
        <v>0</v>
      </c>
      <c r="F435" s="94">
        <f t="shared" si="45"/>
        <v>0</v>
      </c>
      <c r="G435" s="94">
        <f>IF(AND(C435&lt;&gt;"",SUM(G$34:G434)&lt;E$25),$E$25/$E$29,0)</f>
        <v>0</v>
      </c>
      <c r="H435" s="94">
        <f t="shared" si="46"/>
        <v>0</v>
      </c>
      <c r="I435" s="94">
        <f t="shared" si="48"/>
        <v>0</v>
      </c>
      <c r="J435" s="320" t="str">
        <f t="shared" si="47"/>
        <v>2055–2056</v>
      </c>
      <c r="L435" s="356"/>
      <c r="N435" s="95"/>
    </row>
    <row r="436" spans="1:14" x14ac:dyDescent="0.3">
      <c r="A436" s="354">
        <v>56980</v>
      </c>
      <c r="B436" s="92">
        <f t="shared" si="43"/>
        <v>0</v>
      </c>
      <c r="C436" s="93"/>
      <c r="D436" s="94">
        <f t="shared" si="44"/>
        <v>0</v>
      </c>
      <c r="E436" s="355">
        <f t="shared" si="42"/>
        <v>0</v>
      </c>
      <c r="F436" s="94">
        <f t="shared" si="45"/>
        <v>0</v>
      </c>
      <c r="G436" s="94">
        <f>IF(AND(C436&lt;&gt;"",SUM(G$34:G435)&lt;E$25),$E$25/$E$29,0)</f>
        <v>0</v>
      </c>
      <c r="H436" s="94">
        <f t="shared" si="46"/>
        <v>0</v>
      </c>
      <c r="I436" s="94">
        <f t="shared" si="48"/>
        <v>0</v>
      </c>
      <c r="J436" s="320" t="str">
        <f t="shared" si="47"/>
        <v>2055–2056</v>
      </c>
      <c r="L436" s="356"/>
      <c r="N436" s="95"/>
    </row>
    <row r="437" spans="1:14" x14ac:dyDescent="0.3">
      <c r="A437" s="354">
        <v>57011</v>
      </c>
      <c r="B437" s="92">
        <f t="shared" si="43"/>
        <v>0</v>
      </c>
      <c r="C437" s="93"/>
      <c r="D437" s="94">
        <f t="shared" si="44"/>
        <v>0</v>
      </c>
      <c r="E437" s="355">
        <f t="shared" si="42"/>
        <v>0</v>
      </c>
      <c r="F437" s="94">
        <f t="shared" si="45"/>
        <v>0</v>
      </c>
      <c r="G437" s="94">
        <f>IF(AND(C437&lt;&gt;"",SUM(G$34:G436)&lt;E$25),$E$25/$E$29,0)</f>
        <v>0</v>
      </c>
      <c r="H437" s="94">
        <f t="shared" si="46"/>
        <v>0</v>
      </c>
      <c r="I437" s="94">
        <f t="shared" si="48"/>
        <v>0</v>
      </c>
      <c r="J437" s="320" t="str">
        <f t="shared" si="47"/>
        <v>2055–2056</v>
      </c>
      <c r="L437" s="356"/>
      <c r="N437" s="95"/>
    </row>
    <row r="438" spans="1:14" x14ac:dyDescent="0.3">
      <c r="A438" s="354">
        <v>57040</v>
      </c>
      <c r="B438" s="92">
        <f t="shared" si="43"/>
        <v>0</v>
      </c>
      <c r="C438" s="93"/>
      <c r="D438" s="94">
        <f t="shared" si="44"/>
        <v>0</v>
      </c>
      <c r="E438" s="355">
        <f t="shared" si="42"/>
        <v>0</v>
      </c>
      <c r="F438" s="94">
        <f t="shared" si="45"/>
        <v>0</v>
      </c>
      <c r="G438" s="94">
        <f>IF(AND(C438&lt;&gt;"",SUM(G$34:G437)&lt;E$25),$E$25/$E$29,0)</f>
        <v>0</v>
      </c>
      <c r="H438" s="94">
        <f t="shared" si="46"/>
        <v>0</v>
      </c>
      <c r="I438" s="94">
        <f t="shared" si="48"/>
        <v>0</v>
      </c>
      <c r="J438" s="320" t="str">
        <f t="shared" si="47"/>
        <v>2055–2056</v>
      </c>
      <c r="L438" s="356"/>
      <c r="N438" s="95"/>
    </row>
    <row r="439" spans="1:14" x14ac:dyDescent="0.3">
      <c r="A439" s="354">
        <v>57071</v>
      </c>
      <c r="B439" s="92">
        <f t="shared" si="43"/>
        <v>0</v>
      </c>
      <c r="C439" s="93"/>
      <c r="D439" s="94">
        <f t="shared" si="44"/>
        <v>0</v>
      </c>
      <c r="E439" s="355">
        <f t="shared" si="42"/>
        <v>0</v>
      </c>
      <c r="F439" s="94">
        <f t="shared" si="45"/>
        <v>0</v>
      </c>
      <c r="G439" s="94">
        <f>IF(AND(C439&lt;&gt;"",SUM(G$34:G438)&lt;E$25),$E$25/$E$29,0)</f>
        <v>0</v>
      </c>
      <c r="H439" s="94">
        <f t="shared" si="46"/>
        <v>0</v>
      </c>
      <c r="I439" s="94">
        <f t="shared" si="48"/>
        <v>0</v>
      </c>
      <c r="J439" s="320" t="str">
        <f t="shared" si="47"/>
        <v>2055–2056</v>
      </c>
      <c r="L439" s="356"/>
      <c r="N439" s="95"/>
    </row>
    <row r="440" spans="1:14" x14ac:dyDescent="0.3">
      <c r="A440" s="354">
        <v>57101</v>
      </c>
      <c r="B440" s="92">
        <f t="shared" si="43"/>
        <v>0</v>
      </c>
      <c r="C440" s="93"/>
      <c r="D440" s="94">
        <f t="shared" si="44"/>
        <v>0</v>
      </c>
      <c r="E440" s="355">
        <f t="shared" si="42"/>
        <v>0</v>
      </c>
      <c r="F440" s="94">
        <f t="shared" si="45"/>
        <v>0</v>
      </c>
      <c r="G440" s="94">
        <f>IF(AND(C440&lt;&gt;"",SUM(G$34:G439)&lt;E$25),$E$25/$E$29,0)</f>
        <v>0</v>
      </c>
      <c r="H440" s="94">
        <f t="shared" si="46"/>
        <v>0</v>
      </c>
      <c r="I440" s="94">
        <f t="shared" si="48"/>
        <v>0</v>
      </c>
      <c r="J440" s="320" t="str">
        <f t="shared" si="47"/>
        <v>2055–2056</v>
      </c>
      <c r="L440" s="356"/>
      <c r="N440" s="95"/>
    </row>
    <row r="441" spans="1:14" x14ac:dyDescent="0.3">
      <c r="A441" s="354">
        <v>57132</v>
      </c>
      <c r="B441" s="92">
        <f t="shared" si="43"/>
        <v>0</v>
      </c>
      <c r="C441" s="93"/>
      <c r="D441" s="94">
        <f t="shared" si="44"/>
        <v>0</v>
      </c>
      <c r="E441" s="355">
        <f t="shared" si="42"/>
        <v>0</v>
      </c>
      <c r="F441" s="94">
        <f t="shared" si="45"/>
        <v>0</v>
      </c>
      <c r="G441" s="94">
        <f>IF(AND(C441&lt;&gt;"",SUM(G$34:G440)&lt;E$25),$E$25/$E$29,0)</f>
        <v>0</v>
      </c>
      <c r="H441" s="94">
        <f t="shared" si="46"/>
        <v>0</v>
      </c>
      <c r="I441" s="94">
        <f t="shared" si="48"/>
        <v>0</v>
      </c>
      <c r="J441" s="320" t="str">
        <f t="shared" si="47"/>
        <v>2055–2056</v>
      </c>
      <c r="L441" s="356"/>
      <c r="N441" s="95"/>
    </row>
    <row r="442" spans="1:14" x14ac:dyDescent="0.3">
      <c r="A442" s="354">
        <v>57162</v>
      </c>
      <c r="B442" s="92">
        <f t="shared" si="43"/>
        <v>0</v>
      </c>
      <c r="C442" s="93"/>
      <c r="D442" s="94">
        <f t="shared" si="44"/>
        <v>0</v>
      </c>
      <c r="E442" s="355">
        <f t="shared" si="42"/>
        <v>0</v>
      </c>
      <c r="F442" s="94">
        <f t="shared" si="45"/>
        <v>0</v>
      </c>
      <c r="G442" s="94">
        <f>IF(AND(C442&lt;&gt;"",SUM(G$34:G441)&lt;E$25),$E$25/$E$29,0)</f>
        <v>0</v>
      </c>
      <c r="H442" s="94">
        <f t="shared" si="46"/>
        <v>0</v>
      </c>
      <c r="I442" s="94">
        <f t="shared" si="48"/>
        <v>0</v>
      </c>
      <c r="J442" s="320" t="str">
        <f t="shared" si="47"/>
        <v>2056–2057</v>
      </c>
      <c r="L442" s="356"/>
      <c r="N442" s="95"/>
    </row>
    <row r="443" spans="1:14" x14ac:dyDescent="0.3">
      <c r="A443" s="354">
        <v>57193</v>
      </c>
      <c r="B443" s="92">
        <f t="shared" si="43"/>
        <v>0</v>
      </c>
      <c r="C443" s="93"/>
      <c r="D443" s="94">
        <f t="shared" si="44"/>
        <v>0</v>
      </c>
      <c r="E443" s="355">
        <f t="shared" si="42"/>
        <v>0</v>
      </c>
      <c r="F443" s="94">
        <f t="shared" si="45"/>
        <v>0</v>
      </c>
      <c r="G443" s="94">
        <f>IF(AND(C443&lt;&gt;"",SUM(G$34:G442)&lt;E$25),$E$25/$E$29,0)</f>
        <v>0</v>
      </c>
      <c r="H443" s="94">
        <f t="shared" si="46"/>
        <v>0</v>
      </c>
      <c r="I443" s="94">
        <f t="shared" si="48"/>
        <v>0</v>
      </c>
      <c r="J443" s="320" t="str">
        <f t="shared" si="47"/>
        <v>2056–2057</v>
      </c>
      <c r="L443" s="356"/>
      <c r="N443" s="95"/>
    </row>
    <row r="444" spans="1:14" x14ac:dyDescent="0.3">
      <c r="A444" s="354">
        <v>57224</v>
      </c>
      <c r="B444" s="92">
        <f t="shared" si="43"/>
        <v>0</v>
      </c>
      <c r="C444" s="93"/>
      <c r="D444" s="94">
        <f t="shared" si="44"/>
        <v>0</v>
      </c>
      <c r="E444" s="355">
        <f t="shared" si="42"/>
        <v>0</v>
      </c>
      <c r="F444" s="94">
        <f t="shared" si="45"/>
        <v>0</v>
      </c>
      <c r="G444" s="94">
        <f>IF(AND(C444&lt;&gt;"",SUM(G$34:G443)&lt;E$25),$E$25/$E$29,0)</f>
        <v>0</v>
      </c>
      <c r="H444" s="94">
        <f t="shared" si="46"/>
        <v>0</v>
      </c>
      <c r="I444" s="94">
        <f t="shared" si="48"/>
        <v>0</v>
      </c>
      <c r="J444" s="320" t="str">
        <f t="shared" si="47"/>
        <v>2056–2057</v>
      </c>
      <c r="L444" s="356"/>
      <c r="N444" s="95"/>
    </row>
    <row r="445" spans="1:14" x14ac:dyDescent="0.3">
      <c r="A445" s="354">
        <v>57254</v>
      </c>
      <c r="B445" s="92">
        <f t="shared" si="43"/>
        <v>0</v>
      </c>
      <c r="C445" s="93"/>
      <c r="D445" s="94">
        <f t="shared" si="44"/>
        <v>0</v>
      </c>
      <c r="E445" s="355">
        <f t="shared" si="42"/>
        <v>0</v>
      </c>
      <c r="F445" s="94">
        <f t="shared" si="45"/>
        <v>0</v>
      </c>
      <c r="G445" s="94">
        <f>IF(AND(C445&lt;&gt;"",SUM(G$34:G444)&lt;E$25),$E$25/$E$29,0)</f>
        <v>0</v>
      </c>
      <c r="H445" s="94">
        <f t="shared" si="46"/>
        <v>0</v>
      </c>
      <c r="I445" s="94">
        <f t="shared" si="48"/>
        <v>0</v>
      </c>
      <c r="J445" s="320" t="str">
        <f t="shared" si="47"/>
        <v>2056–2057</v>
      </c>
      <c r="L445" s="356"/>
      <c r="N445" s="95"/>
    </row>
    <row r="446" spans="1:14" x14ac:dyDescent="0.3">
      <c r="A446" s="354">
        <v>57285</v>
      </c>
      <c r="B446" s="92">
        <f t="shared" si="43"/>
        <v>0</v>
      </c>
      <c r="C446" s="93"/>
      <c r="D446" s="94">
        <f t="shared" si="44"/>
        <v>0</v>
      </c>
      <c r="E446" s="355">
        <f t="shared" si="42"/>
        <v>0</v>
      </c>
      <c r="F446" s="94">
        <f t="shared" si="45"/>
        <v>0</v>
      </c>
      <c r="G446" s="94">
        <f>IF(AND(C446&lt;&gt;"",SUM(G$34:G445)&lt;E$25),$E$25/$E$29,0)</f>
        <v>0</v>
      </c>
      <c r="H446" s="94">
        <f t="shared" si="46"/>
        <v>0</v>
      </c>
      <c r="I446" s="94">
        <f t="shared" si="48"/>
        <v>0</v>
      </c>
      <c r="J446" s="320" t="str">
        <f t="shared" si="47"/>
        <v>2056–2057</v>
      </c>
      <c r="L446" s="356"/>
      <c r="N446" s="95"/>
    </row>
    <row r="447" spans="1:14" x14ac:dyDescent="0.3">
      <c r="A447" s="354">
        <v>57315</v>
      </c>
      <c r="B447" s="92">
        <f t="shared" si="43"/>
        <v>0</v>
      </c>
      <c r="C447" s="93"/>
      <c r="D447" s="94">
        <f t="shared" si="44"/>
        <v>0</v>
      </c>
      <c r="E447" s="355">
        <f t="shared" si="42"/>
        <v>0</v>
      </c>
      <c r="F447" s="94">
        <f t="shared" si="45"/>
        <v>0</v>
      </c>
      <c r="G447" s="94">
        <f>IF(AND(C447&lt;&gt;"",SUM(G$34:G446)&lt;E$25),$E$25/$E$29,0)</f>
        <v>0</v>
      </c>
      <c r="H447" s="94">
        <f t="shared" si="46"/>
        <v>0</v>
      </c>
      <c r="I447" s="94">
        <f t="shared" si="48"/>
        <v>0</v>
      </c>
      <c r="J447" s="320" t="str">
        <f t="shared" si="47"/>
        <v>2056–2057</v>
      </c>
      <c r="L447" s="356"/>
      <c r="N447" s="95"/>
    </row>
    <row r="448" spans="1:14" x14ac:dyDescent="0.3">
      <c r="A448" s="354">
        <v>57346</v>
      </c>
      <c r="B448" s="92">
        <f t="shared" si="43"/>
        <v>0</v>
      </c>
      <c r="C448" s="93"/>
      <c r="D448" s="94">
        <f t="shared" si="44"/>
        <v>0</v>
      </c>
      <c r="E448" s="355">
        <f t="shared" si="42"/>
        <v>0</v>
      </c>
      <c r="F448" s="94">
        <f t="shared" si="45"/>
        <v>0</v>
      </c>
      <c r="G448" s="94">
        <f>IF(AND(C448&lt;&gt;"",SUM(G$34:G447)&lt;E$25),$E$25/$E$29,0)</f>
        <v>0</v>
      </c>
      <c r="H448" s="94">
        <f t="shared" si="46"/>
        <v>0</v>
      </c>
      <c r="I448" s="94">
        <f t="shared" si="48"/>
        <v>0</v>
      </c>
      <c r="J448" s="320" t="str">
        <f t="shared" si="47"/>
        <v>2056–2057</v>
      </c>
      <c r="L448" s="356"/>
      <c r="N448" s="95"/>
    </row>
    <row r="449" spans="1:14" x14ac:dyDescent="0.3">
      <c r="A449" s="354">
        <v>57377</v>
      </c>
      <c r="B449" s="92">
        <f t="shared" si="43"/>
        <v>0</v>
      </c>
      <c r="C449" s="93"/>
      <c r="D449" s="94">
        <f t="shared" si="44"/>
        <v>0</v>
      </c>
      <c r="E449" s="355">
        <f t="shared" si="42"/>
        <v>0</v>
      </c>
      <c r="F449" s="94">
        <f t="shared" si="45"/>
        <v>0</v>
      </c>
      <c r="G449" s="94">
        <f>IF(AND(C449&lt;&gt;"",SUM(G$34:G448)&lt;E$25),$E$25/$E$29,0)</f>
        <v>0</v>
      </c>
      <c r="H449" s="94">
        <f t="shared" si="46"/>
        <v>0</v>
      </c>
      <c r="I449" s="94">
        <f t="shared" si="48"/>
        <v>0</v>
      </c>
      <c r="J449" s="320" t="str">
        <f t="shared" si="47"/>
        <v>2056–2057</v>
      </c>
      <c r="L449" s="356"/>
      <c r="N449" s="95"/>
    </row>
    <row r="450" spans="1:14" x14ac:dyDescent="0.3">
      <c r="A450" s="354">
        <v>57405</v>
      </c>
      <c r="B450" s="92">
        <f t="shared" si="43"/>
        <v>0</v>
      </c>
      <c r="C450" s="93"/>
      <c r="D450" s="94">
        <f t="shared" si="44"/>
        <v>0</v>
      </c>
      <c r="E450" s="355">
        <f t="shared" si="42"/>
        <v>0</v>
      </c>
      <c r="F450" s="94">
        <f t="shared" si="45"/>
        <v>0</v>
      </c>
      <c r="G450" s="94">
        <f>IF(AND(C450&lt;&gt;"",SUM(G$34:G449)&lt;E$25),$E$25/$E$29,0)</f>
        <v>0</v>
      </c>
      <c r="H450" s="94">
        <f t="shared" si="46"/>
        <v>0</v>
      </c>
      <c r="I450" s="94">
        <f t="shared" si="48"/>
        <v>0</v>
      </c>
      <c r="J450" s="320" t="str">
        <f t="shared" si="47"/>
        <v>2056–2057</v>
      </c>
      <c r="L450" s="356"/>
      <c r="N450" s="95"/>
    </row>
    <row r="451" spans="1:14" x14ac:dyDescent="0.3">
      <c r="A451" s="354">
        <v>57436</v>
      </c>
      <c r="B451" s="92">
        <f t="shared" si="43"/>
        <v>0</v>
      </c>
      <c r="C451" s="93"/>
      <c r="D451" s="94">
        <f t="shared" si="44"/>
        <v>0</v>
      </c>
      <c r="E451" s="355">
        <f t="shared" si="42"/>
        <v>0</v>
      </c>
      <c r="F451" s="94">
        <f t="shared" si="45"/>
        <v>0</v>
      </c>
      <c r="G451" s="94">
        <f>IF(AND(C451&lt;&gt;"",SUM(G$34:G450)&lt;E$25),$E$25/$E$29,0)</f>
        <v>0</v>
      </c>
      <c r="H451" s="94">
        <f t="shared" si="46"/>
        <v>0</v>
      </c>
      <c r="I451" s="94">
        <f t="shared" si="48"/>
        <v>0</v>
      </c>
      <c r="J451" s="320" t="str">
        <f t="shared" si="47"/>
        <v>2056–2057</v>
      </c>
      <c r="L451" s="356"/>
      <c r="N451" s="95"/>
    </row>
    <row r="452" spans="1:14" x14ac:dyDescent="0.3">
      <c r="A452" s="354">
        <v>57466</v>
      </c>
      <c r="B452" s="92">
        <f t="shared" si="43"/>
        <v>0</v>
      </c>
      <c r="C452" s="93"/>
      <c r="D452" s="94">
        <f t="shared" si="44"/>
        <v>0</v>
      </c>
      <c r="E452" s="355">
        <f t="shared" si="42"/>
        <v>0</v>
      </c>
      <c r="F452" s="94">
        <f t="shared" si="45"/>
        <v>0</v>
      </c>
      <c r="G452" s="94">
        <f>IF(AND(C452&lt;&gt;"",SUM(G$34:G451)&lt;E$25),$E$25/$E$29,0)</f>
        <v>0</v>
      </c>
      <c r="H452" s="94">
        <f t="shared" si="46"/>
        <v>0</v>
      </c>
      <c r="I452" s="94">
        <f t="shared" si="48"/>
        <v>0</v>
      </c>
      <c r="J452" s="320" t="str">
        <f t="shared" si="47"/>
        <v>2056–2057</v>
      </c>
      <c r="L452" s="356"/>
      <c r="N452" s="95"/>
    </row>
    <row r="453" spans="1:14" x14ac:dyDescent="0.3">
      <c r="A453" s="354">
        <v>57497</v>
      </c>
      <c r="B453" s="92">
        <f t="shared" si="43"/>
        <v>0</v>
      </c>
      <c r="C453" s="93"/>
      <c r="D453" s="94">
        <f t="shared" si="44"/>
        <v>0</v>
      </c>
      <c r="E453" s="355">
        <f t="shared" si="42"/>
        <v>0</v>
      </c>
      <c r="F453" s="94">
        <f t="shared" si="45"/>
        <v>0</v>
      </c>
      <c r="G453" s="94">
        <f>IF(AND(C453&lt;&gt;"",SUM(G$34:G452)&lt;E$25),$E$25/$E$29,0)</f>
        <v>0</v>
      </c>
      <c r="H453" s="94">
        <f t="shared" si="46"/>
        <v>0</v>
      </c>
      <c r="I453" s="94">
        <f t="shared" si="48"/>
        <v>0</v>
      </c>
      <c r="J453" s="320" t="str">
        <f t="shared" si="47"/>
        <v>2056–2057</v>
      </c>
      <c r="L453" s="356"/>
      <c r="N453" s="95"/>
    </row>
    <row r="454" spans="1:14" x14ac:dyDescent="0.3">
      <c r="A454" s="354">
        <v>57527</v>
      </c>
      <c r="B454" s="92">
        <f t="shared" si="43"/>
        <v>0</v>
      </c>
      <c r="C454" s="93"/>
      <c r="D454" s="94">
        <f t="shared" si="44"/>
        <v>0</v>
      </c>
      <c r="E454" s="355">
        <f t="shared" si="42"/>
        <v>0</v>
      </c>
      <c r="F454" s="94">
        <f t="shared" si="45"/>
        <v>0</v>
      </c>
      <c r="G454" s="94">
        <f>IF(AND(C454&lt;&gt;"",SUM(G$34:G453)&lt;E$25),$E$25/$E$29,0)</f>
        <v>0</v>
      </c>
      <c r="H454" s="94">
        <f t="shared" si="46"/>
        <v>0</v>
      </c>
      <c r="I454" s="94">
        <f t="shared" si="48"/>
        <v>0</v>
      </c>
      <c r="J454" s="320" t="str">
        <f t="shared" si="47"/>
        <v>2057–2058</v>
      </c>
      <c r="L454" s="356"/>
      <c r="N454" s="95"/>
    </row>
    <row r="455" spans="1:14" x14ac:dyDescent="0.3">
      <c r="A455" s="354">
        <v>57558</v>
      </c>
      <c r="B455" s="92">
        <f t="shared" si="43"/>
        <v>0</v>
      </c>
      <c r="C455" s="93"/>
      <c r="D455" s="94">
        <f t="shared" si="44"/>
        <v>0</v>
      </c>
      <c r="E455" s="355">
        <f t="shared" si="42"/>
        <v>0</v>
      </c>
      <c r="F455" s="94">
        <f t="shared" si="45"/>
        <v>0</v>
      </c>
      <c r="G455" s="94">
        <f>IF(AND(C455&lt;&gt;"",SUM(G$34:G454)&lt;E$25),$E$25/$E$29,0)</f>
        <v>0</v>
      </c>
      <c r="H455" s="94">
        <f t="shared" si="46"/>
        <v>0</v>
      </c>
      <c r="I455" s="94">
        <f t="shared" si="48"/>
        <v>0</v>
      </c>
      <c r="J455" s="320" t="str">
        <f t="shared" si="47"/>
        <v>2057–2058</v>
      </c>
      <c r="L455" s="356"/>
      <c r="N455" s="95"/>
    </row>
    <row r="456" spans="1:14" x14ac:dyDescent="0.3">
      <c r="A456" s="354">
        <v>57589</v>
      </c>
      <c r="B456" s="92">
        <f t="shared" si="43"/>
        <v>0</v>
      </c>
      <c r="C456" s="93"/>
      <c r="D456" s="94">
        <f t="shared" si="44"/>
        <v>0</v>
      </c>
      <c r="E456" s="355">
        <f t="shared" si="42"/>
        <v>0</v>
      </c>
      <c r="F456" s="94">
        <f t="shared" si="45"/>
        <v>0</v>
      </c>
      <c r="G456" s="94">
        <f>IF(AND(C456&lt;&gt;"",SUM(G$34:G455)&lt;E$25),$E$25/$E$29,0)</f>
        <v>0</v>
      </c>
      <c r="H456" s="94">
        <f t="shared" si="46"/>
        <v>0</v>
      </c>
      <c r="I456" s="94">
        <f t="shared" si="48"/>
        <v>0</v>
      </c>
      <c r="J456" s="320" t="str">
        <f t="shared" si="47"/>
        <v>2057–2058</v>
      </c>
      <c r="L456" s="356"/>
      <c r="N456" s="95"/>
    </row>
    <row r="457" spans="1:14" x14ac:dyDescent="0.3">
      <c r="A457" s="354">
        <v>57619</v>
      </c>
      <c r="B457" s="92">
        <f t="shared" si="43"/>
        <v>0</v>
      </c>
      <c r="C457" s="93"/>
      <c r="D457" s="94">
        <f t="shared" si="44"/>
        <v>0</v>
      </c>
      <c r="E457" s="355">
        <f t="shared" si="42"/>
        <v>0</v>
      </c>
      <c r="F457" s="94">
        <f t="shared" si="45"/>
        <v>0</v>
      </c>
      <c r="G457" s="94">
        <f>IF(AND(C457&lt;&gt;"",SUM(G$34:G456)&lt;E$25),$E$25/$E$29,0)</f>
        <v>0</v>
      </c>
      <c r="H457" s="94">
        <f t="shared" si="46"/>
        <v>0</v>
      </c>
      <c r="I457" s="94">
        <f t="shared" si="48"/>
        <v>0</v>
      </c>
      <c r="J457" s="320" t="str">
        <f t="shared" si="47"/>
        <v>2057–2058</v>
      </c>
      <c r="L457" s="356"/>
      <c r="N457" s="95"/>
    </row>
    <row r="458" spans="1:14" x14ac:dyDescent="0.3">
      <c r="A458" s="354">
        <v>57650</v>
      </c>
      <c r="B458" s="92">
        <f t="shared" si="43"/>
        <v>0</v>
      </c>
      <c r="C458" s="93"/>
      <c r="D458" s="94">
        <f t="shared" si="44"/>
        <v>0</v>
      </c>
      <c r="E458" s="355">
        <f t="shared" si="42"/>
        <v>0</v>
      </c>
      <c r="F458" s="94">
        <f t="shared" si="45"/>
        <v>0</v>
      </c>
      <c r="G458" s="94">
        <f>IF(AND(C458&lt;&gt;"",SUM(G$34:G457)&lt;E$25),$E$25/$E$29,0)</f>
        <v>0</v>
      </c>
      <c r="H458" s="94">
        <f t="shared" si="46"/>
        <v>0</v>
      </c>
      <c r="I458" s="94">
        <f t="shared" si="48"/>
        <v>0</v>
      </c>
      <c r="J458" s="320" t="str">
        <f t="shared" si="47"/>
        <v>2057–2058</v>
      </c>
      <c r="L458" s="356"/>
      <c r="N458" s="95"/>
    </row>
    <row r="459" spans="1:14" x14ac:dyDescent="0.3">
      <c r="A459" s="354">
        <v>57680</v>
      </c>
      <c r="B459" s="92">
        <f t="shared" si="43"/>
        <v>0</v>
      </c>
      <c r="C459" s="93"/>
      <c r="D459" s="94">
        <f t="shared" si="44"/>
        <v>0</v>
      </c>
      <c r="E459" s="355">
        <f t="shared" si="42"/>
        <v>0</v>
      </c>
      <c r="F459" s="94">
        <f t="shared" si="45"/>
        <v>0</v>
      </c>
      <c r="G459" s="94">
        <f>IF(AND(C459&lt;&gt;"",SUM(G$34:G458)&lt;E$25),$E$25/$E$29,0)</f>
        <v>0</v>
      </c>
      <c r="H459" s="94">
        <f t="shared" si="46"/>
        <v>0</v>
      </c>
      <c r="I459" s="94">
        <f t="shared" si="48"/>
        <v>0</v>
      </c>
      <c r="J459" s="320" t="str">
        <f t="shared" si="47"/>
        <v>2057–2058</v>
      </c>
      <c r="L459" s="356"/>
      <c r="N459" s="95"/>
    </row>
    <row r="460" spans="1:14" x14ac:dyDescent="0.3">
      <c r="A460" s="354">
        <v>57711</v>
      </c>
      <c r="B460" s="92">
        <f t="shared" si="43"/>
        <v>0</v>
      </c>
      <c r="C460" s="93"/>
      <c r="D460" s="94">
        <f t="shared" si="44"/>
        <v>0</v>
      </c>
      <c r="E460" s="355">
        <f t="shared" si="42"/>
        <v>0</v>
      </c>
      <c r="F460" s="94">
        <f t="shared" si="45"/>
        <v>0</v>
      </c>
      <c r="G460" s="94">
        <f>IF(AND(C460&lt;&gt;"",SUM(G$34:G459)&lt;E$25),$E$25/$E$29,0)</f>
        <v>0</v>
      </c>
      <c r="H460" s="94">
        <f t="shared" si="46"/>
        <v>0</v>
      </c>
      <c r="I460" s="94">
        <f t="shared" si="48"/>
        <v>0</v>
      </c>
      <c r="J460" s="320" t="str">
        <f t="shared" si="47"/>
        <v>2057–2058</v>
      </c>
      <c r="L460" s="356"/>
      <c r="N460" s="95"/>
    </row>
    <row r="461" spans="1:14" x14ac:dyDescent="0.3">
      <c r="A461" s="354">
        <v>57742</v>
      </c>
      <c r="B461" s="92">
        <f t="shared" si="43"/>
        <v>0</v>
      </c>
      <c r="C461" s="93"/>
      <c r="D461" s="94">
        <f t="shared" si="44"/>
        <v>0</v>
      </c>
      <c r="E461" s="355">
        <f t="shared" si="42"/>
        <v>0</v>
      </c>
      <c r="F461" s="94">
        <f t="shared" si="45"/>
        <v>0</v>
      </c>
      <c r="G461" s="94">
        <f>IF(AND(C461&lt;&gt;"",SUM(G$34:G460)&lt;E$25),$E$25/$E$29,0)</f>
        <v>0</v>
      </c>
      <c r="H461" s="94">
        <f t="shared" si="46"/>
        <v>0</v>
      </c>
      <c r="I461" s="94">
        <f t="shared" si="48"/>
        <v>0</v>
      </c>
      <c r="J461" s="320" t="str">
        <f t="shared" si="47"/>
        <v>2057–2058</v>
      </c>
      <c r="L461" s="356"/>
      <c r="N461" s="95"/>
    </row>
    <row r="462" spans="1:14" x14ac:dyDescent="0.3">
      <c r="A462" s="354">
        <v>57770</v>
      </c>
      <c r="B462" s="92">
        <f t="shared" si="43"/>
        <v>0</v>
      </c>
      <c r="C462" s="93"/>
      <c r="D462" s="94">
        <f t="shared" si="44"/>
        <v>0</v>
      </c>
      <c r="E462" s="355">
        <f t="shared" si="42"/>
        <v>0</v>
      </c>
      <c r="F462" s="94">
        <f t="shared" si="45"/>
        <v>0</v>
      </c>
      <c r="G462" s="94">
        <f>IF(AND(C462&lt;&gt;"",SUM(G$34:G461)&lt;E$25),$E$25/$E$29,0)</f>
        <v>0</v>
      </c>
      <c r="H462" s="94">
        <f t="shared" si="46"/>
        <v>0</v>
      </c>
      <c r="I462" s="94">
        <f t="shared" si="48"/>
        <v>0</v>
      </c>
      <c r="J462" s="320" t="str">
        <f t="shared" si="47"/>
        <v>2057–2058</v>
      </c>
      <c r="L462" s="356"/>
      <c r="N462" s="95"/>
    </row>
    <row r="463" spans="1:14" x14ac:dyDescent="0.3">
      <c r="A463" s="354">
        <v>57801</v>
      </c>
      <c r="B463" s="92">
        <f t="shared" si="43"/>
        <v>0</v>
      </c>
      <c r="C463" s="93"/>
      <c r="D463" s="94">
        <f t="shared" si="44"/>
        <v>0</v>
      </c>
      <c r="E463" s="355">
        <f t="shared" si="42"/>
        <v>0</v>
      </c>
      <c r="F463" s="94">
        <f t="shared" si="45"/>
        <v>0</v>
      </c>
      <c r="G463" s="94">
        <f>IF(AND(C463&lt;&gt;"",SUM(G$34:G462)&lt;E$25),$E$25/$E$29,0)</f>
        <v>0</v>
      </c>
      <c r="H463" s="94">
        <f t="shared" si="46"/>
        <v>0</v>
      </c>
      <c r="I463" s="94">
        <f t="shared" si="48"/>
        <v>0</v>
      </c>
      <c r="J463" s="320" t="str">
        <f t="shared" si="47"/>
        <v>2057–2058</v>
      </c>
      <c r="L463" s="356"/>
      <c r="N463" s="95"/>
    </row>
    <row r="464" spans="1:14" x14ac:dyDescent="0.3">
      <c r="A464" s="354">
        <v>57831</v>
      </c>
      <c r="B464" s="92">
        <f t="shared" si="43"/>
        <v>0</v>
      </c>
      <c r="C464" s="93"/>
      <c r="D464" s="94">
        <f t="shared" si="44"/>
        <v>0</v>
      </c>
      <c r="E464" s="355">
        <f t="shared" si="42"/>
        <v>0</v>
      </c>
      <c r="F464" s="94">
        <f t="shared" si="45"/>
        <v>0</v>
      </c>
      <c r="G464" s="94">
        <f>IF(AND(C464&lt;&gt;"",SUM(G$34:G463)&lt;E$25),$E$25/$E$29,0)</f>
        <v>0</v>
      </c>
      <c r="H464" s="94">
        <f t="shared" si="46"/>
        <v>0</v>
      </c>
      <c r="I464" s="94">
        <f t="shared" si="48"/>
        <v>0</v>
      </c>
      <c r="J464" s="320" t="str">
        <f t="shared" si="47"/>
        <v>2057–2058</v>
      </c>
      <c r="L464" s="356"/>
      <c r="N464" s="95"/>
    </row>
    <row r="465" spans="1:14" x14ac:dyDescent="0.3">
      <c r="A465" s="354">
        <v>57862</v>
      </c>
      <c r="B465" s="92">
        <f t="shared" si="43"/>
        <v>0</v>
      </c>
      <c r="C465" s="93"/>
      <c r="D465" s="94">
        <f t="shared" si="44"/>
        <v>0</v>
      </c>
      <c r="E465" s="355">
        <f t="shared" si="42"/>
        <v>0</v>
      </c>
      <c r="F465" s="94">
        <f t="shared" si="45"/>
        <v>0</v>
      </c>
      <c r="G465" s="94">
        <f>IF(AND(C465&lt;&gt;"",SUM(G$34:G464)&lt;E$25),$E$25/$E$29,0)</f>
        <v>0</v>
      </c>
      <c r="H465" s="94">
        <f t="shared" si="46"/>
        <v>0</v>
      </c>
      <c r="I465" s="94">
        <f t="shared" si="48"/>
        <v>0</v>
      </c>
      <c r="J465" s="320" t="str">
        <f t="shared" si="47"/>
        <v>2057–2058</v>
      </c>
      <c r="L465" s="356"/>
      <c r="N465" s="95"/>
    </row>
    <row r="466" spans="1:14" x14ac:dyDescent="0.3">
      <c r="A466" s="354">
        <v>57892</v>
      </c>
      <c r="B466" s="92">
        <f t="shared" si="43"/>
        <v>0</v>
      </c>
      <c r="C466" s="93"/>
      <c r="D466" s="94">
        <f t="shared" si="44"/>
        <v>0</v>
      </c>
      <c r="E466" s="355">
        <f t="shared" si="42"/>
        <v>0</v>
      </c>
      <c r="F466" s="94">
        <f t="shared" si="45"/>
        <v>0</v>
      </c>
      <c r="G466" s="94">
        <f>IF(AND(C466&lt;&gt;"",SUM(G$34:G465)&lt;E$25),$E$25/$E$29,0)</f>
        <v>0</v>
      </c>
      <c r="H466" s="94">
        <f t="shared" si="46"/>
        <v>0</v>
      </c>
      <c r="I466" s="94">
        <f t="shared" si="48"/>
        <v>0</v>
      </c>
      <c r="J466" s="320" t="str">
        <f t="shared" si="47"/>
        <v>2058–2059</v>
      </c>
      <c r="L466" s="356"/>
      <c r="N466" s="95"/>
    </row>
    <row r="467" spans="1:14" x14ac:dyDescent="0.3">
      <c r="A467" s="354">
        <v>57923</v>
      </c>
      <c r="B467" s="92">
        <f t="shared" si="43"/>
        <v>0</v>
      </c>
      <c r="C467" s="93"/>
      <c r="D467" s="94">
        <f t="shared" si="44"/>
        <v>0</v>
      </c>
      <c r="E467" s="355">
        <f t="shared" si="42"/>
        <v>0</v>
      </c>
      <c r="F467" s="94">
        <f t="shared" si="45"/>
        <v>0</v>
      </c>
      <c r="G467" s="94">
        <f>IF(AND(C467&lt;&gt;"",SUM(G$34:G466)&lt;E$25),$E$25/$E$29,0)</f>
        <v>0</v>
      </c>
      <c r="H467" s="94">
        <f t="shared" si="46"/>
        <v>0</v>
      </c>
      <c r="I467" s="94">
        <f t="shared" si="48"/>
        <v>0</v>
      </c>
      <c r="J467" s="320" t="str">
        <f t="shared" si="47"/>
        <v>2058–2059</v>
      </c>
      <c r="L467" s="356"/>
      <c r="N467" s="95"/>
    </row>
    <row r="468" spans="1:14" x14ac:dyDescent="0.3">
      <c r="A468" s="354">
        <v>57954</v>
      </c>
      <c r="B468" s="92">
        <f t="shared" si="43"/>
        <v>0</v>
      </c>
      <c r="C468" s="93"/>
      <c r="D468" s="94">
        <f t="shared" si="44"/>
        <v>0</v>
      </c>
      <c r="E468" s="355">
        <f t="shared" si="42"/>
        <v>0</v>
      </c>
      <c r="F468" s="94">
        <f t="shared" si="45"/>
        <v>0</v>
      </c>
      <c r="G468" s="94">
        <f>IF(AND(C468&lt;&gt;"",SUM(G$34:G467)&lt;E$25),$E$25/$E$29,0)</f>
        <v>0</v>
      </c>
      <c r="H468" s="94">
        <f t="shared" si="46"/>
        <v>0</v>
      </c>
      <c r="I468" s="94">
        <f t="shared" si="48"/>
        <v>0</v>
      </c>
      <c r="J468" s="320" t="str">
        <f t="shared" si="47"/>
        <v>2058–2059</v>
      </c>
      <c r="L468" s="356"/>
      <c r="N468" s="95"/>
    </row>
    <row r="469" spans="1:14" x14ac:dyDescent="0.3">
      <c r="A469" s="354">
        <v>57984</v>
      </c>
      <c r="B469" s="92">
        <f t="shared" si="43"/>
        <v>0</v>
      </c>
      <c r="C469" s="93"/>
      <c r="D469" s="94">
        <f t="shared" si="44"/>
        <v>0</v>
      </c>
      <c r="E469" s="355">
        <f t="shared" si="42"/>
        <v>0</v>
      </c>
      <c r="F469" s="94">
        <f t="shared" si="45"/>
        <v>0</v>
      </c>
      <c r="G469" s="94">
        <f>IF(AND(C469&lt;&gt;"",SUM(G$34:G468)&lt;E$25),$E$25/$E$29,0)</f>
        <v>0</v>
      </c>
      <c r="H469" s="94">
        <f t="shared" si="46"/>
        <v>0</v>
      </c>
      <c r="I469" s="94">
        <f t="shared" si="48"/>
        <v>0</v>
      </c>
      <c r="J469" s="320" t="str">
        <f t="shared" si="47"/>
        <v>2058–2059</v>
      </c>
      <c r="L469" s="356"/>
      <c r="N469" s="95"/>
    </row>
    <row r="470" spans="1:14" x14ac:dyDescent="0.3">
      <c r="A470" s="354">
        <v>58015</v>
      </c>
      <c r="B470" s="92">
        <f t="shared" si="43"/>
        <v>0</v>
      </c>
      <c r="C470" s="93"/>
      <c r="D470" s="94">
        <f t="shared" si="44"/>
        <v>0</v>
      </c>
      <c r="E470" s="355">
        <f t="shared" si="42"/>
        <v>0</v>
      </c>
      <c r="F470" s="94">
        <f t="shared" si="45"/>
        <v>0</v>
      </c>
      <c r="G470" s="94">
        <f>IF(AND(C470&lt;&gt;"",SUM(G$34:G469)&lt;E$25),$E$25/$E$29,0)</f>
        <v>0</v>
      </c>
      <c r="H470" s="94">
        <f t="shared" si="46"/>
        <v>0</v>
      </c>
      <c r="I470" s="94">
        <f t="shared" si="48"/>
        <v>0</v>
      </c>
      <c r="J470" s="320" t="str">
        <f t="shared" si="47"/>
        <v>2058–2059</v>
      </c>
      <c r="L470" s="356"/>
      <c r="N470" s="95"/>
    </row>
    <row r="471" spans="1:14" x14ac:dyDescent="0.3">
      <c r="A471" s="354">
        <v>58045</v>
      </c>
      <c r="B471" s="92">
        <f t="shared" si="43"/>
        <v>0</v>
      </c>
      <c r="C471" s="93"/>
      <c r="D471" s="94">
        <f t="shared" si="44"/>
        <v>0</v>
      </c>
      <c r="E471" s="355">
        <f t="shared" si="42"/>
        <v>0</v>
      </c>
      <c r="F471" s="94">
        <f t="shared" si="45"/>
        <v>0</v>
      </c>
      <c r="G471" s="94">
        <f>IF(AND(C471&lt;&gt;"",SUM(G$34:G470)&lt;E$25),$E$25/$E$29,0)</f>
        <v>0</v>
      </c>
      <c r="H471" s="94">
        <f t="shared" si="46"/>
        <v>0</v>
      </c>
      <c r="I471" s="94">
        <f t="shared" si="48"/>
        <v>0</v>
      </c>
      <c r="J471" s="320" t="str">
        <f t="shared" si="47"/>
        <v>2058–2059</v>
      </c>
      <c r="L471" s="356"/>
      <c r="N471" s="95"/>
    </row>
    <row r="472" spans="1:14" x14ac:dyDescent="0.3">
      <c r="A472" s="354">
        <v>58076</v>
      </c>
      <c r="B472" s="92">
        <f t="shared" si="43"/>
        <v>0</v>
      </c>
      <c r="C472" s="93"/>
      <c r="D472" s="94">
        <f t="shared" si="44"/>
        <v>0</v>
      </c>
      <c r="E472" s="355">
        <f t="shared" si="42"/>
        <v>0</v>
      </c>
      <c r="F472" s="94">
        <f t="shared" si="45"/>
        <v>0</v>
      </c>
      <c r="G472" s="94">
        <f>IF(AND(C472&lt;&gt;"",SUM(G$34:G471)&lt;E$25),$E$25/$E$29,0)</f>
        <v>0</v>
      </c>
      <c r="H472" s="94">
        <f t="shared" si="46"/>
        <v>0</v>
      </c>
      <c r="I472" s="94">
        <f t="shared" si="48"/>
        <v>0</v>
      </c>
      <c r="J472" s="320" t="str">
        <f t="shared" si="47"/>
        <v>2058–2059</v>
      </c>
      <c r="L472" s="356"/>
      <c r="N472" s="95"/>
    </row>
    <row r="473" spans="1:14" x14ac:dyDescent="0.3">
      <c r="A473" s="354">
        <v>58107</v>
      </c>
      <c r="B473" s="92">
        <f t="shared" si="43"/>
        <v>0</v>
      </c>
      <c r="C473" s="93"/>
      <c r="D473" s="94">
        <f t="shared" si="44"/>
        <v>0</v>
      </c>
      <c r="E473" s="355">
        <f t="shared" si="42"/>
        <v>0</v>
      </c>
      <c r="F473" s="94">
        <f t="shared" si="45"/>
        <v>0</v>
      </c>
      <c r="G473" s="94">
        <f>IF(AND(C473&lt;&gt;"",SUM(G$34:G472)&lt;E$25),$E$25/$E$29,0)</f>
        <v>0</v>
      </c>
      <c r="H473" s="94">
        <f t="shared" si="46"/>
        <v>0</v>
      </c>
      <c r="I473" s="94">
        <f t="shared" si="48"/>
        <v>0</v>
      </c>
      <c r="J473" s="320" t="str">
        <f t="shared" si="47"/>
        <v>2058–2059</v>
      </c>
      <c r="L473" s="356"/>
      <c r="N473" s="95"/>
    </row>
    <row r="474" spans="1:14" x14ac:dyDescent="0.3">
      <c r="A474" s="354">
        <v>58135</v>
      </c>
      <c r="B474" s="92">
        <f t="shared" si="43"/>
        <v>0</v>
      </c>
      <c r="C474" s="93"/>
      <c r="D474" s="94">
        <f t="shared" si="44"/>
        <v>0</v>
      </c>
      <c r="E474" s="355">
        <f t="shared" si="42"/>
        <v>0</v>
      </c>
      <c r="F474" s="94">
        <f t="shared" si="45"/>
        <v>0</v>
      </c>
      <c r="G474" s="94">
        <f>IF(AND(C474&lt;&gt;"",SUM(G$34:G473)&lt;E$25),$E$25/$E$29,0)</f>
        <v>0</v>
      </c>
      <c r="H474" s="94">
        <f t="shared" si="46"/>
        <v>0</v>
      </c>
      <c r="I474" s="94">
        <f t="shared" si="48"/>
        <v>0</v>
      </c>
      <c r="J474" s="320" t="str">
        <f t="shared" si="47"/>
        <v>2058–2059</v>
      </c>
      <c r="L474" s="356"/>
      <c r="N474" s="95"/>
    </row>
    <row r="475" spans="1:14" x14ac:dyDescent="0.3">
      <c r="A475" s="354">
        <v>58166</v>
      </c>
      <c r="B475" s="92">
        <f t="shared" si="43"/>
        <v>0</v>
      </c>
      <c r="C475" s="93"/>
      <c r="D475" s="94">
        <f t="shared" si="44"/>
        <v>0</v>
      </c>
      <c r="E475" s="355">
        <f t="shared" si="42"/>
        <v>0</v>
      </c>
      <c r="F475" s="94">
        <f t="shared" si="45"/>
        <v>0</v>
      </c>
      <c r="G475" s="94">
        <f>IF(AND(C475&lt;&gt;"",SUM(G$34:G474)&lt;E$25),$E$25/$E$29,0)</f>
        <v>0</v>
      </c>
      <c r="H475" s="94">
        <f t="shared" si="46"/>
        <v>0</v>
      </c>
      <c r="I475" s="94">
        <f t="shared" si="48"/>
        <v>0</v>
      </c>
      <c r="J475" s="320" t="str">
        <f t="shared" si="47"/>
        <v>2058–2059</v>
      </c>
      <c r="L475" s="356"/>
      <c r="N475" s="95"/>
    </row>
    <row r="476" spans="1:14" x14ac:dyDescent="0.3">
      <c r="A476" s="354">
        <v>58196</v>
      </c>
      <c r="B476" s="92">
        <f t="shared" si="43"/>
        <v>0</v>
      </c>
      <c r="C476" s="93"/>
      <c r="D476" s="94">
        <f t="shared" si="44"/>
        <v>0</v>
      </c>
      <c r="E476" s="355">
        <f t="shared" si="42"/>
        <v>0</v>
      </c>
      <c r="F476" s="94">
        <f t="shared" si="45"/>
        <v>0</v>
      </c>
      <c r="G476" s="94">
        <f>IF(AND(C476&lt;&gt;"",SUM(G$34:G475)&lt;E$25),$E$25/$E$29,0)</f>
        <v>0</v>
      </c>
      <c r="H476" s="94">
        <f t="shared" si="46"/>
        <v>0</v>
      </c>
      <c r="I476" s="94">
        <f t="shared" si="48"/>
        <v>0</v>
      </c>
      <c r="J476" s="320" t="str">
        <f t="shared" si="47"/>
        <v>2058–2059</v>
      </c>
      <c r="L476" s="356"/>
      <c r="N476" s="95"/>
    </row>
    <row r="477" spans="1:14" x14ac:dyDescent="0.3">
      <c r="A477" s="354">
        <v>58227</v>
      </c>
      <c r="B477" s="92">
        <f t="shared" si="43"/>
        <v>0</v>
      </c>
      <c r="C477" s="93"/>
      <c r="D477" s="94">
        <f t="shared" si="44"/>
        <v>0</v>
      </c>
      <c r="E477" s="355">
        <f t="shared" si="42"/>
        <v>0</v>
      </c>
      <c r="F477" s="94">
        <f t="shared" si="45"/>
        <v>0</v>
      </c>
      <c r="G477" s="94">
        <f>IF(AND(C477&lt;&gt;"",SUM(G$34:G476)&lt;E$25),$E$25/$E$29,0)</f>
        <v>0</v>
      </c>
      <c r="H477" s="94">
        <f t="shared" si="46"/>
        <v>0</v>
      </c>
      <c r="I477" s="94">
        <f t="shared" si="48"/>
        <v>0</v>
      </c>
      <c r="J477" s="320" t="str">
        <f t="shared" si="47"/>
        <v>2058–2059</v>
      </c>
      <c r="L477" s="356"/>
      <c r="N477" s="95"/>
    </row>
    <row r="478" spans="1:14" x14ac:dyDescent="0.3">
      <c r="A478" s="354">
        <v>58257</v>
      </c>
      <c r="B478" s="92">
        <f t="shared" si="43"/>
        <v>0</v>
      </c>
      <c r="C478" s="93"/>
      <c r="D478" s="94">
        <f t="shared" si="44"/>
        <v>0</v>
      </c>
      <c r="E478" s="355">
        <f t="shared" si="42"/>
        <v>0</v>
      </c>
      <c r="F478" s="94">
        <f t="shared" si="45"/>
        <v>0</v>
      </c>
      <c r="G478" s="94">
        <f>IF(AND(C478&lt;&gt;"",SUM(G$34:G477)&lt;E$25),$E$25/$E$29,0)</f>
        <v>0</v>
      </c>
      <c r="H478" s="94">
        <f t="shared" si="46"/>
        <v>0</v>
      </c>
      <c r="I478" s="94">
        <f t="shared" si="48"/>
        <v>0</v>
      </c>
      <c r="J478" s="320" t="str">
        <f t="shared" si="47"/>
        <v>2059–2060</v>
      </c>
      <c r="L478" s="356"/>
      <c r="N478" s="95"/>
    </row>
    <row r="479" spans="1:14" x14ac:dyDescent="0.3">
      <c r="A479" s="354">
        <v>58288</v>
      </c>
      <c r="B479" s="92">
        <f t="shared" si="43"/>
        <v>0</v>
      </c>
      <c r="C479" s="93"/>
      <c r="D479" s="94">
        <f t="shared" si="44"/>
        <v>0</v>
      </c>
      <c r="E479" s="355">
        <f t="shared" si="42"/>
        <v>0</v>
      </c>
      <c r="F479" s="94">
        <f t="shared" si="45"/>
        <v>0</v>
      </c>
      <c r="G479" s="94">
        <f>IF(AND(C479&lt;&gt;"",SUM(G$34:G478)&lt;E$25),$E$25/$E$29,0)</f>
        <v>0</v>
      </c>
      <c r="H479" s="94">
        <f t="shared" si="46"/>
        <v>0</v>
      </c>
      <c r="I479" s="94">
        <f t="shared" si="48"/>
        <v>0</v>
      </c>
      <c r="J479" s="320" t="str">
        <f t="shared" si="47"/>
        <v>2059–2060</v>
      </c>
      <c r="L479" s="356"/>
      <c r="N479" s="95"/>
    </row>
    <row r="480" spans="1:14" x14ac:dyDescent="0.3">
      <c r="A480" s="354">
        <v>58319</v>
      </c>
      <c r="B480" s="92">
        <f t="shared" si="43"/>
        <v>0</v>
      </c>
      <c r="C480" s="93"/>
      <c r="D480" s="94">
        <f t="shared" si="44"/>
        <v>0</v>
      </c>
      <c r="E480" s="355">
        <f t="shared" si="42"/>
        <v>0</v>
      </c>
      <c r="F480" s="94">
        <f t="shared" si="45"/>
        <v>0</v>
      </c>
      <c r="G480" s="94">
        <f>IF(AND(C480&lt;&gt;"",SUM(G$34:G479)&lt;E$25),$E$25/$E$29,0)</f>
        <v>0</v>
      </c>
      <c r="H480" s="94">
        <f t="shared" si="46"/>
        <v>0</v>
      </c>
      <c r="I480" s="94">
        <f t="shared" si="48"/>
        <v>0</v>
      </c>
      <c r="J480" s="320" t="str">
        <f t="shared" si="47"/>
        <v>2059–2060</v>
      </c>
      <c r="L480" s="356"/>
      <c r="N480" s="95"/>
    </row>
    <row r="481" spans="1:14" x14ac:dyDescent="0.3">
      <c r="A481" s="354">
        <v>58349</v>
      </c>
      <c r="B481" s="92">
        <f t="shared" si="43"/>
        <v>0</v>
      </c>
      <c r="C481" s="93"/>
      <c r="D481" s="94">
        <f t="shared" si="44"/>
        <v>0</v>
      </c>
      <c r="E481" s="355">
        <f t="shared" si="42"/>
        <v>0</v>
      </c>
      <c r="F481" s="94">
        <f t="shared" si="45"/>
        <v>0</v>
      </c>
      <c r="G481" s="94">
        <f>IF(AND(C481&lt;&gt;"",SUM(G$34:G480)&lt;E$25),$E$25/$E$29,0)</f>
        <v>0</v>
      </c>
      <c r="H481" s="94">
        <f t="shared" si="46"/>
        <v>0</v>
      </c>
      <c r="I481" s="94">
        <f t="shared" si="48"/>
        <v>0</v>
      </c>
      <c r="J481" s="320" t="str">
        <f t="shared" si="47"/>
        <v>2059–2060</v>
      </c>
      <c r="L481" s="356"/>
      <c r="N481" s="95"/>
    </row>
    <row r="482" spans="1:14" x14ac:dyDescent="0.3">
      <c r="A482" s="354">
        <v>58380</v>
      </c>
      <c r="B482" s="92">
        <f t="shared" si="43"/>
        <v>0</v>
      </c>
      <c r="C482" s="93"/>
      <c r="D482" s="94">
        <f t="shared" si="44"/>
        <v>0</v>
      </c>
      <c r="E482" s="355">
        <f t="shared" ref="E482:E545" si="49">C482-D482</f>
        <v>0</v>
      </c>
      <c r="F482" s="94">
        <f t="shared" si="45"/>
        <v>0</v>
      </c>
      <c r="G482" s="94">
        <f>IF(AND(C482&lt;&gt;"",SUM(G$34:G481)&lt;E$25),$E$25/$E$29,0)</f>
        <v>0</v>
      </c>
      <c r="H482" s="94">
        <f t="shared" si="46"/>
        <v>0</v>
      </c>
      <c r="I482" s="94">
        <f t="shared" si="48"/>
        <v>0</v>
      </c>
      <c r="J482" s="320" t="str">
        <f t="shared" si="47"/>
        <v>2059–2060</v>
      </c>
      <c r="L482" s="356"/>
      <c r="N482" s="95"/>
    </row>
    <row r="483" spans="1:14" x14ac:dyDescent="0.3">
      <c r="A483" s="354">
        <v>58410</v>
      </c>
      <c r="B483" s="92">
        <f t="shared" ref="B483:B546" si="50">IF(C483&gt;0,C483*-1,C483)</f>
        <v>0</v>
      </c>
      <c r="C483" s="93"/>
      <c r="D483" s="94">
        <f t="shared" ref="D483:D546" si="51">IF(C483="",0,IF($E$20="Beginning",IF(C482&lt;&gt;"",$F482*$E$16/12,0),IF(C482&lt;&gt;"",$F482*$E$16/12,$E$21*$E$16/12)))</f>
        <v>0</v>
      </c>
      <c r="E483" s="355">
        <f t="shared" si="49"/>
        <v>0</v>
      </c>
      <c r="F483" s="94">
        <f t="shared" ref="F483:F546" si="52">IF(C483="",0,IF(C482="",$E$21-E483,IF(C483&lt;&gt;"",F482-E483)))</f>
        <v>0</v>
      </c>
      <c r="G483" s="94">
        <f>IF(AND(C483&lt;&gt;"",SUM(G$34:G482)&lt;E$25),$E$25/$E$29,0)</f>
        <v>0</v>
      </c>
      <c r="H483" s="94">
        <f t="shared" ref="H483:H546" si="53">IF(C483&lt;&gt;"",G483+H482,0)</f>
        <v>0</v>
      </c>
      <c r="I483" s="94">
        <f t="shared" si="48"/>
        <v>0</v>
      </c>
      <c r="J483" s="320" t="str">
        <f t="shared" ref="J483:J546" si="54">IF(OR(MONTH(A483)=1,MONTH(A483)=2,MONTH(A483)=3,MONTH(A483)=4,MONTH(A483)=5,MONTH(A483)=6),YEAR(A483)-1&amp;"–"&amp;YEAR(A483),YEAR(A483)&amp;"–"&amp;YEAR(A483)+1)</f>
        <v>2059–2060</v>
      </c>
      <c r="L483" s="356"/>
      <c r="N483" s="95"/>
    </row>
    <row r="484" spans="1:14" x14ac:dyDescent="0.3">
      <c r="A484" s="354">
        <v>58441</v>
      </c>
      <c r="B484" s="92">
        <f t="shared" si="50"/>
        <v>0</v>
      </c>
      <c r="C484" s="93"/>
      <c r="D484" s="94">
        <f t="shared" si="51"/>
        <v>0</v>
      </c>
      <c r="E484" s="355">
        <f t="shared" si="49"/>
        <v>0</v>
      </c>
      <c r="F484" s="94">
        <f t="shared" si="52"/>
        <v>0</v>
      </c>
      <c r="G484" s="94">
        <f>IF(AND(C484&lt;&gt;"",SUM(G$34:G483)&lt;E$25),$E$25/$E$29,0)</f>
        <v>0</v>
      </c>
      <c r="H484" s="94">
        <f t="shared" si="53"/>
        <v>0</v>
      </c>
      <c r="I484" s="94">
        <f t="shared" ref="I484:I547" si="55">IF(C484&lt;&gt;"",$E$25-H484,0)</f>
        <v>0</v>
      </c>
      <c r="J484" s="320" t="str">
        <f t="shared" si="54"/>
        <v>2059–2060</v>
      </c>
      <c r="L484" s="356"/>
      <c r="N484" s="95"/>
    </row>
    <row r="485" spans="1:14" x14ac:dyDescent="0.3">
      <c r="A485" s="354">
        <v>58472</v>
      </c>
      <c r="B485" s="92">
        <f t="shared" si="50"/>
        <v>0</v>
      </c>
      <c r="C485" s="93"/>
      <c r="D485" s="94">
        <f t="shared" si="51"/>
        <v>0</v>
      </c>
      <c r="E485" s="355">
        <f t="shared" si="49"/>
        <v>0</v>
      </c>
      <c r="F485" s="94">
        <f t="shared" si="52"/>
        <v>0</v>
      </c>
      <c r="G485" s="94">
        <f>IF(AND(C485&lt;&gt;"",SUM(G$34:G484)&lt;E$25),$E$25/$E$29,0)</f>
        <v>0</v>
      </c>
      <c r="H485" s="94">
        <f t="shared" si="53"/>
        <v>0</v>
      </c>
      <c r="I485" s="94">
        <f t="shared" si="55"/>
        <v>0</v>
      </c>
      <c r="J485" s="320" t="str">
        <f t="shared" si="54"/>
        <v>2059–2060</v>
      </c>
      <c r="L485" s="356"/>
      <c r="N485" s="95"/>
    </row>
    <row r="486" spans="1:14" x14ac:dyDescent="0.3">
      <c r="A486" s="354">
        <v>58501</v>
      </c>
      <c r="B486" s="92">
        <f t="shared" si="50"/>
        <v>0</v>
      </c>
      <c r="C486" s="93"/>
      <c r="D486" s="94">
        <f t="shared" si="51"/>
        <v>0</v>
      </c>
      <c r="E486" s="355">
        <f t="shared" si="49"/>
        <v>0</v>
      </c>
      <c r="F486" s="94">
        <f t="shared" si="52"/>
        <v>0</v>
      </c>
      <c r="G486" s="94">
        <f>IF(AND(C486&lt;&gt;"",SUM(G$34:G485)&lt;E$25),$E$25/$E$29,0)</f>
        <v>0</v>
      </c>
      <c r="H486" s="94">
        <f t="shared" si="53"/>
        <v>0</v>
      </c>
      <c r="I486" s="94">
        <f t="shared" si="55"/>
        <v>0</v>
      </c>
      <c r="J486" s="320" t="str">
        <f t="shared" si="54"/>
        <v>2059–2060</v>
      </c>
      <c r="L486" s="356"/>
      <c r="N486" s="95"/>
    </row>
    <row r="487" spans="1:14" x14ac:dyDescent="0.3">
      <c r="A487" s="354">
        <v>58532</v>
      </c>
      <c r="B487" s="92">
        <f t="shared" si="50"/>
        <v>0</v>
      </c>
      <c r="C487" s="93"/>
      <c r="D487" s="94">
        <f t="shared" si="51"/>
        <v>0</v>
      </c>
      <c r="E487" s="355">
        <f t="shared" si="49"/>
        <v>0</v>
      </c>
      <c r="F487" s="94">
        <f t="shared" si="52"/>
        <v>0</v>
      </c>
      <c r="G487" s="94">
        <f>IF(AND(C487&lt;&gt;"",SUM(G$34:G486)&lt;E$25),$E$25/$E$29,0)</f>
        <v>0</v>
      </c>
      <c r="H487" s="94">
        <f t="shared" si="53"/>
        <v>0</v>
      </c>
      <c r="I487" s="94">
        <f t="shared" si="55"/>
        <v>0</v>
      </c>
      <c r="J487" s="320" t="str">
        <f t="shared" si="54"/>
        <v>2059–2060</v>
      </c>
      <c r="L487" s="356"/>
      <c r="N487" s="95"/>
    </row>
    <row r="488" spans="1:14" x14ac:dyDescent="0.3">
      <c r="A488" s="354">
        <v>58562</v>
      </c>
      <c r="B488" s="92">
        <f t="shared" si="50"/>
        <v>0</v>
      </c>
      <c r="C488" s="93"/>
      <c r="D488" s="94">
        <f t="shared" si="51"/>
        <v>0</v>
      </c>
      <c r="E488" s="355">
        <f t="shared" si="49"/>
        <v>0</v>
      </c>
      <c r="F488" s="94">
        <f t="shared" si="52"/>
        <v>0</v>
      </c>
      <c r="G488" s="94">
        <f>IF(AND(C488&lt;&gt;"",SUM(G$34:G487)&lt;E$25),$E$25/$E$29,0)</f>
        <v>0</v>
      </c>
      <c r="H488" s="94">
        <f t="shared" si="53"/>
        <v>0</v>
      </c>
      <c r="I488" s="94">
        <f t="shared" si="55"/>
        <v>0</v>
      </c>
      <c r="J488" s="320" t="str">
        <f t="shared" si="54"/>
        <v>2059–2060</v>
      </c>
      <c r="L488" s="356"/>
      <c r="N488" s="95"/>
    </row>
    <row r="489" spans="1:14" x14ac:dyDescent="0.3">
      <c r="A489" s="354">
        <v>58593</v>
      </c>
      <c r="B489" s="92">
        <f t="shared" si="50"/>
        <v>0</v>
      </c>
      <c r="C489" s="93"/>
      <c r="D489" s="94">
        <f t="shared" si="51"/>
        <v>0</v>
      </c>
      <c r="E489" s="355">
        <f t="shared" si="49"/>
        <v>0</v>
      </c>
      <c r="F489" s="94">
        <f t="shared" si="52"/>
        <v>0</v>
      </c>
      <c r="G489" s="94">
        <f>IF(AND(C489&lt;&gt;"",SUM(G$34:G488)&lt;E$25),$E$25/$E$29,0)</f>
        <v>0</v>
      </c>
      <c r="H489" s="94">
        <f t="shared" si="53"/>
        <v>0</v>
      </c>
      <c r="I489" s="94">
        <f t="shared" si="55"/>
        <v>0</v>
      </c>
      <c r="J489" s="320" t="str">
        <f t="shared" si="54"/>
        <v>2059–2060</v>
      </c>
      <c r="L489" s="356"/>
      <c r="N489" s="95"/>
    </row>
    <row r="490" spans="1:14" x14ac:dyDescent="0.3">
      <c r="A490" s="354">
        <v>58623</v>
      </c>
      <c r="B490" s="92">
        <f t="shared" si="50"/>
        <v>0</v>
      </c>
      <c r="C490" s="93"/>
      <c r="D490" s="94">
        <f t="shared" si="51"/>
        <v>0</v>
      </c>
      <c r="E490" s="355">
        <f t="shared" si="49"/>
        <v>0</v>
      </c>
      <c r="F490" s="94">
        <f t="shared" si="52"/>
        <v>0</v>
      </c>
      <c r="G490" s="94">
        <f>IF(AND(C490&lt;&gt;"",SUM(G$34:G489)&lt;E$25),$E$25/$E$29,0)</f>
        <v>0</v>
      </c>
      <c r="H490" s="94">
        <f t="shared" si="53"/>
        <v>0</v>
      </c>
      <c r="I490" s="94">
        <f t="shared" si="55"/>
        <v>0</v>
      </c>
      <c r="J490" s="320" t="str">
        <f t="shared" si="54"/>
        <v>2060–2061</v>
      </c>
      <c r="L490" s="356"/>
      <c r="N490" s="95"/>
    </row>
    <row r="491" spans="1:14" x14ac:dyDescent="0.3">
      <c r="A491" s="354">
        <v>58654</v>
      </c>
      <c r="B491" s="92">
        <f t="shared" si="50"/>
        <v>0</v>
      </c>
      <c r="C491" s="93"/>
      <c r="D491" s="94">
        <f t="shared" si="51"/>
        <v>0</v>
      </c>
      <c r="E491" s="355">
        <f t="shared" si="49"/>
        <v>0</v>
      </c>
      <c r="F491" s="94">
        <f t="shared" si="52"/>
        <v>0</v>
      </c>
      <c r="G491" s="94">
        <f>IF(AND(C491&lt;&gt;"",SUM(G$34:G490)&lt;E$25),$E$25/$E$29,0)</f>
        <v>0</v>
      </c>
      <c r="H491" s="94">
        <f t="shared" si="53"/>
        <v>0</v>
      </c>
      <c r="I491" s="94">
        <f t="shared" si="55"/>
        <v>0</v>
      </c>
      <c r="J491" s="320" t="str">
        <f t="shared" si="54"/>
        <v>2060–2061</v>
      </c>
      <c r="L491" s="356"/>
      <c r="N491" s="95"/>
    </row>
    <row r="492" spans="1:14" x14ac:dyDescent="0.3">
      <c r="A492" s="354">
        <v>58685</v>
      </c>
      <c r="B492" s="92">
        <f t="shared" si="50"/>
        <v>0</v>
      </c>
      <c r="C492" s="93"/>
      <c r="D492" s="94">
        <f t="shared" si="51"/>
        <v>0</v>
      </c>
      <c r="E492" s="355">
        <f t="shared" si="49"/>
        <v>0</v>
      </c>
      <c r="F492" s="94">
        <f t="shared" si="52"/>
        <v>0</v>
      </c>
      <c r="G492" s="94">
        <f>IF(AND(C492&lt;&gt;"",SUM(G$34:G491)&lt;E$25),$E$25/$E$29,0)</f>
        <v>0</v>
      </c>
      <c r="H492" s="94">
        <f t="shared" si="53"/>
        <v>0</v>
      </c>
      <c r="I492" s="94">
        <f t="shared" si="55"/>
        <v>0</v>
      </c>
      <c r="J492" s="320" t="str">
        <f t="shared" si="54"/>
        <v>2060–2061</v>
      </c>
      <c r="L492" s="356"/>
      <c r="N492" s="95"/>
    </row>
    <row r="493" spans="1:14" x14ac:dyDescent="0.3">
      <c r="A493" s="354">
        <v>58715</v>
      </c>
      <c r="B493" s="92">
        <f t="shared" si="50"/>
        <v>0</v>
      </c>
      <c r="C493" s="93"/>
      <c r="D493" s="94">
        <f t="shared" si="51"/>
        <v>0</v>
      </c>
      <c r="E493" s="355">
        <f t="shared" si="49"/>
        <v>0</v>
      </c>
      <c r="F493" s="94">
        <f t="shared" si="52"/>
        <v>0</v>
      </c>
      <c r="G493" s="94">
        <f>IF(AND(C493&lt;&gt;"",SUM(G$34:G492)&lt;E$25),$E$25/$E$29,0)</f>
        <v>0</v>
      </c>
      <c r="H493" s="94">
        <f t="shared" si="53"/>
        <v>0</v>
      </c>
      <c r="I493" s="94">
        <f t="shared" si="55"/>
        <v>0</v>
      </c>
      <c r="J493" s="320" t="str">
        <f t="shared" si="54"/>
        <v>2060–2061</v>
      </c>
      <c r="L493" s="356"/>
      <c r="N493" s="95"/>
    </row>
    <row r="494" spans="1:14" x14ac:dyDescent="0.3">
      <c r="A494" s="354">
        <v>58746</v>
      </c>
      <c r="B494" s="92">
        <f t="shared" si="50"/>
        <v>0</v>
      </c>
      <c r="C494" s="93"/>
      <c r="D494" s="94">
        <f t="shared" si="51"/>
        <v>0</v>
      </c>
      <c r="E494" s="355">
        <f t="shared" si="49"/>
        <v>0</v>
      </c>
      <c r="F494" s="94">
        <f t="shared" si="52"/>
        <v>0</v>
      </c>
      <c r="G494" s="94">
        <f>IF(AND(C494&lt;&gt;"",SUM(G$34:G493)&lt;E$25),$E$25/$E$29,0)</f>
        <v>0</v>
      </c>
      <c r="H494" s="94">
        <f t="shared" si="53"/>
        <v>0</v>
      </c>
      <c r="I494" s="94">
        <f t="shared" si="55"/>
        <v>0</v>
      </c>
      <c r="J494" s="320" t="str">
        <f t="shared" si="54"/>
        <v>2060–2061</v>
      </c>
      <c r="L494" s="356"/>
      <c r="N494" s="95"/>
    </row>
    <row r="495" spans="1:14" x14ac:dyDescent="0.3">
      <c r="A495" s="354">
        <v>58776</v>
      </c>
      <c r="B495" s="92">
        <f t="shared" si="50"/>
        <v>0</v>
      </c>
      <c r="C495" s="93"/>
      <c r="D495" s="94">
        <f t="shared" si="51"/>
        <v>0</v>
      </c>
      <c r="E495" s="355">
        <f t="shared" si="49"/>
        <v>0</v>
      </c>
      <c r="F495" s="94">
        <f t="shared" si="52"/>
        <v>0</v>
      </c>
      <c r="G495" s="94">
        <f>IF(AND(C495&lt;&gt;"",SUM(G$34:G494)&lt;E$25),$E$25/$E$29,0)</f>
        <v>0</v>
      </c>
      <c r="H495" s="94">
        <f t="shared" si="53"/>
        <v>0</v>
      </c>
      <c r="I495" s="94">
        <f t="shared" si="55"/>
        <v>0</v>
      </c>
      <c r="J495" s="320" t="str">
        <f t="shared" si="54"/>
        <v>2060–2061</v>
      </c>
      <c r="L495" s="356"/>
      <c r="N495" s="95"/>
    </row>
    <row r="496" spans="1:14" x14ac:dyDescent="0.3">
      <c r="A496" s="354">
        <v>58807</v>
      </c>
      <c r="B496" s="92">
        <f t="shared" si="50"/>
        <v>0</v>
      </c>
      <c r="C496" s="93"/>
      <c r="D496" s="94">
        <f t="shared" si="51"/>
        <v>0</v>
      </c>
      <c r="E496" s="355">
        <f t="shared" si="49"/>
        <v>0</v>
      </c>
      <c r="F496" s="94">
        <f t="shared" si="52"/>
        <v>0</v>
      </c>
      <c r="G496" s="94">
        <f>IF(AND(C496&lt;&gt;"",SUM(G$34:G495)&lt;E$25),$E$25/$E$29,0)</f>
        <v>0</v>
      </c>
      <c r="H496" s="94">
        <f t="shared" si="53"/>
        <v>0</v>
      </c>
      <c r="I496" s="94">
        <f t="shared" si="55"/>
        <v>0</v>
      </c>
      <c r="J496" s="320" t="str">
        <f t="shared" si="54"/>
        <v>2060–2061</v>
      </c>
      <c r="L496" s="356"/>
      <c r="N496" s="95"/>
    </row>
    <row r="497" spans="1:14" x14ac:dyDescent="0.3">
      <c r="A497" s="354">
        <v>58838</v>
      </c>
      <c r="B497" s="92">
        <f t="shared" si="50"/>
        <v>0</v>
      </c>
      <c r="C497" s="93"/>
      <c r="D497" s="94">
        <f t="shared" si="51"/>
        <v>0</v>
      </c>
      <c r="E497" s="355">
        <f t="shared" si="49"/>
        <v>0</v>
      </c>
      <c r="F497" s="94">
        <f t="shared" si="52"/>
        <v>0</v>
      </c>
      <c r="G497" s="94">
        <f>IF(AND(C497&lt;&gt;"",SUM(G$34:G496)&lt;E$25),$E$25/$E$29,0)</f>
        <v>0</v>
      </c>
      <c r="H497" s="94">
        <f t="shared" si="53"/>
        <v>0</v>
      </c>
      <c r="I497" s="94">
        <f t="shared" si="55"/>
        <v>0</v>
      </c>
      <c r="J497" s="320" t="str">
        <f t="shared" si="54"/>
        <v>2060–2061</v>
      </c>
      <c r="L497" s="356"/>
      <c r="N497" s="95"/>
    </row>
    <row r="498" spans="1:14" x14ac:dyDescent="0.3">
      <c r="A498" s="354">
        <v>58866</v>
      </c>
      <c r="B498" s="92">
        <f t="shared" si="50"/>
        <v>0</v>
      </c>
      <c r="C498" s="93"/>
      <c r="D498" s="94">
        <f t="shared" si="51"/>
        <v>0</v>
      </c>
      <c r="E498" s="355">
        <f t="shared" si="49"/>
        <v>0</v>
      </c>
      <c r="F498" s="94">
        <f t="shared" si="52"/>
        <v>0</v>
      </c>
      <c r="G498" s="94">
        <f>IF(AND(C498&lt;&gt;"",SUM(G$34:G497)&lt;E$25),$E$25/$E$29,0)</f>
        <v>0</v>
      </c>
      <c r="H498" s="94">
        <f t="shared" si="53"/>
        <v>0</v>
      </c>
      <c r="I498" s="94">
        <f t="shared" si="55"/>
        <v>0</v>
      </c>
      <c r="J498" s="320" t="str">
        <f t="shared" si="54"/>
        <v>2060–2061</v>
      </c>
      <c r="L498" s="356"/>
      <c r="N498" s="95"/>
    </row>
    <row r="499" spans="1:14" x14ac:dyDescent="0.3">
      <c r="A499" s="354">
        <v>58897</v>
      </c>
      <c r="B499" s="92">
        <f t="shared" si="50"/>
        <v>0</v>
      </c>
      <c r="C499" s="93"/>
      <c r="D499" s="94">
        <f t="shared" si="51"/>
        <v>0</v>
      </c>
      <c r="E499" s="355">
        <f t="shared" si="49"/>
        <v>0</v>
      </c>
      <c r="F499" s="94">
        <f t="shared" si="52"/>
        <v>0</v>
      </c>
      <c r="G499" s="94">
        <f>IF(AND(C499&lt;&gt;"",SUM(G$34:G498)&lt;E$25),$E$25/$E$29,0)</f>
        <v>0</v>
      </c>
      <c r="H499" s="94">
        <f t="shared" si="53"/>
        <v>0</v>
      </c>
      <c r="I499" s="94">
        <f t="shared" si="55"/>
        <v>0</v>
      </c>
      <c r="J499" s="320" t="str">
        <f t="shared" si="54"/>
        <v>2060–2061</v>
      </c>
      <c r="L499" s="356"/>
      <c r="N499" s="95"/>
    </row>
    <row r="500" spans="1:14" x14ac:dyDescent="0.3">
      <c r="A500" s="354">
        <v>58927</v>
      </c>
      <c r="B500" s="92">
        <f t="shared" si="50"/>
        <v>0</v>
      </c>
      <c r="C500" s="93"/>
      <c r="D500" s="94">
        <f t="shared" si="51"/>
        <v>0</v>
      </c>
      <c r="E500" s="355">
        <f t="shared" si="49"/>
        <v>0</v>
      </c>
      <c r="F500" s="94">
        <f t="shared" si="52"/>
        <v>0</v>
      </c>
      <c r="G500" s="94">
        <f>IF(AND(C500&lt;&gt;"",SUM(G$34:G499)&lt;E$25),$E$25/$E$29,0)</f>
        <v>0</v>
      </c>
      <c r="H500" s="94">
        <f t="shared" si="53"/>
        <v>0</v>
      </c>
      <c r="I500" s="94">
        <f t="shared" si="55"/>
        <v>0</v>
      </c>
      <c r="J500" s="320" t="str">
        <f t="shared" si="54"/>
        <v>2060–2061</v>
      </c>
      <c r="L500" s="356"/>
      <c r="N500" s="95"/>
    </row>
    <row r="501" spans="1:14" x14ac:dyDescent="0.3">
      <c r="A501" s="354">
        <v>58958</v>
      </c>
      <c r="B501" s="92">
        <f t="shared" si="50"/>
        <v>0</v>
      </c>
      <c r="C501" s="93"/>
      <c r="D501" s="94">
        <f t="shared" si="51"/>
        <v>0</v>
      </c>
      <c r="E501" s="355">
        <f t="shared" si="49"/>
        <v>0</v>
      </c>
      <c r="F501" s="94">
        <f t="shared" si="52"/>
        <v>0</v>
      </c>
      <c r="G501" s="94">
        <f>IF(AND(C501&lt;&gt;"",SUM(G$34:G500)&lt;E$25),$E$25/$E$29,0)</f>
        <v>0</v>
      </c>
      <c r="H501" s="94">
        <f t="shared" si="53"/>
        <v>0</v>
      </c>
      <c r="I501" s="94">
        <f t="shared" si="55"/>
        <v>0</v>
      </c>
      <c r="J501" s="320" t="str">
        <f t="shared" si="54"/>
        <v>2060–2061</v>
      </c>
      <c r="L501" s="356"/>
      <c r="N501" s="95"/>
    </row>
    <row r="502" spans="1:14" x14ac:dyDescent="0.3">
      <c r="A502" s="354">
        <v>58988</v>
      </c>
      <c r="B502" s="92">
        <f t="shared" si="50"/>
        <v>0</v>
      </c>
      <c r="C502" s="93"/>
      <c r="D502" s="94">
        <f t="shared" si="51"/>
        <v>0</v>
      </c>
      <c r="E502" s="355">
        <f t="shared" si="49"/>
        <v>0</v>
      </c>
      <c r="F502" s="94">
        <f t="shared" si="52"/>
        <v>0</v>
      </c>
      <c r="G502" s="94">
        <f>IF(AND(C502&lt;&gt;"",SUM(G$34:G501)&lt;E$25),$E$25/$E$29,0)</f>
        <v>0</v>
      </c>
      <c r="H502" s="94">
        <f t="shared" si="53"/>
        <v>0</v>
      </c>
      <c r="I502" s="94">
        <f t="shared" si="55"/>
        <v>0</v>
      </c>
      <c r="J502" s="320" t="str">
        <f t="shared" si="54"/>
        <v>2061–2062</v>
      </c>
      <c r="L502" s="356"/>
      <c r="N502" s="95"/>
    </row>
    <row r="503" spans="1:14" x14ac:dyDescent="0.3">
      <c r="A503" s="354">
        <v>59019</v>
      </c>
      <c r="B503" s="92">
        <f t="shared" si="50"/>
        <v>0</v>
      </c>
      <c r="C503" s="93"/>
      <c r="D503" s="94">
        <f t="shared" si="51"/>
        <v>0</v>
      </c>
      <c r="E503" s="355">
        <f t="shared" si="49"/>
        <v>0</v>
      </c>
      <c r="F503" s="94">
        <f t="shared" si="52"/>
        <v>0</v>
      </c>
      <c r="G503" s="94">
        <f>IF(AND(C503&lt;&gt;"",SUM(G$34:G502)&lt;E$25),$E$25/$E$29,0)</f>
        <v>0</v>
      </c>
      <c r="H503" s="94">
        <f t="shared" si="53"/>
        <v>0</v>
      </c>
      <c r="I503" s="94">
        <f t="shared" si="55"/>
        <v>0</v>
      </c>
      <c r="J503" s="320" t="str">
        <f t="shared" si="54"/>
        <v>2061–2062</v>
      </c>
      <c r="L503" s="356"/>
      <c r="N503" s="95"/>
    </row>
    <row r="504" spans="1:14" x14ac:dyDescent="0.3">
      <c r="A504" s="354">
        <v>59050</v>
      </c>
      <c r="B504" s="92">
        <f t="shared" si="50"/>
        <v>0</v>
      </c>
      <c r="C504" s="93"/>
      <c r="D504" s="94">
        <f t="shared" si="51"/>
        <v>0</v>
      </c>
      <c r="E504" s="355">
        <f t="shared" si="49"/>
        <v>0</v>
      </c>
      <c r="F504" s="94">
        <f t="shared" si="52"/>
        <v>0</v>
      </c>
      <c r="G504" s="94">
        <f>IF(AND(C504&lt;&gt;"",SUM(G$34:G503)&lt;E$25),$E$25/$E$29,0)</f>
        <v>0</v>
      </c>
      <c r="H504" s="94">
        <f t="shared" si="53"/>
        <v>0</v>
      </c>
      <c r="I504" s="94">
        <f t="shared" si="55"/>
        <v>0</v>
      </c>
      <c r="J504" s="320" t="str">
        <f t="shared" si="54"/>
        <v>2061–2062</v>
      </c>
      <c r="L504" s="356"/>
      <c r="N504" s="95"/>
    </row>
    <row r="505" spans="1:14" x14ac:dyDescent="0.3">
      <c r="A505" s="354">
        <v>59080</v>
      </c>
      <c r="B505" s="92">
        <f t="shared" si="50"/>
        <v>0</v>
      </c>
      <c r="C505" s="93"/>
      <c r="D505" s="94">
        <f t="shared" si="51"/>
        <v>0</v>
      </c>
      <c r="E505" s="355">
        <f t="shared" si="49"/>
        <v>0</v>
      </c>
      <c r="F505" s="94">
        <f t="shared" si="52"/>
        <v>0</v>
      </c>
      <c r="G505" s="94">
        <f>IF(AND(C505&lt;&gt;"",SUM(G$34:G504)&lt;E$25),$E$25/$E$29,0)</f>
        <v>0</v>
      </c>
      <c r="H505" s="94">
        <f t="shared" si="53"/>
        <v>0</v>
      </c>
      <c r="I505" s="94">
        <f t="shared" si="55"/>
        <v>0</v>
      </c>
      <c r="J505" s="320" t="str">
        <f t="shared" si="54"/>
        <v>2061–2062</v>
      </c>
      <c r="L505" s="356"/>
      <c r="N505" s="95"/>
    </row>
    <row r="506" spans="1:14" x14ac:dyDescent="0.3">
      <c r="A506" s="354">
        <v>59111</v>
      </c>
      <c r="B506" s="92">
        <f t="shared" si="50"/>
        <v>0</v>
      </c>
      <c r="C506" s="93"/>
      <c r="D506" s="94">
        <f t="shared" si="51"/>
        <v>0</v>
      </c>
      <c r="E506" s="355">
        <f t="shared" si="49"/>
        <v>0</v>
      </c>
      <c r="F506" s="94">
        <f t="shared" si="52"/>
        <v>0</v>
      </c>
      <c r="G506" s="94">
        <f>IF(AND(C506&lt;&gt;"",SUM(G$34:G505)&lt;E$25),$E$25/$E$29,0)</f>
        <v>0</v>
      </c>
      <c r="H506" s="94">
        <f t="shared" si="53"/>
        <v>0</v>
      </c>
      <c r="I506" s="94">
        <f t="shared" si="55"/>
        <v>0</v>
      </c>
      <c r="J506" s="320" t="str">
        <f t="shared" si="54"/>
        <v>2061–2062</v>
      </c>
      <c r="L506" s="356"/>
      <c r="N506" s="95"/>
    </row>
    <row r="507" spans="1:14" x14ac:dyDescent="0.3">
      <c r="A507" s="354">
        <v>59141</v>
      </c>
      <c r="B507" s="92">
        <f t="shared" si="50"/>
        <v>0</v>
      </c>
      <c r="C507" s="93"/>
      <c r="D507" s="94">
        <f t="shared" si="51"/>
        <v>0</v>
      </c>
      <c r="E507" s="355">
        <f t="shared" si="49"/>
        <v>0</v>
      </c>
      <c r="F507" s="94">
        <f t="shared" si="52"/>
        <v>0</v>
      </c>
      <c r="G507" s="94">
        <f>IF(AND(C507&lt;&gt;"",SUM(G$34:G506)&lt;E$25),$E$25/$E$29,0)</f>
        <v>0</v>
      </c>
      <c r="H507" s="94">
        <f t="shared" si="53"/>
        <v>0</v>
      </c>
      <c r="I507" s="94">
        <f t="shared" si="55"/>
        <v>0</v>
      </c>
      <c r="J507" s="320" t="str">
        <f t="shared" si="54"/>
        <v>2061–2062</v>
      </c>
      <c r="L507" s="356"/>
      <c r="N507" s="95"/>
    </row>
    <row r="508" spans="1:14" x14ac:dyDescent="0.3">
      <c r="A508" s="354">
        <v>59172</v>
      </c>
      <c r="B508" s="92">
        <f t="shared" si="50"/>
        <v>0</v>
      </c>
      <c r="C508" s="93"/>
      <c r="D508" s="94">
        <f t="shared" si="51"/>
        <v>0</v>
      </c>
      <c r="E508" s="355">
        <f t="shared" si="49"/>
        <v>0</v>
      </c>
      <c r="F508" s="94">
        <f t="shared" si="52"/>
        <v>0</v>
      </c>
      <c r="G508" s="94">
        <f>IF(AND(C508&lt;&gt;"",SUM(G$34:G507)&lt;E$25),$E$25/$E$29,0)</f>
        <v>0</v>
      </c>
      <c r="H508" s="94">
        <f t="shared" si="53"/>
        <v>0</v>
      </c>
      <c r="I508" s="94">
        <f t="shared" si="55"/>
        <v>0</v>
      </c>
      <c r="J508" s="320" t="str">
        <f t="shared" si="54"/>
        <v>2061–2062</v>
      </c>
      <c r="L508" s="356"/>
      <c r="N508" s="95"/>
    </row>
    <row r="509" spans="1:14" x14ac:dyDescent="0.3">
      <c r="A509" s="354">
        <v>59203</v>
      </c>
      <c r="B509" s="92">
        <f t="shared" si="50"/>
        <v>0</v>
      </c>
      <c r="C509" s="93"/>
      <c r="D509" s="94">
        <f t="shared" si="51"/>
        <v>0</v>
      </c>
      <c r="E509" s="355">
        <f t="shared" si="49"/>
        <v>0</v>
      </c>
      <c r="F509" s="94">
        <f t="shared" si="52"/>
        <v>0</v>
      </c>
      <c r="G509" s="94">
        <f>IF(AND(C509&lt;&gt;"",SUM(G$34:G508)&lt;E$25),$E$25/$E$29,0)</f>
        <v>0</v>
      </c>
      <c r="H509" s="94">
        <f t="shared" si="53"/>
        <v>0</v>
      </c>
      <c r="I509" s="94">
        <f t="shared" si="55"/>
        <v>0</v>
      </c>
      <c r="J509" s="320" t="str">
        <f t="shared" si="54"/>
        <v>2061–2062</v>
      </c>
      <c r="L509" s="356"/>
      <c r="N509" s="95"/>
    </row>
    <row r="510" spans="1:14" x14ac:dyDescent="0.3">
      <c r="A510" s="354">
        <v>59231</v>
      </c>
      <c r="B510" s="92">
        <f t="shared" si="50"/>
        <v>0</v>
      </c>
      <c r="C510" s="93"/>
      <c r="D510" s="94">
        <f t="shared" si="51"/>
        <v>0</v>
      </c>
      <c r="E510" s="355">
        <f t="shared" si="49"/>
        <v>0</v>
      </c>
      <c r="F510" s="94">
        <f t="shared" si="52"/>
        <v>0</v>
      </c>
      <c r="G510" s="94">
        <f>IF(AND(C510&lt;&gt;"",SUM(G$34:G509)&lt;E$25),$E$25/$E$29,0)</f>
        <v>0</v>
      </c>
      <c r="H510" s="94">
        <f t="shared" si="53"/>
        <v>0</v>
      </c>
      <c r="I510" s="94">
        <f t="shared" si="55"/>
        <v>0</v>
      </c>
      <c r="J510" s="320" t="str">
        <f t="shared" si="54"/>
        <v>2061–2062</v>
      </c>
      <c r="L510" s="356"/>
      <c r="N510" s="95"/>
    </row>
    <row r="511" spans="1:14" x14ac:dyDescent="0.3">
      <c r="A511" s="354">
        <v>59262</v>
      </c>
      <c r="B511" s="92">
        <f t="shared" si="50"/>
        <v>0</v>
      </c>
      <c r="C511" s="93"/>
      <c r="D511" s="94">
        <f t="shared" si="51"/>
        <v>0</v>
      </c>
      <c r="E511" s="355">
        <f t="shared" si="49"/>
        <v>0</v>
      </c>
      <c r="F511" s="94">
        <f t="shared" si="52"/>
        <v>0</v>
      </c>
      <c r="G511" s="94">
        <f>IF(AND(C511&lt;&gt;"",SUM(G$34:G510)&lt;E$25),$E$25/$E$29,0)</f>
        <v>0</v>
      </c>
      <c r="H511" s="94">
        <f t="shared" si="53"/>
        <v>0</v>
      </c>
      <c r="I511" s="94">
        <f t="shared" si="55"/>
        <v>0</v>
      </c>
      <c r="J511" s="320" t="str">
        <f t="shared" si="54"/>
        <v>2061–2062</v>
      </c>
      <c r="L511" s="356"/>
      <c r="N511" s="95"/>
    </row>
    <row r="512" spans="1:14" x14ac:dyDescent="0.3">
      <c r="A512" s="354">
        <v>59292</v>
      </c>
      <c r="B512" s="92">
        <f t="shared" si="50"/>
        <v>0</v>
      </c>
      <c r="C512" s="93"/>
      <c r="D512" s="94">
        <f t="shared" si="51"/>
        <v>0</v>
      </c>
      <c r="E512" s="355">
        <f t="shared" si="49"/>
        <v>0</v>
      </c>
      <c r="F512" s="94">
        <f t="shared" si="52"/>
        <v>0</v>
      </c>
      <c r="G512" s="94">
        <f>IF(AND(C512&lt;&gt;"",SUM(G$34:G511)&lt;E$25),$E$25/$E$29,0)</f>
        <v>0</v>
      </c>
      <c r="H512" s="94">
        <f t="shared" si="53"/>
        <v>0</v>
      </c>
      <c r="I512" s="94">
        <f t="shared" si="55"/>
        <v>0</v>
      </c>
      <c r="J512" s="320" t="str">
        <f t="shared" si="54"/>
        <v>2061–2062</v>
      </c>
      <c r="L512" s="356"/>
      <c r="N512" s="95"/>
    </row>
    <row r="513" spans="1:14" x14ac:dyDescent="0.3">
      <c r="A513" s="354">
        <v>59323</v>
      </c>
      <c r="B513" s="92">
        <f t="shared" si="50"/>
        <v>0</v>
      </c>
      <c r="C513" s="93"/>
      <c r="D513" s="94">
        <f t="shared" si="51"/>
        <v>0</v>
      </c>
      <c r="E513" s="355">
        <f t="shared" si="49"/>
        <v>0</v>
      </c>
      <c r="F513" s="94">
        <f t="shared" si="52"/>
        <v>0</v>
      </c>
      <c r="G513" s="94">
        <f>IF(AND(C513&lt;&gt;"",SUM(G$34:G512)&lt;E$25),$E$25/$E$29,0)</f>
        <v>0</v>
      </c>
      <c r="H513" s="94">
        <f t="shared" si="53"/>
        <v>0</v>
      </c>
      <c r="I513" s="94">
        <f t="shared" si="55"/>
        <v>0</v>
      </c>
      <c r="J513" s="320" t="str">
        <f t="shared" si="54"/>
        <v>2061–2062</v>
      </c>
      <c r="L513" s="356"/>
      <c r="N513" s="95"/>
    </row>
    <row r="514" spans="1:14" x14ac:dyDescent="0.3">
      <c r="A514" s="354">
        <v>59353</v>
      </c>
      <c r="B514" s="92">
        <f t="shared" si="50"/>
        <v>0</v>
      </c>
      <c r="C514" s="93"/>
      <c r="D514" s="94">
        <f t="shared" si="51"/>
        <v>0</v>
      </c>
      <c r="E514" s="355">
        <f t="shared" si="49"/>
        <v>0</v>
      </c>
      <c r="F514" s="94">
        <f t="shared" si="52"/>
        <v>0</v>
      </c>
      <c r="G514" s="94">
        <f>IF(AND(C514&lt;&gt;"",SUM(G$34:G513)&lt;E$25),$E$25/$E$29,0)</f>
        <v>0</v>
      </c>
      <c r="H514" s="94">
        <f t="shared" si="53"/>
        <v>0</v>
      </c>
      <c r="I514" s="94">
        <f t="shared" si="55"/>
        <v>0</v>
      </c>
      <c r="J514" s="320" t="str">
        <f t="shared" si="54"/>
        <v>2062–2063</v>
      </c>
      <c r="L514" s="356"/>
      <c r="N514" s="95"/>
    </row>
    <row r="515" spans="1:14" x14ac:dyDescent="0.3">
      <c r="A515" s="354">
        <v>59384</v>
      </c>
      <c r="B515" s="92">
        <f t="shared" si="50"/>
        <v>0</v>
      </c>
      <c r="C515" s="93"/>
      <c r="D515" s="94">
        <f t="shared" si="51"/>
        <v>0</v>
      </c>
      <c r="E515" s="355">
        <f t="shared" si="49"/>
        <v>0</v>
      </c>
      <c r="F515" s="94">
        <f t="shared" si="52"/>
        <v>0</v>
      </c>
      <c r="G515" s="94">
        <f>IF(AND(C515&lt;&gt;"",SUM(G$34:G514)&lt;E$25),$E$25/$E$29,0)</f>
        <v>0</v>
      </c>
      <c r="H515" s="94">
        <f t="shared" si="53"/>
        <v>0</v>
      </c>
      <c r="I515" s="94">
        <f t="shared" si="55"/>
        <v>0</v>
      </c>
      <c r="J515" s="320" t="str">
        <f t="shared" si="54"/>
        <v>2062–2063</v>
      </c>
      <c r="L515" s="356"/>
      <c r="N515" s="95"/>
    </row>
    <row r="516" spans="1:14" x14ac:dyDescent="0.3">
      <c r="A516" s="354">
        <v>59415</v>
      </c>
      <c r="B516" s="92">
        <f t="shared" si="50"/>
        <v>0</v>
      </c>
      <c r="C516" s="93"/>
      <c r="D516" s="94">
        <f t="shared" si="51"/>
        <v>0</v>
      </c>
      <c r="E516" s="355">
        <f t="shared" si="49"/>
        <v>0</v>
      </c>
      <c r="F516" s="94">
        <f t="shared" si="52"/>
        <v>0</v>
      </c>
      <c r="G516" s="94">
        <f>IF(AND(C516&lt;&gt;"",SUM(G$34:G515)&lt;E$25),$E$25/$E$29,0)</f>
        <v>0</v>
      </c>
      <c r="H516" s="94">
        <f t="shared" si="53"/>
        <v>0</v>
      </c>
      <c r="I516" s="94">
        <f t="shared" si="55"/>
        <v>0</v>
      </c>
      <c r="J516" s="320" t="str">
        <f t="shared" si="54"/>
        <v>2062–2063</v>
      </c>
      <c r="L516" s="356"/>
      <c r="N516" s="95"/>
    </row>
    <row r="517" spans="1:14" x14ac:dyDescent="0.3">
      <c r="A517" s="354">
        <v>59445</v>
      </c>
      <c r="B517" s="92">
        <f t="shared" si="50"/>
        <v>0</v>
      </c>
      <c r="C517" s="93"/>
      <c r="D517" s="94">
        <f t="shared" si="51"/>
        <v>0</v>
      </c>
      <c r="E517" s="355">
        <f t="shared" si="49"/>
        <v>0</v>
      </c>
      <c r="F517" s="94">
        <f t="shared" si="52"/>
        <v>0</v>
      </c>
      <c r="G517" s="94">
        <f>IF(AND(C517&lt;&gt;"",SUM(G$34:G516)&lt;E$25),$E$25/$E$29,0)</f>
        <v>0</v>
      </c>
      <c r="H517" s="94">
        <f t="shared" si="53"/>
        <v>0</v>
      </c>
      <c r="I517" s="94">
        <f t="shared" si="55"/>
        <v>0</v>
      </c>
      <c r="J517" s="320" t="str">
        <f t="shared" si="54"/>
        <v>2062–2063</v>
      </c>
      <c r="L517" s="356"/>
      <c r="N517" s="95"/>
    </row>
    <row r="518" spans="1:14" x14ac:dyDescent="0.3">
      <c r="A518" s="354">
        <v>59476</v>
      </c>
      <c r="B518" s="92">
        <f t="shared" si="50"/>
        <v>0</v>
      </c>
      <c r="C518" s="93"/>
      <c r="D518" s="94">
        <f t="shared" si="51"/>
        <v>0</v>
      </c>
      <c r="E518" s="355">
        <f t="shared" si="49"/>
        <v>0</v>
      </c>
      <c r="F518" s="94">
        <f t="shared" si="52"/>
        <v>0</v>
      </c>
      <c r="G518" s="94">
        <f>IF(AND(C518&lt;&gt;"",SUM(G$34:G517)&lt;E$25),$E$25/$E$29,0)</f>
        <v>0</v>
      </c>
      <c r="H518" s="94">
        <f t="shared" si="53"/>
        <v>0</v>
      </c>
      <c r="I518" s="94">
        <f t="shared" si="55"/>
        <v>0</v>
      </c>
      <c r="J518" s="320" t="str">
        <f t="shared" si="54"/>
        <v>2062–2063</v>
      </c>
      <c r="L518" s="356"/>
      <c r="N518" s="95"/>
    </row>
    <row r="519" spans="1:14" x14ac:dyDescent="0.3">
      <c r="A519" s="354">
        <v>59506</v>
      </c>
      <c r="B519" s="92">
        <f t="shared" si="50"/>
        <v>0</v>
      </c>
      <c r="C519" s="93"/>
      <c r="D519" s="94">
        <f t="shared" si="51"/>
        <v>0</v>
      </c>
      <c r="E519" s="355">
        <f t="shared" si="49"/>
        <v>0</v>
      </c>
      <c r="F519" s="94">
        <f t="shared" si="52"/>
        <v>0</v>
      </c>
      <c r="G519" s="94">
        <f>IF(AND(C519&lt;&gt;"",SUM(G$34:G518)&lt;E$25),$E$25/$E$29,0)</f>
        <v>0</v>
      </c>
      <c r="H519" s="94">
        <f t="shared" si="53"/>
        <v>0</v>
      </c>
      <c r="I519" s="94">
        <f t="shared" si="55"/>
        <v>0</v>
      </c>
      <c r="J519" s="320" t="str">
        <f t="shared" si="54"/>
        <v>2062–2063</v>
      </c>
      <c r="L519" s="356"/>
      <c r="N519" s="95"/>
    </row>
    <row r="520" spans="1:14" x14ac:dyDescent="0.3">
      <c r="A520" s="354">
        <v>59537</v>
      </c>
      <c r="B520" s="92">
        <f t="shared" si="50"/>
        <v>0</v>
      </c>
      <c r="C520" s="93"/>
      <c r="D520" s="94">
        <f t="shared" si="51"/>
        <v>0</v>
      </c>
      <c r="E520" s="355">
        <f t="shared" si="49"/>
        <v>0</v>
      </c>
      <c r="F520" s="94">
        <f t="shared" si="52"/>
        <v>0</v>
      </c>
      <c r="G520" s="94">
        <f>IF(AND(C520&lt;&gt;"",SUM(G$34:G519)&lt;E$25),$E$25/$E$29,0)</f>
        <v>0</v>
      </c>
      <c r="H520" s="94">
        <f t="shared" si="53"/>
        <v>0</v>
      </c>
      <c r="I520" s="94">
        <f t="shared" si="55"/>
        <v>0</v>
      </c>
      <c r="J520" s="320" t="str">
        <f t="shared" si="54"/>
        <v>2062–2063</v>
      </c>
      <c r="L520" s="356"/>
      <c r="N520" s="95"/>
    </row>
    <row r="521" spans="1:14" x14ac:dyDescent="0.3">
      <c r="A521" s="354">
        <v>59568</v>
      </c>
      <c r="B521" s="92">
        <f t="shared" si="50"/>
        <v>0</v>
      </c>
      <c r="C521" s="93"/>
      <c r="D521" s="94">
        <f t="shared" si="51"/>
        <v>0</v>
      </c>
      <c r="E521" s="355">
        <f t="shared" si="49"/>
        <v>0</v>
      </c>
      <c r="F521" s="94">
        <f t="shared" si="52"/>
        <v>0</v>
      </c>
      <c r="G521" s="94">
        <f>IF(AND(C521&lt;&gt;"",SUM(G$34:G520)&lt;E$25),$E$25/$E$29,0)</f>
        <v>0</v>
      </c>
      <c r="H521" s="94">
        <f t="shared" si="53"/>
        <v>0</v>
      </c>
      <c r="I521" s="94">
        <f t="shared" si="55"/>
        <v>0</v>
      </c>
      <c r="J521" s="320" t="str">
        <f t="shared" si="54"/>
        <v>2062–2063</v>
      </c>
      <c r="L521" s="356"/>
      <c r="N521" s="95"/>
    </row>
    <row r="522" spans="1:14" x14ac:dyDescent="0.3">
      <c r="A522" s="354">
        <v>59596</v>
      </c>
      <c r="B522" s="92">
        <f t="shared" si="50"/>
        <v>0</v>
      </c>
      <c r="C522" s="93"/>
      <c r="D522" s="94">
        <f t="shared" si="51"/>
        <v>0</v>
      </c>
      <c r="E522" s="355">
        <f t="shared" si="49"/>
        <v>0</v>
      </c>
      <c r="F522" s="94">
        <f t="shared" si="52"/>
        <v>0</v>
      </c>
      <c r="G522" s="94">
        <f>IF(AND(C522&lt;&gt;"",SUM(G$34:G521)&lt;E$25),$E$25/$E$29,0)</f>
        <v>0</v>
      </c>
      <c r="H522" s="94">
        <f t="shared" si="53"/>
        <v>0</v>
      </c>
      <c r="I522" s="94">
        <f t="shared" si="55"/>
        <v>0</v>
      </c>
      <c r="J522" s="320" t="str">
        <f t="shared" si="54"/>
        <v>2062–2063</v>
      </c>
      <c r="L522" s="356"/>
      <c r="N522" s="95"/>
    </row>
    <row r="523" spans="1:14" x14ac:dyDescent="0.3">
      <c r="A523" s="354">
        <v>59627</v>
      </c>
      <c r="B523" s="92">
        <f t="shared" si="50"/>
        <v>0</v>
      </c>
      <c r="C523" s="93"/>
      <c r="D523" s="94">
        <f t="shared" si="51"/>
        <v>0</v>
      </c>
      <c r="E523" s="355">
        <f t="shared" si="49"/>
        <v>0</v>
      </c>
      <c r="F523" s="94">
        <f t="shared" si="52"/>
        <v>0</v>
      </c>
      <c r="G523" s="94">
        <f>IF(AND(C523&lt;&gt;"",SUM(G$34:G522)&lt;E$25),$E$25/$E$29,0)</f>
        <v>0</v>
      </c>
      <c r="H523" s="94">
        <f t="shared" si="53"/>
        <v>0</v>
      </c>
      <c r="I523" s="94">
        <f t="shared" si="55"/>
        <v>0</v>
      </c>
      <c r="J523" s="320" t="str">
        <f t="shared" si="54"/>
        <v>2062–2063</v>
      </c>
      <c r="L523" s="356"/>
      <c r="N523" s="95"/>
    </row>
    <row r="524" spans="1:14" x14ac:dyDescent="0.3">
      <c r="A524" s="354">
        <v>59657</v>
      </c>
      <c r="B524" s="92">
        <f t="shared" si="50"/>
        <v>0</v>
      </c>
      <c r="C524" s="93"/>
      <c r="D524" s="94">
        <f t="shared" si="51"/>
        <v>0</v>
      </c>
      <c r="E524" s="355">
        <f t="shared" si="49"/>
        <v>0</v>
      </c>
      <c r="F524" s="94">
        <f t="shared" si="52"/>
        <v>0</v>
      </c>
      <c r="G524" s="94">
        <f>IF(AND(C524&lt;&gt;"",SUM(G$34:G523)&lt;E$25),$E$25/$E$29,0)</f>
        <v>0</v>
      </c>
      <c r="H524" s="94">
        <f t="shared" si="53"/>
        <v>0</v>
      </c>
      <c r="I524" s="94">
        <f t="shared" si="55"/>
        <v>0</v>
      </c>
      <c r="J524" s="320" t="str">
        <f t="shared" si="54"/>
        <v>2062–2063</v>
      </c>
      <c r="L524" s="356"/>
      <c r="N524" s="95"/>
    </row>
    <row r="525" spans="1:14" x14ac:dyDescent="0.3">
      <c r="A525" s="354">
        <v>59688</v>
      </c>
      <c r="B525" s="92">
        <f t="shared" si="50"/>
        <v>0</v>
      </c>
      <c r="C525" s="93"/>
      <c r="D525" s="94">
        <f t="shared" si="51"/>
        <v>0</v>
      </c>
      <c r="E525" s="355">
        <f t="shared" si="49"/>
        <v>0</v>
      </c>
      <c r="F525" s="94">
        <f t="shared" si="52"/>
        <v>0</v>
      </c>
      <c r="G525" s="94">
        <f>IF(AND(C525&lt;&gt;"",SUM(G$34:G524)&lt;E$25),$E$25/$E$29,0)</f>
        <v>0</v>
      </c>
      <c r="H525" s="94">
        <f t="shared" si="53"/>
        <v>0</v>
      </c>
      <c r="I525" s="94">
        <f t="shared" si="55"/>
        <v>0</v>
      </c>
      <c r="J525" s="320" t="str">
        <f t="shared" si="54"/>
        <v>2062–2063</v>
      </c>
      <c r="L525" s="356"/>
      <c r="N525" s="95"/>
    </row>
    <row r="526" spans="1:14" x14ac:dyDescent="0.3">
      <c r="A526" s="354">
        <v>59718</v>
      </c>
      <c r="B526" s="92">
        <f t="shared" si="50"/>
        <v>0</v>
      </c>
      <c r="C526" s="93"/>
      <c r="D526" s="94">
        <f t="shared" si="51"/>
        <v>0</v>
      </c>
      <c r="E526" s="355">
        <f t="shared" si="49"/>
        <v>0</v>
      </c>
      <c r="F526" s="94">
        <f t="shared" si="52"/>
        <v>0</v>
      </c>
      <c r="G526" s="94">
        <f>IF(AND(C526&lt;&gt;"",SUM(G$34:G525)&lt;E$25),$E$25/$E$29,0)</f>
        <v>0</v>
      </c>
      <c r="H526" s="94">
        <f t="shared" si="53"/>
        <v>0</v>
      </c>
      <c r="I526" s="94">
        <f t="shared" si="55"/>
        <v>0</v>
      </c>
      <c r="J526" s="320" t="str">
        <f t="shared" si="54"/>
        <v>2063–2064</v>
      </c>
      <c r="L526" s="356"/>
      <c r="N526" s="95"/>
    </row>
    <row r="527" spans="1:14" x14ac:dyDescent="0.3">
      <c r="A527" s="354">
        <v>59749</v>
      </c>
      <c r="B527" s="92">
        <f t="shared" si="50"/>
        <v>0</v>
      </c>
      <c r="C527" s="93"/>
      <c r="D527" s="94">
        <f t="shared" si="51"/>
        <v>0</v>
      </c>
      <c r="E527" s="355">
        <f t="shared" si="49"/>
        <v>0</v>
      </c>
      <c r="F527" s="94">
        <f t="shared" si="52"/>
        <v>0</v>
      </c>
      <c r="G527" s="94">
        <f>IF(AND(C527&lt;&gt;"",SUM(G$34:G526)&lt;E$25),$E$25/$E$29,0)</f>
        <v>0</v>
      </c>
      <c r="H527" s="94">
        <f t="shared" si="53"/>
        <v>0</v>
      </c>
      <c r="I527" s="94">
        <f t="shared" si="55"/>
        <v>0</v>
      </c>
      <c r="J527" s="320" t="str">
        <f t="shared" si="54"/>
        <v>2063–2064</v>
      </c>
      <c r="L527" s="356"/>
      <c r="N527" s="95"/>
    </row>
    <row r="528" spans="1:14" x14ac:dyDescent="0.3">
      <c r="A528" s="354">
        <v>59780</v>
      </c>
      <c r="B528" s="92">
        <f t="shared" si="50"/>
        <v>0</v>
      </c>
      <c r="C528" s="93"/>
      <c r="D528" s="94">
        <f t="shared" si="51"/>
        <v>0</v>
      </c>
      <c r="E528" s="355">
        <f t="shared" si="49"/>
        <v>0</v>
      </c>
      <c r="F528" s="94">
        <f t="shared" si="52"/>
        <v>0</v>
      </c>
      <c r="G528" s="94">
        <f>IF(AND(C528&lt;&gt;"",SUM(G$34:G527)&lt;E$25),$E$25/$E$29,0)</f>
        <v>0</v>
      </c>
      <c r="H528" s="94">
        <f t="shared" si="53"/>
        <v>0</v>
      </c>
      <c r="I528" s="94">
        <f t="shared" si="55"/>
        <v>0</v>
      </c>
      <c r="J528" s="320" t="str">
        <f t="shared" si="54"/>
        <v>2063–2064</v>
      </c>
      <c r="L528" s="356"/>
      <c r="N528" s="95"/>
    </row>
    <row r="529" spans="1:14" x14ac:dyDescent="0.3">
      <c r="A529" s="354">
        <v>59810</v>
      </c>
      <c r="B529" s="92">
        <f t="shared" si="50"/>
        <v>0</v>
      </c>
      <c r="C529" s="93"/>
      <c r="D529" s="94">
        <f t="shared" si="51"/>
        <v>0</v>
      </c>
      <c r="E529" s="355">
        <f t="shared" si="49"/>
        <v>0</v>
      </c>
      <c r="F529" s="94">
        <f t="shared" si="52"/>
        <v>0</v>
      </c>
      <c r="G529" s="94">
        <f>IF(AND(C529&lt;&gt;"",SUM(G$34:G528)&lt;E$25),$E$25/$E$29,0)</f>
        <v>0</v>
      </c>
      <c r="H529" s="94">
        <f t="shared" si="53"/>
        <v>0</v>
      </c>
      <c r="I529" s="94">
        <f t="shared" si="55"/>
        <v>0</v>
      </c>
      <c r="J529" s="320" t="str">
        <f t="shared" si="54"/>
        <v>2063–2064</v>
      </c>
      <c r="L529" s="356"/>
      <c r="N529" s="95"/>
    </row>
    <row r="530" spans="1:14" x14ac:dyDescent="0.3">
      <c r="A530" s="354">
        <v>59841</v>
      </c>
      <c r="B530" s="92">
        <f t="shared" si="50"/>
        <v>0</v>
      </c>
      <c r="C530" s="93"/>
      <c r="D530" s="94">
        <f t="shared" si="51"/>
        <v>0</v>
      </c>
      <c r="E530" s="355">
        <f t="shared" si="49"/>
        <v>0</v>
      </c>
      <c r="F530" s="94">
        <f t="shared" si="52"/>
        <v>0</v>
      </c>
      <c r="G530" s="94">
        <f>IF(AND(C530&lt;&gt;"",SUM(G$34:G529)&lt;E$25),$E$25/$E$29,0)</f>
        <v>0</v>
      </c>
      <c r="H530" s="94">
        <f t="shared" si="53"/>
        <v>0</v>
      </c>
      <c r="I530" s="94">
        <f t="shared" si="55"/>
        <v>0</v>
      </c>
      <c r="J530" s="320" t="str">
        <f t="shared" si="54"/>
        <v>2063–2064</v>
      </c>
      <c r="L530" s="356"/>
      <c r="N530" s="95"/>
    </row>
    <row r="531" spans="1:14" x14ac:dyDescent="0.3">
      <c r="A531" s="354">
        <v>59871</v>
      </c>
      <c r="B531" s="92">
        <f t="shared" si="50"/>
        <v>0</v>
      </c>
      <c r="C531" s="93"/>
      <c r="D531" s="94">
        <f t="shared" si="51"/>
        <v>0</v>
      </c>
      <c r="E531" s="355">
        <f t="shared" si="49"/>
        <v>0</v>
      </c>
      <c r="F531" s="94">
        <f t="shared" si="52"/>
        <v>0</v>
      </c>
      <c r="G531" s="94">
        <f>IF(AND(C531&lt;&gt;"",SUM(G$34:G530)&lt;E$25),$E$25/$E$29,0)</f>
        <v>0</v>
      </c>
      <c r="H531" s="94">
        <f t="shared" si="53"/>
        <v>0</v>
      </c>
      <c r="I531" s="94">
        <f t="shared" si="55"/>
        <v>0</v>
      </c>
      <c r="J531" s="320" t="str">
        <f t="shared" si="54"/>
        <v>2063–2064</v>
      </c>
      <c r="L531" s="356"/>
      <c r="N531" s="95"/>
    </row>
    <row r="532" spans="1:14" x14ac:dyDescent="0.3">
      <c r="A532" s="354">
        <v>59902</v>
      </c>
      <c r="B532" s="92">
        <f t="shared" si="50"/>
        <v>0</v>
      </c>
      <c r="C532" s="93"/>
      <c r="D532" s="94">
        <f t="shared" si="51"/>
        <v>0</v>
      </c>
      <c r="E532" s="355">
        <f t="shared" si="49"/>
        <v>0</v>
      </c>
      <c r="F532" s="94">
        <f t="shared" si="52"/>
        <v>0</v>
      </c>
      <c r="G532" s="94">
        <f>IF(AND(C532&lt;&gt;"",SUM(G$34:G531)&lt;E$25),$E$25/$E$29,0)</f>
        <v>0</v>
      </c>
      <c r="H532" s="94">
        <f t="shared" si="53"/>
        <v>0</v>
      </c>
      <c r="I532" s="94">
        <f t="shared" si="55"/>
        <v>0</v>
      </c>
      <c r="J532" s="320" t="str">
        <f t="shared" si="54"/>
        <v>2063–2064</v>
      </c>
      <c r="L532" s="356"/>
      <c r="N532" s="95"/>
    </row>
    <row r="533" spans="1:14" x14ac:dyDescent="0.3">
      <c r="A533" s="354">
        <v>59933</v>
      </c>
      <c r="B533" s="92">
        <f t="shared" si="50"/>
        <v>0</v>
      </c>
      <c r="C533" s="93"/>
      <c r="D533" s="94">
        <f t="shared" si="51"/>
        <v>0</v>
      </c>
      <c r="E533" s="355">
        <f t="shared" si="49"/>
        <v>0</v>
      </c>
      <c r="F533" s="94">
        <f t="shared" si="52"/>
        <v>0</v>
      </c>
      <c r="G533" s="94">
        <f>IF(AND(C533&lt;&gt;"",SUM(G$34:G532)&lt;E$25),$E$25/$E$29,0)</f>
        <v>0</v>
      </c>
      <c r="H533" s="94">
        <f t="shared" si="53"/>
        <v>0</v>
      </c>
      <c r="I533" s="94">
        <f t="shared" si="55"/>
        <v>0</v>
      </c>
      <c r="J533" s="320" t="str">
        <f t="shared" si="54"/>
        <v>2063–2064</v>
      </c>
      <c r="L533" s="356"/>
      <c r="N533" s="95"/>
    </row>
    <row r="534" spans="1:14" x14ac:dyDescent="0.3">
      <c r="A534" s="354">
        <v>59962</v>
      </c>
      <c r="B534" s="92">
        <f t="shared" si="50"/>
        <v>0</v>
      </c>
      <c r="C534" s="93"/>
      <c r="D534" s="94">
        <f t="shared" si="51"/>
        <v>0</v>
      </c>
      <c r="E534" s="355">
        <f t="shared" si="49"/>
        <v>0</v>
      </c>
      <c r="F534" s="94">
        <f t="shared" si="52"/>
        <v>0</v>
      </c>
      <c r="G534" s="94">
        <f>IF(AND(C534&lt;&gt;"",SUM(G$34:G533)&lt;E$25),$E$25/$E$29,0)</f>
        <v>0</v>
      </c>
      <c r="H534" s="94">
        <f t="shared" si="53"/>
        <v>0</v>
      </c>
      <c r="I534" s="94">
        <f t="shared" si="55"/>
        <v>0</v>
      </c>
      <c r="J534" s="320" t="str">
        <f t="shared" si="54"/>
        <v>2063–2064</v>
      </c>
      <c r="L534" s="356"/>
      <c r="N534" s="95"/>
    </row>
    <row r="535" spans="1:14" x14ac:dyDescent="0.3">
      <c r="A535" s="354">
        <v>59993</v>
      </c>
      <c r="B535" s="92">
        <f t="shared" si="50"/>
        <v>0</v>
      </c>
      <c r="C535" s="93"/>
      <c r="D535" s="94">
        <f t="shared" si="51"/>
        <v>0</v>
      </c>
      <c r="E535" s="355">
        <f t="shared" si="49"/>
        <v>0</v>
      </c>
      <c r="F535" s="94">
        <f t="shared" si="52"/>
        <v>0</v>
      </c>
      <c r="G535" s="94">
        <f>IF(AND(C535&lt;&gt;"",SUM(G$34:G534)&lt;E$25),$E$25/$E$29,0)</f>
        <v>0</v>
      </c>
      <c r="H535" s="94">
        <f t="shared" si="53"/>
        <v>0</v>
      </c>
      <c r="I535" s="94">
        <f t="shared" si="55"/>
        <v>0</v>
      </c>
      <c r="J535" s="320" t="str">
        <f t="shared" si="54"/>
        <v>2063–2064</v>
      </c>
      <c r="L535" s="356"/>
      <c r="N535" s="95"/>
    </row>
    <row r="536" spans="1:14" x14ac:dyDescent="0.3">
      <c r="A536" s="354">
        <v>60023</v>
      </c>
      <c r="B536" s="92">
        <f t="shared" si="50"/>
        <v>0</v>
      </c>
      <c r="C536" s="93"/>
      <c r="D536" s="94">
        <f t="shared" si="51"/>
        <v>0</v>
      </c>
      <c r="E536" s="355">
        <f t="shared" si="49"/>
        <v>0</v>
      </c>
      <c r="F536" s="94">
        <f t="shared" si="52"/>
        <v>0</v>
      </c>
      <c r="G536" s="94">
        <f>IF(AND(C536&lt;&gt;"",SUM(G$34:G535)&lt;E$25),$E$25/$E$29,0)</f>
        <v>0</v>
      </c>
      <c r="H536" s="94">
        <f t="shared" si="53"/>
        <v>0</v>
      </c>
      <c r="I536" s="94">
        <f t="shared" si="55"/>
        <v>0</v>
      </c>
      <c r="J536" s="320" t="str">
        <f t="shared" si="54"/>
        <v>2063–2064</v>
      </c>
      <c r="L536" s="356"/>
      <c r="N536" s="95"/>
    </row>
    <row r="537" spans="1:14" x14ac:dyDescent="0.3">
      <c r="A537" s="354">
        <v>60054</v>
      </c>
      <c r="B537" s="92">
        <f t="shared" si="50"/>
        <v>0</v>
      </c>
      <c r="C537" s="93"/>
      <c r="D537" s="94">
        <f t="shared" si="51"/>
        <v>0</v>
      </c>
      <c r="E537" s="355">
        <f t="shared" si="49"/>
        <v>0</v>
      </c>
      <c r="F537" s="94">
        <f t="shared" si="52"/>
        <v>0</v>
      </c>
      <c r="G537" s="94">
        <f>IF(AND(C537&lt;&gt;"",SUM(G$34:G536)&lt;E$25),$E$25/$E$29,0)</f>
        <v>0</v>
      </c>
      <c r="H537" s="94">
        <f t="shared" si="53"/>
        <v>0</v>
      </c>
      <c r="I537" s="94">
        <f t="shared" si="55"/>
        <v>0</v>
      </c>
      <c r="J537" s="320" t="str">
        <f t="shared" si="54"/>
        <v>2063–2064</v>
      </c>
      <c r="L537" s="356"/>
      <c r="N537" s="95"/>
    </row>
    <row r="538" spans="1:14" x14ac:dyDescent="0.3">
      <c r="A538" s="354">
        <v>60084</v>
      </c>
      <c r="B538" s="92">
        <f t="shared" si="50"/>
        <v>0</v>
      </c>
      <c r="C538" s="93"/>
      <c r="D538" s="94">
        <f t="shared" si="51"/>
        <v>0</v>
      </c>
      <c r="E538" s="355">
        <f t="shared" si="49"/>
        <v>0</v>
      </c>
      <c r="F538" s="94">
        <f t="shared" si="52"/>
        <v>0</v>
      </c>
      <c r="G538" s="94">
        <f>IF(AND(C538&lt;&gt;"",SUM(G$34:G537)&lt;E$25),$E$25/$E$29,0)</f>
        <v>0</v>
      </c>
      <c r="H538" s="94">
        <f t="shared" si="53"/>
        <v>0</v>
      </c>
      <c r="I538" s="94">
        <f t="shared" si="55"/>
        <v>0</v>
      </c>
      <c r="J538" s="320" t="str">
        <f t="shared" si="54"/>
        <v>2064–2065</v>
      </c>
      <c r="L538" s="356"/>
      <c r="N538" s="95"/>
    </row>
    <row r="539" spans="1:14" x14ac:dyDescent="0.3">
      <c r="A539" s="354">
        <v>60115</v>
      </c>
      <c r="B539" s="92">
        <f t="shared" si="50"/>
        <v>0</v>
      </c>
      <c r="C539" s="93"/>
      <c r="D539" s="94">
        <f t="shared" si="51"/>
        <v>0</v>
      </c>
      <c r="E539" s="355">
        <f t="shared" si="49"/>
        <v>0</v>
      </c>
      <c r="F539" s="94">
        <f t="shared" si="52"/>
        <v>0</v>
      </c>
      <c r="G539" s="94">
        <f>IF(AND(C539&lt;&gt;"",SUM(G$34:G538)&lt;E$25),$E$25/$E$29,0)</f>
        <v>0</v>
      </c>
      <c r="H539" s="94">
        <f t="shared" si="53"/>
        <v>0</v>
      </c>
      <c r="I539" s="94">
        <f t="shared" si="55"/>
        <v>0</v>
      </c>
      <c r="J539" s="320" t="str">
        <f t="shared" si="54"/>
        <v>2064–2065</v>
      </c>
      <c r="L539" s="356"/>
      <c r="N539" s="95"/>
    </row>
    <row r="540" spans="1:14" x14ac:dyDescent="0.3">
      <c r="A540" s="354">
        <v>60146</v>
      </c>
      <c r="B540" s="92">
        <f t="shared" si="50"/>
        <v>0</v>
      </c>
      <c r="C540" s="93"/>
      <c r="D540" s="94">
        <f t="shared" si="51"/>
        <v>0</v>
      </c>
      <c r="E540" s="355">
        <f t="shared" si="49"/>
        <v>0</v>
      </c>
      <c r="F540" s="94">
        <f t="shared" si="52"/>
        <v>0</v>
      </c>
      <c r="G540" s="94">
        <f>IF(AND(C540&lt;&gt;"",SUM(G$34:G539)&lt;E$25),$E$25/$E$29,0)</f>
        <v>0</v>
      </c>
      <c r="H540" s="94">
        <f t="shared" si="53"/>
        <v>0</v>
      </c>
      <c r="I540" s="94">
        <f t="shared" si="55"/>
        <v>0</v>
      </c>
      <c r="J540" s="320" t="str">
        <f t="shared" si="54"/>
        <v>2064–2065</v>
      </c>
      <c r="L540" s="356"/>
      <c r="N540" s="95"/>
    </row>
    <row r="541" spans="1:14" x14ac:dyDescent="0.3">
      <c r="A541" s="354">
        <v>60176</v>
      </c>
      <c r="B541" s="92">
        <f t="shared" si="50"/>
        <v>0</v>
      </c>
      <c r="C541" s="93"/>
      <c r="D541" s="94">
        <f t="shared" si="51"/>
        <v>0</v>
      </c>
      <c r="E541" s="355">
        <f t="shared" si="49"/>
        <v>0</v>
      </c>
      <c r="F541" s="94">
        <f t="shared" si="52"/>
        <v>0</v>
      </c>
      <c r="G541" s="94">
        <f>IF(AND(C541&lt;&gt;"",SUM(G$34:G540)&lt;E$25),$E$25/$E$29,0)</f>
        <v>0</v>
      </c>
      <c r="H541" s="94">
        <f t="shared" si="53"/>
        <v>0</v>
      </c>
      <c r="I541" s="94">
        <f t="shared" si="55"/>
        <v>0</v>
      </c>
      <c r="J541" s="320" t="str">
        <f t="shared" si="54"/>
        <v>2064–2065</v>
      </c>
      <c r="L541" s="356"/>
      <c r="N541" s="95"/>
    </row>
    <row r="542" spans="1:14" x14ac:dyDescent="0.3">
      <c r="A542" s="354">
        <v>60207</v>
      </c>
      <c r="B542" s="92">
        <f t="shared" si="50"/>
        <v>0</v>
      </c>
      <c r="C542" s="93"/>
      <c r="D542" s="94">
        <f t="shared" si="51"/>
        <v>0</v>
      </c>
      <c r="E542" s="355">
        <f t="shared" si="49"/>
        <v>0</v>
      </c>
      <c r="F542" s="94">
        <f t="shared" si="52"/>
        <v>0</v>
      </c>
      <c r="G542" s="94">
        <f>IF(AND(C542&lt;&gt;"",SUM(G$34:G541)&lt;E$25),$E$25/$E$29,0)</f>
        <v>0</v>
      </c>
      <c r="H542" s="94">
        <f t="shared" si="53"/>
        <v>0</v>
      </c>
      <c r="I542" s="94">
        <f t="shared" si="55"/>
        <v>0</v>
      </c>
      <c r="J542" s="320" t="str">
        <f t="shared" si="54"/>
        <v>2064–2065</v>
      </c>
      <c r="L542" s="356"/>
      <c r="N542" s="95"/>
    </row>
    <row r="543" spans="1:14" x14ac:dyDescent="0.3">
      <c r="A543" s="354">
        <v>60237</v>
      </c>
      <c r="B543" s="92">
        <f t="shared" si="50"/>
        <v>0</v>
      </c>
      <c r="C543" s="93"/>
      <c r="D543" s="94">
        <f t="shared" si="51"/>
        <v>0</v>
      </c>
      <c r="E543" s="355">
        <f t="shared" si="49"/>
        <v>0</v>
      </c>
      <c r="F543" s="94">
        <f t="shared" si="52"/>
        <v>0</v>
      </c>
      <c r="G543" s="94">
        <f>IF(AND(C543&lt;&gt;"",SUM(G$34:G542)&lt;E$25),$E$25/$E$29,0)</f>
        <v>0</v>
      </c>
      <c r="H543" s="94">
        <f t="shared" si="53"/>
        <v>0</v>
      </c>
      <c r="I543" s="94">
        <f t="shared" si="55"/>
        <v>0</v>
      </c>
      <c r="J543" s="320" t="str">
        <f t="shared" si="54"/>
        <v>2064–2065</v>
      </c>
      <c r="L543" s="356"/>
      <c r="N543" s="95"/>
    </row>
    <row r="544" spans="1:14" x14ac:dyDescent="0.3">
      <c r="A544" s="354">
        <v>60268</v>
      </c>
      <c r="B544" s="92">
        <f t="shared" si="50"/>
        <v>0</v>
      </c>
      <c r="C544" s="93"/>
      <c r="D544" s="94">
        <f t="shared" si="51"/>
        <v>0</v>
      </c>
      <c r="E544" s="355">
        <f t="shared" si="49"/>
        <v>0</v>
      </c>
      <c r="F544" s="94">
        <f t="shared" si="52"/>
        <v>0</v>
      </c>
      <c r="G544" s="94">
        <f>IF(AND(C544&lt;&gt;"",SUM(G$34:G543)&lt;E$25),$E$25/$E$29,0)</f>
        <v>0</v>
      </c>
      <c r="H544" s="94">
        <f t="shared" si="53"/>
        <v>0</v>
      </c>
      <c r="I544" s="94">
        <f t="shared" si="55"/>
        <v>0</v>
      </c>
      <c r="J544" s="320" t="str">
        <f t="shared" si="54"/>
        <v>2064–2065</v>
      </c>
      <c r="L544" s="356"/>
      <c r="N544" s="95"/>
    </row>
    <row r="545" spans="1:14" x14ac:dyDescent="0.3">
      <c r="A545" s="354">
        <v>60299</v>
      </c>
      <c r="B545" s="92">
        <f t="shared" si="50"/>
        <v>0</v>
      </c>
      <c r="C545" s="93"/>
      <c r="D545" s="94">
        <f t="shared" si="51"/>
        <v>0</v>
      </c>
      <c r="E545" s="355">
        <f t="shared" si="49"/>
        <v>0</v>
      </c>
      <c r="F545" s="94">
        <f t="shared" si="52"/>
        <v>0</v>
      </c>
      <c r="G545" s="94">
        <f>IF(AND(C545&lt;&gt;"",SUM(G$34:G544)&lt;E$25),$E$25/$E$29,0)</f>
        <v>0</v>
      </c>
      <c r="H545" s="94">
        <f t="shared" si="53"/>
        <v>0</v>
      </c>
      <c r="I545" s="94">
        <f t="shared" si="55"/>
        <v>0</v>
      </c>
      <c r="J545" s="320" t="str">
        <f t="shared" si="54"/>
        <v>2064–2065</v>
      </c>
      <c r="L545" s="356"/>
      <c r="N545" s="95"/>
    </row>
    <row r="546" spans="1:14" x14ac:dyDescent="0.3">
      <c r="A546" s="354">
        <v>60327</v>
      </c>
      <c r="B546" s="92">
        <f t="shared" si="50"/>
        <v>0</v>
      </c>
      <c r="C546" s="93"/>
      <c r="D546" s="94">
        <f t="shared" si="51"/>
        <v>0</v>
      </c>
      <c r="E546" s="355">
        <f t="shared" ref="E546:E609" si="56">C546-D546</f>
        <v>0</v>
      </c>
      <c r="F546" s="94">
        <f t="shared" si="52"/>
        <v>0</v>
      </c>
      <c r="G546" s="94">
        <f>IF(AND(C546&lt;&gt;"",SUM(G$34:G545)&lt;E$25),$E$25/$E$29,0)</f>
        <v>0</v>
      </c>
      <c r="H546" s="94">
        <f t="shared" si="53"/>
        <v>0</v>
      </c>
      <c r="I546" s="94">
        <f t="shared" si="55"/>
        <v>0</v>
      </c>
      <c r="J546" s="320" t="str">
        <f t="shared" si="54"/>
        <v>2064–2065</v>
      </c>
      <c r="L546" s="356"/>
      <c r="N546" s="95"/>
    </row>
    <row r="547" spans="1:14" x14ac:dyDescent="0.3">
      <c r="A547" s="354">
        <v>60358</v>
      </c>
      <c r="B547" s="92">
        <f t="shared" ref="B547:B610" si="57">IF(C547&gt;0,C547*-1,C547)</f>
        <v>0</v>
      </c>
      <c r="C547" s="93"/>
      <c r="D547" s="94">
        <f t="shared" ref="D547:D610" si="58">IF(C547="",0,IF($E$20="Beginning",IF(C546&lt;&gt;"",$F546*$E$16/12,0),IF(C546&lt;&gt;"",$F546*$E$16/12,$E$21*$E$16/12)))</f>
        <v>0</v>
      </c>
      <c r="E547" s="355">
        <f t="shared" si="56"/>
        <v>0</v>
      </c>
      <c r="F547" s="94">
        <f t="shared" ref="F547:F610" si="59">IF(C547="",0,IF(C546="",$E$21-E547,IF(C547&lt;&gt;"",F546-E547)))</f>
        <v>0</v>
      </c>
      <c r="G547" s="94">
        <f>IF(AND(C547&lt;&gt;"",SUM(G$34:G546)&lt;E$25),$E$25/$E$29,0)</f>
        <v>0</v>
      </c>
      <c r="H547" s="94">
        <f t="shared" ref="H547:H610" si="60">IF(C547&lt;&gt;"",G547+H546,0)</f>
        <v>0</v>
      </c>
      <c r="I547" s="94">
        <f t="shared" si="55"/>
        <v>0</v>
      </c>
      <c r="J547" s="320" t="str">
        <f t="shared" ref="J547:J610" si="61">IF(OR(MONTH(A547)=1,MONTH(A547)=2,MONTH(A547)=3,MONTH(A547)=4,MONTH(A547)=5,MONTH(A547)=6),YEAR(A547)-1&amp;"–"&amp;YEAR(A547),YEAR(A547)&amp;"–"&amp;YEAR(A547)+1)</f>
        <v>2064–2065</v>
      </c>
      <c r="L547" s="356"/>
      <c r="N547" s="95"/>
    </row>
    <row r="548" spans="1:14" x14ac:dyDescent="0.3">
      <c r="A548" s="354">
        <v>60388</v>
      </c>
      <c r="B548" s="92">
        <f t="shared" si="57"/>
        <v>0</v>
      </c>
      <c r="C548" s="93"/>
      <c r="D548" s="94">
        <f t="shared" si="58"/>
        <v>0</v>
      </c>
      <c r="E548" s="355">
        <f t="shared" si="56"/>
        <v>0</v>
      </c>
      <c r="F548" s="94">
        <f t="shared" si="59"/>
        <v>0</v>
      </c>
      <c r="G548" s="94">
        <f>IF(AND(C548&lt;&gt;"",SUM(G$34:G547)&lt;E$25),$E$25/$E$29,0)</f>
        <v>0</v>
      </c>
      <c r="H548" s="94">
        <f t="shared" si="60"/>
        <v>0</v>
      </c>
      <c r="I548" s="94">
        <f t="shared" ref="I548:I611" si="62">IF(C548&lt;&gt;"",$E$25-H548,0)</f>
        <v>0</v>
      </c>
      <c r="J548" s="320" t="str">
        <f t="shared" si="61"/>
        <v>2064–2065</v>
      </c>
      <c r="L548" s="356"/>
      <c r="N548" s="95"/>
    </row>
    <row r="549" spans="1:14" x14ac:dyDescent="0.3">
      <c r="A549" s="354">
        <v>60419</v>
      </c>
      <c r="B549" s="92">
        <f t="shared" si="57"/>
        <v>0</v>
      </c>
      <c r="C549" s="93"/>
      <c r="D549" s="94">
        <f t="shared" si="58"/>
        <v>0</v>
      </c>
      <c r="E549" s="355">
        <f t="shared" si="56"/>
        <v>0</v>
      </c>
      <c r="F549" s="94">
        <f t="shared" si="59"/>
        <v>0</v>
      </c>
      <c r="G549" s="94">
        <f>IF(AND(C549&lt;&gt;"",SUM(G$34:G548)&lt;E$25),$E$25/$E$29,0)</f>
        <v>0</v>
      </c>
      <c r="H549" s="94">
        <f t="shared" si="60"/>
        <v>0</v>
      </c>
      <c r="I549" s="94">
        <f t="shared" si="62"/>
        <v>0</v>
      </c>
      <c r="J549" s="320" t="str">
        <f t="shared" si="61"/>
        <v>2064–2065</v>
      </c>
      <c r="L549" s="356"/>
      <c r="N549" s="95"/>
    </row>
    <row r="550" spans="1:14" x14ac:dyDescent="0.3">
      <c r="A550" s="354">
        <v>60449</v>
      </c>
      <c r="B550" s="92">
        <f t="shared" si="57"/>
        <v>0</v>
      </c>
      <c r="C550" s="93"/>
      <c r="D550" s="94">
        <f t="shared" si="58"/>
        <v>0</v>
      </c>
      <c r="E550" s="355">
        <f t="shared" si="56"/>
        <v>0</v>
      </c>
      <c r="F550" s="94">
        <f t="shared" si="59"/>
        <v>0</v>
      </c>
      <c r="G550" s="94">
        <f>IF(AND(C550&lt;&gt;"",SUM(G$34:G549)&lt;E$25),$E$25/$E$29,0)</f>
        <v>0</v>
      </c>
      <c r="H550" s="94">
        <f t="shared" si="60"/>
        <v>0</v>
      </c>
      <c r="I550" s="94">
        <f t="shared" si="62"/>
        <v>0</v>
      </c>
      <c r="J550" s="320" t="str">
        <f t="shared" si="61"/>
        <v>2065–2066</v>
      </c>
      <c r="L550" s="356"/>
      <c r="N550" s="95"/>
    </row>
    <row r="551" spans="1:14" x14ac:dyDescent="0.3">
      <c r="A551" s="354">
        <v>60480</v>
      </c>
      <c r="B551" s="92">
        <f t="shared" si="57"/>
        <v>0</v>
      </c>
      <c r="C551" s="93"/>
      <c r="D551" s="94">
        <f t="shared" si="58"/>
        <v>0</v>
      </c>
      <c r="E551" s="355">
        <f t="shared" si="56"/>
        <v>0</v>
      </c>
      <c r="F551" s="94">
        <f t="shared" si="59"/>
        <v>0</v>
      </c>
      <c r="G551" s="94">
        <f>IF(AND(C551&lt;&gt;"",SUM(G$34:G550)&lt;E$25),$E$25/$E$29,0)</f>
        <v>0</v>
      </c>
      <c r="H551" s="94">
        <f t="shared" si="60"/>
        <v>0</v>
      </c>
      <c r="I551" s="94">
        <f t="shared" si="62"/>
        <v>0</v>
      </c>
      <c r="J551" s="320" t="str">
        <f t="shared" si="61"/>
        <v>2065–2066</v>
      </c>
      <c r="L551" s="356"/>
      <c r="N551" s="95"/>
    </row>
    <row r="552" spans="1:14" x14ac:dyDescent="0.3">
      <c r="A552" s="354">
        <v>60511</v>
      </c>
      <c r="B552" s="92">
        <f t="shared" si="57"/>
        <v>0</v>
      </c>
      <c r="C552" s="93"/>
      <c r="D552" s="94">
        <f t="shared" si="58"/>
        <v>0</v>
      </c>
      <c r="E552" s="355">
        <f t="shared" si="56"/>
        <v>0</v>
      </c>
      <c r="F552" s="94">
        <f t="shared" si="59"/>
        <v>0</v>
      </c>
      <c r="G552" s="94">
        <f>IF(AND(C552&lt;&gt;"",SUM(G$34:G551)&lt;E$25),$E$25/$E$29,0)</f>
        <v>0</v>
      </c>
      <c r="H552" s="94">
        <f t="shared" si="60"/>
        <v>0</v>
      </c>
      <c r="I552" s="94">
        <f t="shared" si="62"/>
        <v>0</v>
      </c>
      <c r="J552" s="320" t="str">
        <f t="shared" si="61"/>
        <v>2065–2066</v>
      </c>
      <c r="L552" s="356"/>
      <c r="N552" s="95"/>
    </row>
    <row r="553" spans="1:14" x14ac:dyDescent="0.3">
      <c r="A553" s="354">
        <v>60541</v>
      </c>
      <c r="B553" s="92">
        <f t="shared" si="57"/>
        <v>0</v>
      </c>
      <c r="C553" s="93"/>
      <c r="D553" s="94">
        <f t="shared" si="58"/>
        <v>0</v>
      </c>
      <c r="E553" s="355">
        <f t="shared" si="56"/>
        <v>0</v>
      </c>
      <c r="F553" s="94">
        <f t="shared" si="59"/>
        <v>0</v>
      </c>
      <c r="G553" s="94">
        <f>IF(AND(C553&lt;&gt;"",SUM(G$34:G552)&lt;E$25),$E$25/$E$29,0)</f>
        <v>0</v>
      </c>
      <c r="H553" s="94">
        <f t="shared" si="60"/>
        <v>0</v>
      </c>
      <c r="I553" s="94">
        <f t="shared" si="62"/>
        <v>0</v>
      </c>
      <c r="J553" s="320" t="str">
        <f t="shared" si="61"/>
        <v>2065–2066</v>
      </c>
      <c r="L553" s="356"/>
      <c r="N553" s="95"/>
    </row>
    <row r="554" spans="1:14" x14ac:dyDescent="0.3">
      <c r="A554" s="354">
        <v>60572</v>
      </c>
      <c r="B554" s="92">
        <f t="shared" si="57"/>
        <v>0</v>
      </c>
      <c r="C554" s="93"/>
      <c r="D554" s="94">
        <f t="shared" si="58"/>
        <v>0</v>
      </c>
      <c r="E554" s="355">
        <f t="shared" si="56"/>
        <v>0</v>
      </c>
      <c r="F554" s="94">
        <f t="shared" si="59"/>
        <v>0</v>
      </c>
      <c r="G554" s="94">
        <f>IF(AND(C554&lt;&gt;"",SUM(G$34:G553)&lt;E$25),$E$25/$E$29,0)</f>
        <v>0</v>
      </c>
      <c r="H554" s="94">
        <f t="shared" si="60"/>
        <v>0</v>
      </c>
      <c r="I554" s="94">
        <f t="shared" si="62"/>
        <v>0</v>
      </c>
      <c r="J554" s="320" t="str">
        <f t="shared" si="61"/>
        <v>2065–2066</v>
      </c>
      <c r="L554" s="356"/>
      <c r="N554" s="95"/>
    </row>
    <row r="555" spans="1:14" x14ac:dyDescent="0.3">
      <c r="A555" s="354">
        <v>60602</v>
      </c>
      <c r="B555" s="92">
        <f t="shared" si="57"/>
        <v>0</v>
      </c>
      <c r="C555" s="93"/>
      <c r="D555" s="94">
        <f t="shared" si="58"/>
        <v>0</v>
      </c>
      <c r="E555" s="355">
        <f t="shared" si="56"/>
        <v>0</v>
      </c>
      <c r="F555" s="94">
        <f t="shared" si="59"/>
        <v>0</v>
      </c>
      <c r="G555" s="94">
        <f>IF(AND(C555&lt;&gt;"",SUM(G$34:G554)&lt;E$25),$E$25/$E$29,0)</f>
        <v>0</v>
      </c>
      <c r="H555" s="94">
        <f t="shared" si="60"/>
        <v>0</v>
      </c>
      <c r="I555" s="94">
        <f t="shared" si="62"/>
        <v>0</v>
      </c>
      <c r="J555" s="320" t="str">
        <f t="shared" si="61"/>
        <v>2065–2066</v>
      </c>
      <c r="L555" s="356"/>
      <c r="N555" s="95"/>
    </row>
    <row r="556" spans="1:14" x14ac:dyDescent="0.3">
      <c r="A556" s="354">
        <v>60633</v>
      </c>
      <c r="B556" s="92">
        <f t="shared" si="57"/>
        <v>0</v>
      </c>
      <c r="C556" s="93"/>
      <c r="D556" s="94">
        <f t="shared" si="58"/>
        <v>0</v>
      </c>
      <c r="E556" s="355">
        <f t="shared" si="56"/>
        <v>0</v>
      </c>
      <c r="F556" s="94">
        <f t="shared" si="59"/>
        <v>0</v>
      </c>
      <c r="G556" s="94">
        <f>IF(AND(C556&lt;&gt;"",SUM(G$34:G555)&lt;E$25),$E$25/$E$29,0)</f>
        <v>0</v>
      </c>
      <c r="H556" s="94">
        <f t="shared" si="60"/>
        <v>0</v>
      </c>
      <c r="I556" s="94">
        <f t="shared" si="62"/>
        <v>0</v>
      </c>
      <c r="J556" s="320" t="str">
        <f t="shared" si="61"/>
        <v>2065–2066</v>
      </c>
      <c r="L556" s="356"/>
      <c r="N556" s="95"/>
    </row>
    <row r="557" spans="1:14" x14ac:dyDescent="0.3">
      <c r="A557" s="354">
        <v>60664</v>
      </c>
      <c r="B557" s="92">
        <f t="shared" si="57"/>
        <v>0</v>
      </c>
      <c r="C557" s="93"/>
      <c r="D557" s="94">
        <f t="shared" si="58"/>
        <v>0</v>
      </c>
      <c r="E557" s="355">
        <f t="shared" si="56"/>
        <v>0</v>
      </c>
      <c r="F557" s="94">
        <f t="shared" si="59"/>
        <v>0</v>
      </c>
      <c r="G557" s="94">
        <f>IF(AND(C557&lt;&gt;"",SUM(G$34:G556)&lt;E$25),$E$25/$E$29,0)</f>
        <v>0</v>
      </c>
      <c r="H557" s="94">
        <f t="shared" si="60"/>
        <v>0</v>
      </c>
      <c r="I557" s="94">
        <f t="shared" si="62"/>
        <v>0</v>
      </c>
      <c r="J557" s="320" t="str">
        <f t="shared" si="61"/>
        <v>2065–2066</v>
      </c>
      <c r="L557" s="356"/>
      <c r="N557" s="95"/>
    </row>
    <row r="558" spans="1:14" x14ac:dyDescent="0.3">
      <c r="A558" s="354">
        <v>60692</v>
      </c>
      <c r="B558" s="92">
        <f t="shared" si="57"/>
        <v>0</v>
      </c>
      <c r="C558" s="93"/>
      <c r="D558" s="94">
        <f t="shared" si="58"/>
        <v>0</v>
      </c>
      <c r="E558" s="355">
        <f t="shared" si="56"/>
        <v>0</v>
      </c>
      <c r="F558" s="94">
        <f t="shared" si="59"/>
        <v>0</v>
      </c>
      <c r="G558" s="94">
        <f>IF(AND(C558&lt;&gt;"",SUM(G$34:G557)&lt;E$25),$E$25/$E$29,0)</f>
        <v>0</v>
      </c>
      <c r="H558" s="94">
        <f t="shared" si="60"/>
        <v>0</v>
      </c>
      <c r="I558" s="94">
        <f t="shared" si="62"/>
        <v>0</v>
      </c>
      <c r="J558" s="320" t="str">
        <f t="shared" si="61"/>
        <v>2065–2066</v>
      </c>
      <c r="L558" s="356"/>
      <c r="N558" s="95"/>
    </row>
    <row r="559" spans="1:14" x14ac:dyDescent="0.3">
      <c r="A559" s="354">
        <v>60723</v>
      </c>
      <c r="B559" s="92">
        <f t="shared" si="57"/>
        <v>0</v>
      </c>
      <c r="C559" s="93"/>
      <c r="D559" s="94">
        <f t="shared" si="58"/>
        <v>0</v>
      </c>
      <c r="E559" s="355">
        <f t="shared" si="56"/>
        <v>0</v>
      </c>
      <c r="F559" s="94">
        <f t="shared" si="59"/>
        <v>0</v>
      </c>
      <c r="G559" s="94">
        <f>IF(AND(C559&lt;&gt;"",SUM(G$34:G558)&lt;E$25),$E$25/$E$29,0)</f>
        <v>0</v>
      </c>
      <c r="H559" s="94">
        <f t="shared" si="60"/>
        <v>0</v>
      </c>
      <c r="I559" s="94">
        <f t="shared" si="62"/>
        <v>0</v>
      </c>
      <c r="J559" s="320" t="str">
        <f t="shared" si="61"/>
        <v>2065–2066</v>
      </c>
      <c r="L559" s="356"/>
      <c r="N559" s="95"/>
    </row>
    <row r="560" spans="1:14" x14ac:dyDescent="0.3">
      <c r="A560" s="354">
        <v>60753</v>
      </c>
      <c r="B560" s="92">
        <f t="shared" si="57"/>
        <v>0</v>
      </c>
      <c r="C560" s="93"/>
      <c r="D560" s="94">
        <f t="shared" si="58"/>
        <v>0</v>
      </c>
      <c r="E560" s="355">
        <f t="shared" si="56"/>
        <v>0</v>
      </c>
      <c r="F560" s="94">
        <f t="shared" si="59"/>
        <v>0</v>
      </c>
      <c r="G560" s="94">
        <f>IF(AND(C560&lt;&gt;"",SUM(G$34:G559)&lt;E$25),$E$25/$E$29,0)</f>
        <v>0</v>
      </c>
      <c r="H560" s="94">
        <f t="shared" si="60"/>
        <v>0</v>
      </c>
      <c r="I560" s="94">
        <f t="shared" si="62"/>
        <v>0</v>
      </c>
      <c r="J560" s="320" t="str">
        <f t="shared" si="61"/>
        <v>2065–2066</v>
      </c>
      <c r="L560" s="356"/>
      <c r="N560" s="95"/>
    </row>
    <row r="561" spans="1:14" x14ac:dyDescent="0.3">
      <c r="A561" s="354">
        <v>60784</v>
      </c>
      <c r="B561" s="92">
        <f t="shared" si="57"/>
        <v>0</v>
      </c>
      <c r="C561" s="93"/>
      <c r="D561" s="94">
        <f t="shared" si="58"/>
        <v>0</v>
      </c>
      <c r="E561" s="355">
        <f t="shared" si="56"/>
        <v>0</v>
      </c>
      <c r="F561" s="94">
        <f t="shared" si="59"/>
        <v>0</v>
      </c>
      <c r="G561" s="94">
        <f>IF(AND(C561&lt;&gt;"",SUM(G$34:G560)&lt;E$25),$E$25/$E$29,0)</f>
        <v>0</v>
      </c>
      <c r="H561" s="94">
        <f t="shared" si="60"/>
        <v>0</v>
      </c>
      <c r="I561" s="94">
        <f t="shared" si="62"/>
        <v>0</v>
      </c>
      <c r="J561" s="320" t="str">
        <f t="shared" si="61"/>
        <v>2065–2066</v>
      </c>
      <c r="L561" s="356"/>
      <c r="N561" s="95"/>
    </row>
    <row r="562" spans="1:14" x14ac:dyDescent="0.3">
      <c r="A562" s="354">
        <v>60814</v>
      </c>
      <c r="B562" s="92">
        <f t="shared" si="57"/>
        <v>0</v>
      </c>
      <c r="C562" s="93"/>
      <c r="D562" s="94">
        <f t="shared" si="58"/>
        <v>0</v>
      </c>
      <c r="E562" s="355">
        <f t="shared" si="56"/>
        <v>0</v>
      </c>
      <c r="F562" s="94">
        <f t="shared" si="59"/>
        <v>0</v>
      </c>
      <c r="G562" s="94">
        <f>IF(AND(C562&lt;&gt;"",SUM(G$34:G561)&lt;E$25),$E$25/$E$29,0)</f>
        <v>0</v>
      </c>
      <c r="H562" s="94">
        <f t="shared" si="60"/>
        <v>0</v>
      </c>
      <c r="I562" s="94">
        <f t="shared" si="62"/>
        <v>0</v>
      </c>
      <c r="J562" s="320" t="str">
        <f t="shared" si="61"/>
        <v>2066–2067</v>
      </c>
      <c r="L562" s="356"/>
      <c r="N562" s="95"/>
    </row>
    <row r="563" spans="1:14" x14ac:dyDescent="0.3">
      <c r="A563" s="354">
        <v>60845</v>
      </c>
      <c r="B563" s="92">
        <f t="shared" si="57"/>
        <v>0</v>
      </c>
      <c r="C563" s="93"/>
      <c r="D563" s="94">
        <f t="shared" si="58"/>
        <v>0</v>
      </c>
      <c r="E563" s="355">
        <f t="shared" si="56"/>
        <v>0</v>
      </c>
      <c r="F563" s="94">
        <f t="shared" si="59"/>
        <v>0</v>
      </c>
      <c r="G563" s="94">
        <f>IF(AND(C563&lt;&gt;"",SUM(G$34:G562)&lt;E$25),$E$25/$E$29,0)</f>
        <v>0</v>
      </c>
      <c r="H563" s="94">
        <f t="shared" si="60"/>
        <v>0</v>
      </c>
      <c r="I563" s="94">
        <f t="shared" si="62"/>
        <v>0</v>
      </c>
      <c r="J563" s="320" t="str">
        <f t="shared" si="61"/>
        <v>2066–2067</v>
      </c>
      <c r="L563" s="356"/>
      <c r="N563" s="95"/>
    </row>
    <row r="564" spans="1:14" x14ac:dyDescent="0.3">
      <c r="A564" s="354">
        <v>60876</v>
      </c>
      <c r="B564" s="92">
        <f t="shared" si="57"/>
        <v>0</v>
      </c>
      <c r="C564" s="93"/>
      <c r="D564" s="94">
        <f t="shared" si="58"/>
        <v>0</v>
      </c>
      <c r="E564" s="355">
        <f t="shared" si="56"/>
        <v>0</v>
      </c>
      <c r="F564" s="94">
        <f t="shared" si="59"/>
        <v>0</v>
      </c>
      <c r="G564" s="94">
        <f>IF(AND(C564&lt;&gt;"",SUM(G$34:G563)&lt;E$25),$E$25/$E$29,0)</f>
        <v>0</v>
      </c>
      <c r="H564" s="94">
        <f t="shared" si="60"/>
        <v>0</v>
      </c>
      <c r="I564" s="94">
        <f t="shared" si="62"/>
        <v>0</v>
      </c>
      <c r="J564" s="320" t="str">
        <f t="shared" si="61"/>
        <v>2066–2067</v>
      </c>
      <c r="L564" s="356"/>
      <c r="N564" s="95"/>
    </row>
    <row r="565" spans="1:14" x14ac:dyDescent="0.3">
      <c r="A565" s="354">
        <v>60906</v>
      </c>
      <c r="B565" s="92">
        <f t="shared" si="57"/>
        <v>0</v>
      </c>
      <c r="C565" s="93"/>
      <c r="D565" s="94">
        <f t="shared" si="58"/>
        <v>0</v>
      </c>
      <c r="E565" s="355">
        <f t="shared" si="56"/>
        <v>0</v>
      </c>
      <c r="F565" s="94">
        <f t="shared" si="59"/>
        <v>0</v>
      </c>
      <c r="G565" s="94">
        <f>IF(AND(C565&lt;&gt;"",SUM(G$34:G564)&lt;E$25),$E$25/$E$29,0)</f>
        <v>0</v>
      </c>
      <c r="H565" s="94">
        <f t="shared" si="60"/>
        <v>0</v>
      </c>
      <c r="I565" s="94">
        <f t="shared" si="62"/>
        <v>0</v>
      </c>
      <c r="J565" s="320" t="str">
        <f t="shared" si="61"/>
        <v>2066–2067</v>
      </c>
      <c r="L565" s="356"/>
      <c r="N565" s="95"/>
    </row>
    <row r="566" spans="1:14" x14ac:dyDescent="0.3">
      <c r="A566" s="354">
        <v>60937</v>
      </c>
      <c r="B566" s="92">
        <f t="shared" si="57"/>
        <v>0</v>
      </c>
      <c r="C566" s="93"/>
      <c r="D566" s="94">
        <f t="shared" si="58"/>
        <v>0</v>
      </c>
      <c r="E566" s="355">
        <f t="shared" si="56"/>
        <v>0</v>
      </c>
      <c r="F566" s="94">
        <f t="shared" si="59"/>
        <v>0</v>
      </c>
      <c r="G566" s="94">
        <f>IF(AND(C566&lt;&gt;"",SUM(G$34:G565)&lt;E$25),$E$25/$E$29,0)</f>
        <v>0</v>
      </c>
      <c r="H566" s="94">
        <f t="shared" si="60"/>
        <v>0</v>
      </c>
      <c r="I566" s="94">
        <f t="shared" si="62"/>
        <v>0</v>
      </c>
      <c r="J566" s="320" t="str">
        <f t="shared" si="61"/>
        <v>2066–2067</v>
      </c>
      <c r="L566" s="356"/>
      <c r="N566" s="95"/>
    </row>
    <row r="567" spans="1:14" x14ac:dyDescent="0.3">
      <c r="A567" s="354">
        <v>60967</v>
      </c>
      <c r="B567" s="92">
        <f t="shared" si="57"/>
        <v>0</v>
      </c>
      <c r="C567" s="93"/>
      <c r="D567" s="94">
        <f t="shared" si="58"/>
        <v>0</v>
      </c>
      <c r="E567" s="355">
        <f t="shared" si="56"/>
        <v>0</v>
      </c>
      <c r="F567" s="94">
        <f t="shared" si="59"/>
        <v>0</v>
      </c>
      <c r="G567" s="94">
        <f>IF(AND(C567&lt;&gt;"",SUM(G$34:G566)&lt;E$25),$E$25/$E$29,0)</f>
        <v>0</v>
      </c>
      <c r="H567" s="94">
        <f t="shared" si="60"/>
        <v>0</v>
      </c>
      <c r="I567" s="94">
        <f t="shared" si="62"/>
        <v>0</v>
      </c>
      <c r="J567" s="320" t="str">
        <f t="shared" si="61"/>
        <v>2066–2067</v>
      </c>
      <c r="L567" s="356"/>
      <c r="N567" s="95"/>
    </row>
    <row r="568" spans="1:14" x14ac:dyDescent="0.3">
      <c r="A568" s="354">
        <v>60998</v>
      </c>
      <c r="B568" s="92">
        <f t="shared" si="57"/>
        <v>0</v>
      </c>
      <c r="C568" s="93"/>
      <c r="D568" s="94">
        <f t="shared" si="58"/>
        <v>0</v>
      </c>
      <c r="E568" s="355">
        <f t="shared" si="56"/>
        <v>0</v>
      </c>
      <c r="F568" s="94">
        <f t="shared" si="59"/>
        <v>0</v>
      </c>
      <c r="G568" s="94">
        <f>IF(AND(C568&lt;&gt;"",SUM(G$34:G567)&lt;E$25),$E$25/$E$29,0)</f>
        <v>0</v>
      </c>
      <c r="H568" s="94">
        <f t="shared" si="60"/>
        <v>0</v>
      </c>
      <c r="I568" s="94">
        <f t="shared" si="62"/>
        <v>0</v>
      </c>
      <c r="J568" s="320" t="str">
        <f t="shared" si="61"/>
        <v>2066–2067</v>
      </c>
      <c r="L568" s="356"/>
      <c r="N568" s="95"/>
    </row>
    <row r="569" spans="1:14" x14ac:dyDescent="0.3">
      <c r="A569" s="354">
        <v>61029</v>
      </c>
      <c r="B569" s="92">
        <f t="shared" si="57"/>
        <v>0</v>
      </c>
      <c r="C569" s="93"/>
      <c r="D569" s="94">
        <f t="shared" si="58"/>
        <v>0</v>
      </c>
      <c r="E569" s="355">
        <f t="shared" si="56"/>
        <v>0</v>
      </c>
      <c r="F569" s="94">
        <f t="shared" si="59"/>
        <v>0</v>
      </c>
      <c r="G569" s="94">
        <f>IF(AND(C569&lt;&gt;"",SUM(G$34:G568)&lt;E$25),$E$25/$E$29,0)</f>
        <v>0</v>
      </c>
      <c r="H569" s="94">
        <f t="shared" si="60"/>
        <v>0</v>
      </c>
      <c r="I569" s="94">
        <f t="shared" si="62"/>
        <v>0</v>
      </c>
      <c r="J569" s="320" t="str">
        <f t="shared" si="61"/>
        <v>2066–2067</v>
      </c>
      <c r="L569" s="356"/>
      <c r="N569" s="95"/>
    </row>
    <row r="570" spans="1:14" x14ac:dyDescent="0.3">
      <c r="A570" s="354">
        <v>61057</v>
      </c>
      <c r="B570" s="92">
        <f t="shared" si="57"/>
        <v>0</v>
      </c>
      <c r="C570" s="93"/>
      <c r="D570" s="94">
        <f t="shared" si="58"/>
        <v>0</v>
      </c>
      <c r="E570" s="355">
        <f t="shared" si="56"/>
        <v>0</v>
      </c>
      <c r="F570" s="94">
        <f t="shared" si="59"/>
        <v>0</v>
      </c>
      <c r="G570" s="94">
        <f>IF(AND(C570&lt;&gt;"",SUM(G$34:G569)&lt;E$25),$E$25/$E$29,0)</f>
        <v>0</v>
      </c>
      <c r="H570" s="94">
        <f t="shared" si="60"/>
        <v>0</v>
      </c>
      <c r="I570" s="94">
        <f t="shared" si="62"/>
        <v>0</v>
      </c>
      <c r="J570" s="320" t="str">
        <f t="shared" si="61"/>
        <v>2066–2067</v>
      </c>
      <c r="L570" s="356"/>
      <c r="N570" s="95"/>
    </row>
    <row r="571" spans="1:14" x14ac:dyDescent="0.3">
      <c r="A571" s="354">
        <v>61088</v>
      </c>
      <c r="B571" s="92">
        <f t="shared" si="57"/>
        <v>0</v>
      </c>
      <c r="C571" s="93"/>
      <c r="D571" s="94">
        <f t="shared" si="58"/>
        <v>0</v>
      </c>
      <c r="E571" s="355">
        <f t="shared" si="56"/>
        <v>0</v>
      </c>
      <c r="F571" s="94">
        <f t="shared" si="59"/>
        <v>0</v>
      </c>
      <c r="G571" s="94">
        <f>IF(AND(C571&lt;&gt;"",SUM(G$34:G570)&lt;E$25),$E$25/$E$29,0)</f>
        <v>0</v>
      </c>
      <c r="H571" s="94">
        <f t="shared" si="60"/>
        <v>0</v>
      </c>
      <c r="I571" s="94">
        <f t="shared" si="62"/>
        <v>0</v>
      </c>
      <c r="J571" s="320" t="str">
        <f t="shared" si="61"/>
        <v>2066–2067</v>
      </c>
      <c r="L571" s="356"/>
      <c r="N571" s="95"/>
    </row>
    <row r="572" spans="1:14" x14ac:dyDescent="0.3">
      <c r="A572" s="354">
        <v>61118</v>
      </c>
      <c r="B572" s="92">
        <f t="shared" si="57"/>
        <v>0</v>
      </c>
      <c r="C572" s="93"/>
      <c r="D572" s="94">
        <f t="shared" si="58"/>
        <v>0</v>
      </c>
      <c r="E572" s="355">
        <f t="shared" si="56"/>
        <v>0</v>
      </c>
      <c r="F572" s="94">
        <f t="shared" si="59"/>
        <v>0</v>
      </c>
      <c r="G572" s="94">
        <f>IF(AND(C572&lt;&gt;"",SUM(G$34:G571)&lt;E$25),$E$25/$E$29,0)</f>
        <v>0</v>
      </c>
      <c r="H572" s="94">
        <f t="shared" si="60"/>
        <v>0</v>
      </c>
      <c r="I572" s="94">
        <f t="shared" si="62"/>
        <v>0</v>
      </c>
      <c r="J572" s="320" t="str">
        <f t="shared" si="61"/>
        <v>2066–2067</v>
      </c>
      <c r="L572" s="356"/>
      <c r="N572" s="95"/>
    </row>
    <row r="573" spans="1:14" x14ac:dyDescent="0.3">
      <c r="A573" s="354">
        <v>61149</v>
      </c>
      <c r="B573" s="92">
        <f t="shared" si="57"/>
        <v>0</v>
      </c>
      <c r="C573" s="93"/>
      <c r="D573" s="94">
        <f t="shared" si="58"/>
        <v>0</v>
      </c>
      <c r="E573" s="355">
        <f t="shared" si="56"/>
        <v>0</v>
      </c>
      <c r="F573" s="94">
        <f t="shared" si="59"/>
        <v>0</v>
      </c>
      <c r="G573" s="94">
        <f>IF(AND(C573&lt;&gt;"",SUM(G$34:G572)&lt;E$25),$E$25/$E$29,0)</f>
        <v>0</v>
      </c>
      <c r="H573" s="94">
        <f t="shared" si="60"/>
        <v>0</v>
      </c>
      <c r="I573" s="94">
        <f t="shared" si="62"/>
        <v>0</v>
      </c>
      <c r="J573" s="320" t="str">
        <f t="shared" si="61"/>
        <v>2066–2067</v>
      </c>
      <c r="L573" s="356"/>
      <c r="N573" s="95"/>
    </row>
    <row r="574" spans="1:14" x14ac:dyDescent="0.3">
      <c r="A574" s="354">
        <v>61179</v>
      </c>
      <c r="B574" s="92">
        <f t="shared" si="57"/>
        <v>0</v>
      </c>
      <c r="C574" s="93"/>
      <c r="D574" s="94">
        <f t="shared" si="58"/>
        <v>0</v>
      </c>
      <c r="E574" s="355">
        <f t="shared" si="56"/>
        <v>0</v>
      </c>
      <c r="F574" s="94">
        <f t="shared" si="59"/>
        <v>0</v>
      </c>
      <c r="G574" s="94">
        <f>IF(AND(C574&lt;&gt;"",SUM(G$34:G573)&lt;E$25),$E$25/$E$29,0)</f>
        <v>0</v>
      </c>
      <c r="H574" s="94">
        <f t="shared" si="60"/>
        <v>0</v>
      </c>
      <c r="I574" s="94">
        <f t="shared" si="62"/>
        <v>0</v>
      </c>
      <c r="J574" s="320" t="str">
        <f t="shared" si="61"/>
        <v>2067–2068</v>
      </c>
      <c r="L574" s="356"/>
      <c r="N574" s="95"/>
    </row>
    <row r="575" spans="1:14" x14ac:dyDescent="0.3">
      <c r="A575" s="354">
        <v>61210</v>
      </c>
      <c r="B575" s="92">
        <f t="shared" si="57"/>
        <v>0</v>
      </c>
      <c r="C575" s="93"/>
      <c r="D575" s="94">
        <f t="shared" si="58"/>
        <v>0</v>
      </c>
      <c r="E575" s="355">
        <f t="shared" si="56"/>
        <v>0</v>
      </c>
      <c r="F575" s="94">
        <f t="shared" si="59"/>
        <v>0</v>
      </c>
      <c r="G575" s="94">
        <f>IF(AND(C575&lt;&gt;"",SUM(G$34:G574)&lt;E$25),$E$25/$E$29,0)</f>
        <v>0</v>
      </c>
      <c r="H575" s="94">
        <f t="shared" si="60"/>
        <v>0</v>
      </c>
      <c r="I575" s="94">
        <f t="shared" si="62"/>
        <v>0</v>
      </c>
      <c r="J575" s="320" t="str">
        <f t="shared" si="61"/>
        <v>2067–2068</v>
      </c>
      <c r="L575" s="356"/>
      <c r="N575" s="95"/>
    </row>
    <row r="576" spans="1:14" x14ac:dyDescent="0.3">
      <c r="A576" s="354">
        <v>61241</v>
      </c>
      <c r="B576" s="92">
        <f t="shared" si="57"/>
        <v>0</v>
      </c>
      <c r="C576" s="93"/>
      <c r="D576" s="94">
        <f t="shared" si="58"/>
        <v>0</v>
      </c>
      <c r="E576" s="355">
        <f t="shared" si="56"/>
        <v>0</v>
      </c>
      <c r="F576" s="94">
        <f t="shared" si="59"/>
        <v>0</v>
      </c>
      <c r="G576" s="94">
        <f>IF(AND(C576&lt;&gt;"",SUM(G$34:G575)&lt;E$25),$E$25/$E$29,0)</f>
        <v>0</v>
      </c>
      <c r="H576" s="94">
        <f t="shared" si="60"/>
        <v>0</v>
      </c>
      <c r="I576" s="94">
        <f t="shared" si="62"/>
        <v>0</v>
      </c>
      <c r="J576" s="320" t="str">
        <f t="shared" si="61"/>
        <v>2067–2068</v>
      </c>
      <c r="L576" s="356"/>
      <c r="N576" s="95"/>
    </row>
    <row r="577" spans="1:14" x14ac:dyDescent="0.3">
      <c r="A577" s="354">
        <v>61271</v>
      </c>
      <c r="B577" s="92">
        <f t="shared" si="57"/>
        <v>0</v>
      </c>
      <c r="C577" s="93"/>
      <c r="D577" s="94">
        <f t="shared" si="58"/>
        <v>0</v>
      </c>
      <c r="E577" s="355">
        <f t="shared" si="56"/>
        <v>0</v>
      </c>
      <c r="F577" s="94">
        <f t="shared" si="59"/>
        <v>0</v>
      </c>
      <c r="G577" s="94">
        <f>IF(AND(C577&lt;&gt;"",SUM(G$34:G576)&lt;E$25),$E$25/$E$29,0)</f>
        <v>0</v>
      </c>
      <c r="H577" s="94">
        <f t="shared" si="60"/>
        <v>0</v>
      </c>
      <c r="I577" s="94">
        <f t="shared" si="62"/>
        <v>0</v>
      </c>
      <c r="J577" s="320" t="str">
        <f t="shared" si="61"/>
        <v>2067–2068</v>
      </c>
      <c r="L577" s="356"/>
      <c r="N577" s="95"/>
    </row>
    <row r="578" spans="1:14" x14ac:dyDescent="0.3">
      <c r="A578" s="354">
        <v>61302</v>
      </c>
      <c r="B578" s="92">
        <f t="shared" si="57"/>
        <v>0</v>
      </c>
      <c r="C578" s="93"/>
      <c r="D578" s="94">
        <f t="shared" si="58"/>
        <v>0</v>
      </c>
      <c r="E578" s="355">
        <f t="shared" si="56"/>
        <v>0</v>
      </c>
      <c r="F578" s="94">
        <f t="shared" si="59"/>
        <v>0</v>
      </c>
      <c r="G578" s="94">
        <f>IF(AND(C578&lt;&gt;"",SUM(G$34:G577)&lt;E$25),$E$25/$E$29,0)</f>
        <v>0</v>
      </c>
      <c r="H578" s="94">
        <f t="shared" si="60"/>
        <v>0</v>
      </c>
      <c r="I578" s="94">
        <f t="shared" si="62"/>
        <v>0</v>
      </c>
      <c r="J578" s="320" t="str">
        <f t="shared" si="61"/>
        <v>2067–2068</v>
      </c>
      <c r="L578" s="356"/>
      <c r="N578" s="95"/>
    </row>
    <row r="579" spans="1:14" x14ac:dyDescent="0.3">
      <c r="A579" s="354">
        <v>61332</v>
      </c>
      <c r="B579" s="92">
        <f t="shared" si="57"/>
        <v>0</v>
      </c>
      <c r="C579" s="93"/>
      <c r="D579" s="94">
        <f t="shared" si="58"/>
        <v>0</v>
      </c>
      <c r="E579" s="355">
        <f t="shared" si="56"/>
        <v>0</v>
      </c>
      <c r="F579" s="94">
        <f t="shared" si="59"/>
        <v>0</v>
      </c>
      <c r="G579" s="94">
        <f>IF(AND(C579&lt;&gt;"",SUM(G$34:G578)&lt;E$25),$E$25/$E$29,0)</f>
        <v>0</v>
      </c>
      <c r="H579" s="94">
        <f t="shared" si="60"/>
        <v>0</v>
      </c>
      <c r="I579" s="94">
        <f t="shared" si="62"/>
        <v>0</v>
      </c>
      <c r="J579" s="320" t="str">
        <f t="shared" si="61"/>
        <v>2067–2068</v>
      </c>
      <c r="L579" s="356"/>
      <c r="N579" s="95"/>
    </row>
    <row r="580" spans="1:14" x14ac:dyDescent="0.3">
      <c r="A580" s="354">
        <v>61363</v>
      </c>
      <c r="B580" s="92">
        <f t="shared" si="57"/>
        <v>0</v>
      </c>
      <c r="C580" s="93"/>
      <c r="D580" s="94">
        <f t="shared" si="58"/>
        <v>0</v>
      </c>
      <c r="E580" s="355">
        <f t="shared" si="56"/>
        <v>0</v>
      </c>
      <c r="F580" s="94">
        <f t="shared" si="59"/>
        <v>0</v>
      </c>
      <c r="G580" s="94">
        <f>IF(AND(C580&lt;&gt;"",SUM(G$34:G579)&lt;E$25),$E$25/$E$29,0)</f>
        <v>0</v>
      </c>
      <c r="H580" s="94">
        <f t="shared" si="60"/>
        <v>0</v>
      </c>
      <c r="I580" s="94">
        <f t="shared" si="62"/>
        <v>0</v>
      </c>
      <c r="J580" s="320" t="str">
        <f t="shared" si="61"/>
        <v>2067–2068</v>
      </c>
      <c r="L580" s="356"/>
      <c r="N580" s="95"/>
    </row>
    <row r="581" spans="1:14" x14ac:dyDescent="0.3">
      <c r="A581" s="354">
        <v>61394</v>
      </c>
      <c r="B581" s="92">
        <f t="shared" si="57"/>
        <v>0</v>
      </c>
      <c r="C581" s="93"/>
      <c r="D581" s="94">
        <f t="shared" si="58"/>
        <v>0</v>
      </c>
      <c r="E581" s="355">
        <f t="shared" si="56"/>
        <v>0</v>
      </c>
      <c r="F581" s="94">
        <f t="shared" si="59"/>
        <v>0</v>
      </c>
      <c r="G581" s="94">
        <f>IF(AND(C581&lt;&gt;"",SUM(G$34:G580)&lt;E$25),$E$25/$E$29,0)</f>
        <v>0</v>
      </c>
      <c r="H581" s="94">
        <f t="shared" si="60"/>
        <v>0</v>
      </c>
      <c r="I581" s="94">
        <f t="shared" si="62"/>
        <v>0</v>
      </c>
      <c r="J581" s="320" t="str">
        <f t="shared" si="61"/>
        <v>2067–2068</v>
      </c>
      <c r="L581" s="356"/>
      <c r="N581" s="95"/>
    </row>
    <row r="582" spans="1:14" x14ac:dyDescent="0.3">
      <c r="A582" s="354">
        <v>61423</v>
      </c>
      <c r="B582" s="92">
        <f t="shared" si="57"/>
        <v>0</v>
      </c>
      <c r="C582" s="93"/>
      <c r="D582" s="94">
        <f t="shared" si="58"/>
        <v>0</v>
      </c>
      <c r="E582" s="355">
        <f t="shared" si="56"/>
        <v>0</v>
      </c>
      <c r="F582" s="94">
        <f t="shared" si="59"/>
        <v>0</v>
      </c>
      <c r="G582" s="94">
        <f>IF(AND(C582&lt;&gt;"",SUM(G$34:G581)&lt;E$25),$E$25/$E$29,0)</f>
        <v>0</v>
      </c>
      <c r="H582" s="94">
        <f t="shared" si="60"/>
        <v>0</v>
      </c>
      <c r="I582" s="94">
        <f t="shared" si="62"/>
        <v>0</v>
      </c>
      <c r="J582" s="320" t="str">
        <f t="shared" si="61"/>
        <v>2067–2068</v>
      </c>
      <c r="L582" s="356"/>
      <c r="N582" s="95"/>
    </row>
    <row r="583" spans="1:14" x14ac:dyDescent="0.3">
      <c r="A583" s="354">
        <v>61454</v>
      </c>
      <c r="B583" s="92">
        <f t="shared" si="57"/>
        <v>0</v>
      </c>
      <c r="C583" s="93"/>
      <c r="D583" s="94">
        <f t="shared" si="58"/>
        <v>0</v>
      </c>
      <c r="E583" s="355">
        <f t="shared" si="56"/>
        <v>0</v>
      </c>
      <c r="F583" s="94">
        <f t="shared" si="59"/>
        <v>0</v>
      </c>
      <c r="G583" s="94">
        <f>IF(AND(C583&lt;&gt;"",SUM(G$34:G582)&lt;E$25),$E$25/$E$29,0)</f>
        <v>0</v>
      </c>
      <c r="H583" s="94">
        <f t="shared" si="60"/>
        <v>0</v>
      </c>
      <c r="I583" s="94">
        <f t="shared" si="62"/>
        <v>0</v>
      </c>
      <c r="J583" s="320" t="str">
        <f t="shared" si="61"/>
        <v>2067–2068</v>
      </c>
      <c r="L583" s="356"/>
      <c r="N583" s="95"/>
    </row>
    <row r="584" spans="1:14" x14ac:dyDescent="0.3">
      <c r="A584" s="354">
        <v>61484</v>
      </c>
      <c r="B584" s="92">
        <f t="shared" si="57"/>
        <v>0</v>
      </c>
      <c r="C584" s="93"/>
      <c r="D584" s="94">
        <f t="shared" si="58"/>
        <v>0</v>
      </c>
      <c r="E584" s="355">
        <f t="shared" si="56"/>
        <v>0</v>
      </c>
      <c r="F584" s="94">
        <f t="shared" si="59"/>
        <v>0</v>
      </c>
      <c r="G584" s="94">
        <f>IF(AND(C584&lt;&gt;"",SUM(G$34:G583)&lt;E$25),$E$25/$E$29,0)</f>
        <v>0</v>
      </c>
      <c r="H584" s="94">
        <f t="shared" si="60"/>
        <v>0</v>
      </c>
      <c r="I584" s="94">
        <f t="shared" si="62"/>
        <v>0</v>
      </c>
      <c r="J584" s="320" t="str">
        <f t="shared" si="61"/>
        <v>2067–2068</v>
      </c>
      <c r="L584" s="356"/>
      <c r="N584" s="95"/>
    </row>
    <row r="585" spans="1:14" x14ac:dyDescent="0.3">
      <c r="A585" s="354">
        <v>61515</v>
      </c>
      <c r="B585" s="92">
        <f t="shared" si="57"/>
        <v>0</v>
      </c>
      <c r="C585" s="93"/>
      <c r="D585" s="94">
        <f t="shared" si="58"/>
        <v>0</v>
      </c>
      <c r="E585" s="355">
        <f t="shared" si="56"/>
        <v>0</v>
      </c>
      <c r="F585" s="94">
        <f t="shared" si="59"/>
        <v>0</v>
      </c>
      <c r="G585" s="94">
        <f>IF(AND(C585&lt;&gt;"",SUM(G$34:G584)&lt;E$25),$E$25/$E$29,0)</f>
        <v>0</v>
      </c>
      <c r="H585" s="94">
        <f t="shared" si="60"/>
        <v>0</v>
      </c>
      <c r="I585" s="94">
        <f t="shared" si="62"/>
        <v>0</v>
      </c>
      <c r="J585" s="320" t="str">
        <f t="shared" si="61"/>
        <v>2067–2068</v>
      </c>
      <c r="L585" s="356"/>
      <c r="N585" s="95"/>
    </row>
    <row r="586" spans="1:14" x14ac:dyDescent="0.3">
      <c r="A586" s="354">
        <v>61545</v>
      </c>
      <c r="B586" s="92">
        <f t="shared" si="57"/>
        <v>0</v>
      </c>
      <c r="C586" s="93"/>
      <c r="D586" s="94">
        <f t="shared" si="58"/>
        <v>0</v>
      </c>
      <c r="E586" s="355">
        <f t="shared" si="56"/>
        <v>0</v>
      </c>
      <c r="F586" s="94">
        <f t="shared" si="59"/>
        <v>0</v>
      </c>
      <c r="G586" s="94">
        <f>IF(AND(C586&lt;&gt;"",SUM(G$34:G585)&lt;E$25),$E$25/$E$29,0)</f>
        <v>0</v>
      </c>
      <c r="H586" s="94">
        <f t="shared" si="60"/>
        <v>0</v>
      </c>
      <c r="I586" s="94">
        <f t="shared" si="62"/>
        <v>0</v>
      </c>
      <c r="J586" s="320" t="str">
        <f t="shared" si="61"/>
        <v>2068–2069</v>
      </c>
      <c r="L586" s="356"/>
      <c r="N586" s="95"/>
    </row>
    <row r="587" spans="1:14" x14ac:dyDescent="0.3">
      <c r="A587" s="354">
        <v>61576</v>
      </c>
      <c r="B587" s="92">
        <f t="shared" si="57"/>
        <v>0</v>
      </c>
      <c r="C587" s="93"/>
      <c r="D587" s="94">
        <f t="shared" si="58"/>
        <v>0</v>
      </c>
      <c r="E587" s="355">
        <f t="shared" si="56"/>
        <v>0</v>
      </c>
      <c r="F587" s="94">
        <f t="shared" si="59"/>
        <v>0</v>
      </c>
      <c r="G587" s="94">
        <f>IF(AND(C587&lt;&gt;"",SUM(G$34:G586)&lt;E$25),$E$25/$E$29,0)</f>
        <v>0</v>
      </c>
      <c r="H587" s="94">
        <f t="shared" si="60"/>
        <v>0</v>
      </c>
      <c r="I587" s="94">
        <f t="shared" si="62"/>
        <v>0</v>
      </c>
      <c r="J587" s="320" t="str">
        <f t="shared" si="61"/>
        <v>2068–2069</v>
      </c>
      <c r="L587" s="356"/>
      <c r="N587" s="95"/>
    </row>
    <row r="588" spans="1:14" x14ac:dyDescent="0.3">
      <c r="A588" s="354">
        <v>61607</v>
      </c>
      <c r="B588" s="92">
        <f t="shared" si="57"/>
        <v>0</v>
      </c>
      <c r="C588" s="93"/>
      <c r="D588" s="94">
        <f t="shared" si="58"/>
        <v>0</v>
      </c>
      <c r="E588" s="355">
        <f t="shared" si="56"/>
        <v>0</v>
      </c>
      <c r="F588" s="94">
        <f t="shared" si="59"/>
        <v>0</v>
      </c>
      <c r="G588" s="94">
        <f>IF(AND(C588&lt;&gt;"",SUM(G$34:G587)&lt;E$25),$E$25/$E$29,0)</f>
        <v>0</v>
      </c>
      <c r="H588" s="94">
        <f t="shared" si="60"/>
        <v>0</v>
      </c>
      <c r="I588" s="94">
        <f t="shared" si="62"/>
        <v>0</v>
      </c>
      <c r="J588" s="320" t="str">
        <f t="shared" si="61"/>
        <v>2068–2069</v>
      </c>
      <c r="L588" s="356"/>
      <c r="N588" s="95"/>
    </row>
    <row r="589" spans="1:14" x14ac:dyDescent="0.3">
      <c r="A589" s="354">
        <v>61637</v>
      </c>
      <c r="B589" s="92">
        <f t="shared" si="57"/>
        <v>0</v>
      </c>
      <c r="C589" s="93"/>
      <c r="D589" s="94">
        <f t="shared" si="58"/>
        <v>0</v>
      </c>
      <c r="E589" s="355">
        <f t="shared" si="56"/>
        <v>0</v>
      </c>
      <c r="F589" s="94">
        <f t="shared" si="59"/>
        <v>0</v>
      </c>
      <c r="G589" s="94">
        <f>IF(AND(C589&lt;&gt;"",SUM(G$34:G588)&lt;E$25),$E$25/$E$29,0)</f>
        <v>0</v>
      </c>
      <c r="H589" s="94">
        <f t="shared" si="60"/>
        <v>0</v>
      </c>
      <c r="I589" s="94">
        <f t="shared" si="62"/>
        <v>0</v>
      </c>
      <c r="J589" s="320" t="str">
        <f t="shared" si="61"/>
        <v>2068–2069</v>
      </c>
      <c r="L589" s="356"/>
      <c r="N589" s="95"/>
    </row>
    <row r="590" spans="1:14" x14ac:dyDescent="0.3">
      <c r="A590" s="354">
        <v>61668</v>
      </c>
      <c r="B590" s="92">
        <f t="shared" si="57"/>
        <v>0</v>
      </c>
      <c r="C590" s="93"/>
      <c r="D590" s="94">
        <f t="shared" si="58"/>
        <v>0</v>
      </c>
      <c r="E590" s="355">
        <f t="shared" si="56"/>
        <v>0</v>
      </c>
      <c r="F590" s="94">
        <f t="shared" si="59"/>
        <v>0</v>
      </c>
      <c r="G590" s="94">
        <f>IF(AND(C590&lt;&gt;"",SUM(G$34:G589)&lt;E$25),$E$25/$E$29,0)</f>
        <v>0</v>
      </c>
      <c r="H590" s="94">
        <f t="shared" si="60"/>
        <v>0</v>
      </c>
      <c r="I590" s="94">
        <f t="shared" si="62"/>
        <v>0</v>
      </c>
      <c r="J590" s="320" t="str">
        <f t="shared" si="61"/>
        <v>2068–2069</v>
      </c>
      <c r="L590" s="356"/>
      <c r="N590" s="95"/>
    </row>
    <row r="591" spans="1:14" x14ac:dyDescent="0.3">
      <c r="A591" s="354">
        <v>61698</v>
      </c>
      <c r="B591" s="92">
        <f t="shared" si="57"/>
        <v>0</v>
      </c>
      <c r="C591" s="93"/>
      <c r="D591" s="94">
        <f t="shared" si="58"/>
        <v>0</v>
      </c>
      <c r="E591" s="355">
        <f t="shared" si="56"/>
        <v>0</v>
      </c>
      <c r="F591" s="94">
        <f t="shared" si="59"/>
        <v>0</v>
      </c>
      <c r="G591" s="94">
        <f>IF(AND(C591&lt;&gt;"",SUM(G$34:G590)&lt;E$25),$E$25/$E$29,0)</f>
        <v>0</v>
      </c>
      <c r="H591" s="94">
        <f t="shared" si="60"/>
        <v>0</v>
      </c>
      <c r="I591" s="94">
        <f t="shared" si="62"/>
        <v>0</v>
      </c>
      <c r="J591" s="320" t="str">
        <f t="shared" si="61"/>
        <v>2068–2069</v>
      </c>
      <c r="L591" s="356"/>
      <c r="N591" s="95"/>
    </row>
    <row r="592" spans="1:14" x14ac:dyDescent="0.3">
      <c r="A592" s="354">
        <v>61729</v>
      </c>
      <c r="B592" s="92">
        <f t="shared" si="57"/>
        <v>0</v>
      </c>
      <c r="C592" s="93"/>
      <c r="D592" s="94">
        <f t="shared" si="58"/>
        <v>0</v>
      </c>
      <c r="E592" s="355">
        <f t="shared" si="56"/>
        <v>0</v>
      </c>
      <c r="F592" s="94">
        <f t="shared" si="59"/>
        <v>0</v>
      </c>
      <c r="G592" s="94">
        <f>IF(AND(C592&lt;&gt;"",SUM(G$34:G591)&lt;E$25),$E$25/$E$29,0)</f>
        <v>0</v>
      </c>
      <c r="H592" s="94">
        <f t="shared" si="60"/>
        <v>0</v>
      </c>
      <c r="I592" s="94">
        <f t="shared" si="62"/>
        <v>0</v>
      </c>
      <c r="J592" s="320" t="str">
        <f t="shared" si="61"/>
        <v>2068–2069</v>
      </c>
      <c r="L592" s="356"/>
      <c r="N592" s="95"/>
    </row>
    <row r="593" spans="1:14" x14ac:dyDescent="0.3">
      <c r="A593" s="354">
        <v>61760</v>
      </c>
      <c r="B593" s="92">
        <f t="shared" si="57"/>
        <v>0</v>
      </c>
      <c r="C593" s="93"/>
      <c r="D593" s="94">
        <f t="shared" si="58"/>
        <v>0</v>
      </c>
      <c r="E593" s="355">
        <f t="shared" si="56"/>
        <v>0</v>
      </c>
      <c r="F593" s="94">
        <f t="shared" si="59"/>
        <v>0</v>
      </c>
      <c r="G593" s="94">
        <f>IF(AND(C593&lt;&gt;"",SUM(G$34:G592)&lt;E$25),$E$25/$E$29,0)</f>
        <v>0</v>
      </c>
      <c r="H593" s="94">
        <f t="shared" si="60"/>
        <v>0</v>
      </c>
      <c r="I593" s="94">
        <f t="shared" si="62"/>
        <v>0</v>
      </c>
      <c r="J593" s="320" t="str">
        <f t="shared" si="61"/>
        <v>2068–2069</v>
      </c>
      <c r="L593" s="356"/>
      <c r="N593" s="95"/>
    </row>
    <row r="594" spans="1:14" x14ac:dyDescent="0.3">
      <c r="A594" s="354">
        <v>61788</v>
      </c>
      <c r="B594" s="92">
        <f t="shared" si="57"/>
        <v>0</v>
      </c>
      <c r="C594" s="93"/>
      <c r="D594" s="94">
        <f t="shared" si="58"/>
        <v>0</v>
      </c>
      <c r="E594" s="355">
        <f t="shared" si="56"/>
        <v>0</v>
      </c>
      <c r="F594" s="94">
        <f t="shared" si="59"/>
        <v>0</v>
      </c>
      <c r="G594" s="94">
        <f>IF(AND(C594&lt;&gt;"",SUM(G$34:G593)&lt;E$25),$E$25/$E$29,0)</f>
        <v>0</v>
      </c>
      <c r="H594" s="94">
        <f t="shared" si="60"/>
        <v>0</v>
      </c>
      <c r="I594" s="94">
        <f t="shared" si="62"/>
        <v>0</v>
      </c>
      <c r="J594" s="320" t="str">
        <f t="shared" si="61"/>
        <v>2068–2069</v>
      </c>
      <c r="L594" s="356"/>
      <c r="N594" s="95"/>
    </row>
    <row r="595" spans="1:14" x14ac:dyDescent="0.3">
      <c r="A595" s="354">
        <v>61819</v>
      </c>
      <c r="B595" s="92">
        <f t="shared" si="57"/>
        <v>0</v>
      </c>
      <c r="C595" s="93"/>
      <c r="D595" s="94">
        <f t="shared" si="58"/>
        <v>0</v>
      </c>
      <c r="E595" s="355">
        <f t="shared" si="56"/>
        <v>0</v>
      </c>
      <c r="F595" s="94">
        <f t="shared" si="59"/>
        <v>0</v>
      </c>
      <c r="G595" s="94">
        <f>IF(AND(C595&lt;&gt;"",SUM(G$34:G594)&lt;E$25),$E$25/$E$29,0)</f>
        <v>0</v>
      </c>
      <c r="H595" s="94">
        <f t="shared" si="60"/>
        <v>0</v>
      </c>
      <c r="I595" s="94">
        <f t="shared" si="62"/>
        <v>0</v>
      </c>
      <c r="J595" s="320" t="str">
        <f t="shared" si="61"/>
        <v>2068–2069</v>
      </c>
      <c r="L595" s="356"/>
      <c r="N595" s="95"/>
    </row>
    <row r="596" spans="1:14" x14ac:dyDescent="0.3">
      <c r="A596" s="354">
        <v>61849</v>
      </c>
      <c r="B596" s="92">
        <f t="shared" si="57"/>
        <v>0</v>
      </c>
      <c r="C596" s="93"/>
      <c r="D596" s="94">
        <f t="shared" si="58"/>
        <v>0</v>
      </c>
      <c r="E596" s="355">
        <f t="shared" si="56"/>
        <v>0</v>
      </c>
      <c r="F596" s="94">
        <f t="shared" si="59"/>
        <v>0</v>
      </c>
      <c r="G596" s="94">
        <f>IF(AND(C596&lt;&gt;"",SUM(G$34:G595)&lt;E$25),$E$25/$E$29,0)</f>
        <v>0</v>
      </c>
      <c r="H596" s="94">
        <f t="shared" si="60"/>
        <v>0</v>
      </c>
      <c r="I596" s="94">
        <f t="shared" si="62"/>
        <v>0</v>
      </c>
      <c r="J596" s="320" t="str">
        <f t="shared" si="61"/>
        <v>2068–2069</v>
      </c>
      <c r="L596" s="356"/>
      <c r="N596" s="95"/>
    </row>
    <row r="597" spans="1:14" x14ac:dyDescent="0.3">
      <c r="A597" s="354">
        <v>61880</v>
      </c>
      <c r="B597" s="92">
        <f t="shared" si="57"/>
        <v>0</v>
      </c>
      <c r="C597" s="93"/>
      <c r="D597" s="94">
        <f t="shared" si="58"/>
        <v>0</v>
      </c>
      <c r="E597" s="355">
        <f t="shared" si="56"/>
        <v>0</v>
      </c>
      <c r="F597" s="94">
        <f t="shared" si="59"/>
        <v>0</v>
      </c>
      <c r="G597" s="94">
        <f>IF(AND(C597&lt;&gt;"",SUM(G$34:G596)&lt;E$25),$E$25/$E$29,0)</f>
        <v>0</v>
      </c>
      <c r="H597" s="94">
        <f t="shared" si="60"/>
        <v>0</v>
      </c>
      <c r="I597" s="94">
        <f t="shared" si="62"/>
        <v>0</v>
      </c>
      <c r="J597" s="320" t="str">
        <f t="shared" si="61"/>
        <v>2068–2069</v>
      </c>
      <c r="L597" s="356"/>
      <c r="N597" s="95"/>
    </row>
    <row r="598" spans="1:14" x14ac:dyDescent="0.3">
      <c r="A598" s="354">
        <v>61910</v>
      </c>
      <c r="B598" s="92">
        <f t="shared" si="57"/>
        <v>0</v>
      </c>
      <c r="C598" s="93"/>
      <c r="D598" s="94">
        <f t="shared" si="58"/>
        <v>0</v>
      </c>
      <c r="E598" s="355">
        <f t="shared" si="56"/>
        <v>0</v>
      </c>
      <c r="F598" s="94">
        <f t="shared" si="59"/>
        <v>0</v>
      </c>
      <c r="G598" s="94">
        <f>IF(AND(C598&lt;&gt;"",SUM(G$34:G597)&lt;E$25),$E$25/$E$29,0)</f>
        <v>0</v>
      </c>
      <c r="H598" s="94">
        <f t="shared" si="60"/>
        <v>0</v>
      </c>
      <c r="I598" s="94">
        <f t="shared" si="62"/>
        <v>0</v>
      </c>
      <c r="J598" s="320" t="str">
        <f t="shared" si="61"/>
        <v>2069–2070</v>
      </c>
      <c r="L598" s="356"/>
      <c r="N598" s="95"/>
    </row>
    <row r="599" spans="1:14" x14ac:dyDescent="0.3">
      <c r="A599" s="354">
        <v>61941</v>
      </c>
      <c r="B599" s="92">
        <f t="shared" si="57"/>
        <v>0</v>
      </c>
      <c r="C599" s="93"/>
      <c r="D599" s="94">
        <f t="shared" si="58"/>
        <v>0</v>
      </c>
      <c r="E599" s="355">
        <f t="shared" si="56"/>
        <v>0</v>
      </c>
      <c r="F599" s="94">
        <f t="shared" si="59"/>
        <v>0</v>
      </c>
      <c r="G599" s="94">
        <f>IF(AND(C599&lt;&gt;"",SUM(G$34:G598)&lt;E$25),$E$25/$E$29,0)</f>
        <v>0</v>
      </c>
      <c r="H599" s="94">
        <f t="shared" si="60"/>
        <v>0</v>
      </c>
      <c r="I599" s="94">
        <f t="shared" si="62"/>
        <v>0</v>
      </c>
      <c r="J599" s="320" t="str">
        <f t="shared" si="61"/>
        <v>2069–2070</v>
      </c>
      <c r="L599" s="356"/>
      <c r="N599" s="95"/>
    </row>
    <row r="600" spans="1:14" x14ac:dyDescent="0.3">
      <c r="A600" s="354">
        <v>61972</v>
      </c>
      <c r="B600" s="92">
        <f t="shared" si="57"/>
        <v>0</v>
      </c>
      <c r="C600" s="93"/>
      <c r="D600" s="94">
        <f t="shared" si="58"/>
        <v>0</v>
      </c>
      <c r="E600" s="355">
        <f t="shared" si="56"/>
        <v>0</v>
      </c>
      <c r="F600" s="94">
        <f t="shared" si="59"/>
        <v>0</v>
      </c>
      <c r="G600" s="94">
        <f>IF(AND(C600&lt;&gt;"",SUM(G$34:G599)&lt;E$25),$E$25/$E$29,0)</f>
        <v>0</v>
      </c>
      <c r="H600" s="94">
        <f t="shared" si="60"/>
        <v>0</v>
      </c>
      <c r="I600" s="94">
        <f t="shared" si="62"/>
        <v>0</v>
      </c>
      <c r="J600" s="320" t="str">
        <f t="shared" si="61"/>
        <v>2069–2070</v>
      </c>
      <c r="L600" s="356"/>
      <c r="N600" s="95"/>
    </row>
    <row r="601" spans="1:14" x14ac:dyDescent="0.3">
      <c r="A601" s="354">
        <v>62002</v>
      </c>
      <c r="B601" s="92">
        <f t="shared" si="57"/>
        <v>0</v>
      </c>
      <c r="C601" s="93"/>
      <c r="D601" s="94">
        <f t="shared" si="58"/>
        <v>0</v>
      </c>
      <c r="E601" s="355">
        <f t="shared" si="56"/>
        <v>0</v>
      </c>
      <c r="F601" s="94">
        <f t="shared" si="59"/>
        <v>0</v>
      </c>
      <c r="G601" s="94">
        <f>IF(AND(C601&lt;&gt;"",SUM(G$34:G600)&lt;E$25),$E$25/$E$29,0)</f>
        <v>0</v>
      </c>
      <c r="H601" s="94">
        <f t="shared" si="60"/>
        <v>0</v>
      </c>
      <c r="I601" s="94">
        <f t="shared" si="62"/>
        <v>0</v>
      </c>
      <c r="J601" s="320" t="str">
        <f t="shared" si="61"/>
        <v>2069–2070</v>
      </c>
      <c r="L601" s="356"/>
      <c r="N601" s="95"/>
    </row>
    <row r="602" spans="1:14" x14ac:dyDescent="0.3">
      <c r="A602" s="354">
        <v>62033</v>
      </c>
      <c r="B602" s="92">
        <f t="shared" si="57"/>
        <v>0</v>
      </c>
      <c r="C602" s="93"/>
      <c r="D602" s="94">
        <f t="shared" si="58"/>
        <v>0</v>
      </c>
      <c r="E602" s="355">
        <f t="shared" si="56"/>
        <v>0</v>
      </c>
      <c r="F602" s="94">
        <f t="shared" si="59"/>
        <v>0</v>
      </c>
      <c r="G602" s="94">
        <f>IF(AND(C602&lt;&gt;"",SUM(G$34:G601)&lt;E$25),$E$25/$E$29,0)</f>
        <v>0</v>
      </c>
      <c r="H602" s="94">
        <f t="shared" si="60"/>
        <v>0</v>
      </c>
      <c r="I602" s="94">
        <f t="shared" si="62"/>
        <v>0</v>
      </c>
      <c r="J602" s="320" t="str">
        <f t="shared" si="61"/>
        <v>2069–2070</v>
      </c>
      <c r="L602" s="356"/>
      <c r="N602" s="95"/>
    </row>
    <row r="603" spans="1:14" x14ac:dyDescent="0.3">
      <c r="A603" s="354">
        <v>62063</v>
      </c>
      <c r="B603" s="92">
        <f t="shared" si="57"/>
        <v>0</v>
      </c>
      <c r="C603" s="93"/>
      <c r="D603" s="94">
        <f t="shared" si="58"/>
        <v>0</v>
      </c>
      <c r="E603" s="355">
        <f t="shared" si="56"/>
        <v>0</v>
      </c>
      <c r="F603" s="94">
        <f t="shared" si="59"/>
        <v>0</v>
      </c>
      <c r="G603" s="94">
        <f>IF(AND(C603&lt;&gt;"",SUM(G$34:G602)&lt;E$25),$E$25/$E$29,0)</f>
        <v>0</v>
      </c>
      <c r="H603" s="94">
        <f t="shared" si="60"/>
        <v>0</v>
      </c>
      <c r="I603" s="94">
        <f t="shared" si="62"/>
        <v>0</v>
      </c>
      <c r="J603" s="320" t="str">
        <f t="shared" si="61"/>
        <v>2069–2070</v>
      </c>
      <c r="L603" s="356"/>
      <c r="N603" s="95"/>
    </row>
    <row r="604" spans="1:14" x14ac:dyDescent="0.3">
      <c r="A604" s="354">
        <v>62094</v>
      </c>
      <c r="B604" s="92">
        <f t="shared" si="57"/>
        <v>0</v>
      </c>
      <c r="C604" s="93"/>
      <c r="D604" s="94">
        <f t="shared" si="58"/>
        <v>0</v>
      </c>
      <c r="E604" s="355">
        <f t="shared" si="56"/>
        <v>0</v>
      </c>
      <c r="F604" s="94">
        <f t="shared" si="59"/>
        <v>0</v>
      </c>
      <c r="G604" s="94">
        <f>IF(AND(C604&lt;&gt;"",SUM(G$34:G603)&lt;E$25),$E$25/$E$29,0)</f>
        <v>0</v>
      </c>
      <c r="H604" s="94">
        <f t="shared" si="60"/>
        <v>0</v>
      </c>
      <c r="I604" s="94">
        <f t="shared" si="62"/>
        <v>0</v>
      </c>
      <c r="J604" s="320" t="str">
        <f t="shared" si="61"/>
        <v>2069–2070</v>
      </c>
      <c r="L604" s="356"/>
      <c r="N604" s="95"/>
    </row>
    <row r="605" spans="1:14" x14ac:dyDescent="0.3">
      <c r="A605" s="354">
        <v>62125</v>
      </c>
      <c r="B605" s="92">
        <f t="shared" si="57"/>
        <v>0</v>
      </c>
      <c r="C605" s="93"/>
      <c r="D605" s="94">
        <f t="shared" si="58"/>
        <v>0</v>
      </c>
      <c r="E605" s="355">
        <f t="shared" si="56"/>
        <v>0</v>
      </c>
      <c r="F605" s="94">
        <f t="shared" si="59"/>
        <v>0</v>
      </c>
      <c r="G605" s="94">
        <f>IF(AND(C605&lt;&gt;"",SUM(G$34:G604)&lt;E$25),$E$25/$E$29,0)</f>
        <v>0</v>
      </c>
      <c r="H605" s="94">
        <f t="shared" si="60"/>
        <v>0</v>
      </c>
      <c r="I605" s="94">
        <f t="shared" si="62"/>
        <v>0</v>
      </c>
      <c r="J605" s="320" t="str">
        <f t="shared" si="61"/>
        <v>2069–2070</v>
      </c>
      <c r="L605" s="356"/>
      <c r="N605" s="95"/>
    </row>
    <row r="606" spans="1:14" x14ac:dyDescent="0.3">
      <c r="A606" s="354">
        <v>62153</v>
      </c>
      <c r="B606" s="92">
        <f t="shared" si="57"/>
        <v>0</v>
      </c>
      <c r="C606" s="93"/>
      <c r="D606" s="94">
        <f t="shared" si="58"/>
        <v>0</v>
      </c>
      <c r="E606" s="355">
        <f t="shared" si="56"/>
        <v>0</v>
      </c>
      <c r="F606" s="94">
        <f t="shared" si="59"/>
        <v>0</v>
      </c>
      <c r="G606" s="94">
        <f>IF(AND(C606&lt;&gt;"",SUM(G$34:G605)&lt;E$25),$E$25/$E$29,0)</f>
        <v>0</v>
      </c>
      <c r="H606" s="94">
        <f t="shared" si="60"/>
        <v>0</v>
      </c>
      <c r="I606" s="94">
        <f t="shared" si="62"/>
        <v>0</v>
      </c>
      <c r="J606" s="320" t="str">
        <f t="shared" si="61"/>
        <v>2069–2070</v>
      </c>
      <c r="L606" s="356"/>
      <c r="N606" s="95"/>
    </row>
    <row r="607" spans="1:14" x14ac:dyDescent="0.3">
      <c r="A607" s="354">
        <v>62184</v>
      </c>
      <c r="B607" s="92">
        <f t="shared" si="57"/>
        <v>0</v>
      </c>
      <c r="C607" s="93"/>
      <c r="D607" s="94">
        <f t="shared" si="58"/>
        <v>0</v>
      </c>
      <c r="E607" s="355">
        <f t="shared" si="56"/>
        <v>0</v>
      </c>
      <c r="F607" s="94">
        <f t="shared" si="59"/>
        <v>0</v>
      </c>
      <c r="G607" s="94">
        <f>IF(AND(C607&lt;&gt;"",SUM(G$34:G606)&lt;E$25),$E$25/$E$29,0)</f>
        <v>0</v>
      </c>
      <c r="H607" s="94">
        <f t="shared" si="60"/>
        <v>0</v>
      </c>
      <c r="I607" s="94">
        <f t="shared" si="62"/>
        <v>0</v>
      </c>
      <c r="J607" s="320" t="str">
        <f t="shared" si="61"/>
        <v>2069–2070</v>
      </c>
      <c r="L607" s="356"/>
      <c r="N607" s="95"/>
    </row>
    <row r="608" spans="1:14" x14ac:dyDescent="0.3">
      <c r="A608" s="354">
        <v>62214</v>
      </c>
      <c r="B608" s="92">
        <f t="shared" si="57"/>
        <v>0</v>
      </c>
      <c r="C608" s="93"/>
      <c r="D608" s="94">
        <f t="shared" si="58"/>
        <v>0</v>
      </c>
      <c r="E608" s="355">
        <f t="shared" si="56"/>
        <v>0</v>
      </c>
      <c r="F608" s="94">
        <f t="shared" si="59"/>
        <v>0</v>
      </c>
      <c r="G608" s="94">
        <f>IF(AND(C608&lt;&gt;"",SUM(G$34:G607)&lt;E$25),$E$25/$E$29,0)</f>
        <v>0</v>
      </c>
      <c r="H608" s="94">
        <f t="shared" si="60"/>
        <v>0</v>
      </c>
      <c r="I608" s="94">
        <f t="shared" si="62"/>
        <v>0</v>
      </c>
      <c r="J608" s="320" t="str">
        <f t="shared" si="61"/>
        <v>2069–2070</v>
      </c>
      <c r="L608" s="356"/>
      <c r="N608" s="95"/>
    </row>
    <row r="609" spans="1:14" x14ac:dyDescent="0.3">
      <c r="A609" s="354">
        <v>62245</v>
      </c>
      <c r="B609" s="92">
        <f t="shared" si="57"/>
        <v>0</v>
      </c>
      <c r="C609" s="93"/>
      <c r="D609" s="94">
        <f t="shared" si="58"/>
        <v>0</v>
      </c>
      <c r="E609" s="355">
        <f t="shared" si="56"/>
        <v>0</v>
      </c>
      <c r="F609" s="94">
        <f t="shared" si="59"/>
        <v>0</v>
      </c>
      <c r="G609" s="94">
        <f>IF(AND(C609&lt;&gt;"",SUM(G$34:G608)&lt;E$25),$E$25/$E$29,0)</f>
        <v>0</v>
      </c>
      <c r="H609" s="94">
        <f t="shared" si="60"/>
        <v>0</v>
      </c>
      <c r="I609" s="94">
        <f t="shared" si="62"/>
        <v>0</v>
      </c>
      <c r="J609" s="320" t="str">
        <f t="shared" si="61"/>
        <v>2069–2070</v>
      </c>
      <c r="L609" s="356"/>
      <c r="N609" s="95"/>
    </row>
    <row r="610" spans="1:14" x14ac:dyDescent="0.3">
      <c r="A610" s="354">
        <v>62275</v>
      </c>
      <c r="B610" s="92">
        <f t="shared" si="57"/>
        <v>0</v>
      </c>
      <c r="C610" s="93"/>
      <c r="D610" s="94">
        <f t="shared" si="58"/>
        <v>0</v>
      </c>
      <c r="E610" s="355">
        <f t="shared" ref="E610:E673" si="63">C610-D610</f>
        <v>0</v>
      </c>
      <c r="F610" s="94">
        <f t="shared" si="59"/>
        <v>0</v>
      </c>
      <c r="G610" s="94">
        <f>IF(AND(C610&lt;&gt;"",SUM(G$34:G609)&lt;E$25),$E$25/$E$29,0)</f>
        <v>0</v>
      </c>
      <c r="H610" s="94">
        <f t="shared" si="60"/>
        <v>0</v>
      </c>
      <c r="I610" s="94">
        <f t="shared" si="62"/>
        <v>0</v>
      </c>
      <c r="J610" s="320" t="str">
        <f t="shared" si="61"/>
        <v>2070–2071</v>
      </c>
      <c r="L610" s="356"/>
      <c r="N610" s="95"/>
    </row>
    <row r="611" spans="1:14" x14ac:dyDescent="0.3">
      <c r="A611" s="354">
        <v>62306</v>
      </c>
      <c r="B611" s="92">
        <f t="shared" ref="B611:B674" si="64">IF(C611&gt;0,C611*-1,C611)</f>
        <v>0</v>
      </c>
      <c r="C611" s="93"/>
      <c r="D611" s="94">
        <f t="shared" ref="D611:D674" si="65">IF(C611="",0,IF($E$20="Beginning",IF(C610&lt;&gt;"",$F610*$E$16/12,0),IF(C610&lt;&gt;"",$F610*$E$16/12,$E$21*$E$16/12)))</f>
        <v>0</v>
      </c>
      <c r="E611" s="355">
        <f t="shared" si="63"/>
        <v>0</v>
      </c>
      <c r="F611" s="94">
        <f t="shared" ref="F611:F674" si="66">IF(C611="",0,IF(C610="",$E$21-E611,IF(C611&lt;&gt;"",F610-E611)))</f>
        <v>0</v>
      </c>
      <c r="G611" s="94">
        <f>IF(AND(C611&lt;&gt;"",SUM(G$34:G610)&lt;E$25),$E$25/$E$29,0)</f>
        <v>0</v>
      </c>
      <c r="H611" s="94">
        <f t="shared" ref="H611:H674" si="67">IF(C611&lt;&gt;"",G611+H610,0)</f>
        <v>0</v>
      </c>
      <c r="I611" s="94">
        <f t="shared" si="62"/>
        <v>0</v>
      </c>
      <c r="J611" s="320" t="str">
        <f t="shared" ref="J611:J674" si="68">IF(OR(MONTH(A611)=1,MONTH(A611)=2,MONTH(A611)=3,MONTH(A611)=4,MONTH(A611)=5,MONTH(A611)=6),YEAR(A611)-1&amp;"–"&amp;YEAR(A611),YEAR(A611)&amp;"–"&amp;YEAR(A611)+1)</f>
        <v>2070–2071</v>
      </c>
      <c r="L611" s="356"/>
      <c r="N611" s="95"/>
    </row>
    <row r="612" spans="1:14" x14ac:dyDescent="0.3">
      <c r="A612" s="354">
        <v>62337</v>
      </c>
      <c r="B612" s="92">
        <f t="shared" si="64"/>
        <v>0</v>
      </c>
      <c r="C612" s="93"/>
      <c r="D612" s="94">
        <f t="shared" si="65"/>
        <v>0</v>
      </c>
      <c r="E612" s="355">
        <f t="shared" si="63"/>
        <v>0</v>
      </c>
      <c r="F612" s="94">
        <f t="shared" si="66"/>
        <v>0</v>
      </c>
      <c r="G612" s="94">
        <f>IF(AND(C612&lt;&gt;"",SUM(G$34:G611)&lt;E$25),$E$25/$E$29,0)</f>
        <v>0</v>
      </c>
      <c r="H612" s="94">
        <f t="shared" si="67"/>
        <v>0</v>
      </c>
      <c r="I612" s="94">
        <f t="shared" ref="I612:I675" si="69">IF(C612&lt;&gt;"",$E$25-H612,0)</f>
        <v>0</v>
      </c>
      <c r="J612" s="320" t="str">
        <f t="shared" si="68"/>
        <v>2070–2071</v>
      </c>
      <c r="L612" s="356"/>
      <c r="N612" s="95"/>
    </row>
    <row r="613" spans="1:14" x14ac:dyDescent="0.3">
      <c r="A613" s="354">
        <v>62367</v>
      </c>
      <c r="B613" s="92">
        <f t="shared" si="64"/>
        <v>0</v>
      </c>
      <c r="C613" s="93"/>
      <c r="D613" s="94">
        <f t="shared" si="65"/>
        <v>0</v>
      </c>
      <c r="E613" s="355">
        <f t="shared" si="63"/>
        <v>0</v>
      </c>
      <c r="F613" s="94">
        <f t="shared" si="66"/>
        <v>0</v>
      </c>
      <c r="G613" s="94">
        <f>IF(AND(C613&lt;&gt;"",SUM(G$34:G612)&lt;E$25),$E$25/$E$29,0)</f>
        <v>0</v>
      </c>
      <c r="H613" s="94">
        <f t="shared" si="67"/>
        <v>0</v>
      </c>
      <c r="I613" s="94">
        <f t="shared" si="69"/>
        <v>0</v>
      </c>
      <c r="J613" s="320" t="str">
        <f t="shared" si="68"/>
        <v>2070–2071</v>
      </c>
      <c r="L613" s="356"/>
      <c r="N613" s="95"/>
    </row>
    <row r="614" spans="1:14" x14ac:dyDescent="0.3">
      <c r="A614" s="354">
        <v>62398</v>
      </c>
      <c r="B614" s="92">
        <f t="shared" si="64"/>
        <v>0</v>
      </c>
      <c r="C614" s="93"/>
      <c r="D614" s="94">
        <f t="shared" si="65"/>
        <v>0</v>
      </c>
      <c r="E614" s="355">
        <f t="shared" si="63"/>
        <v>0</v>
      </c>
      <c r="F614" s="94">
        <f t="shared" si="66"/>
        <v>0</v>
      </c>
      <c r="G614" s="94">
        <f>IF(AND(C614&lt;&gt;"",SUM(G$34:G613)&lt;E$25),$E$25/$E$29,0)</f>
        <v>0</v>
      </c>
      <c r="H614" s="94">
        <f t="shared" si="67"/>
        <v>0</v>
      </c>
      <c r="I614" s="94">
        <f t="shared" si="69"/>
        <v>0</v>
      </c>
      <c r="J614" s="320" t="str">
        <f t="shared" si="68"/>
        <v>2070–2071</v>
      </c>
      <c r="L614" s="356"/>
      <c r="N614" s="95"/>
    </row>
    <row r="615" spans="1:14" x14ac:dyDescent="0.3">
      <c r="A615" s="354">
        <v>62428</v>
      </c>
      <c r="B615" s="92">
        <f t="shared" si="64"/>
        <v>0</v>
      </c>
      <c r="C615" s="93"/>
      <c r="D615" s="94">
        <f t="shared" si="65"/>
        <v>0</v>
      </c>
      <c r="E615" s="355">
        <f t="shared" si="63"/>
        <v>0</v>
      </c>
      <c r="F615" s="94">
        <f t="shared" si="66"/>
        <v>0</v>
      </c>
      <c r="G615" s="94">
        <f>IF(AND(C615&lt;&gt;"",SUM(G$34:G614)&lt;E$25),$E$25/$E$29,0)</f>
        <v>0</v>
      </c>
      <c r="H615" s="94">
        <f t="shared" si="67"/>
        <v>0</v>
      </c>
      <c r="I615" s="94">
        <f t="shared" si="69"/>
        <v>0</v>
      </c>
      <c r="J615" s="320" t="str">
        <f t="shared" si="68"/>
        <v>2070–2071</v>
      </c>
      <c r="L615" s="356"/>
      <c r="N615" s="95"/>
    </row>
    <row r="616" spans="1:14" x14ac:dyDescent="0.3">
      <c r="A616" s="354">
        <v>62459</v>
      </c>
      <c r="B616" s="92">
        <f t="shared" si="64"/>
        <v>0</v>
      </c>
      <c r="C616" s="93"/>
      <c r="D616" s="94">
        <f t="shared" si="65"/>
        <v>0</v>
      </c>
      <c r="E616" s="355">
        <f t="shared" si="63"/>
        <v>0</v>
      </c>
      <c r="F616" s="94">
        <f t="shared" si="66"/>
        <v>0</v>
      </c>
      <c r="G616" s="94">
        <f>IF(AND(C616&lt;&gt;"",SUM(G$34:G615)&lt;E$25),$E$25/$E$29,0)</f>
        <v>0</v>
      </c>
      <c r="H616" s="94">
        <f t="shared" si="67"/>
        <v>0</v>
      </c>
      <c r="I616" s="94">
        <f t="shared" si="69"/>
        <v>0</v>
      </c>
      <c r="J616" s="320" t="str">
        <f t="shared" si="68"/>
        <v>2070–2071</v>
      </c>
      <c r="L616" s="356"/>
      <c r="N616" s="95"/>
    </row>
    <row r="617" spans="1:14" x14ac:dyDescent="0.3">
      <c r="A617" s="354">
        <v>62490</v>
      </c>
      <c r="B617" s="92">
        <f t="shared" si="64"/>
        <v>0</v>
      </c>
      <c r="C617" s="93"/>
      <c r="D617" s="94">
        <f t="shared" si="65"/>
        <v>0</v>
      </c>
      <c r="E617" s="355">
        <f t="shared" si="63"/>
        <v>0</v>
      </c>
      <c r="F617" s="94">
        <f t="shared" si="66"/>
        <v>0</v>
      </c>
      <c r="G617" s="94">
        <f>IF(AND(C617&lt;&gt;"",SUM(G$34:G616)&lt;E$25),$E$25/$E$29,0)</f>
        <v>0</v>
      </c>
      <c r="H617" s="94">
        <f t="shared" si="67"/>
        <v>0</v>
      </c>
      <c r="I617" s="94">
        <f t="shared" si="69"/>
        <v>0</v>
      </c>
      <c r="J617" s="320" t="str">
        <f t="shared" si="68"/>
        <v>2070–2071</v>
      </c>
      <c r="L617" s="356"/>
      <c r="N617" s="95"/>
    </row>
    <row r="618" spans="1:14" x14ac:dyDescent="0.3">
      <c r="A618" s="354">
        <v>62518</v>
      </c>
      <c r="B618" s="92">
        <f t="shared" si="64"/>
        <v>0</v>
      </c>
      <c r="C618" s="93"/>
      <c r="D618" s="94">
        <f t="shared" si="65"/>
        <v>0</v>
      </c>
      <c r="E618" s="355">
        <f t="shared" si="63"/>
        <v>0</v>
      </c>
      <c r="F618" s="94">
        <f t="shared" si="66"/>
        <v>0</v>
      </c>
      <c r="G618" s="94">
        <f>IF(AND(C618&lt;&gt;"",SUM(G$34:G617)&lt;E$25),$E$25/$E$29,0)</f>
        <v>0</v>
      </c>
      <c r="H618" s="94">
        <f t="shared" si="67"/>
        <v>0</v>
      </c>
      <c r="I618" s="94">
        <f t="shared" si="69"/>
        <v>0</v>
      </c>
      <c r="J618" s="320" t="str">
        <f t="shared" si="68"/>
        <v>2070–2071</v>
      </c>
      <c r="L618" s="356"/>
      <c r="N618" s="95"/>
    </row>
    <row r="619" spans="1:14" x14ac:dyDescent="0.3">
      <c r="A619" s="354">
        <v>62549</v>
      </c>
      <c r="B619" s="92">
        <f t="shared" si="64"/>
        <v>0</v>
      </c>
      <c r="C619" s="93"/>
      <c r="D619" s="94">
        <f t="shared" si="65"/>
        <v>0</v>
      </c>
      <c r="E619" s="355">
        <f t="shared" si="63"/>
        <v>0</v>
      </c>
      <c r="F619" s="94">
        <f t="shared" si="66"/>
        <v>0</v>
      </c>
      <c r="G619" s="94">
        <f>IF(AND(C619&lt;&gt;"",SUM(G$34:G618)&lt;E$25),$E$25/$E$29,0)</f>
        <v>0</v>
      </c>
      <c r="H619" s="94">
        <f t="shared" si="67"/>
        <v>0</v>
      </c>
      <c r="I619" s="94">
        <f t="shared" si="69"/>
        <v>0</v>
      </c>
      <c r="J619" s="320" t="str">
        <f t="shared" si="68"/>
        <v>2070–2071</v>
      </c>
      <c r="L619" s="356"/>
      <c r="N619" s="95"/>
    </row>
    <row r="620" spans="1:14" x14ac:dyDescent="0.3">
      <c r="A620" s="354">
        <v>62579</v>
      </c>
      <c r="B620" s="92">
        <f t="shared" si="64"/>
        <v>0</v>
      </c>
      <c r="C620" s="93"/>
      <c r="D620" s="94">
        <f t="shared" si="65"/>
        <v>0</v>
      </c>
      <c r="E620" s="355">
        <f t="shared" si="63"/>
        <v>0</v>
      </c>
      <c r="F620" s="94">
        <f t="shared" si="66"/>
        <v>0</v>
      </c>
      <c r="G620" s="94">
        <f>IF(AND(C620&lt;&gt;"",SUM(G$34:G619)&lt;E$25),$E$25/$E$29,0)</f>
        <v>0</v>
      </c>
      <c r="H620" s="94">
        <f t="shared" si="67"/>
        <v>0</v>
      </c>
      <c r="I620" s="94">
        <f t="shared" si="69"/>
        <v>0</v>
      </c>
      <c r="J620" s="320" t="str">
        <f t="shared" si="68"/>
        <v>2070–2071</v>
      </c>
      <c r="L620" s="356"/>
      <c r="N620" s="95"/>
    </row>
    <row r="621" spans="1:14" x14ac:dyDescent="0.3">
      <c r="A621" s="354">
        <v>62610</v>
      </c>
      <c r="B621" s="92">
        <f t="shared" si="64"/>
        <v>0</v>
      </c>
      <c r="C621" s="93"/>
      <c r="D621" s="94">
        <f t="shared" si="65"/>
        <v>0</v>
      </c>
      <c r="E621" s="355">
        <f t="shared" si="63"/>
        <v>0</v>
      </c>
      <c r="F621" s="94">
        <f t="shared" si="66"/>
        <v>0</v>
      </c>
      <c r="G621" s="94">
        <f>IF(AND(C621&lt;&gt;"",SUM(G$34:G620)&lt;E$25),$E$25/$E$29,0)</f>
        <v>0</v>
      </c>
      <c r="H621" s="94">
        <f t="shared" si="67"/>
        <v>0</v>
      </c>
      <c r="I621" s="94">
        <f t="shared" si="69"/>
        <v>0</v>
      </c>
      <c r="J621" s="320" t="str">
        <f t="shared" si="68"/>
        <v>2070–2071</v>
      </c>
      <c r="L621" s="356"/>
      <c r="N621" s="95"/>
    </row>
    <row r="622" spans="1:14" x14ac:dyDescent="0.3">
      <c r="A622" s="354">
        <v>62640</v>
      </c>
      <c r="B622" s="92">
        <f t="shared" si="64"/>
        <v>0</v>
      </c>
      <c r="C622" s="93"/>
      <c r="D622" s="94">
        <f t="shared" si="65"/>
        <v>0</v>
      </c>
      <c r="E622" s="355">
        <f t="shared" si="63"/>
        <v>0</v>
      </c>
      <c r="F622" s="94">
        <f t="shared" si="66"/>
        <v>0</v>
      </c>
      <c r="G622" s="94">
        <f>IF(AND(C622&lt;&gt;"",SUM(G$34:G621)&lt;E$25),$E$25/$E$29,0)</f>
        <v>0</v>
      </c>
      <c r="H622" s="94">
        <f t="shared" si="67"/>
        <v>0</v>
      </c>
      <c r="I622" s="94">
        <f t="shared" si="69"/>
        <v>0</v>
      </c>
      <c r="J622" s="320" t="str">
        <f t="shared" si="68"/>
        <v>2071–2072</v>
      </c>
      <c r="L622" s="356"/>
      <c r="N622" s="95"/>
    </row>
    <row r="623" spans="1:14" x14ac:dyDescent="0.3">
      <c r="A623" s="354">
        <v>62671</v>
      </c>
      <c r="B623" s="92">
        <f t="shared" si="64"/>
        <v>0</v>
      </c>
      <c r="C623" s="93"/>
      <c r="D623" s="94">
        <f t="shared" si="65"/>
        <v>0</v>
      </c>
      <c r="E623" s="355">
        <f t="shared" si="63"/>
        <v>0</v>
      </c>
      <c r="F623" s="94">
        <f t="shared" si="66"/>
        <v>0</v>
      </c>
      <c r="G623" s="94">
        <f>IF(AND(C623&lt;&gt;"",SUM(G$34:G622)&lt;E$25),$E$25/$E$29,0)</f>
        <v>0</v>
      </c>
      <c r="H623" s="94">
        <f t="shared" si="67"/>
        <v>0</v>
      </c>
      <c r="I623" s="94">
        <f t="shared" si="69"/>
        <v>0</v>
      </c>
      <c r="J623" s="320" t="str">
        <f t="shared" si="68"/>
        <v>2071–2072</v>
      </c>
      <c r="L623" s="356"/>
      <c r="N623" s="95"/>
    </row>
    <row r="624" spans="1:14" x14ac:dyDescent="0.3">
      <c r="A624" s="354">
        <v>62702</v>
      </c>
      <c r="B624" s="92">
        <f t="shared" si="64"/>
        <v>0</v>
      </c>
      <c r="C624" s="93"/>
      <c r="D624" s="94">
        <f t="shared" si="65"/>
        <v>0</v>
      </c>
      <c r="E624" s="355">
        <f t="shared" si="63"/>
        <v>0</v>
      </c>
      <c r="F624" s="94">
        <f t="shared" si="66"/>
        <v>0</v>
      </c>
      <c r="G624" s="94">
        <f>IF(AND(C624&lt;&gt;"",SUM(G$34:G623)&lt;E$25),$E$25/$E$29,0)</f>
        <v>0</v>
      </c>
      <c r="H624" s="94">
        <f t="shared" si="67"/>
        <v>0</v>
      </c>
      <c r="I624" s="94">
        <f t="shared" si="69"/>
        <v>0</v>
      </c>
      <c r="J624" s="320" t="str">
        <f t="shared" si="68"/>
        <v>2071–2072</v>
      </c>
      <c r="L624" s="356"/>
      <c r="N624" s="95"/>
    </row>
    <row r="625" spans="1:14" x14ac:dyDescent="0.3">
      <c r="A625" s="354">
        <v>62732</v>
      </c>
      <c r="B625" s="92">
        <f t="shared" si="64"/>
        <v>0</v>
      </c>
      <c r="C625" s="93"/>
      <c r="D625" s="94">
        <f t="shared" si="65"/>
        <v>0</v>
      </c>
      <c r="E625" s="355">
        <f t="shared" si="63"/>
        <v>0</v>
      </c>
      <c r="F625" s="94">
        <f t="shared" si="66"/>
        <v>0</v>
      </c>
      <c r="G625" s="94">
        <f>IF(AND(C625&lt;&gt;"",SUM(G$34:G624)&lt;E$25),$E$25/$E$29,0)</f>
        <v>0</v>
      </c>
      <c r="H625" s="94">
        <f t="shared" si="67"/>
        <v>0</v>
      </c>
      <c r="I625" s="94">
        <f t="shared" si="69"/>
        <v>0</v>
      </c>
      <c r="J625" s="320" t="str">
        <f t="shared" si="68"/>
        <v>2071–2072</v>
      </c>
      <c r="L625" s="356"/>
      <c r="N625" s="95"/>
    </row>
    <row r="626" spans="1:14" x14ac:dyDescent="0.3">
      <c r="A626" s="354">
        <v>62763</v>
      </c>
      <c r="B626" s="92">
        <f t="shared" si="64"/>
        <v>0</v>
      </c>
      <c r="C626" s="93"/>
      <c r="D626" s="94">
        <f t="shared" si="65"/>
        <v>0</v>
      </c>
      <c r="E626" s="355">
        <f t="shared" si="63"/>
        <v>0</v>
      </c>
      <c r="F626" s="94">
        <f t="shared" si="66"/>
        <v>0</v>
      </c>
      <c r="G626" s="94">
        <f>IF(AND(C626&lt;&gt;"",SUM(G$34:G625)&lt;E$25),$E$25/$E$29,0)</f>
        <v>0</v>
      </c>
      <c r="H626" s="94">
        <f t="shared" si="67"/>
        <v>0</v>
      </c>
      <c r="I626" s="94">
        <f t="shared" si="69"/>
        <v>0</v>
      </c>
      <c r="J626" s="320" t="str">
        <f t="shared" si="68"/>
        <v>2071–2072</v>
      </c>
      <c r="L626" s="356"/>
      <c r="N626" s="95"/>
    </row>
    <row r="627" spans="1:14" x14ac:dyDescent="0.3">
      <c r="A627" s="354">
        <v>62793</v>
      </c>
      <c r="B627" s="92">
        <f t="shared" si="64"/>
        <v>0</v>
      </c>
      <c r="C627" s="93"/>
      <c r="D627" s="94">
        <f t="shared" si="65"/>
        <v>0</v>
      </c>
      <c r="E627" s="355">
        <f t="shared" si="63"/>
        <v>0</v>
      </c>
      <c r="F627" s="94">
        <f t="shared" si="66"/>
        <v>0</v>
      </c>
      <c r="G627" s="94">
        <f>IF(AND(C627&lt;&gt;"",SUM(G$34:G626)&lt;E$25),$E$25/$E$29,0)</f>
        <v>0</v>
      </c>
      <c r="H627" s="94">
        <f t="shared" si="67"/>
        <v>0</v>
      </c>
      <c r="I627" s="94">
        <f t="shared" si="69"/>
        <v>0</v>
      </c>
      <c r="J627" s="320" t="str">
        <f t="shared" si="68"/>
        <v>2071–2072</v>
      </c>
      <c r="L627" s="356"/>
      <c r="N627" s="95"/>
    </row>
    <row r="628" spans="1:14" x14ac:dyDescent="0.3">
      <c r="A628" s="354">
        <v>62824</v>
      </c>
      <c r="B628" s="92">
        <f t="shared" si="64"/>
        <v>0</v>
      </c>
      <c r="C628" s="93"/>
      <c r="D628" s="94">
        <f t="shared" si="65"/>
        <v>0</v>
      </c>
      <c r="E628" s="355">
        <f t="shared" si="63"/>
        <v>0</v>
      </c>
      <c r="F628" s="94">
        <f t="shared" si="66"/>
        <v>0</v>
      </c>
      <c r="G628" s="94">
        <f>IF(AND(C628&lt;&gt;"",SUM(G$34:G627)&lt;E$25),$E$25/$E$29,0)</f>
        <v>0</v>
      </c>
      <c r="H628" s="94">
        <f t="shared" si="67"/>
        <v>0</v>
      </c>
      <c r="I628" s="94">
        <f t="shared" si="69"/>
        <v>0</v>
      </c>
      <c r="J628" s="320" t="str">
        <f t="shared" si="68"/>
        <v>2071–2072</v>
      </c>
      <c r="L628" s="356"/>
      <c r="N628" s="95"/>
    </row>
    <row r="629" spans="1:14" x14ac:dyDescent="0.3">
      <c r="A629" s="354">
        <v>62855</v>
      </c>
      <c r="B629" s="92">
        <f t="shared" si="64"/>
        <v>0</v>
      </c>
      <c r="C629" s="93"/>
      <c r="D629" s="94">
        <f t="shared" si="65"/>
        <v>0</v>
      </c>
      <c r="E629" s="355">
        <f t="shared" si="63"/>
        <v>0</v>
      </c>
      <c r="F629" s="94">
        <f t="shared" si="66"/>
        <v>0</v>
      </c>
      <c r="G629" s="94">
        <f>IF(AND(C629&lt;&gt;"",SUM(G$34:G628)&lt;E$25),$E$25/$E$29,0)</f>
        <v>0</v>
      </c>
      <c r="H629" s="94">
        <f t="shared" si="67"/>
        <v>0</v>
      </c>
      <c r="I629" s="94">
        <f t="shared" si="69"/>
        <v>0</v>
      </c>
      <c r="J629" s="320" t="str">
        <f t="shared" si="68"/>
        <v>2071–2072</v>
      </c>
      <c r="L629" s="356"/>
      <c r="N629" s="95"/>
    </row>
    <row r="630" spans="1:14" x14ac:dyDescent="0.3">
      <c r="A630" s="354">
        <v>62884</v>
      </c>
      <c r="B630" s="92">
        <f t="shared" si="64"/>
        <v>0</v>
      </c>
      <c r="C630" s="93"/>
      <c r="D630" s="94">
        <f t="shared" si="65"/>
        <v>0</v>
      </c>
      <c r="E630" s="355">
        <f t="shared" si="63"/>
        <v>0</v>
      </c>
      <c r="F630" s="94">
        <f t="shared" si="66"/>
        <v>0</v>
      </c>
      <c r="G630" s="94">
        <f>IF(AND(C630&lt;&gt;"",SUM(G$34:G629)&lt;E$25),$E$25/$E$29,0)</f>
        <v>0</v>
      </c>
      <c r="H630" s="94">
        <f t="shared" si="67"/>
        <v>0</v>
      </c>
      <c r="I630" s="94">
        <f t="shared" si="69"/>
        <v>0</v>
      </c>
      <c r="J630" s="320" t="str">
        <f t="shared" si="68"/>
        <v>2071–2072</v>
      </c>
      <c r="L630" s="356"/>
      <c r="N630" s="95"/>
    </row>
    <row r="631" spans="1:14" x14ac:dyDescent="0.3">
      <c r="A631" s="354">
        <v>62915</v>
      </c>
      <c r="B631" s="92">
        <f t="shared" si="64"/>
        <v>0</v>
      </c>
      <c r="C631" s="93"/>
      <c r="D631" s="94">
        <f t="shared" si="65"/>
        <v>0</v>
      </c>
      <c r="E631" s="355">
        <f t="shared" si="63"/>
        <v>0</v>
      </c>
      <c r="F631" s="94">
        <f t="shared" si="66"/>
        <v>0</v>
      </c>
      <c r="G631" s="94">
        <f>IF(AND(C631&lt;&gt;"",SUM(G$34:G630)&lt;E$25),$E$25/$E$29,0)</f>
        <v>0</v>
      </c>
      <c r="H631" s="94">
        <f t="shared" si="67"/>
        <v>0</v>
      </c>
      <c r="I631" s="94">
        <f t="shared" si="69"/>
        <v>0</v>
      </c>
      <c r="J631" s="320" t="str">
        <f t="shared" si="68"/>
        <v>2071–2072</v>
      </c>
      <c r="L631" s="356"/>
      <c r="N631" s="95"/>
    </row>
    <row r="632" spans="1:14" x14ac:dyDescent="0.3">
      <c r="A632" s="354">
        <v>62945</v>
      </c>
      <c r="B632" s="92">
        <f t="shared" si="64"/>
        <v>0</v>
      </c>
      <c r="C632" s="93"/>
      <c r="D632" s="94">
        <f t="shared" si="65"/>
        <v>0</v>
      </c>
      <c r="E632" s="355">
        <f t="shared" si="63"/>
        <v>0</v>
      </c>
      <c r="F632" s="94">
        <f t="shared" si="66"/>
        <v>0</v>
      </c>
      <c r="G632" s="94">
        <f>IF(AND(C632&lt;&gt;"",SUM(G$34:G631)&lt;E$25),$E$25/$E$29,0)</f>
        <v>0</v>
      </c>
      <c r="H632" s="94">
        <f t="shared" si="67"/>
        <v>0</v>
      </c>
      <c r="I632" s="94">
        <f t="shared" si="69"/>
        <v>0</v>
      </c>
      <c r="J632" s="320" t="str">
        <f t="shared" si="68"/>
        <v>2071–2072</v>
      </c>
      <c r="L632" s="356"/>
      <c r="N632" s="95"/>
    </row>
    <row r="633" spans="1:14" x14ac:dyDescent="0.3">
      <c r="A633" s="354">
        <v>62976</v>
      </c>
      <c r="B633" s="92">
        <f t="shared" si="64"/>
        <v>0</v>
      </c>
      <c r="C633" s="93"/>
      <c r="D633" s="94">
        <f t="shared" si="65"/>
        <v>0</v>
      </c>
      <c r="E633" s="355">
        <f t="shared" si="63"/>
        <v>0</v>
      </c>
      <c r="F633" s="94">
        <f t="shared" si="66"/>
        <v>0</v>
      </c>
      <c r="G633" s="94">
        <f>IF(AND(C633&lt;&gt;"",SUM(G$34:G632)&lt;E$25),$E$25/$E$29,0)</f>
        <v>0</v>
      </c>
      <c r="H633" s="94">
        <f t="shared" si="67"/>
        <v>0</v>
      </c>
      <c r="I633" s="94">
        <f t="shared" si="69"/>
        <v>0</v>
      </c>
      <c r="J633" s="320" t="str">
        <f t="shared" si="68"/>
        <v>2071–2072</v>
      </c>
      <c r="L633" s="356"/>
      <c r="N633" s="95"/>
    </row>
    <row r="634" spans="1:14" x14ac:dyDescent="0.3">
      <c r="A634" s="354">
        <v>63006</v>
      </c>
      <c r="B634" s="92">
        <f t="shared" si="64"/>
        <v>0</v>
      </c>
      <c r="C634" s="93"/>
      <c r="D634" s="94">
        <f t="shared" si="65"/>
        <v>0</v>
      </c>
      <c r="E634" s="355">
        <f t="shared" si="63"/>
        <v>0</v>
      </c>
      <c r="F634" s="94">
        <f t="shared" si="66"/>
        <v>0</v>
      </c>
      <c r="G634" s="94">
        <f>IF(AND(C634&lt;&gt;"",SUM(G$34:G633)&lt;E$25),$E$25/$E$29,0)</f>
        <v>0</v>
      </c>
      <c r="H634" s="94">
        <f t="shared" si="67"/>
        <v>0</v>
      </c>
      <c r="I634" s="94">
        <f t="shared" si="69"/>
        <v>0</v>
      </c>
      <c r="J634" s="320" t="str">
        <f t="shared" si="68"/>
        <v>2072–2073</v>
      </c>
      <c r="L634" s="356"/>
      <c r="N634" s="95"/>
    </row>
    <row r="635" spans="1:14" x14ac:dyDescent="0.3">
      <c r="A635" s="354">
        <v>63037</v>
      </c>
      <c r="B635" s="92">
        <f t="shared" si="64"/>
        <v>0</v>
      </c>
      <c r="C635" s="93"/>
      <c r="D635" s="94">
        <f t="shared" si="65"/>
        <v>0</v>
      </c>
      <c r="E635" s="355">
        <f t="shared" si="63"/>
        <v>0</v>
      </c>
      <c r="F635" s="94">
        <f t="shared" si="66"/>
        <v>0</v>
      </c>
      <c r="G635" s="94">
        <f>IF(AND(C635&lt;&gt;"",SUM(G$34:G634)&lt;E$25),$E$25/$E$29,0)</f>
        <v>0</v>
      </c>
      <c r="H635" s="94">
        <f t="shared" si="67"/>
        <v>0</v>
      </c>
      <c r="I635" s="94">
        <f t="shared" si="69"/>
        <v>0</v>
      </c>
      <c r="J635" s="320" t="str">
        <f t="shared" si="68"/>
        <v>2072–2073</v>
      </c>
      <c r="L635" s="356"/>
      <c r="N635" s="95"/>
    </row>
    <row r="636" spans="1:14" x14ac:dyDescent="0.3">
      <c r="A636" s="354">
        <v>63068</v>
      </c>
      <c r="B636" s="92">
        <f t="shared" si="64"/>
        <v>0</v>
      </c>
      <c r="C636" s="93"/>
      <c r="D636" s="94">
        <f t="shared" si="65"/>
        <v>0</v>
      </c>
      <c r="E636" s="355">
        <f t="shared" si="63"/>
        <v>0</v>
      </c>
      <c r="F636" s="94">
        <f t="shared" si="66"/>
        <v>0</v>
      </c>
      <c r="G636" s="94">
        <f>IF(AND(C636&lt;&gt;"",SUM(G$34:G635)&lt;E$25),$E$25/$E$29,0)</f>
        <v>0</v>
      </c>
      <c r="H636" s="94">
        <f t="shared" si="67"/>
        <v>0</v>
      </c>
      <c r="I636" s="94">
        <f t="shared" si="69"/>
        <v>0</v>
      </c>
      <c r="J636" s="320" t="str">
        <f t="shared" si="68"/>
        <v>2072–2073</v>
      </c>
      <c r="L636" s="356"/>
      <c r="N636" s="95"/>
    </row>
    <row r="637" spans="1:14" x14ac:dyDescent="0.3">
      <c r="A637" s="354">
        <v>63098</v>
      </c>
      <c r="B637" s="92">
        <f t="shared" si="64"/>
        <v>0</v>
      </c>
      <c r="C637" s="93"/>
      <c r="D637" s="94">
        <f t="shared" si="65"/>
        <v>0</v>
      </c>
      <c r="E637" s="355">
        <f t="shared" si="63"/>
        <v>0</v>
      </c>
      <c r="F637" s="94">
        <f t="shared" si="66"/>
        <v>0</v>
      </c>
      <c r="G637" s="94">
        <f>IF(AND(C637&lt;&gt;"",SUM(G$34:G636)&lt;E$25),$E$25/$E$29,0)</f>
        <v>0</v>
      </c>
      <c r="H637" s="94">
        <f t="shared" si="67"/>
        <v>0</v>
      </c>
      <c r="I637" s="94">
        <f t="shared" si="69"/>
        <v>0</v>
      </c>
      <c r="J637" s="320" t="str">
        <f t="shared" si="68"/>
        <v>2072–2073</v>
      </c>
      <c r="L637" s="356"/>
      <c r="N637" s="95"/>
    </row>
    <row r="638" spans="1:14" x14ac:dyDescent="0.3">
      <c r="A638" s="354">
        <v>63129</v>
      </c>
      <c r="B638" s="92">
        <f t="shared" si="64"/>
        <v>0</v>
      </c>
      <c r="C638" s="93"/>
      <c r="D638" s="94">
        <f t="shared" si="65"/>
        <v>0</v>
      </c>
      <c r="E638" s="355">
        <f t="shared" si="63"/>
        <v>0</v>
      </c>
      <c r="F638" s="94">
        <f t="shared" si="66"/>
        <v>0</v>
      </c>
      <c r="G638" s="94">
        <f>IF(AND(C638&lt;&gt;"",SUM(G$34:G637)&lt;E$25),$E$25/$E$29,0)</f>
        <v>0</v>
      </c>
      <c r="H638" s="94">
        <f t="shared" si="67"/>
        <v>0</v>
      </c>
      <c r="I638" s="94">
        <f t="shared" si="69"/>
        <v>0</v>
      </c>
      <c r="J638" s="320" t="str">
        <f t="shared" si="68"/>
        <v>2072–2073</v>
      </c>
      <c r="L638" s="356"/>
      <c r="N638" s="95"/>
    </row>
    <row r="639" spans="1:14" x14ac:dyDescent="0.3">
      <c r="A639" s="354">
        <v>63159</v>
      </c>
      <c r="B639" s="92">
        <f t="shared" si="64"/>
        <v>0</v>
      </c>
      <c r="C639" s="93"/>
      <c r="D639" s="94">
        <f t="shared" si="65"/>
        <v>0</v>
      </c>
      <c r="E639" s="355">
        <f t="shared" si="63"/>
        <v>0</v>
      </c>
      <c r="F639" s="94">
        <f t="shared" si="66"/>
        <v>0</v>
      </c>
      <c r="G639" s="94">
        <f>IF(AND(C639&lt;&gt;"",SUM(G$34:G638)&lt;E$25),$E$25/$E$29,0)</f>
        <v>0</v>
      </c>
      <c r="H639" s="94">
        <f t="shared" si="67"/>
        <v>0</v>
      </c>
      <c r="I639" s="94">
        <f t="shared" si="69"/>
        <v>0</v>
      </c>
      <c r="J639" s="320" t="str">
        <f t="shared" si="68"/>
        <v>2072–2073</v>
      </c>
      <c r="L639" s="356"/>
      <c r="N639" s="95"/>
    </row>
    <row r="640" spans="1:14" x14ac:dyDescent="0.3">
      <c r="A640" s="354">
        <v>63190</v>
      </c>
      <c r="B640" s="92">
        <f t="shared" si="64"/>
        <v>0</v>
      </c>
      <c r="C640" s="93"/>
      <c r="D640" s="94">
        <f t="shared" si="65"/>
        <v>0</v>
      </c>
      <c r="E640" s="355">
        <f t="shared" si="63"/>
        <v>0</v>
      </c>
      <c r="F640" s="94">
        <f t="shared" si="66"/>
        <v>0</v>
      </c>
      <c r="G640" s="94">
        <f>IF(AND(C640&lt;&gt;"",SUM(G$34:G639)&lt;E$25),$E$25/$E$29,0)</f>
        <v>0</v>
      </c>
      <c r="H640" s="94">
        <f t="shared" si="67"/>
        <v>0</v>
      </c>
      <c r="I640" s="94">
        <f t="shared" si="69"/>
        <v>0</v>
      </c>
      <c r="J640" s="320" t="str">
        <f t="shared" si="68"/>
        <v>2072–2073</v>
      </c>
      <c r="L640" s="356"/>
      <c r="N640" s="95"/>
    </row>
    <row r="641" spans="1:14" x14ac:dyDescent="0.3">
      <c r="A641" s="354">
        <v>63221</v>
      </c>
      <c r="B641" s="92">
        <f t="shared" si="64"/>
        <v>0</v>
      </c>
      <c r="C641" s="93"/>
      <c r="D641" s="94">
        <f t="shared" si="65"/>
        <v>0</v>
      </c>
      <c r="E641" s="355">
        <f t="shared" si="63"/>
        <v>0</v>
      </c>
      <c r="F641" s="94">
        <f t="shared" si="66"/>
        <v>0</v>
      </c>
      <c r="G641" s="94">
        <f>IF(AND(C641&lt;&gt;"",SUM(G$34:G640)&lt;E$25),$E$25/$E$29,0)</f>
        <v>0</v>
      </c>
      <c r="H641" s="94">
        <f t="shared" si="67"/>
        <v>0</v>
      </c>
      <c r="I641" s="94">
        <f t="shared" si="69"/>
        <v>0</v>
      </c>
      <c r="J641" s="320" t="str">
        <f t="shared" si="68"/>
        <v>2072–2073</v>
      </c>
      <c r="L641" s="356"/>
      <c r="N641" s="95"/>
    </row>
    <row r="642" spans="1:14" x14ac:dyDescent="0.3">
      <c r="A642" s="354">
        <v>63249</v>
      </c>
      <c r="B642" s="92">
        <f t="shared" si="64"/>
        <v>0</v>
      </c>
      <c r="C642" s="93"/>
      <c r="D642" s="94">
        <f t="shared" si="65"/>
        <v>0</v>
      </c>
      <c r="E642" s="355">
        <f t="shared" si="63"/>
        <v>0</v>
      </c>
      <c r="F642" s="94">
        <f t="shared" si="66"/>
        <v>0</v>
      </c>
      <c r="G642" s="94">
        <f>IF(AND(C642&lt;&gt;"",SUM(G$34:G641)&lt;E$25),$E$25/$E$29,0)</f>
        <v>0</v>
      </c>
      <c r="H642" s="94">
        <f t="shared" si="67"/>
        <v>0</v>
      </c>
      <c r="I642" s="94">
        <f t="shared" si="69"/>
        <v>0</v>
      </c>
      <c r="J642" s="320" t="str">
        <f t="shared" si="68"/>
        <v>2072–2073</v>
      </c>
      <c r="L642" s="356"/>
      <c r="N642" s="95"/>
    </row>
    <row r="643" spans="1:14" x14ac:dyDescent="0.3">
      <c r="A643" s="354">
        <v>63280</v>
      </c>
      <c r="B643" s="92">
        <f t="shared" si="64"/>
        <v>0</v>
      </c>
      <c r="C643" s="93"/>
      <c r="D643" s="94">
        <f t="shared" si="65"/>
        <v>0</v>
      </c>
      <c r="E643" s="355">
        <f t="shared" si="63"/>
        <v>0</v>
      </c>
      <c r="F643" s="94">
        <f t="shared" si="66"/>
        <v>0</v>
      </c>
      <c r="G643" s="94">
        <f>IF(AND(C643&lt;&gt;"",SUM(G$34:G642)&lt;E$25),$E$25/$E$29,0)</f>
        <v>0</v>
      </c>
      <c r="H643" s="94">
        <f t="shared" si="67"/>
        <v>0</v>
      </c>
      <c r="I643" s="94">
        <f t="shared" si="69"/>
        <v>0</v>
      </c>
      <c r="J643" s="320" t="str">
        <f t="shared" si="68"/>
        <v>2072–2073</v>
      </c>
      <c r="L643" s="356"/>
      <c r="N643" s="95"/>
    </row>
    <row r="644" spans="1:14" x14ac:dyDescent="0.3">
      <c r="A644" s="354">
        <v>63310</v>
      </c>
      <c r="B644" s="92">
        <f t="shared" si="64"/>
        <v>0</v>
      </c>
      <c r="C644" s="93"/>
      <c r="D644" s="94">
        <f t="shared" si="65"/>
        <v>0</v>
      </c>
      <c r="E644" s="355">
        <f t="shared" si="63"/>
        <v>0</v>
      </c>
      <c r="F644" s="94">
        <f t="shared" si="66"/>
        <v>0</v>
      </c>
      <c r="G644" s="94">
        <f>IF(AND(C644&lt;&gt;"",SUM(G$34:G643)&lt;E$25),$E$25/$E$29,0)</f>
        <v>0</v>
      </c>
      <c r="H644" s="94">
        <f t="shared" si="67"/>
        <v>0</v>
      </c>
      <c r="I644" s="94">
        <f t="shared" si="69"/>
        <v>0</v>
      </c>
      <c r="J644" s="320" t="str">
        <f t="shared" si="68"/>
        <v>2072–2073</v>
      </c>
      <c r="L644" s="356"/>
      <c r="N644" s="95"/>
    </row>
    <row r="645" spans="1:14" x14ac:dyDescent="0.3">
      <c r="A645" s="354">
        <v>63341</v>
      </c>
      <c r="B645" s="92">
        <f t="shared" si="64"/>
        <v>0</v>
      </c>
      <c r="C645" s="93"/>
      <c r="D645" s="94">
        <f t="shared" si="65"/>
        <v>0</v>
      </c>
      <c r="E645" s="355">
        <f t="shared" si="63"/>
        <v>0</v>
      </c>
      <c r="F645" s="94">
        <f t="shared" si="66"/>
        <v>0</v>
      </c>
      <c r="G645" s="94">
        <f>IF(AND(C645&lt;&gt;"",SUM(G$34:G644)&lt;E$25),$E$25/$E$29,0)</f>
        <v>0</v>
      </c>
      <c r="H645" s="94">
        <f t="shared" si="67"/>
        <v>0</v>
      </c>
      <c r="I645" s="94">
        <f t="shared" si="69"/>
        <v>0</v>
      </c>
      <c r="J645" s="320" t="str">
        <f t="shared" si="68"/>
        <v>2072–2073</v>
      </c>
      <c r="L645" s="356"/>
      <c r="N645" s="95"/>
    </row>
    <row r="646" spans="1:14" x14ac:dyDescent="0.3">
      <c r="A646" s="354">
        <v>63371</v>
      </c>
      <c r="B646" s="92">
        <f t="shared" si="64"/>
        <v>0</v>
      </c>
      <c r="C646" s="93"/>
      <c r="D646" s="94">
        <f t="shared" si="65"/>
        <v>0</v>
      </c>
      <c r="E646" s="355">
        <f t="shared" si="63"/>
        <v>0</v>
      </c>
      <c r="F646" s="94">
        <f t="shared" si="66"/>
        <v>0</v>
      </c>
      <c r="G646" s="94">
        <f>IF(AND(C646&lt;&gt;"",SUM(G$34:G645)&lt;E$25),$E$25/$E$29,0)</f>
        <v>0</v>
      </c>
      <c r="H646" s="94">
        <f t="shared" si="67"/>
        <v>0</v>
      </c>
      <c r="I646" s="94">
        <f t="shared" si="69"/>
        <v>0</v>
      </c>
      <c r="J646" s="320" t="str">
        <f t="shared" si="68"/>
        <v>2073–2074</v>
      </c>
      <c r="L646" s="356"/>
      <c r="N646" s="95"/>
    </row>
    <row r="647" spans="1:14" x14ac:dyDescent="0.3">
      <c r="A647" s="354">
        <v>63402</v>
      </c>
      <c r="B647" s="92">
        <f t="shared" si="64"/>
        <v>0</v>
      </c>
      <c r="C647" s="93"/>
      <c r="D647" s="94">
        <f t="shared" si="65"/>
        <v>0</v>
      </c>
      <c r="E647" s="355">
        <f t="shared" si="63"/>
        <v>0</v>
      </c>
      <c r="F647" s="94">
        <f t="shared" si="66"/>
        <v>0</v>
      </c>
      <c r="G647" s="94">
        <f>IF(AND(C647&lt;&gt;"",SUM(G$34:G646)&lt;E$25),$E$25/$E$29,0)</f>
        <v>0</v>
      </c>
      <c r="H647" s="94">
        <f t="shared" si="67"/>
        <v>0</v>
      </c>
      <c r="I647" s="94">
        <f t="shared" si="69"/>
        <v>0</v>
      </c>
      <c r="J647" s="320" t="str">
        <f t="shared" si="68"/>
        <v>2073–2074</v>
      </c>
      <c r="L647" s="356"/>
      <c r="N647" s="95"/>
    </row>
    <row r="648" spans="1:14" x14ac:dyDescent="0.3">
      <c r="A648" s="354">
        <v>63433</v>
      </c>
      <c r="B648" s="92">
        <f t="shared" si="64"/>
        <v>0</v>
      </c>
      <c r="C648" s="93"/>
      <c r="D648" s="94">
        <f t="shared" si="65"/>
        <v>0</v>
      </c>
      <c r="E648" s="355">
        <f t="shared" si="63"/>
        <v>0</v>
      </c>
      <c r="F648" s="94">
        <f t="shared" si="66"/>
        <v>0</v>
      </c>
      <c r="G648" s="94">
        <f>IF(AND(C648&lt;&gt;"",SUM(G$34:G647)&lt;E$25),$E$25/$E$29,0)</f>
        <v>0</v>
      </c>
      <c r="H648" s="94">
        <f t="shared" si="67"/>
        <v>0</v>
      </c>
      <c r="I648" s="94">
        <f t="shared" si="69"/>
        <v>0</v>
      </c>
      <c r="J648" s="320" t="str">
        <f t="shared" si="68"/>
        <v>2073–2074</v>
      </c>
      <c r="L648" s="356"/>
      <c r="N648" s="95"/>
    </row>
    <row r="649" spans="1:14" x14ac:dyDescent="0.3">
      <c r="A649" s="354">
        <v>63463</v>
      </c>
      <c r="B649" s="92">
        <f t="shared" si="64"/>
        <v>0</v>
      </c>
      <c r="C649" s="93"/>
      <c r="D649" s="94">
        <f t="shared" si="65"/>
        <v>0</v>
      </c>
      <c r="E649" s="355">
        <f t="shared" si="63"/>
        <v>0</v>
      </c>
      <c r="F649" s="94">
        <f t="shared" si="66"/>
        <v>0</v>
      </c>
      <c r="G649" s="94">
        <f>IF(AND(C649&lt;&gt;"",SUM(G$34:G648)&lt;E$25),$E$25/$E$29,0)</f>
        <v>0</v>
      </c>
      <c r="H649" s="94">
        <f t="shared" si="67"/>
        <v>0</v>
      </c>
      <c r="I649" s="94">
        <f t="shared" si="69"/>
        <v>0</v>
      </c>
      <c r="J649" s="320" t="str">
        <f t="shared" si="68"/>
        <v>2073–2074</v>
      </c>
      <c r="L649" s="356"/>
      <c r="N649" s="95"/>
    </row>
    <row r="650" spans="1:14" x14ac:dyDescent="0.3">
      <c r="A650" s="354">
        <v>63494</v>
      </c>
      <c r="B650" s="92">
        <f t="shared" si="64"/>
        <v>0</v>
      </c>
      <c r="C650" s="93"/>
      <c r="D650" s="94">
        <f t="shared" si="65"/>
        <v>0</v>
      </c>
      <c r="E650" s="355">
        <f t="shared" si="63"/>
        <v>0</v>
      </c>
      <c r="F650" s="94">
        <f t="shared" si="66"/>
        <v>0</v>
      </c>
      <c r="G650" s="94">
        <f>IF(AND(C650&lt;&gt;"",SUM(G$34:G649)&lt;E$25),$E$25/$E$29,0)</f>
        <v>0</v>
      </c>
      <c r="H650" s="94">
        <f t="shared" si="67"/>
        <v>0</v>
      </c>
      <c r="I650" s="94">
        <f t="shared" si="69"/>
        <v>0</v>
      </c>
      <c r="J650" s="320" t="str">
        <f t="shared" si="68"/>
        <v>2073–2074</v>
      </c>
      <c r="L650" s="356"/>
      <c r="N650" s="95"/>
    </row>
    <row r="651" spans="1:14" x14ac:dyDescent="0.3">
      <c r="A651" s="354">
        <v>63524</v>
      </c>
      <c r="B651" s="92">
        <f t="shared" si="64"/>
        <v>0</v>
      </c>
      <c r="C651" s="93"/>
      <c r="D651" s="94">
        <f t="shared" si="65"/>
        <v>0</v>
      </c>
      <c r="E651" s="355">
        <f t="shared" si="63"/>
        <v>0</v>
      </c>
      <c r="F651" s="94">
        <f t="shared" si="66"/>
        <v>0</v>
      </c>
      <c r="G651" s="94">
        <f>IF(AND(C651&lt;&gt;"",SUM(G$34:G650)&lt;E$25),$E$25/$E$29,0)</f>
        <v>0</v>
      </c>
      <c r="H651" s="94">
        <f t="shared" si="67"/>
        <v>0</v>
      </c>
      <c r="I651" s="94">
        <f t="shared" si="69"/>
        <v>0</v>
      </c>
      <c r="J651" s="320" t="str">
        <f t="shared" si="68"/>
        <v>2073–2074</v>
      </c>
      <c r="L651" s="356"/>
      <c r="N651" s="95"/>
    </row>
    <row r="652" spans="1:14" x14ac:dyDescent="0.3">
      <c r="A652" s="354">
        <v>63555</v>
      </c>
      <c r="B652" s="92">
        <f t="shared" si="64"/>
        <v>0</v>
      </c>
      <c r="C652" s="93"/>
      <c r="D652" s="94">
        <f t="shared" si="65"/>
        <v>0</v>
      </c>
      <c r="E652" s="355">
        <f t="shared" si="63"/>
        <v>0</v>
      </c>
      <c r="F652" s="94">
        <f t="shared" si="66"/>
        <v>0</v>
      </c>
      <c r="G652" s="94">
        <f>IF(AND(C652&lt;&gt;"",SUM(G$34:G651)&lt;E$25),$E$25/$E$29,0)</f>
        <v>0</v>
      </c>
      <c r="H652" s="94">
        <f t="shared" si="67"/>
        <v>0</v>
      </c>
      <c r="I652" s="94">
        <f t="shared" si="69"/>
        <v>0</v>
      </c>
      <c r="J652" s="320" t="str">
        <f t="shared" si="68"/>
        <v>2073–2074</v>
      </c>
      <c r="L652" s="356"/>
      <c r="N652" s="95"/>
    </row>
    <row r="653" spans="1:14" x14ac:dyDescent="0.3">
      <c r="A653" s="354">
        <v>63586</v>
      </c>
      <c r="B653" s="92">
        <f t="shared" si="64"/>
        <v>0</v>
      </c>
      <c r="C653" s="93"/>
      <c r="D653" s="94">
        <f t="shared" si="65"/>
        <v>0</v>
      </c>
      <c r="E653" s="355">
        <f t="shared" si="63"/>
        <v>0</v>
      </c>
      <c r="F653" s="94">
        <f t="shared" si="66"/>
        <v>0</v>
      </c>
      <c r="G653" s="94">
        <f>IF(AND(C653&lt;&gt;"",SUM(G$34:G652)&lt;E$25),$E$25/$E$29,0)</f>
        <v>0</v>
      </c>
      <c r="H653" s="94">
        <f t="shared" si="67"/>
        <v>0</v>
      </c>
      <c r="I653" s="94">
        <f t="shared" si="69"/>
        <v>0</v>
      </c>
      <c r="J653" s="320" t="str">
        <f t="shared" si="68"/>
        <v>2073–2074</v>
      </c>
      <c r="L653" s="356"/>
      <c r="N653" s="95"/>
    </row>
    <row r="654" spans="1:14" x14ac:dyDescent="0.3">
      <c r="A654" s="354">
        <v>63614</v>
      </c>
      <c r="B654" s="92">
        <f t="shared" si="64"/>
        <v>0</v>
      </c>
      <c r="C654" s="93"/>
      <c r="D654" s="94">
        <f t="shared" si="65"/>
        <v>0</v>
      </c>
      <c r="E654" s="355">
        <f t="shared" si="63"/>
        <v>0</v>
      </c>
      <c r="F654" s="94">
        <f t="shared" si="66"/>
        <v>0</v>
      </c>
      <c r="G654" s="94">
        <f>IF(AND(C654&lt;&gt;"",SUM(G$34:G653)&lt;E$25),$E$25/$E$29,0)</f>
        <v>0</v>
      </c>
      <c r="H654" s="94">
        <f t="shared" si="67"/>
        <v>0</v>
      </c>
      <c r="I654" s="94">
        <f t="shared" si="69"/>
        <v>0</v>
      </c>
      <c r="J654" s="320" t="str">
        <f t="shared" si="68"/>
        <v>2073–2074</v>
      </c>
      <c r="L654" s="356"/>
      <c r="N654" s="95"/>
    </row>
    <row r="655" spans="1:14" x14ac:dyDescent="0.3">
      <c r="A655" s="354">
        <v>63645</v>
      </c>
      <c r="B655" s="92">
        <f t="shared" si="64"/>
        <v>0</v>
      </c>
      <c r="C655" s="93"/>
      <c r="D655" s="94">
        <f t="shared" si="65"/>
        <v>0</v>
      </c>
      <c r="E655" s="355">
        <f t="shared" si="63"/>
        <v>0</v>
      </c>
      <c r="F655" s="94">
        <f t="shared" si="66"/>
        <v>0</v>
      </c>
      <c r="G655" s="94">
        <f>IF(AND(C655&lt;&gt;"",SUM(G$34:G654)&lt;E$25),$E$25/$E$29,0)</f>
        <v>0</v>
      </c>
      <c r="H655" s="94">
        <f t="shared" si="67"/>
        <v>0</v>
      </c>
      <c r="I655" s="94">
        <f t="shared" si="69"/>
        <v>0</v>
      </c>
      <c r="J655" s="320" t="str">
        <f t="shared" si="68"/>
        <v>2073–2074</v>
      </c>
      <c r="L655" s="356"/>
      <c r="N655" s="95"/>
    </row>
    <row r="656" spans="1:14" x14ac:dyDescent="0.3">
      <c r="A656" s="354">
        <v>63675</v>
      </c>
      <c r="B656" s="92">
        <f t="shared" si="64"/>
        <v>0</v>
      </c>
      <c r="C656" s="93"/>
      <c r="D656" s="94">
        <f t="shared" si="65"/>
        <v>0</v>
      </c>
      <c r="E656" s="355">
        <f t="shared" si="63"/>
        <v>0</v>
      </c>
      <c r="F656" s="94">
        <f t="shared" si="66"/>
        <v>0</v>
      </c>
      <c r="G656" s="94">
        <f>IF(AND(C656&lt;&gt;"",SUM(G$34:G655)&lt;E$25),$E$25/$E$29,0)</f>
        <v>0</v>
      </c>
      <c r="H656" s="94">
        <f t="shared" si="67"/>
        <v>0</v>
      </c>
      <c r="I656" s="94">
        <f t="shared" si="69"/>
        <v>0</v>
      </c>
      <c r="J656" s="320" t="str">
        <f t="shared" si="68"/>
        <v>2073–2074</v>
      </c>
      <c r="L656" s="356"/>
      <c r="N656" s="95"/>
    </row>
    <row r="657" spans="1:14" x14ac:dyDescent="0.3">
      <c r="A657" s="354">
        <v>63706</v>
      </c>
      <c r="B657" s="92">
        <f t="shared" si="64"/>
        <v>0</v>
      </c>
      <c r="C657" s="93"/>
      <c r="D657" s="94">
        <f t="shared" si="65"/>
        <v>0</v>
      </c>
      <c r="E657" s="355">
        <f t="shared" si="63"/>
        <v>0</v>
      </c>
      <c r="F657" s="94">
        <f t="shared" si="66"/>
        <v>0</v>
      </c>
      <c r="G657" s="94">
        <f>IF(AND(C657&lt;&gt;"",SUM(G$34:G656)&lt;E$25),$E$25/$E$29,0)</f>
        <v>0</v>
      </c>
      <c r="H657" s="94">
        <f t="shared" si="67"/>
        <v>0</v>
      </c>
      <c r="I657" s="94">
        <f t="shared" si="69"/>
        <v>0</v>
      </c>
      <c r="J657" s="320" t="str">
        <f t="shared" si="68"/>
        <v>2073–2074</v>
      </c>
      <c r="L657" s="356"/>
      <c r="N657" s="95"/>
    </row>
    <row r="658" spans="1:14" x14ac:dyDescent="0.3">
      <c r="A658" s="354">
        <v>63736</v>
      </c>
      <c r="B658" s="92">
        <f t="shared" si="64"/>
        <v>0</v>
      </c>
      <c r="C658" s="93"/>
      <c r="D658" s="94">
        <f t="shared" si="65"/>
        <v>0</v>
      </c>
      <c r="E658" s="355">
        <f t="shared" si="63"/>
        <v>0</v>
      </c>
      <c r="F658" s="94">
        <f t="shared" si="66"/>
        <v>0</v>
      </c>
      <c r="G658" s="94">
        <f>IF(AND(C658&lt;&gt;"",SUM(G$34:G657)&lt;E$25),$E$25/$E$29,0)</f>
        <v>0</v>
      </c>
      <c r="H658" s="94">
        <f t="shared" si="67"/>
        <v>0</v>
      </c>
      <c r="I658" s="94">
        <f t="shared" si="69"/>
        <v>0</v>
      </c>
      <c r="J658" s="320" t="str">
        <f t="shared" si="68"/>
        <v>2074–2075</v>
      </c>
      <c r="L658" s="356"/>
      <c r="N658" s="95"/>
    </row>
    <row r="659" spans="1:14" x14ac:dyDescent="0.3">
      <c r="A659" s="354">
        <v>63767</v>
      </c>
      <c r="B659" s="92">
        <f t="shared" si="64"/>
        <v>0</v>
      </c>
      <c r="C659" s="93"/>
      <c r="D659" s="94">
        <f t="shared" si="65"/>
        <v>0</v>
      </c>
      <c r="E659" s="355">
        <f t="shared" si="63"/>
        <v>0</v>
      </c>
      <c r="F659" s="94">
        <f t="shared" si="66"/>
        <v>0</v>
      </c>
      <c r="G659" s="94">
        <f>IF(AND(C659&lt;&gt;"",SUM(G$34:G658)&lt;E$25),$E$25/$E$29,0)</f>
        <v>0</v>
      </c>
      <c r="H659" s="94">
        <f t="shared" si="67"/>
        <v>0</v>
      </c>
      <c r="I659" s="94">
        <f t="shared" si="69"/>
        <v>0</v>
      </c>
      <c r="J659" s="320" t="str">
        <f t="shared" si="68"/>
        <v>2074–2075</v>
      </c>
      <c r="L659" s="356"/>
      <c r="N659" s="95"/>
    </row>
    <row r="660" spans="1:14" x14ac:dyDescent="0.3">
      <c r="A660" s="354">
        <v>63798</v>
      </c>
      <c r="B660" s="92">
        <f t="shared" si="64"/>
        <v>0</v>
      </c>
      <c r="C660" s="93"/>
      <c r="D660" s="94">
        <f t="shared" si="65"/>
        <v>0</v>
      </c>
      <c r="E660" s="355">
        <f t="shared" si="63"/>
        <v>0</v>
      </c>
      <c r="F660" s="94">
        <f t="shared" si="66"/>
        <v>0</v>
      </c>
      <c r="G660" s="94">
        <f>IF(AND(C660&lt;&gt;"",SUM(G$34:G659)&lt;E$25),$E$25/$E$29,0)</f>
        <v>0</v>
      </c>
      <c r="H660" s="94">
        <f t="shared" si="67"/>
        <v>0</v>
      </c>
      <c r="I660" s="94">
        <f t="shared" si="69"/>
        <v>0</v>
      </c>
      <c r="J660" s="320" t="str">
        <f t="shared" si="68"/>
        <v>2074–2075</v>
      </c>
      <c r="L660" s="356"/>
      <c r="N660" s="95"/>
    </row>
    <row r="661" spans="1:14" x14ac:dyDescent="0.3">
      <c r="A661" s="354">
        <v>63828</v>
      </c>
      <c r="B661" s="92">
        <f t="shared" si="64"/>
        <v>0</v>
      </c>
      <c r="C661" s="93"/>
      <c r="D661" s="94">
        <f t="shared" si="65"/>
        <v>0</v>
      </c>
      <c r="E661" s="355">
        <f t="shared" si="63"/>
        <v>0</v>
      </c>
      <c r="F661" s="94">
        <f t="shared" si="66"/>
        <v>0</v>
      </c>
      <c r="G661" s="94">
        <f>IF(AND(C661&lt;&gt;"",SUM(G$34:G660)&lt;E$25),$E$25/$E$29,0)</f>
        <v>0</v>
      </c>
      <c r="H661" s="94">
        <f t="shared" si="67"/>
        <v>0</v>
      </c>
      <c r="I661" s="94">
        <f t="shared" si="69"/>
        <v>0</v>
      </c>
      <c r="J661" s="320" t="str">
        <f t="shared" si="68"/>
        <v>2074–2075</v>
      </c>
      <c r="L661" s="356"/>
      <c r="N661" s="95"/>
    </row>
    <row r="662" spans="1:14" x14ac:dyDescent="0.3">
      <c r="A662" s="354">
        <v>63859</v>
      </c>
      <c r="B662" s="92">
        <f t="shared" si="64"/>
        <v>0</v>
      </c>
      <c r="C662" s="93"/>
      <c r="D662" s="94">
        <f t="shared" si="65"/>
        <v>0</v>
      </c>
      <c r="E662" s="355">
        <f t="shared" si="63"/>
        <v>0</v>
      </c>
      <c r="F662" s="94">
        <f t="shared" si="66"/>
        <v>0</v>
      </c>
      <c r="G662" s="94">
        <f>IF(AND(C662&lt;&gt;"",SUM(G$34:G661)&lt;E$25),$E$25/$E$29,0)</f>
        <v>0</v>
      </c>
      <c r="H662" s="94">
        <f t="shared" si="67"/>
        <v>0</v>
      </c>
      <c r="I662" s="94">
        <f t="shared" si="69"/>
        <v>0</v>
      </c>
      <c r="J662" s="320" t="str">
        <f t="shared" si="68"/>
        <v>2074–2075</v>
      </c>
      <c r="L662" s="356"/>
      <c r="N662" s="95"/>
    </row>
    <row r="663" spans="1:14" x14ac:dyDescent="0.3">
      <c r="A663" s="354">
        <v>63889</v>
      </c>
      <c r="B663" s="92">
        <f t="shared" si="64"/>
        <v>0</v>
      </c>
      <c r="C663" s="93"/>
      <c r="D663" s="94">
        <f t="shared" si="65"/>
        <v>0</v>
      </c>
      <c r="E663" s="355">
        <f t="shared" si="63"/>
        <v>0</v>
      </c>
      <c r="F663" s="94">
        <f t="shared" si="66"/>
        <v>0</v>
      </c>
      <c r="G663" s="94">
        <f>IF(AND(C663&lt;&gt;"",SUM(G$34:G662)&lt;E$25),$E$25/$E$29,0)</f>
        <v>0</v>
      </c>
      <c r="H663" s="94">
        <f t="shared" si="67"/>
        <v>0</v>
      </c>
      <c r="I663" s="94">
        <f t="shared" si="69"/>
        <v>0</v>
      </c>
      <c r="J663" s="320" t="str">
        <f t="shared" si="68"/>
        <v>2074–2075</v>
      </c>
      <c r="L663" s="356"/>
      <c r="N663" s="95"/>
    </row>
    <row r="664" spans="1:14" x14ac:dyDescent="0.3">
      <c r="A664" s="354">
        <v>63920</v>
      </c>
      <c r="B664" s="92">
        <f t="shared" si="64"/>
        <v>0</v>
      </c>
      <c r="C664" s="93"/>
      <c r="D664" s="94">
        <f t="shared" si="65"/>
        <v>0</v>
      </c>
      <c r="E664" s="355">
        <f t="shared" si="63"/>
        <v>0</v>
      </c>
      <c r="F664" s="94">
        <f t="shared" si="66"/>
        <v>0</v>
      </c>
      <c r="G664" s="94">
        <f>IF(AND(C664&lt;&gt;"",SUM(G$34:G663)&lt;E$25),$E$25/$E$29,0)</f>
        <v>0</v>
      </c>
      <c r="H664" s="94">
        <f t="shared" si="67"/>
        <v>0</v>
      </c>
      <c r="I664" s="94">
        <f t="shared" si="69"/>
        <v>0</v>
      </c>
      <c r="J664" s="320" t="str">
        <f t="shared" si="68"/>
        <v>2074–2075</v>
      </c>
      <c r="L664" s="356"/>
      <c r="N664" s="95"/>
    </row>
    <row r="665" spans="1:14" x14ac:dyDescent="0.3">
      <c r="A665" s="354">
        <v>63951</v>
      </c>
      <c r="B665" s="92">
        <f t="shared" si="64"/>
        <v>0</v>
      </c>
      <c r="C665" s="93"/>
      <c r="D665" s="94">
        <f t="shared" si="65"/>
        <v>0</v>
      </c>
      <c r="E665" s="355">
        <f t="shared" si="63"/>
        <v>0</v>
      </c>
      <c r="F665" s="94">
        <f t="shared" si="66"/>
        <v>0</v>
      </c>
      <c r="G665" s="94">
        <f>IF(AND(C665&lt;&gt;"",SUM(G$34:G664)&lt;E$25),$E$25/$E$29,0)</f>
        <v>0</v>
      </c>
      <c r="H665" s="94">
        <f t="shared" si="67"/>
        <v>0</v>
      </c>
      <c r="I665" s="94">
        <f t="shared" si="69"/>
        <v>0</v>
      </c>
      <c r="J665" s="320" t="str">
        <f t="shared" si="68"/>
        <v>2074–2075</v>
      </c>
      <c r="L665" s="356"/>
      <c r="N665" s="95"/>
    </row>
    <row r="666" spans="1:14" x14ac:dyDescent="0.3">
      <c r="A666" s="354">
        <v>63979</v>
      </c>
      <c r="B666" s="92">
        <f t="shared" si="64"/>
        <v>0</v>
      </c>
      <c r="C666" s="93"/>
      <c r="D666" s="94">
        <f t="shared" si="65"/>
        <v>0</v>
      </c>
      <c r="E666" s="355">
        <f t="shared" si="63"/>
        <v>0</v>
      </c>
      <c r="F666" s="94">
        <f t="shared" si="66"/>
        <v>0</v>
      </c>
      <c r="G666" s="94">
        <f>IF(AND(C666&lt;&gt;"",SUM(G$34:G665)&lt;E$25),$E$25/$E$29,0)</f>
        <v>0</v>
      </c>
      <c r="H666" s="94">
        <f t="shared" si="67"/>
        <v>0</v>
      </c>
      <c r="I666" s="94">
        <f t="shared" si="69"/>
        <v>0</v>
      </c>
      <c r="J666" s="320" t="str">
        <f t="shared" si="68"/>
        <v>2074–2075</v>
      </c>
      <c r="L666" s="356"/>
      <c r="N666" s="95"/>
    </row>
    <row r="667" spans="1:14" x14ac:dyDescent="0.3">
      <c r="A667" s="354">
        <v>64010</v>
      </c>
      <c r="B667" s="92">
        <f t="shared" si="64"/>
        <v>0</v>
      </c>
      <c r="C667" s="93"/>
      <c r="D667" s="94">
        <f t="shared" si="65"/>
        <v>0</v>
      </c>
      <c r="E667" s="355">
        <f t="shared" si="63"/>
        <v>0</v>
      </c>
      <c r="F667" s="94">
        <f t="shared" si="66"/>
        <v>0</v>
      </c>
      <c r="G667" s="94">
        <f>IF(AND(C667&lt;&gt;"",SUM(G$34:G666)&lt;E$25),$E$25/$E$29,0)</f>
        <v>0</v>
      </c>
      <c r="H667" s="94">
        <f t="shared" si="67"/>
        <v>0</v>
      </c>
      <c r="I667" s="94">
        <f t="shared" si="69"/>
        <v>0</v>
      </c>
      <c r="J667" s="320" t="str">
        <f t="shared" si="68"/>
        <v>2074–2075</v>
      </c>
      <c r="L667" s="356"/>
      <c r="N667" s="95"/>
    </row>
    <row r="668" spans="1:14" x14ac:dyDescent="0.3">
      <c r="A668" s="354">
        <v>64040</v>
      </c>
      <c r="B668" s="92">
        <f t="shared" si="64"/>
        <v>0</v>
      </c>
      <c r="C668" s="93"/>
      <c r="D668" s="94">
        <f t="shared" si="65"/>
        <v>0</v>
      </c>
      <c r="E668" s="355">
        <f t="shared" si="63"/>
        <v>0</v>
      </c>
      <c r="F668" s="94">
        <f t="shared" si="66"/>
        <v>0</v>
      </c>
      <c r="G668" s="94">
        <f>IF(AND(C668&lt;&gt;"",SUM(G$34:G667)&lt;E$25),$E$25/$E$29,0)</f>
        <v>0</v>
      </c>
      <c r="H668" s="94">
        <f t="shared" si="67"/>
        <v>0</v>
      </c>
      <c r="I668" s="94">
        <f t="shared" si="69"/>
        <v>0</v>
      </c>
      <c r="J668" s="320" t="str">
        <f t="shared" si="68"/>
        <v>2074–2075</v>
      </c>
      <c r="L668" s="356"/>
      <c r="N668" s="95"/>
    </row>
    <row r="669" spans="1:14" x14ac:dyDescent="0.3">
      <c r="A669" s="354">
        <v>64071</v>
      </c>
      <c r="B669" s="92">
        <f t="shared" si="64"/>
        <v>0</v>
      </c>
      <c r="C669" s="93"/>
      <c r="D669" s="94">
        <f t="shared" si="65"/>
        <v>0</v>
      </c>
      <c r="E669" s="355">
        <f t="shared" si="63"/>
        <v>0</v>
      </c>
      <c r="F669" s="94">
        <f t="shared" si="66"/>
        <v>0</v>
      </c>
      <c r="G669" s="94">
        <f>IF(AND(C669&lt;&gt;"",SUM(G$34:G668)&lt;E$25),$E$25/$E$29,0)</f>
        <v>0</v>
      </c>
      <c r="H669" s="94">
        <f t="shared" si="67"/>
        <v>0</v>
      </c>
      <c r="I669" s="94">
        <f t="shared" si="69"/>
        <v>0</v>
      </c>
      <c r="J669" s="320" t="str">
        <f t="shared" si="68"/>
        <v>2074–2075</v>
      </c>
      <c r="L669" s="356"/>
      <c r="N669" s="95"/>
    </row>
    <row r="670" spans="1:14" x14ac:dyDescent="0.3">
      <c r="A670" s="354">
        <v>64101</v>
      </c>
      <c r="B670" s="92">
        <f t="shared" si="64"/>
        <v>0</v>
      </c>
      <c r="C670" s="93"/>
      <c r="D670" s="94">
        <f t="shared" si="65"/>
        <v>0</v>
      </c>
      <c r="E670" s="355">
        <f t="shared" si="63"/>
        <v>0</v>
      </c>
      <c r="F670" s="94">
        <f t="shared" si="66"/>
        <v>0</v>
      </c>
      <c r="G670" s="94">
        <f>IF(AND(C670&lt;&gt;"",SUM(G$34:G669)&lt;E$25),$E$25/$E$29,0)</f>
        <v>0</v>
      </c>
      <c r="H670" s="94">
        <f t="shared" si="67"/>
        <v>0</v>
      </c>
      <c r="I670" s="94">
        <f t="shared" si="69"/>
        <v>0</v>
      </c>
      <c r="J670" s="320" t="str">
        <f t="shared" si="68"/>
        <v>2075–2076</v>
      </c>
      <c r="L670" s="356"/>
      <c r="N670" s="95"/>
    </row>
    <row r="671" spans="1:14" x14ac:dyDescent="0.3">
      <c r="A671" s="354">
        <v>64132</v>
      </c>
      <c r="B671" s="92">
        <f t="shared" si="64"/>
        <v>0</v>
      </c>
      <c r="C671" s="93"/>
      <c r="D671" s="94">
        <f t="shared" si="65"/>
        <v>0</v>
      </c>
      <c r="E671" s="355">
        <f t="shared" si="63"/>
        <v>0</v>
      </c>
      <c r="F671" s="94">
        <f t="shared" si="66"/>
        <v>0</v>
      </c>
      <c r="G671" s="94">
        <f>IF(AND(C671&lt;&gt;"",SUM(G$34:G670)&lt;E$25),$E$25/$E$29,0)</f>
        <v>0</v>
      </c>
      <c r="H671" s="94">
        <f t="shared" si="67"/>
        <v>0</v>
      </c>
      <c r="I671" s="94">
        <f t="shared" si="69"/>
        <v>0</v>
      </c>
      <c r="J671" s="320" t="str">
        <f t="shared" si="68"/>
        <v>2075–2076</v>
      </c>
      <c r="L671" s="356"/>
      <c r="N671" s="95"/>
    </row>
    <row r="672" spans="1:14" x14ac:dyDescent="0.3">
      <c r="A672" s="354">
        <v>64163</v>
      </c>
      <c r="B672" s="92">
        <f t="shared" si="64"/>
        <v>0</v>
      </c>
      <c r="C672" s="93"/>
      <c r="D672" s="94">
        <f t="shared" si="65"/>
        <v>0</v>
      </c>
      <c r="E672" s="355">
        <f t="shared" si="63"/>
        <v>0</v>
      </c>
      <c r="F672" s="94">
        <f t="shared" si="66"/>
        <v>0</v>
      </c>
      <c r="G672" s="94">
        <f>IF(AND(C672&lt;&gt;"",SUM(G$34:G671)&lt;E$25),$E$25/$E$29,0)</f>
        <v>0</v>
      </c>
      <c r="H672" s="94">
        <f t="shared" si="67"/>
        <v>0</v>
      </c>
      <c r="I672" s="94">
        <f t="shared" si="69"/>
        <v>0</v>
      </c>
      <c r="J672" s="320" t="str">
        <f t="shared" si="68"/>
        <v>2075–2076</v>
      </c>
      <c r="L672" s="356"/>
      <c r="N672" s="95"/>
    </row>
    <row r="673" spans="1:14" x14ac:dyDescent="0.3">
      <c r="A673" s="354">
        <v>64193</v>
      </c>
      <c r="B673" s="92">
        <f t="shared" si="64"/>
        <v>0</v>
      </c>
      <c r="C673" s="93"/>
      <c r="D673" s="94">
        <f t="shared" si="65"/>
        <v>0</v>
      </c>
      <c r="E673" s="355">
        <f t="shared" si="63"/>
        <v>0</v>
      </c>
      <c r="F673" s="94">
        <f t="shared" si="66"/>
        <v>0</v>
      </c>
      <c r="G673" s="94">
        <f>IF(AND(C673&lt;&gt;"",SUM(G$34:G672)&lt;E$25),$E$25/$E$29,0)</f>
        <v>0</v>
      </c>
      <c r="H673" s="94">
        <f t="shared" si="67"/>
        <v>0</v>
      </c>
      <c r="I673" s="94">
        <f t="shared" si="69"/>
        <v>0</v>
      </c>
      <c r="J673" s="320" t="str">
        <f t="shared" si="68"/>
        <v>2075–2076</v>
      </c>
      <c r="L673" s="356"/>
      <c r="N673" s="95"/>
    </row>
    <row r="674" spans="1:14" x14ac:dyDescent="0.3">
      <c r="A674" s="354">
        <v>64224</v>
      </c>
      <c r="B674" s="92">
        <f t="shared" si="64"/>
        <v>0</v>
      </c>
      <c r="C674" s="93"/>
      <c r="D674" s="94">
        <f t="shared" si="65"/>
        <v>0</v>
      </c>
      <c r="E674" s="355">
        <f t="shared" ref="E674:E737" si="70">C674-D674</f>
        <v>0</v>
      </c>
      <c r="F674" s="94">
        <f t="shared" si="66"/>
        <v>0</v>
      </c>
      <c r="G674" s="94">
        <f>IF(AND(C674&lt;&gt;"",SUM(G$34:G673)&lt;E$25),$E$25/$E$29,0)</f>
        <v>0</v>
      </c>
      <c r="H674" s="94">
        <f t="shared" si="67"/>
        <v>0</v>
      </c>
      <c r="I674" s="94">
        <f t="shared" si="69"/>
        <v>0</v>
      </c>
      <c r="J674" s="320" t="str">
        <f t="shared" si="68"/>
        <v>2075–2076</v>
      </c>
      <c r="L674" s="356"/>
      <c r="N674" s="95"/>
    </row>
    <row r="675" spans="1:14" x14ac:dyDescent="0.3">
      <c r="A675" s="354">
        <v>64254</v>
      </c>
      <c r="B675" s="92">
        <f t="shared" ref="B675:B738" si="71">IF(C675&gt;0,C675*-1,C675)</f>
        <v>0</v>
      </c>
      <c r="C675" s="93"/>
      <c r="D675" s="94">
        <f t="shared" ref="D675:D738" si="72">IF(C675="",0,IF($E$20="Beginning",IF(C674&lt;&gt;"",$F674*$E$16/12,0),IF(C674&lt;&gt;"",$F674*$E$16/12,$E$21*$E$16/12)))</f>
        <v>0</v>
      </c>
      <c r="E675" s="355">
        <f t="shared" si="70"/>
        <v>0</v>
      </c>
      <c r="F675" s="94">
        <f t="shared" ref="F675:F738" si="73">IF(C675="",0,IF(C674="",$E$21-E675,IF(C675&lt;&gt;"",F674-E675)))</f>
        <v>0</v>
      </c>
      <c r="G675" s="94">
        <f>IF(AND(C675&lt;&gt;"",SUM(G$34:G674)&lt;E$25),$E$25/$E$29,0)</f>
        <v>0</v>
      </c>
      <c r="H675" s="94">
        <f t="shared" ref="H675:H738" si="74">IF(C675&lt;&gt;"",G675+H674,0)</f>
        <v>0</v>
      </c>
      <c r="I675" s="94">
        <f t="shared" si="69"/>
        <v>0</v>
      </c>
      <c r="J675" s="320" t="str">
        <f t="shared" ref="J675:J738" si="75">IF(OR(MONTH(A675)=1,MONTH(A675)=2,MONTH(A675)=3,MONTH(A675)=4,MONTH(A675)=5,MONTH(A675)=6),YEAR(A675)-1&amp;"–"&amp;YEAR(A675),YEAR(A675)&amp;"–"&amp;YEAR(A675)+1)</f>
        <v>2075–2076</v>
      </c>
      <c r="L675" s="356"/>
      <c r="N675" s="95"/>
    </row>
    <row r="676" spans="1:14" x14ac:dyDescent="0.3">
      <c r="A676" s="354">
        <v>64285</v>
      </c>
      <c r="B676" s="92">
        <f t="shared" si="71"/>
        <v>0</v>
      </c>
      <c r="C676" s="93"/>
      <c r="D676" s="94">
        <f t="shared" si="72"/>
        <v>0</v>
      </c>
      <c r="E676" s="355">
        <f t="shared" si="70"/>
        <v>0</v>
      </c>
      <c r="F676" s="94">
        <f t="shared" si="73"/>
        <v>0</v>
      </c>
      <c r="G676" s="94">
        <f>IF(AND(C676&lt;&gt;"",SUM(G$34:G675)&lt;E$25),$E$25/$E$29,0)</f>
        <v>0</v>
      </c>
      <c r="H676" s="94">
        <f t="shared" si="74"/>
        <v>0</v>
      </c>
      <c r="I676" s="94">
        <f t="shared" ref="I676:I739" si="76">IF(C676&lt;&gt;"",$E$25-H676,0)</f>
        <v>0</v>
      </c>
      <c r="J676" s="320" t="str">
        <f t="shared" si="75"/>
        <v>2075–2076</v>
      </c>
      <c r="L676" s="356"/>
      <c r="N676" s="95"/>
    </row>
    <row r="677" spans="1:14" x14ac:dyDescent="0.3">
      <c r="A677" s="354">
        <v>64316</v>
      </c>
      <c r="B677" s="92">
        <f t="shared" si="71"/>
        <v>0</v>
      </c>
      <c r="C677" s="93"/>
      <c r="D677" s="94">
        <f t="shared" si="72"/>
        <v>0</v>
      </c>
      <c r="E677" s="355">
        <f t="shared" si="70"/>
        <v>0</v>
      </c>
      <c r="F677" s="94">
        <f t="shared" si="73"/>
        <v>0</v>
      </c>
      <c r="G677" s="94">
        <f>IF(AND(C677&lt;&gt;"",SUM(G$34:G676)&lt;E$25),$E$25/$E$29,0)</f>
        <v>0</v>
      </c>
      <c r="H677" s="94">
        <f t="shared" si="74"/>
        <v>0</v>
      </c>
      <c r="I677" s="94">
        <f t="shared" si="76"/>
        <v>0</v>
      </c>
      <c r="J677" s="320" t="str">
        <f t="shared" si="75"/>
        <v>2075–2076</v>
      </c>
      <c r="L677" s="356"/>
      <c r="N677" s="95"/>
    </row>
    <row r="678" spans="1:14" x14ac:dyDescent="0.3">
      <c r="A678" s="354">
        <v>64345</v>
      </c>
      <c r="B678" s="92">
        <f t="shared" si="71"/>
        <v>0</v>
      </c>
      <c r="C678" s="93"/>
      <c r="D678" s="94">
        <f t="shared" si="72"/>
        <v>0</v>
      </c>
      <c r="E678" s="355">
        <f t="shared" si="70"/>
        <v>0</v>
      </c>
      <c r="F678" s="94">
        <f t="shared" si="73"/>
        <v>0</v>
      </c>
      <c r="G678" s="94">
        <f>IF(AND(C678&lt;&gt;"",SUM(G$34:G677)&lt;E$25),$E$25/$E$29,0)</f>
        <v>0</v>
      </c>
      <c r="H678" s="94">
        <f t="shared" si="74"/>
        <v>0</v>
      </c>
      <c r="I678" s="94">
        <f t="shared" si="76"/>
        <v>0</v>
      </c>
      <c r="J678" s="320" t="str">
        <f t="shared" si="75"/>
        <v>2075–2076</v>
      </c>
      <c r="L678" s="356"/>
      <c r="N678" s="95"/>
    </row>
    <row r="679" spans="1:14" x14ac:dyDescent="0.3">
      <c r="A679" s="354">
        <v>64376</v>
      </c>
      <c r="B679" s="92">
        <f t="shared" si="71"/>
        <v>0</v>
      </c>
      <c r="C679" s="93"/>
      <c r="D679" s="94">
        <f t="shared" si="72"/>
        <v>0</v>
      </c>
      <c r="E679" s="355">
        <f t="shared" si="70"/>
        <v>0</v>
      </c>
      <c r="F679" s="94">
        <f t="shared" si="73"/>
        <v>0</v>
      </c>
      <c r="G679" s="94">
        <f>IF(AND(C679&lt;&gt;"",SUM(G$34:G678)&lt;E$25),$E$25/$E$29,0)</f>
        <v>0</v>
      </c>
      <c r="H679" s="94">
        <f t="shared" si="74"/>
        <v>0</v>
      </c>
      <c r="I679" s="94">
        <f t="shared" si="76"/>
        <v>0</v>
      </c>
      <c r="J679" s="320" t="str">
        <f t="shared" si="75"/>
        <v>2075–2076</v>
      </c>
      <c r="L679" s="356"/>
      <c r="N679" s="95"/>
    </row>
    <row r="680" spans="1:14" x14ac:dyDescent="0.3">
      <c r="A680" s="354">
        <v>64406</v>
      </c>
      <c r="B680" s="92">
        <f t="shared" si="71"/>
        <v>0</v>
      </c>
      <c r="C680" s="93"/>
      <c r="D680" s="94">
        <f t="shared" si="72"/>
        <v>0</v>
      </c>
      <c r="E680" s="355">
        <f t="shared" si="70"/>
        <v>0</v>
      </c>
      <c r="F680" s="94">
        <f t="shared" si="73"/>
        <v>0</v>
      </c>
      <c r="G680" s="94">
        <f>IF(AND(C680&lt;&gt;"",SUM(G$34:G679)&lt;E$25),$E$25/$E$29,0)</f>
        <v>0</v>
      </c>
      <c r="H680" s="94">
        <f t="shared" si="74"/>
        <v>0</v>
      </c>
      <c r="I680" s="94">
        <f t="shared" si="76"/>
        <v>0</v>
      </c>
      <c r="J680" s="320" t="str">
        <f t="shared" si="75"/>
        <v>2075–2076</v>
      </c>
      <c r="L680" s="356"/>
      <c r="N680" s="95"/>
    </row>
    <row r="681" spans="1:14" x14ac:dyDescent="0.3">
      <c r="A681" s="354">
        <v>64437</v>
      </c>
      <c r="B681" s="92">
        <f t="shared" si="71"/>
        <v>0</v>
      </c>
      <c r="C681" s="93"/>
      <c r="D681" s="94">
        <f t="shared" si="72"/>
        <v>0</v>
      </c>
      <c r="E681" s="355">
        <f t="shared" si="70"/>
        <v>0</v>
      </c>
      <c r="F681" s="94">
        <f t="shared" si="73"/>
        <v>0</v>
      </c>
      <c r="G681" s="94">
        <f>IF(AND(C681&lt;&gt;"",SUM(G$34:G680)&lt;E$25),$E$25/$E$29,0)</f>
        <v>0</v>
      </c>
      <c r="H681" s="94">
        <f t="shared" si="74"/>
        <v>0</v>
      </c>
      <c r="I681" s="94">
        <f t="shared" si="76"/>
        <v>0</v>
      </c>
      <c r="J681" s="320" t="str">
        <f t="shared" si="75"/>
        <v>2075–2076</v>
      </c>
      <c r="L681" s="356"/>
      <c r="N681" s="95"/>
    </row>
    <row r="682" spans="1:14" x14ac:dyDescent="0.3">
      <c r="A682" s="354">
        <v>64467</v>
      </c>
      <c r="B682" s="92">
        <f t="shared" si="71"/>
        <v>0</v>
      </c>
      <c r="C682" s="93"/>
      <c r="D682" s="94">
        <f t="shared" si="72"/>
        <v>0</v>
      </c>
      <c r="E682" s="355">
        <f t="shared" si="70"/>
        <v>0</v>
      </c>
      <c r="F682" s="94">
        <f t="shared" si="73"/>
        <v>0</v>
      </c>
      <c r="G682" s="94">
        <f>IF(AND(C682&lt;&gt;"",SUM(G$34:G681)&lt;E$25),$E$25/$E$29,0)</f>
        <v>0</v>
      </c>
      <c r="H682" s="94">
        <f t="shared" si="74"/>
        <v>0</v>
      </c>
      <c r="I682" s="94">
        <f t="shared" si="76"/>
        <v>0</v>
      </c>
      <c r="J682" s="320" t="str">
        <f t="shared" si="75"/>
        <v>2076–2077</v>
      </c>
      <c r="L682" s="356"/>
      <c r="N682" s="95"/>
    </row>
    <row r="683" spans="1:14" x14ac:dyDescent="0.3">
      <c r="A683" s="354">
        <v>64498</v>
      </c>
      <c r="B683" s="92">
        <f t="shared" si="71"/>
        <v>0</v>
      </c>
      <c r="C683" s="93"/>
      <c r="D683" s="94">
        <f t="shared" si="72"/>
        <v>0</v>
      </c>
      <c r="E683" s="355">
        <f t="shared" si="70"/>
        <v>0</v>
      </c>
      <c r="F683" s="94">
        <f t="shared" si="73"/>
        <v>0</v>
      </c>
      <c r="G683" s="94">
        <f>IF(AND(C683&lt;&gt;"",SUM(G$34:G682)&lt;E$25),$E$25/$E$29,0)</f>
        <v>0</v>
      </c>
      <c r="H683" s="94">
        <f t="shared" si="74"/>
        <v>0</v>
      </c>
      <c r="I683" s="94">
        <f t="shared" si="76"/>
        <v>0</v>
      </c>
      <c r="J683" s="320" t="str">
        <f t="shared" si="75"/>
        <v>2076–2077</v>
      </c>
      <c r="L683" s="356"/>
      <c r="N683" s="95"/>
    </row>
    <row r="684" spans="1:14" x14ac:dyDescent="0.3">
      <c r="A684" s="354">
        <v>64529</v>
      </c>
      <c r="B684" s="92">
        <f t="shared" si="71"/>
        <v>0</v>
      </c>
      <c r="C684" s="93"/>
      <c r="D684" s="94">
        <f t="shared" si="72"/>
        <v>0</v>
      </c>
      <c r="E684" s="355">
        <f t="shared" si="70"/>
        <v>0</v>
      </c>
      <c r="F684" s="94">
        <f t="shared" si="73"/>
        <v>0</v>
      </c>
      <c r="G684" s="94">
        <f>IF(AND(C684&lt;&gt;"",SUM(G$34:G683)&lt;E$25),$E$25/$E$29,0)</f>
        <v>0</v>
      </c>
      <c r="H684" s="94">
        <f t="shared" si="74"/>
        <v>0</v>
      </c>
      <c r="I684" s="94">
        <f t="shared" si="76"/>
        <v>0</v>
      </c>
      <c r="J684" s="320" t="str">
        <f t="shared" si="75"/>
        <v>2076–2077</v>
      </c>
      <c r="L684" s="356"/>
      <c r="N684" s="95"/>
    </row>
    <row r="685" spans="1:14" x14ac:dyDescent="0.3">
      <c r="A685" s="354">
        <v>64559</v>
      </c>
      <c r="B685" s="92">
        <f t="shared" si="71"/>
        <v>0</v>
      </c>
      <c r="C685" s="93"/>
      <c r="D685" s="94">
        <f t="shared" si="72"/>
        <v>0</v>
      </c>
      <c r="E685" s="355">
        <f t="shared" si="70"/>
        <v>0</v>
      </c>
      <c r="F685" s="94">
        <f t="shared" si="73"/>
        <v>0</v>
      </c>
      <c r="G685" s="94">
        <f>IF(AND(C685&lt;&gt;"",SUM(G$34:G684)&lt;E$25),$E$25/$E$29,0)</f>
        <v>0</v>
      </c>
      <c r="H685" s="94">
        <f t="shared" si="74"/>
        <v>0</v>
      </c>
      <c r="I685" s="94">
        <f t="shared" si="76"/>
        <v>0</v>
      </c>
      <c r="J685" s="320" t="str">
        <f t="shared" si="75"/>
        <v>2076–2077</v>
      </c>
      <c r="L685" s="356"/>
      <c r="N685" s="95"/>
    </row>
    <row r="686" spans="1:14" x14ac:dyDescent="0.3">
      <c r="A686" s="354">
        <v>64590</v>
      </c>
      <c r="B686" s="92">
        <f t="shared" si="71"/>
        <v>0</v>
      </c>
      <c r="C686" s="93"/>
      <c r="D686" s="94">
        <f t="shared" si="72"/>
        <v>0</v>
      </c>
      <c r="E686" s="355">
        <f t="shared" si="70"/>
        <v>0</v>
      </c>
      <c r="F686" s="94">
        <f t="shared" si="73"/>
        <v>0</v>
      </c>
      <c r="G686" s="94">
        <f>IF(AND(C686&lt;&gt;"",SUM(G$34:G685)&lt;E$25),$E$25/$E$29,0)</f>
        <v>0</v>
      </c>
      <c r="H686" s="94">
        <f t="shared" si="74"/>
        <v>0</v>
      </c>
      <c r="I686" s="94">
        <f t="shared" si="76"/>
        <v>0</v>
      </c>
      <c r="J686" s="320" t="str">
        <f t="shared" si="75"/>
        <v>2076–2077</v>
      </c>
      <c r="L686" s="356"/>
      <c r="N686" s="95"/>
    </row>
    <row r="687" spans="1:14" x14ac:dyDescent="0.3">
      <c r="A687" s="354">
        <v>64620</v>
      </c>
      <c r="B687" s="92">
        <f t="shared" si="71"/>
        <v>0</v>
      </c>
      <c r="C687" s="93"/>
      <c r="D687" s="94">
        <f t="shared" si="72"/>
        <v>0</v>
      </c>
      <c r="E687" s="355">
        <f t="shared" si="70"/>
        <v>0</v>
      </c>
      <c r="F687" s="94">
        <f t="shared" si="73"/>
        <v>0</v>
      </c>
      <c r="G687" s="94">
        <f>IF(AND(C687&lt;&gt;"",SUM(G$34:G686)&lt;E$25),$E$25/$E$29,0)</f>
        <v>0</v>
      </c>
      <c r="H687" s="94">
        <f t="shared" si="74"/>
        <v>0</v>
      </c>
      <c r="I687" s="94">
        <f t="shared" si="76"/>
        <v>0</v>
      </c>
      <c r="J687" s="320" t="str">
        <f t="shared" si="75"/>
        <v>2076–2077</v>
      </c>
      <c r="L687" s="356"/>
      <c r="N687" s="95"/>
    </row>
    <row r="688" spans="1:14" x14ac:dyDescent="0.3">
      <c r="A688" s="354">
        <v>64651</v>
      </c>
      <c r="B688" s="92">
        <f t="shared" si="71"/>
        <v>0</v>
      </c>
      <c r="C688" s="93"/>
      <c r="D688" s="94">
        <f t="shared" si="72"/>
        <v>0</v>
      </c>
      <c r="E688" s="355">
        <f t="shared" si="70"/>
        <v>0</v>
      </c>
      <c r="F688" s="94">
        <f t="shared" si="73"/>
        <v>0</v>
      </c>
      <c r="G688" s="94">
        <f>IF(AND(C688&lt;&gt;"",SUM(G$34:G687)&lt;E$25),$E$25/$E$29,0)</f>
        <v>0</v>
      </c>
      <c r="H688" s="94">
        <f t="shared" si="74"/>
        <v>0</v>
      </c>
      <c r="I688" s="94">
        <f t="shared" si="76"/>
        <v>0</v>
      </c>
      <c r="J688" s="320" t="str">
        <f t="shared" si="75"/>
        <v>2076–2077</v>
      </c>
      <c r="L688" s="356"/>
      <c r="N688" s="95"/>
    </row>
    <row r="689" spans="1:14" x14ac:dyDescent="0.3">
      <c r="A689" s="354">
        <v>64682</v>
      </c>
      <c r="B689" s="92">
        <f t="shared" si="71"/>
        <v>0</v>
      </c>
      <c r="C689" s="93"/>
      <c r="D689" s="94">
        <f t="shared" si="72"/>
        <v>0</v>
      </c>
      <c r="E689" s="355">
        <f t="shared" si="70"/>
        <v>0</v>
      </c>
      <c r="F689" s="94">
        <f t="shared" si="73"/>
        <v>0</v>
      </c>
      <c r="G689" s="94">
        <f>IF(AND(C689&lt;&gt;"",SUM(G$34:G688)&lt;E$25),$E$25/$E$29,0)</f>
        <v>0</v>
      </c>
      <c r="H689" s="94">
        <f t="shared" si="74"/>
        <v>0</v>
      </c>
      <c r="I689" s="94">
        <f t="shared" si="76"/>
        <v>0</v>
      </c>
      <c r="J689" s="320" t="str">
        <f t="shared" si="75"/>
        <v>2076–2077</v>
      </c>
      <c r="L689" s="356"/>
      <c r="N689" s="95"/>
    </row>
    <row r="690" spans="1:14" x14ac:dyDescent="0.3">
      <c r="A690" s="354">
        <v>64710</v>
      </c>
      <c r="B690" s="92">
        <f t="shared" si="71"/>
        <v>0</v>
      </c>
      <c r="C690" s="93"/>
      <c r="D690" s="94">
        <f t="shared" si="72"/>
        <v>0</v>
      </c>
      <c r="E690" s="355">
        <f t="shared" si="70"/>
        <v>0</v>
      </c>
      <c r="F690" s="94">
        <f t="shared" si="73"/>
        <v>0</v>
      </c>
      <c r="G690" s="94">
        <f>IF(AND(C690&lt;&gt;"",SUM(G$34:G689)&lt;E$25),$E$25/$E$29,0)</f>
        <v>0</v>
      </c>
      <c r="H690" s="94">
        <f t="shared" si="74"/>
        <v>0</v>
      </c>
      <c r="I690" s="94">
        <f t="shared" si="76"/>
        <v>0</v>
      </c>
      <c r="J690" s="320" t="str">
        <f t="shared" si="75"/>
        <v>2076–2077</v>
      </c>
      <c r="L690" s="356"/>
      <c r="N690" s="95"/>
    </row>
    <row r="691" spans="1:14" x14ac:dyDescent="0.3">
      <c r="A691" s="354">
        <v>64741</v>
      </c>
      <c r="B691" s="92">
        <f t="shared" si="71"/>
        <v>0</v>
      </c>
      <c r="C691" s="93"/>
      <c r="D691" s="94">
        <f t="shared" si="72"/>
        <v>0</v>
      </c>
      <c r="E691" s="355">
        <f t="shared" si="70"/>
        <v>0</v>
      </c>
      <c r="F691" s="94">
        <f t="shared" si="73"/>
        <v>0</v>
      </c>
      <c r="G691" s="94">
        <f>IF(AND(C691&lt;&gt;"",SUM(G$34:G690)&lt;E$25),$E$25/$E$29,0)</f>
        <v>0</v>
      </c>
      <c r="H691" s="94">
        <f t="shared" si="74"/>
        <v>0</v>
      </c>
      <c r="I691" s="94">
        <f t="shared" si="76"/>
        <v>0</v>
      </c>
      <c r="J691" s="320" t="str">
        <f t="shared" si="75"/>
        <v>2076–2077</v>
      </c>
      <c r="L691" s="356"/>
      <c r="N691" s="95"/>
    </row>
    <row r="692" spans="1:14" x14ac:dyDescent="0.3">
      <c r="A692" s="354">
        <v>64771</v>
      </c>
      <c r="B692" s="92">
        <f t="shared" si="71"/>
        <v>0</v>
      </c>
      <c r="C692" s="93"/>
      <c r="D692" s="94">
        <f t="shared" si="72"/>
        <v>0</v>
      </c>
      <c r="E692" s="355">
        <f t="shared" si="70"/>
        <v>0</v>
      </c>
      <c r="F692" s="94">
        <f t="shared" si="73"/>
        <v>0</v>
      </c>
      <c r="G692" s="94">
        <f>IF(AND(C692&lt;&gt;"",SUM(G$34:G691)&lt;E$25),$E$25/$E$29,0)</f>
        <v>0</v>
      </c>
      <c r="H692" s="94">
        <f t="shared" si="74"/>
        <v>0</v>
      </c>
      <c r="I692" s="94">
        <f t="shared" si="76"/>
        <v>0</v>
      </c>
      <c r="J692" s="320" t="str">
        <f t="shared" si="75"/>
        <v>2076–2077</v>
      </c>
      <c r="L692" s="356"/>
      <c r="N692" s="95"/>
    </row>
    <row r="693" spans="1:14" x14ac:dyDescent="0.3">
      <c r="A693" s="354">
        <v>64802</v>
      </c>
      <c r="B693" s="92">
        <f t="shared" si="71"/>
        <v>0</v>
      </c>
      <c r="C693" s="93"/>
      <c r="D693" s="94">
        <f t="shared" si="72"/>
        <v>0</v>
      </c>
      <c r="E693" s="355">
        <f t="shared" si="70"/>
        <v>0</v>
      </c>
      <c r="F693" s="94">
        <f t="shared" si="73"/>
        <v>0</v>
      </c>
      <c r="G693" s="94">
        <f>IF(AND(C693&lt;&gt;"",SUM(G$34:G692)&lt;E$25),$E$25/$E$29,0)</f>
        <v>0</v>
      </c>
      <c r="H693" s="94">
        <f t="shared" si="74"/>
        <v>0</v>
      </c>
      <c r="I693" s="94">
        <f t="shared" si="76"/>
        <v>0</v>
      </c>
      <c r="J693" s="320" t="str">
        <f t="shared" si="75"/>
        <v>2076–2077</v>
      </c>
      <c r="L693" s="356"/>
      <c r="N693" s="95"/>
    </row>
    <row r="694" spans="1:14" x14ac:dyDescent="0.3">
      <c r="A694" s="354">
        <v>64832</v>
      </c>
      <c r="B694" s="92">
        <f t="shared" si="71"/>
        <v>0</v>
      </c>
      <c r="C694" s="93"/>
      <c r="D694" s="94">
        <f t="shared" si="72"/>
        <v>0</v>
      </c>
      <c r="E694" s="355">
        <f t="shared" si="70"/>
        <v>0</v>
      </c>
      <c r="F694" s="94">
        <f t="shared" si="73"/>
        <v>0</v>
      </c>
      <c r="G694" s="94">
        <f>IF(AND(C694&lt;&gt;"",SUM(G$34:G693)&lt;E$25),$E$25/$E$29,0)</f>
        <v>0</v>
      </c>
      <c r="H694" s="94">
        <f t="shared" si="74"/>
        <v>0</v>
      </c>
      <c r="I694" s="94">
        <f t="shared" si="76"/>
        <v>0</v>
      </c>
      <c r="J694" s="320" t="str">
        <f t="shared" si="75"/>
        <v>2077–2078</v>
      </c>
      <c r="L694" s="356"/>
      <c r="N694" s="95"/>
    </row>
    <row r="695" spans="1:14" x14ac:dyDescent="0.3">
      <c r="A695" s="354">
        <v>64863</v>
      </c>
      <c r="B695" s="92">
        <f t="shared" si="71"/>
        <v>0</v>
      </c>
      <c r="C695" s="93"/>
      <c r="D695" s="94">
        <f t="shared" si="72"/>
        <v>0</v>
      </c>
      <c r="E695" s="355">
        <f t="shared" si="70"/>
        <v>0</v>
      </c>
      <c r="F695" s="94">
        <f t="shared" si="73"/>
        <v>0</v>
      </c>
      <c r="G695" s="94">
        <f>IF(AND(C695&lt;&gt;"",SUM(G$34:G694)&lt;E$25),$E$25/$E$29,0)</f>
        <v>0</v>
      </c>
      <c r="H695" s="94">
        <f t="shared" si="74"/>
        <v>0</v>
      </c>
      <c r="I695" s="94">
        <f t="shared" si="76"/>
        <v>0</v>
      </c>
      <c r="J695" s="320" t="str">
        <f t="shared" si="75"/>
        <v>2077–2078</v>
      </c>
      <c r="L695" s="356"/>
      <c r="N695" s="95"/>
    </row>
    <row r="696" spans="1:14" x14ac:dyDescent="0.3">
      <c r="A696" s="354">
        <v>64894</v>
      </c>
      <c r="B696" s="92">
        <f t="shared" si="71"/>
        <v>0</v>
      </c>
      <c r="C696" s="93"/>
      <c r="D696" s="94">
        <f t="shared" si="72"/>
        <v>0</v>
      </c>
      <c r="E696" s="355">
        <f t="shared" si="70"/>
        <v>0</v>
      </c>
      <c r="F696" s="94">
        <f t="shared" si="73"/>
        <v>0</v>
      </c>
      <c r="G696" s="94">
        <f>IF(AND(C696&lt;&gt;"",SUM(G$34:G695)&lt;E$25),$E$25/$E$29,0)</f>
        <v>0</v>
      </c>
      <c r="H696" s="94">
        <f t="shared" si="74"/>
        <v>0</v>
      </c>
      <c r="I696" s="94">
        <f t="shared" si="76"/>
        <v>0</v>
      </c>
      <c r="J696" s="320" t="str">
        <f t="shared" si="75"/>
        <v>2077–2078</v>
      </c>
      <c r="L696" s="356"/>
      <c r="N696" s="95"/>
    </row>
    <row r="697" spans="1:14" x14ac:dyDescent="0.3">
      <c r="A697" s="354">
        <v>64924</v>
      </c>
      <c r="B697" s="92">
        <f t="shared" si="71"/>
        <v>0</v>
      </c>
      <c r="C697" s="93"/>
      <c r="D697" s="94">
        <f t="shared" si="72"/>
        <v>0</v>
      </c>
      <c r="E697" s="355">
        <f t="shared" si="70"/>
        <v>0</v>
      </c>
      <c r="F697" s="94">
        <f t="shared" si="73"/>
        <v>0</v>
      </c>
      <c r="G697" s="94">
        <f>IF(AND(C697&lt;&gt;"",SUM(G$34:G696)&lt;E$25),$E$25/$E$29,0)</f>
        <v>0</v>
      </c>
      <c r="H697" s="94">
        <f t="shared" si="74"/>
        <v>0</v>
      </c>
      <c r="I697" s="94">
        <f t="shared" si="76"/>
        <v>0</v>
      </c>
      <c r="J697" s="320" t="str">
        <f t="shared" si="75"/>
        <v>2077–2078</v>
      </c>
      <c r="L697" s="356"/>
      <c r="N697" s="95"/>
    </row>
    <row r="698" spans="1:14" x14ac:dyDescent="0.3">
      <c r="A698" s="354">
        <v>64955</v>
      </c>
      <c r="B698" s="92">
        <f t="shared" si="71"/>
        <v>0</v>
      </c>
      <c r="C698" s="93"/>
      <c r="D698" s="94">
        <f t="shared" si="72"/>
        <v>0</v>
      </c>
      <c r="E698" s="355">
        <f t="shared" si="70"/>
        <v>0</v>
      </c>
      <c r="F698" s="94">
        <f t="shared" si="73"/>
        <v>0</v>
      </c>
      <c r="G698" s="94">
        <f>IF(AND(C698&lt;&gt;"",SUM(G$34:G697)&lt;E$25),$E$25/$E$29,0)</f>
        <v>0</v>
      </c>
      <c r="H698" s="94">
        <f t="shared" si="74"/>
        <v>0</v>
      </c>
      <c r="I698" s="94">
        <f t="shared" si="76"/>
        <v>0</v>
      </c>
      <c r="J698" s="320" t="str">
        <f t="shared" si="75"/>
        <v>2077–2078</v>
      </c>
      <c r="L698" s="356"/>
      <c r="N698" s="95"/>
    </row>
    <row r="699" spans="1:14" x14ac:dyDescent="0.3">
      <c r="A699" s="354">
        <v>64985</v>
      </c>
      <c r="B699" s="92">
        <f t="shared" si="71"/>
        <v>0</v>
      </c>
      <c r="C699" s="93"/>
      <c r="D699" s="94">
        <f t="shared" si="72"/>
        <v>0</v>
      </c>
      <c r="E699" s="355">
        <f t="shared" si="70"/>
        <v>0</v>
      </c>
      <c r="F699" s="94">
        <f t="shared" si="73"/>
        <v>0</v>
      </c>
      <c r="G699" s="94">
        <f>IF(AND(C699&lt;&gt;"",SUM(G$34:G698)&lt;E$25),$E$25/$E$29,0)</f>
        <v>0</v>
      </c>
      <c r="H699" s="94">
        <f t="shared" si="74"/>
        <v>0</v>
      </c>
      <c r="I699" s="94">
        <f t="shared" si="76"/>
        <v>0</v>
      </c>
      <c r="J699" s="320" t="str">
        <f t="shared" si="75"/>
        <v>2077–2078</v>
      </c>
      <c r="L699" s="356"/>
      <c r="N699" s="95"/>
    </row>
    <row r="700" spans="1:14" x14ac:dyDescent="0.3">
      <c r="A700" s="354">
        <v>65016</v>
      </c>
      <c r="B700" s="92">
        <f t="shared" si="71"/>
        <v>0</v>
      </c>
      <c r="C700" s="93"/>
      <c r="D700" s="94">
        <f t="shared" si="72"/>
        <v>0</v>
      </c>
      <c r="E700" s="355">
        <f t="shared" si="70"/>
        <v>0</v>
      </c>
      <c r="F700" s="94">
        <f t="shared" si="73"/>
        <v>0</v>
      </c>
      <c r="G700" s="94">
        <f>IF(AND(C700&lt;&gt;"",SUM(G$34:G699)&lt;E$25),$E$25/$E$29,0)</f>
        <v>0</v>
      </c>
      <c r="H700" s="94">
        <f t="shared" si="74"/>
        <v>0</v>
      </c>
      <c r="I700" s="94">
        <f t="shared" si="76"/>
        <v>0</v>
      </c>
      <c r="J700" s="320" t="str">
        <f t="shared" si="75"/>
        <v>2077–2078</v>
      </c>
      <c r="L700" s="356"/>
      <c r="N700" s="95"/>
    </row>
    <row r="701" spans="1:14" x14ac:dyDescent="0.3">
      <c r="A701" s="354">
        <v>65047</v>
      </c>
      <c r="B701" s="92">
        <f t="shared" si="71"/>
        <v>0</v>
      </c>
      <c r="C701" s="93"/>
      <c r="D701" s="94">
        <f t="shared" si="72"/>
        <v>0</v>
      </c>
      <c r="E701" s="355">
        <f t="shared" si="70"/>
        <v>0</v>
      </c>
      <c r="F701" s="94">
        <f t="shared" si="73"/>
        <v>0</v>
      </c>
      <c r="G701" s="94">
        <f>IF(AND(C701&lt;&gt;"",SUM(G$34:G700)&lt;E$25),$E$25/$E$29,0)</f>
        <v>0</v>
      </c>
      <c r="H701" s="94">
        <f t="shared" si="74"/>
        <v>0</v>
      </c>
      <c r="I701" s="94">
        <f t="shared" si="76"/>
        <v>0</v>
      </c>
      <c r="J701" s="320" t="str">
        <f t="shared" si="75"/>
        <v>2077–2078</v>
      </c>
      <c r="L701" s="356"/>
      <c r="N701" s="95"/>
    </row>
    <row r="702" spans="1:14" x14ac:dyDescent="0.3">
      <c r="A702" s="354">
        <v>65075</v>
      </c>
      <c r="B702" s="92">
        <f t="shared" si="71"/>
        <v>0</v>
      </c>
      <c r="C702" s="93"/>
      <c r="D702" s="94">
        <f t="shared" si="72"/>
        <v>0</v>
      </c>
      <c r="E702" s="355">
        <f t="shared" si="70"/>
        <v>0</v>
      </c>
      <c r="F702" s="94">
        <f t="shared" si="73"/>
        <v>0</v>
      </c>
      <c r="G702" s="94">
        <f>IF(AND(C702&lt;&gt;"",SUM(G$34:G701)&lt;E$25),$E$25/$E$29,0)</f>
        <v>0</v>
      </c>
      <c r="H702" s="94">
        <f t="shared" si="74"/>
        <v>0</v>
      </c>
      <c r="I702" s="94">
        <f t="shared" si="76"/>
        <v>0</v>
      </c>
      <c r="J702" s="320" t="str">
        <f t="shared" si="75"/>
        <v>2077–2078</v>
      </c>
      <c r="L702" s="356"/>
      <c r="N702" s="95"/>
    </row>
    <row r="703" spans="1:14" x14ac:dyDescent="0.3">
      <c r="A703" s="354">
        <v>65106</v>
      </c>
      <c r="B703" s="92">
        <f t="shared" si="71"/>
        <v>0</v>
      </c>
      <c r="C703" s="93"/>
      <c r="D703" s="94">
        <f t="shared" si="72"/>
        <v>0</v>
      </c>
      <c r="E703" s="355">
        <f t="shared" si="70"/>
        <v>0</v>
      </c>
      <c r="F703" s="94">
        <f t="shared" si="73"/>
        <v>0</v>
      </c>
      <c r="G703" s="94">
        <f>IF(AND(C703&lt;&gt;"",SUM(G$34:G702)&lt;E$25),$E$25/$E$29,0)</f>
        <v>0</v>
      </c>
      <c r="H703" s="94">
        <f t="shared" si="74"/>
        <v>0</v>
      </c>
      <c r="I703" s="94">
        <f t="shared" si="76"/>
        <v>0</v>
      </c>
      <c r="J703" s="320" t="str">
        <f t="shared" si="75"/>
        <v>2077–2078</v>
      </c>
      <c r="L703" s="356"/>
      <c r="N703" s="95"/>
    </row>
    <row r="704" spans="1:14" x14ac:dyDescent="0.3">
      <c r="A704" s="354">
        <v>65136</v>
      </c>
      <c r="B704" s="92">
        <f t="shared" si="71"/>
        <v>0</v>
      </c>
      <c r="C704" s="93"/>
      <c r="D704" s="94">
        <f t="shared" si="72"/>
        <v>0</v>
      </c>
      <c r="E704" s="355">
        <f t="shared" si="70"/>
        <v>0</v>
      </c>
      <c r="F704" s="94">
        <f t="shared" si="73"/>
        <v>0</v>
      </c>
      <c r="G704" s="94">
        <f>IF(AND(C704&lt;&gt;"",SUM(G$34:G703)&lt;E$25),$E$25/$E$29,0)</f>
        <v>0</v>
      </c>
      <c r="H704" s="94">
        <f t="shared" si="74"/>
        <v>0</v>
      </c>
      <c r="I704" s="94">
        <f t="shared" si="76"/>
        <v>0</v>
      </c>
      <c r="J704" s="320" t="str">
        <f t="shared" si="75"/>
        <v>2077–2078</v>
      </c>
      <c r="L704" s="356"/>
      <c r="N704" s="95"/>
    </row>
    <row r="705" spans="1:14" x14ac:dyDescent="0.3">
      <c r="A705" s="354">
        <v>65167</v>
      </c>
      <c r="B705" s="92">
        <f t="shared" si="71"/>
        <v>0</v>
      </c>
      <c r="C705" s="93"/>
      <c r="D705" s="94">
        <f t="shared" si="72"/>
        <v>0</v>
      </c>
      <c r="E705" s="355">
        <f t="shared" si="70"/>
        <v>0</v>
      </c>
      <c r="F705" s="94">
        <f t="shared" si="73"/>
        <v>0</v>
      </c>
      <c r="G705" s="94">
        <f>IF(AND(C705&lt;&gt;"",SUM(G$34:G704)&lt;E$25),$E$25/$E$29,0)</f>
        <v>0</v>
      </c>
      <c r="H705" s="94">
        <f t="shared" si="74"/>
        <v>0</v>
      </c>
      <c r="I705" s="94">
        <f t="shared" si="76"/>
        <v>0</v>
      </c>
      <c r="J705" s="320" t="str">
        <f t="shared" si="75"/>
        <v>2077–2078</v>
      </c>
      <c r="L705" s="356"/>
      <c r="N705" s="95"/>
    </row>
    <row r="706" spans="1:14" x14ac:dyDescent="0.3">
      <c r="A706" s="354">
        <v>65197</v>
      </c>
      <c r="B706" s="92">
        <f t="shared" si="71"/>
        <v>0</v>
      </c>
      <c r="C706" s="93"/>
      <c r="D706" s="94">
        <f t="shared" si="72"/>
        <v>0</v>
      </c>
      <c r="E706" s="355">
        <f t="shared" si="70"/>
        <v>0</v>
      </c>
      <c r="F706" s="94">
        <f t="shared" si="73"/>
        <v>0</v>
      </c>
      <c r="G706" s="94">
        <f>IF(AND(C706&lt;&gt;"",SUM(G$34:G705)&lt;E$25),$E$25/$E$29,0)</f>
        <v>0</v>
      </c>
      <c r="H706" s="94">
        <f t="shared" si="74"/>
        <v>0</v>
      </c>
      <c r="I706" s="94">
        <f t="shared" si="76"/>
        <v>0</v>
      </c>
      <c r="J706" s="320" t="str">
        <f t="shared" si="75"/>
        <v>2078–2079</v>
      </c>
      <c r="L706" s="356"/>
      <c r="N706" s="95"/>
    </row>
    <row r="707" spans="1:14" x14ac:dyDescent="0.3">
      <c r="A707" s="354">
        <v>65228</v>
      </c>
      <c r="B707" s="92">
        <f t="shared" si="71"/>
        <v>0</v>
      </c>
      <c r="C707" s="93"/>
      <c r="D707" s="94">
        <f t="shared" si="72"/>
        <v>0</v>
      </c>
      <c r="E707" s="355">
        <f t="shared" si="70"/>
        <v>0</v>
      </c>
      <c r="F707" s="94">
        <f t="shared" si="73"/>
        <v>0</v>
      </c>
      <c r="G707" s="94">
        <f>IF(AND(C707&lt;&gt;"",SUM(G$34:G706)&lt;E$25),$E$25/$E$29,0)</f>
        <v>0</v>
      </c>
      <c r="H707" s="94">
        <f t="shared" si="74"/>
        <v>0</v>
      </c>
      <c r="I707" s="94">
        <f t="shared" si="76"/>
        <v>0</v>
      </c>
      <c r="J707" s="320" t="str">
        <f t="shared" si="75"/>
        <v>2078–2079</v>
      </c>
      <c r="L707" s="356"/>
      <c r="N707" s="95"/>
    </row>
    <row r="708" spans="1:14" x14ac:dyDescent="0.3">
      <c r="A708" s="354">
        <v>65259</v>
      </c>
      <c r="B708" s="92">
        <f t="shared" si="71"/>
        <v>0</v>
      </c>
      <c r="C708" s="93"/>
      <c r="D708" s="94">
        <f t="shared" si="72"/>
        <v>0</v>
      </c>
      <c r="E708" s="355">
        <f t="shared" si="70"/>
        <v>0</v>
      </c>
      <c r="F708" s="94">
        <f t="shared" si="73"/>
        <v>0</v>
      </c>
      <c r="G708" s="94">
        <f>IF(AND(C708&lt;&gt;"",SUM(G$34:G707)&lt;E$25),$E$25/$E$29,0)</f>
        <v>0</v>
      </c>
      <c r="H708" s="94">
        <f t="shared" si="74"/>
        <v>0</v>
      </c>
      <c r="I708" s="94">
        <f t="shared" si="76"/>
        <v>0</v>
      </c>
      <c r="J708" s="320" t="str">
        <f t="shared" si="75"/>
        <v>2078–2079</v>
      </c>
      <c r="L708" s="356"/>
      <c r="N708" s="95"/>
    </row>
    <row r="709" spans="1:14" x14ac:dyDescent="0.3">
      <c r="A709" s="354">
        <v>65289</v>
      </c>
      <c r="B709" s="92">
        <f t="shared" si="71"/>
        <v>0</v>
      </c>
      <c r="C709" s="93"/>
      <c r="D709" s="94">
        <f t="shared" si="72"/>
        <v>0</v>
      </c>
      <c r="E709" s="355">
        <f t="shared" si="70"/>
        <v>0</v>
      </c>
      <c r="F709" s="94">
        <f t="shared" si="73"/>
        <v>0</v>
      </c>
      <c r="G709" s="94">
        <f>IF(AND(C709&lt;&gt;"",SUM(G$34:G708)&lt;E$25),$E$25/$E$29,0)</f>
        <v>0</v>
      </c>
      <c r="H709" s="94">
        <f t="shared" si="74"/>
        <v>0</v>
      </c>
      <c r="I709" s="94">
        <f t="shared" si="76"/>
        <v>0</v>
      </c>
      <c r="J709" s="320" t="str">
        <f t="shared" si="75"/>
        <v>2078–2079</v>
      </c>
      <c r="L709" s="356"/>
      <c r="N709" s="95"/>
    </row>
    <row r="710" spans="1:14" x14ac:dyDescent="0.3">
      <c r="A710" s="354">
        <v>65320</v>
      </c>
      <c r="B710" s="92">
        <f t="shared" si="71"/>
        <v>0</v>
      </c>
      <c r="C710" s="93"/>
      <c r="D710" s="94">
        <f t="shared" si="72"/>
        <v>0</v>
      </c>
      <c r="E710" s="355">
        <f t="shared" si="70"/>
        <v>0</v>
      </c>
      <c r="F710" s="94">
        <f t="shared" si="73"/>
        <v>0</v>
      </c>
      <c r="G710" s="94">
        <f>IF(AND(C710&lt;&gt;"",SUM(G$34:G709)&lt;E$25),$E$25/$E$29,0)</f>
        <v>0</v>
      </c>
      <c r="H710" s="94">
        <f t="shared" si="74"/>
        <v>0</v>
      </c>
      <c r="I710" s="94">
        <f t="shared" si="76"/>
        <v>0</v>
      </c>
      <c r="J710" s="320" t="str">
        <f t="shared" si="75"/>
        <v>2078–2079</v>
      </c>
      <c r="L710" s="356"/>
      <c r="N710" s="95"/>
    </row>
    <row r="711" spans="1:14" x14ac:dyDescent="0.3">
      <c r="A711" s="354">
        <v>65350</v>
      </c>
      <c r="B711" s="92">
        <f t="shared" si="71"/>
        <v>0</v>
      </c>
      <c r="C711" s="93"/>
      <c r="D711" s="94">
        <f t="shared" si="72"/>
        <v>0</v>
      </c>
      <c r="E711" s="355">
        <f t="shared" si="70"/>
        <v>0</v>
      </c>
      <c r="F711" s="94">
        <f t="shared" si="73"/>
        <v>0</v>
      </c>
      <c r="G711" s="94">
        <f>IF(AND(C711&lt;&gt;"",SUM(G$34:G710)&lt;E$25),$E$25/$E$29,0)</f>
        <v>0</v>
      </c>
      <c r="H711" s="94">
        <f t="shared" si="74"/>
        <v>0</v>
      </c>
      <c r="I711" s="94">
        <f t="shared" si="76"/>
        <v>0</v>
      </c>
      <c r="J711" s="320" t="str">
        <f t="shared" si="75"/>
        <v>2078–2079</v>
      </c>
      <c r="L711" s="356"/>
      <c r="N711" s="95"/>
    </row>
    <row r="712" spans="1:14" x14ac:dyDescent="0.3">
      <c r="A712" s="354">
        <v>65381</v>
      </c>
      <c r="B712" s="92">
        <f t="shared" si="71"/>
        <v>0</v>
      </c>
      <c r="C712" s="93"/>
      <c r="D712" s="94">
        <f t="shared" si="72"/>
        <v>0</v>
      </c>
      <c r="E712" s="355">
        <f t="shared" si="70"/>
        <v>0</v>
      </c>
      <c r="F712" s="94">
        <f t="shared" si="73"/>
        <v>0</v>
      </c>
      <c r="G712" s="94">
        <f>IF(AND(C712&lt;&gt;"",SUM(G$34:G711)&lt;E$25),$E$25/$E$29,0)</f>
        <v>0</v>
      </c>
      <c r="H712" s="94">
        <f t="shared" si="74"/>
        <v>0</v>
      </c>
      <c r="I712" s="94">
        <f t="shared" si="76"/>
        <v>0</v>
      </c>
      <c r="J712" s="320" t="str">
        <f t="shared" si="75"/>
        <v>2078–2079</v>
      </c>
      <c r="L712" s="356"/>
      <c r="N712" s="95"/>
    </row>
    <row r="713" spans="1:14" x14ac:dyDescent="0.3">
      <c r="A713" s="354">
        <v>65412</v>
      </c>
      <c r="B713" s="92">
        <f t="shared" si="71"/>
        <v>0</v>
      </c>
      <c r="C713" s="93"/>
      <c r="D713" s="94">
        <f t="shared" si="72"/>
        <v>0</v>
      </c>
      <c r="E713" s="355">
        <f t="shared" si="70"/>
        <v>0</v>
      </c>
      <c r="F713" s="94">
        <f t="shared" si="73"/>
        <v>0</v>
      </c>
      <c r="G713" s="94">
        <f>IF(AND(C713&lt;&gt;"",SUM(G$34:G712)&lt;E$25),$E$25/$E$29,0)</f>
        <v>0</v>
      </c>
      <c r="H713" s="94">
        <f t="shared" si="74"/>
        <v>0</v>
      </c>
      <c r="I713" s="94">
        <f t="shared" si="76"/>
        <v>0</v>
      </c>
      <c r="J713" s="320" t="str">
        <f t="shared" si="75"/>
        <v>2078–2079</v>
      </c>
      <c r="L713" s="356"/>
      <c r="N713" s="95"/>
    </row>
    <row r="714" spans="1:14" x14ac:dyDescent="0.3">
      <c r="A714" s="354">
        <v>65440</v>
      </c>
      <c r="B714" s="92">
        <f t="shared" si="71"/>
        <v>0</v>
      </c>
      <c r="C714" s="93"/>
      <c r="D714" s="94">
        <f t="shared" si="72"/>
        <v>0</v>
      </c>
      <c r="E714" s="355">
        <f t="shared" si="70"/>
        <v>0</v>
      </c>
      <c r="F714" s="94">
        <f t="shared" si="73"/>
        <v>0</v>
      </c>
      <c r="G714" s="94">
        <f>IF(AND(C714&lt;&gt;"",SUM(G$34:G713)&lt;E$25),$E$25/$E$29,0)</f>
        <v>0</v>
      </c>
      <c r="H714" s="94">
        <f t="shared" si="74"/>
        <v>0</v>
      </c>
      <c r="I714" s="94">
        <f t="shared" si="76"/>
        <v>0</v>
      </c>
      <c r="J714" s="320" t="str">
        <f t="shared" si="75"/>
        <v>2078–2079</v>
      </c>
      <c r="L714" s="356"/>
      <c r="N714" s="95"/>
    </row>
    <row r="715" spans="1:14" x14ac:dyDescent="0.3">
      <c r="A715" s="354">
        <v>65471</v>
      </c>
      <c r="B715" s="92">
        <f t="shared" si="71"/>
        <v>0</v>
      </c>
      <c r="C715" s="93"/>
      <c r="D715" s="94">
        <f t="shared" si="72"/>
        <v>0</v>
      </c>
      <c r="E715" s="355">
        <f t="shared" si="70"/>
        <v>0</v>
      </c>
      <c r="F715" s="94">
        <f t="shared" si="73"/>
        <v>0</v>
      </c>
      <c r="G715" s="94">
        <f>IF(AND(C715&lt;&gt;"",SUM(G$34:G714)&lt;E$25),$E$25/$E$29,0)</f>
        <v>0</v>
      </c>
      <c r="H715" s="94">
        <f t="shared" si="74"/>
        <v>0</v>
      </c>
      <c r="I715" s="94">
        <f t="shared" si="76"/>
        <v>0</v>
      </c>
      <c r="J715" s="320" t="str">
        <f t="shared" si="75"/>
        <v>2078–2079</v>
      </c>
      <c r="L715" s="356"/>
      <c r="N715" s="95"/>
    </row>
    <row r="716" spans="1:14" x14ac:dyDescent="0.3">
      <c r="A716" s="354">
        <v>65501</v>
      </c>
      <c r="B716" s="92">
        <f t="shared" si="71"/>
        <v>0</v>
      </c>
      <c r="C716" s="93"/>
      <c r="D716" s="94">
        <f t="shared" si="72"/>
        <v>0</v>
      </c>
      <c r="E716" s="355">
        <f t="shared" si="70"/>
        <v>0</v>
      </c>
      <c r="F716" s="94">
        <f t="shared" si="73"/>
        <v>0</v>
      </c>
      <c r="G716" s="94">
        <f>IF(AND(C716&lt;&gt;"",SUM(G$34:G715)&lt;E$25),$E$25/$E$29,0)</f>
        <v>0</v>
      </c>
      <c r="H716" s="94">
        <f t="shared" si="74"/>
        <v>0</v>
      </c>
      <c r="I716" s="94">
        <f t="shared" si="76"/>
        <v>0</v>
      </c>
      <c r="J716" s="320" t="str">
        <f t="shared" si="75"/>
        <v>2078–2079</v>
      </c>
      <c r="L716" s="356"/>
      <c r="N716" s="95"/>
    </row>
    <row r="717" spans="1:14" x14ac:dyDescent="0.3">
      <c r="A717" s="354">
        <v>65532</v>
      </c>
      <c r="B717" s="92">
        <f t="shared" si="71"/>
        <v>0</v>
      </c>
      <c r="C717" s="93"/>
      <c r="D717" s="94">
        <f t="shared" si="72"/>
        <v>0</v>
      </c>
      <c r="E717" s="355">
        <f t="shared" si="70"/>
        <v>0</v>
      </c>
      <c r="F717" s="94">
        <f t="shared" si="73"/>
        <v>0</v>
      </c>
      <c r="G717" s="94">
        <f>IF(AND(C717&lt;&gt;"",SUM(G$34:G716)&lt;E$25),$E$25/$E$29,0)</f>
        <v>0</v>
      </c>
      <c r="H717" s="94">
        <f t="shared" si="74"/>
        <v>0</v>
      </c>
      <c r="I717" s="94">
        <f t="shared" si="76"/>
        <v>0</v>
      </c>
      <c r="J717" s="320" t="str">
        <f t="shared" si="75"/>
        <v>2078–2079</v>
      </c>
      <c r="L717" s="356"/>
      <c r="N717" s="95"/>
    </row>
    <row r="718" spans="1:14" x14ac:dyDescent="0.3">
      <c r="A718" s="354">
        <v>65562</v>
      </c>
      <c r="B718" s="92">
        <f t="shared" si="71"/>
        <v>0</v>
      </c>
      <c r="C718" s="93"/>
      <c r="D718" s="94">
        <f t="shared" si="72"/>
        <v>0</v>
      </c>
      <c r="E718" s="355">
        <f t="shared" si="70"/>
        <v>0</v>
      </c>
      <c r="F718" s="94">
        <f t="shared" si="73"/>
        <v>0</v>
      </c>
      <c r="G718" s="94">
        <f>IF(AND(C718&lt;&gt;"",SUM(G$34:G717)&lt;E$25),$E$25/$E$29,0)</f>
        <v>0</v>
      </c>
      <c r="H718" s="94">
        <f t="shared" si="74"/>
        <v>0</v>
      </c>
      <c r="I718" s="94">
        <f t="shared" si="76"/>
        <v>0</v>
      </c>
      <c r="J718" s="320" t="str">
        <f t="shared" si="75"/>
        <v>2079–2080</v>
      </c>
      <c r="L718" s="356"/>
      <c r="N718" s="95"/>
    </row>
    <row r="719" spans="1:14" x14ac:dyDescent="0.3">
      <c r="A719" s="354">
        <v>65593</v>
      </c>
      <c r="B719" s="92">
        <f t="shared" si="71"/>
        <v>0</v>
      </c>
      <c r="C719" s="93"/>
      <c r="D719" s="94">
        <f t="shared" si="72"/>
        <v>0</v>
      </c>
      <c r="E719" s="355">
        <f t="shared" si="70"/>
        <v>0</v>
      </c>
      <c r="F719" s="94">
        <f t="shared" si="73"/>
        <v>0</v>
      </c>
      <c r="G719" s="94">
        <f>IF(AND(C719&lt;&gt;"",SUM(G$34:G718)&lt;E$25),$E$25/$E$29,0)</f>
        <v>0</v>
      </c>
      <c r="H719" s="94">
        <f t="shared" si="74"/>
        <v>0</v>
      </c>
      <c r="I719" s="94">
        <f t="shared" si="76"/>
        <v>0</v>
      </c>
      <c r="J719" s="320" t="str">
        <f t="shared" si="75"/>
        <v>2079–2080</v>
      </c>
      <c r="L719" s="356"/>
      <c r="N719" s="95"/>
    </row>
    <row r="720" spans="1:14" x14ac:dyDescent="0.3">
      <c r="A720" s="354">
        <v>65624</v>
      </c>
      <c r="B720" s="92">
        <f t="shared" si="71"/>
        <v>0</v>
      </c>
      <c r="C720" s="93"/>
      <c r="D720" s="94">
        <f t="shared" si="72"/>
        <v>0</v>
      </c>
      <c r="E720" s="355">
        <f t="shared" si="70"/>
        <v>0</v>
      </c>
      <c r="F720" s="94">
        <f t="shared" si="73"/>
        <v>0</v>
      </c>
      <c r="G720" s="94">
        <f>IF(AND(C720&lt;&gt;"",SUM(G$34:G719)&lt;E$25),$E$25/$E$29,0)</f>
        <v>0</v>
      </c>
      <c r="H720" s="94">
        <f t="shared" si="74"/>
        <v>0</v>
      </c>
      <c r="I720" s="94">
        <f t="shared" si="76"/>
        <v>0</v>
      </c>
      <c r="J720" s="320" t="str">
        <f t="shared" si="75"/>
        <v>2079–2080</v>
      </c>
      <c r="L720" s="356"/>
      <c r="N720" s="95"/>
    </row>
    <row r="721" spans="1:14" x14ac:dyDescent="0.3">
      <c r="A721" s="354">
        <v>65654</v>
      </c>
      <c r="B721" s="92">
        <f t="shared" si="71"/>
        <v>0</v>
      </c>
      <c r="C721" s="93"/>
      <c r="D721" s="94">
        <f t="shared" si="72"/>
        <v>0</v>
      </c>
      <c r="E721" s="355">
        <f t="shared" si="70"/>
        <v>0</v>
      </c>
      <c r="F721" s="94">
        <f t="shared" si="73"/>
        <v>0</v>
      </c>
      <c r="G721" s="94">
        <f>IF(AND(C721&lt;&gt;"",SUM(G$34:G720)&lt;E$25),$E$25/$E$29,0)</f>
        <v>0</v>
      </c>
      <c r="H721" s="94">
        <f t="shared" si="74"/>
        <v>0</v>
      </c>
      <c r="I721" s="94">
        <f t="shared" si="76"/>
        <v>0</v>
      </c>
      <c r="J721" s="320" t="str">
        <f t="shared" si="75"/>
        <v>2079–2080</v>
      </c>
      <c r="L721" s="356"/>
      <c r="N721" s="95"/>
    </row>
    <row r="722" spans="1:14" x14ac:dyDescent="0.3">
      <c r="A722" s="354">
        <v>65685</v>
      </c>
      <c r="B722" s="92">
        <f t="shared" si="71"/>
        <v>0</v>
      </c>
      <c r="C722" s="93"/>
      <c r="D722" s="94">
        <f t="shared" si="72"/>
        <v>0</v>
      </c>
      <c r="E722" s="355">
        <f t="shared" si="70"/>
        <v>0</v>
      </c>
      <c r="F722" s="94">
        <f t="shared" si="73"/>
        <v>0</v>
      </c>
      <c r="G722" s="94">
        <f>IF(AND(C722&lt;&gt;"",SUM(G$34:G721)&lt;E$25),$E$25/$E$29,0)</f>
        <v>0</v>
      </c>
      <c r="H722" s="94">
        <f t="shared" si="74"/>
        <v>0</v>
      </c>
      <c r="I722" s="94">
        <f t="shared" si="76"/>
        <v>0</v>
      </c>
      <c r="J722" s="320" t="str">
        <f t="shared" si="75"/>
        <v>2079–2080</v>
      </c>
      <c r="L722" s="356"/>
      <c r="N722" s="95"/>
    </row>
    <row r="723" spans="1:14" x14ac:dyDescent="0.3">
      <c r="A723" s="354">
        <v>65715</v>
      </c>
      <c r="B723" s="92">
        <f t="shared" si="71"/>
        <v>0</v>
      </c>
      <c r="C723" s="93"/>
      <c r="D723" s="94">
        <f t="shared" si="72"/>
        <v>0</v>
      </c>
      <c r="E723" s="355">
        <f t="shared" si="70"/>
        <v>0</v>
      </c>
      <c r="F723" s="94">
        <f t="shared" si="73"/>
        <v>0</v>
      </c>
      <c r="G723" s="94">
        <f>IF(AND(C723&lt;&gt;"",SUM(G$34:G722)&lt;E$25),$E$25/$E$29,0)</f>
        <v>0</v>
      </c>
      <c r="H723" s="94">
        <f t="shared" si="74"/>
        <v>0</v>
      </c>
      <c r="I723" s="94">
        <f t="shared" si="76"/>
        <v>0</v>
      </c>
      <c r="J723" s="320" t="str">
        <f t="shared" si="75"/>
        <v>2079–2080</v>
      </c>
      <c r="L723" s="356"/>
      <c r="N723" s="95"/>
    </row>
    <row r="724" spans="1:14" x14ac:dyDescent="0.3">
      <c r="A724" s="354">
        <v>65746</v>
      </c>
      <c r="B724" s="92">
        <f t="shared" si="71"/>
        <v>0</v>
      </c>
      <c r="C724" s="93"/>
      <c r="D724" s="94">
        <f t="shared" si="72"/>
        <v>0</v>
      </c>
      <c r="E724" s="355">
        <f t="shared" si="70"/>
        <v>0</v>
      </c>
      <c r="F724" s="94">
        <f t="shared" si="73"/>
        <v>0</v>
      </c>
      <c r="G724" s="94">
        <f>IF(AND(C724&lt;&gt;"",SUM(G$34:G723)&lt;E$25),$E$25/$E$29,0)</f>
        <v>0</v>
      </c>
      <c r="H724" s="94">
        <f t="shared" si="74"/>
        <v>0</v>
      </c>
      <c r="I724" s="94">
        <f t="shared" si="76"/>
        <v>0</v>
      </c>
      <c r="J724" s="320" t="str">
        <f t="shared" si="75"/>
        <v>2079–2080</v>
      </c>
      <c r="L724" s="356"/>
      <c r="N724" s="95"/>
    </row>
    <row r="725" spans="1:14" x14ac:dyDescent="0.3">
      <c r="A725" s="354">
        <v>65777</v>
      </c>
      <c r="B725" s="92">
        <f t="shared" si="71"/>
        <v>0</v>
      </c>
      <c r="C725" s="93"/>
      <c r="D725" s="94">
        <f t="shared" si="72"/>
        <v>0</v>
      </c>
      <c r="E725" s="355">
        <f t="shared" si="70"/>
        <v>0</v>
      </c>
      <c r="F725" s="94">
        <f t="shared" si="73"/>
        <v>0</v>
      </c>
      <c r="G725" s="94">
        <f>IF(AND(C725&lt;&gt;"",SUM(G$34:G724)&lt;E$25),$E$25/$E$29,0)</f>
        <v>0</v>
      </c>
      <c r="H725" s="94">
        <f t="shared" si="74"/>
        <v>0</v>
      </c>
      <c r="I725" s="94">
        <f t="shared" si="76"/>
        <v>0</v>
      </c>
      <c r="J725" s="320" t="str">
        <f t="shared" si="75"/>
        <v>2079–2080</v>
      </c>
      <c r="L725" s="356"/>
      <c r="N725" s="95"/>
    </row>
    <row r="726" spans="1:14" x14ac:dyDescent="0.3">
      <c r="A726" s="354">
        <v>65806</v>
      </c>
      <c r="B726" s="92">
        <f t="shared" si="71"/>
        <v>0</v>
      </c>
      <c r="C726" s="93"/>
      <c r="D726" s="94">
        <f t="shared" si="72"/>
        <v>0</v>
      </c>
      <c r="E726" s="355">
        <f t="shared" si="70"/>
        <v>0</v>
      </c>
      <c r="F726" s="94">
        <f t="shared" si="73"/>
        <v>0</v>
      </c>
      <c r="G726" s="94">
        <f>IF(AND(C726&lt;&gt;"",SUM(G$34:G725)&lt;E$25),$E$25/$E$29,0)</f>
        <v>0</v>
      </c>
      <c r="H726" s="94">
        <f t="shared" si="74"/>
        <v>0</v>
      </c>
      <c r="I726" s="94">
        <f t="shared" si="76"/>
        <v>0</v>
      </c>
      <c r="J726" s="320" t="str">
        <f t="shared" si="75"/>
        <v>2079–2080</v>
      </c>
      <c r="L726" s="356"/>
      <c r="N726" s="95"/>
    </row>
    <row r="727" spans="1:14" x14ac:dyDescent="0.3">
      <c r="A727" s="354">
        <v>65837</v>
      </c>
      <c r="B727" s="92">
        <f t="shared" si="71"/>
        <v>0</v>
      </c>
      <c r="C727" s="93"/>
      <c r="D727" s="94">
        <f t="shared" si="72"/>
        <v>0</v>
      </c>
      <c r="E727" s="355">
        <f t="shared" si="70"/>
        <v>0</v>
      </c>
      <c r="F727" s="94">
        <f t="shared" si="73"/>
        <v>0</v>
      </c>
      <c r="G727" s="94">
        <f>IF(AND(C727&lt;&gt;"",SUM(G$34:G726)&lt;E$25),$E$25/$E$29,0)</f>
        <v>0</v>
      </c>
      <c r="H727" s="94">
        <f t="shared" si="74"/>
        <v>0</v>
      </c>
      <c r="I727" s="94">
        <f t="shared" si="76"/>
        <v>0</v>
      </c>
      <c r="J727" s="320" t="str">
        <f t="shared" si="75"/>
        <v>2079–2080</v>
      </c>
      <c r="L727" s="356"/>
      <c r="N727" s="95"/>
    </row>
    <row r="728" spans="1:14" x14ac:dyDescent="0.3">
      <c r="A728" s="354">
        <v>65867</v>
      </c>
      <c r="B728" s="92">
        <f t="shared" si="71"/>
        <v>0</v>
      </c>
      <c r="C728" s="93"/>
      <c r="D728" s="94">
        <f t="shared" si="72"/>
        <v>0</v>
      </c>
      <c r="E728" s="355">
        <f t="shared" si="70"/>
        <v>0</v>
      </c>
      <c r="F728" s="94">
        <f t="shared" si="73"/>
        <v>0</v>
      </c>
      <c r="G728" s="94">
        <f>IF(AND(C728&lt;&gt;"",SUM(G$34:G727)&lt;E$25),$E$25/$E$29,0)</f>
        <v>0</v>
      </c>
      <c r="H728" s="94">
        <f t="shared" si="74"/>
        <v>0</v>
      </c>
      <c r="I728" s="94">
        <f t="shared" si="76"/>
        <v>0</v>
      </c>
      <c r="J728" s="320" t="str">
        <f t="shared" si="75"/>
        <v>2079–2080</v>
      </c>
      <c r="L728" s="356"/>
      <c r="N728" s="95"/>
    </row>
    <row r="729" spans="1:14" x14ac:dyDescent="0.3">
      <c r="A729" s="354">
        <v>65898</v>
      </c>
      <c r="B729" s="92">
        <f t="shared" si="71"/>
        <v>0</v>
      </c>
      <c r="C729" s="93"/>
      <c r="D729" s="94">
        <f t="shared" si="72"/>
        <v>0</v>
      </c>
      <c r="E729" s="355">
        <f t="shared" si="70"/>
        <v>0</v>
      </c>
      <c r="F729" s="94">
        <f t="shared" si="73"/>
        <v>0</v>
      </c>
      <c r="G729" s="94">
        <f>IF(AND(C729&lt;&gt;"",SUM(G$34:G728)&lt;E$25),$E$25/$E$29,0)</f>
        <v>0</v>
      </c>
      <c r="H729" s="94">
        <f t="shared" si="74"/>
        <v>0</v>
      </c>
      <c r="I729" s="94">
        <f t="shared" si="76"/>
        <v>0</v>
      </c>
      <c r="J729" s="320" t="str">
        <f t="shared" si="75"/>
        <v>2079–2080</v>
      </c>
      <c r="L729" s="356"/>
      <c r="N729" s="95"/>
    </row>
    <row r="730" spans="1:14" x14ac:dyDescent="0.3">
      <c r="A730" s="354">
        <v>65928</v>
      </c>
      <c r="B730" s="92">
        <f t="shared" si="71"/>
        <v>0</v>
      </c>
      <c r="C730" s="93"/>
      <c r="D730" s="94">
        <f t="shared" si="72"/>
        <v>0</v>
      </c>
      <c r="E730" s="355">
        <f t="shared" si="70"/>
        <v>0</v>
      </c>
      <c r="F730" s="94">
        <f t="shared" si="73"/>
        <v>0</v>
      </c>
      <c r="G730" s="94">
        <f>IF(AND(C730&lt;&gt;"",SUM(G$34:G729)&lt;E$25),$E$25/$E$29,0)</f>
        <v>0</v>
      </c>
      <c r="H730" s="94">
        <f t="shared" si="74"/>
        <v>0</v>
      </c>
      <c r="I730" s="94">
        <f t="shared" si="76"/>
        <v>0</v>
      </c>
      <c r="J730" s="320" t="str">
        <f t="shared" si="75"/>
        <v>2080–2081</v>
      </c>
      <c r="L730" s="356"/>
      <c r="N730" s="95"/>
    </row>
    <row r="731" spans="1:14" x14ac:dyDescent="0.3">
      <c r="A731" s="354">
        <v>65959</v>
      </c>
      <c r="B731" s="92">
        <f t="shared" si="71"/>
        <v>0</v>
      </c>
      <c r="C731" s="93"/>
      <c r="D731" s="94">
        <f t="shared" si="72"/>
        <v>0</v>
      </c>
      <c r="E731" s="355">
        <f t="shared" si="70"/>
        <v>0</v>
      </c>
      <c r="F731" s="94">
        <f t="shared" si="73"/>
        <v>0</v>
      </c>
      <c r="G731" s="94">
        <f>IF(AND(C731&lt;&gt;"",SUM(G$34:G730)&lt;E$25),$E$25/$E$29,0)</f>
        <v>0</v>
      </c>
      <c r="H731" s="94">
        <f t="shared" si="74"/>
        <v>0</v>
      </c>
      <c r="I731" s="94">
        <f t="shared" si="76"/>
        <v>0</v>
      </c>
      <c r="J731" s="320" t="str">
        <f t="shared" si="75"/>
        <v>2080–2081</v>
      </c>
      <c r="L731" s="356"/>
      <c r="N731" s="95"/>
    </row>
    <row r="732" spans="1:14" x14ac:dyDescent="0.3">
      <c r="A732" s="354">
        <v>65990</v>
      </c>
      <c r="B732" s="92">
        <f t="shared" si="71"/>
        <v>0</v>
      </c>
      <c r="C732" s="93"/>
      <c r="D732" s="94">
        <f t="shared" si="72"/>
        <v>0</v>
      </c>
      <c r="E732" s="355">
        <f t="shared" si="70"/>
        <v>0</v>
      </c>
      <c r="F732" s="94">
        <f t="shared" si="73"/>
        <v>0</v>
      </c>
      <c r="G732" s="94">
        <f>IF(AND(C732&lt;&gt;"",SUM(G$34:G731)&lt;E$25),$E$25/$E$29,0)</f>
        <v>0</v>
      </c>
      <c r="H732" s="94">
        <f t="shared" si="74"/>
        <v>0</v>
      </c>
      <c r="I732" s="94">
        <f t="shared" si="76"/>
        <v>0</v>
      </c>
      <c r="J732" s="320" t="str">
        <f t="shared" si="75"/>
        <v>2080–2081</v>
      </c>
      <c r="L732" s="356"/>
      <c r="N732" s="95"/>
    </row>
    <row r="733" spans="1:14" x14ac:dyDescent="0.3">
      <c r="A733" s="354">
        <v>66020</v>
      </c>
      <c r="B733" s="92">
        <f t="shared" si="71"/>
        <v>0</v>
      </c>
      <c r="C733" s="93"/>
      <c r="D733" s="94">
        <f t="shared" si="72"/>
        <v>0</v>
      </c>
      <c r="E733" s="355">
        <f t="shared" si="70"/>
        <v>0</v>
      </c>
      <c r="F733" s="94">
        <f t="shared" si="73"/>
        <v>0</v>
      </c>
      <c r="G733" s="94">
        <f>IF(AND(C733&lt;&gt;"",SUM(G$34:G732)&lt;E$25),$E$25/$E$29,0)</f>
        <v>0</v>
      </c>
      <c r="H733" s="94">
        <f t="shared" si="74"/>
        <v>0</v>
      </c>
      <c r="I733" s="94">
        <f t="shared" si="76"/>
        <v>0</v>
      </c>
      <c r="J733" s="320" t="str">
        <f t="shared" si="75"/>
        <v>2080–2081</v>
      </c>
      <c r="L733" s="356"/>
      <c r="N733" s="95"/>
    </row>
    <row r="734" spans="1:14" x14ac:dyDescent="0.3">
      <c r="A734" s="354">
        <v>66051</v>
      </c>
      <c r="B734" s="92">
        <f t="shared" si="71"/>
        <v>0</v>
      </c>
      <c r="C734" s="93"/>
      <c r="D734" s="94">
        <f t="shared" si="72"/>
        <v>0</v>
      </c>
      <c r="E734" s="355">
        <f t="shared" si="70"/>
        <v>0</v>
      </c>
      <c r="F734" s="94">
        <f t="shared" si="73"/>
        <v>0</v>
      </c>
      <c r="G734" s="94">
        <f>IF(AND(C734&lt;&gt;"",SUM(G$34:G733)&lt;E$25),$E$25/$E$29,0)</f>
        <v>0</v>
      </c>
      <c r="H734" s="94">
        <f t="shared" si="74"/>
        <v>0</v>
      </c>
      <c r="I734" s="94">
        <f t="shared" si="76"/>
        <v>0</v>
      </c>
      <c r="J734" s="320" t="str">
        <f t="shared" si="75"/>
        <v>2080–2081</v>
      </c>
      <c r="L734" s="356"/>
      <c r="N734" s="95"/>
    </row>
    <row r="735" spans="1:14" x14ac:dyDescent="0.3">
      <c r="A735" s="354">
        <v>66081</v>
      </c>
      <c r="B735" s="92">
        <f t="shared" si="71"/>
        <v>0</v>
      </c>
      <c r="C735" s="93"/>
      <c r="D735" s="94">
        <f t="shared" si="72"/>
        <v>0</v>
      </c>
      <c r="E735" s="355">
        <f t="shared" si="70"/>
        <v>0</v>
      </c>
      <c r="F735" s="94">
        <f t="shared" si="73"/>
        <v>0</v>
      </c>
      <c r="G735" s="94">
        <f>IF(AND(C735&lt;&gt;"",SUM(G$34:G734)&lt;E$25),$E$25/$E$29,0)</f>
        <v>0</v>
      </c>
      <c r="H735" s="94">
        <f t="shared" si="74"/>
        <v>0</v>
      </c>
      <c r="I735" s="94">
        <f t="shared" si="76"/>
        <v>0</v>
      </c>
      <c r="J735" s="320" t="str">
        <f t="shared" si="75"/>
        <v>2080–2081</v>
      </c>
      <c r="L735" s="356"/>
      <c r="N735" s="95"/>
    </row>
    <row r="736" spans="1:14" x14ac:dyDescent="0.3">
      <c r="A736" s="354">
        <v>66112</v>
      </c>
      <c r="B736" s="92">
        <f t="shared" si="71"/>
        <v>0</v>
      </c>
      <c r="C736" s="93"/>
      <c r="D736" s="94">
        <f t="shared" si="72"/>
        <v>0</v>
      </c>
      <c r="E736" s="355">
        <f t="shared" si="70"/>
        <v>0</v>
      </c>
      <c r="F736" s="94">
        <f t="shared" si="73"/>
        <v>0</v>
      </c>
      <c r="G736" s="94">
        <f>IF(AND(C736&lt;&gt;"",SUM(G$34:G735)&lt;E$25),$E$25/$E$29,0)</f>
        <v>0</v>
      </c>
      <c r="H736" s="94">
        <f t="shared" si="74"/>
        <v>0</v>
      </c>
      <c r="I736" s="94">
        <f t="shared" si="76"/>
        <v>0</v>
      </c>
      <c r="J736" s="320" t="str">
        <f t="shared" si="75"/>
        <v>2080–2081</v>
      </c>
      <c r="L736" s="356"/>
      <c r="N736" s="95"/>
    </row>
    <row r="737" spans="1:14" x14ac:dyDescent="0.3">
      <c r="A737" s="354">
        <v>66143</v>
      </c>
      <c r="B737" s="92">
        <f t="shared" si="71"/>
        <v>0</v>
      </c>
      <c r="C737" s="93"/>
      <c r="D737" s="94">
        <f t="shared" si="72"/>
        <v>0</v>
      </c>
      <c r="E737" s="355">
        <f t="shared" si="70"/>
        <v>0</v>
      </c>
      <c r="F737" s="94">
        <f t="shared" si="73"/>
        <v>0</v>
      </c>
      <c r="G737" s="94">
        <f>IF(AND(C737&lt;&gt;"",SUM(G$34:G736)&lt;E$25),$E$25/$E$29,0)</f>
        <v>0</v>
      </c>
      <c r="H737" s="94">
        <f t="shared" si="74"/>
        <v>0</v>
      </c>
      <c r="I737" s="94">
        <f t="shared" si="76"/>
        <v>0</v>
      </c>
      <c r="J737" s="320" t="str">
        <f t="shared" si="75"/>
        <v>2080–2081</v>
      </c>
      <c r="L737" s="356"/>
      <c r="N737" s="95"/>
    </row>
    <row r="738" spans="1:14" x14ac:dyDescent="0.3">
      <c r="A738" s="354">
        <v>66171</v>
      </c>
      <c r="B738" s="92">
        <f t="shared" si="71"/>
        <v>0</v>
      </c>
      <c r="C738" s="93"/>
      <c r="D738" s="94">
        <f t="shared" si="72"/>
        <v>0</v>
      </c>
      <c r="E738" s="355">
        <f t="shared" ref="E738:E801" si="77">C738-D738</f>
        <v>0</v>
      </c>
      <c r="F738" s="94">
        <f t="shared" si="73"/>
        <v>0</v>
      </c>
      <c r="G738" s="94">
        <f>IF(AND(C738&lt;&gt;"",SUM(G$34:G737)&lt;E$25),$E$25/$E$29,0)</f>
        <v>0</v>
      </c>
      <c r="H738" s="94">
        <f t="shared" si="74"/>
        <v>0</v>
      </c>
      <c r="I738" s="94">
        <f t="shared" si="76"/>
        <v>0</v>
      </c>
      <c r="J738" s="320" t="str">
        <f t="shared" si="75"/>
        <v>2080–2081</v>
      </c>
      <c r="L738" s="356"/>
      <c r="N738" s="95"/>
    </row>
    <row r="739" spans="1:14" x14ac:dyDescent="0.3">
      <c r="A739" s="354">
        <v>66202</v>
      </c>
      <c r="B739" s="92">
        <f t="shared" ref="B739:B802" si="78">IF(C739&gt;0,C739*-1,C739)</f>
        <v>0</v>
      </c>
      <c r="C739" s="93"/>
      <c r="D739" s="94">
        <f t="shared" ref="D739:D802" si="79">IF(C739="",0,IF($E$20="Beginning",IF(C738&lt;&gt;"",$F738*$E$16/12,0),IF(C738&lt;&gt;"",$F738*$E$16/12,$E$21*$E$16/12)))</f>
        <v>0</v>
      </c>
      <c r="E739" s="355">
        <f t="shared" si="77"/>
        <v>0</v>
      </c>
      <c r="F739" s="94">
        <f t="shared" ref="F739:F802" si="80">IF(C739="",0,IF(C738="",$E$21-E739,IF(C739&lt;&gt;"",F738-E739)))</f>
        <v>0</v>
      </c>
      <c r="G739" s="94">
        <f>IF(AND(C739&lt;&gt;"",SUM(G$34:G738)&lt;E$25),$E$25/$E$29,0)</f>
        <v>0</v>
      </c>
      <c r="H739" s="94">
        <f t="shared" ref="H739:H802" si="81">IF(C739&lt;&gt;"",G739+H738,0)</f>
        <v>0</v>
      </c>
      <c r="I739" s="94">
        <f t="shared" si="76"/>
        <v>0</v>
      </c>
      <c r="J739" s="320" t="str">
        <f t="shared" ref="J739:J802" si="82">IF(OR(MONTH(A739)=1,MONTH(A739)=2,MONTH(A739)=3,MONTH(A739)=4,MONTH(A739)=5,MONTH(A739)=6),YEAR(A739)-1&amp;"–"&amp;YEAR(A739),YEAR(A739)&amp;"–"&amp;YEAR(A739)+1)</f>
        <v>2080–2081</v>
      </c>
      <c r="L739" s="356"/>
      <c r="N739" s="95"/>
    </row>
    <row r="740" spans="1:14" x14ac:dyDescent="0.3">
      <c r="A740" s="354">
        <v>66232</v>
      </c>
      <c r="B740" s="92">
        <f t="shared" si="78"/>
        <v>0</v>
      </c>
      <c r="C740" s="93"/>
      <c r="D740" s="94">
        <f t="shared" si="79"/>
        <v>0</v>
      </c>
      <c r="E740" s="355">
        <f t="shared" si="77"/>
        <v>0</v>
      </c>
      <c r="F740" s="94">
        <f t="shared" si="80"/>
        <v>0</v>
      </c>
      <c r="G740" s="94">
        <f>IF(AND(C740&lt;&gt;"",SUM(G$34:G739)&lt;E$25),$E$25/$E$29,0)</f>
        <v>0</v>
      </c>
      <c r="H740" s="94">
        <f t="shared" si="81"/>
        <v>0</v>
      </c>
      <c r="I740" s="94">
        <f t="shared" ref="I740:I803" si="83">IF(C740&lt;&gt;"",$E$25-H740,0)</f>
        <v>0</v>
      </c>
      <c r="J740" s="320" t="str">
        <f t="shared" si="82"/>
        <v>2080–2081</v>
      </c>
      <c r="L740" s="356"/>
      <c r="N740" s="95"/>
    </row>
    <row r="741" spans="1:14" x14ac:dyDescent="0.3">
      <c r="A741" s="354">
        <v>66263</v>
      </c>
      <c r="B741" s="92">
        <f t="shared" si="78"/>
        <v>0</v>
      </c>
      <c r="C741" s="93"/>
      <c r="D741" s="94">
        <f t="shared" si="79"/>
        <v>0</v>
      </c>
      <c r="E741" s="355">
        <f t="shared" si="77"/>
        <v>0</v>
      </c>
      <c r="F741" s="94">
        <f t="shared" si="80"/>
        <v>0</v>
      </c>
      <c r="G741" s="94">
        <f>IF(AND(C741&lt;&gt;"",SUM(G$34:G740)&lt;E$25),$E$25/$E$29,0)</f>
        <v>0</v>
      </c>
      <c r="H741" s="94">
        <f t="shared" si="81"/>
        <v>0</v>
      </c>
      <c r="I741" s="94">
        <f t="shared" si="83"/>
        <v>0</v>
      </c>
      <c r="J741" s="320" t="str">
        <f t="shared" si="82"/>
        <v>2080–2081</v>
      </c>
      <c r="L741" s="356"/>
      <c r="N741" s="95"/>
    </row>
    <row r="742" spans="1:14" x14ac:dyDescent="0.3">
      <c r="A742" s="354">
        <v>66293</v>
      </c>
      <c r="B742" s="92">
        <f t="shared" si="78"/>
        <v>0</v>
      </c>
      <c r="C742" s="93"/>
      <c r="D742" s="94">
        <f t="shared" si="79"/>
        <v>0</v>
      </c>
      <c r="E742" s="355">
        <f t="shared" si="77"/>
        <v>0</v>
      </c>
      <c r="F742" s="94">
        <f t="shared" si="80"/>
        <v>0</v>
      </c>
      <c r="G742" s="94">
        <f>IF(AND(C742&lt;&gt;"",SUM(G$34:G741)&lt;E$25),$E$25/$E$29,0)</f>
        <v>0</v>
      </c>
      <c r="H742" s="94">
        <f t="shared" si="81"/>
        <v>0</v>
      </c>
      <c r="I742" s="94">
        <f t="shared" si="83"/>
        <v>0</v>
      </c>
      <c r="J742" s="320" t="str">
        <f t="shared" si="82"/>
        <v>2081–2082</v>
      </c>
      <c r="L742" s="356"/>
      <c r="N742" s="95"/>
    </row>
    <row r="743" spans="1:14" x14ac:dyDescent="0.3">
      <c r="A743" s="354">
        <v>66324</v>
      </c>
      <c r="B743" s="92">
        <f t="shared" si="78"/>
        <v>0</v>
      </c>
      <c r="C743" s="93"/>
      <c r="D743" s="94">
        <f t="shared" si="79"/>
        <v>0</v>
      </c>
      <c r="E743" s="355">
        <f t="shared" si="77"/>
        <v>0</v>
      </c>
      <c r="F743" s="94">
        <f t="shared" si="80"/>
        <v>0</v>
      </c>
      <c r="G743" s="94">
        <f>IF(AND(C743&lt;&gt;"",SUM(G$34:G742)&lt;E$25),$E$25/$E$29,0)</f>
        <v>0</v>
      </c>
      <c r="H743" s="94">
        <f t="shared" si="81"/>
        <v>0</v>
      </c>
      <c r="I743" s="94">
        <f t="shared" si="83"/>
        <v>0</v>
      </c>
      <c r="J743" s="320" t="str">
        <f t="shared" si="82"/>
        <v>2081–2082</v>
      </c>
      <c r="L743" s="356"/>
      <c r="N743" s="95"/>
    </row>
    <row r="744" spans="1:14" x14ac:dyDescent="0.3">
      <c r="A744" s="354">
        <v>66355</v>
      </c>
      <c r="B744" s="92">
        <f t="shared" si="78"/>
        <v>0</v>
      </c>
      <c r="C744" s="93"/>
      <c r="D744" s="94">
        <f t="shared" si="79"/>
        <v>0</v>
      </c>
      <c r="E744" s="355">
        <f t="shared" si="77"/>
        <v>0</v>
      </c>
      <c r="F744" s="94">
        <f t="shared" si="80"/>
        <v>0</v>
      </c>
      <c r="G744" s="94">
        <f>IF(AND(C744&lt;&gt;"",SUM(G$34:G743)&lt;E$25),$E$25/$E$29,0)</f>
        <v>0</v>
      </c>
      <c r="H744" s="94">
        <f t="shared" si="81"/>
        <v>0</v>
      </c>
      <c r="I744" s="94">
        <f t="shared" si="83"/>
        <v>0</v>
      </c>
      <c r="J744" s="320" t="str">
        <f t="shared" si="82"/>
        <v>2081–2082</v>
      </c>
      <c r="L744" s="356"/>
      <c r="N744" s="95"/>
    </row>
    <row r="745" spans="1:14" x14ac:dyDescent="0.3">
      <c r="A745" s="354">
        <v>66385</v>
      </c>
      <c r="B745" s="92">
        <f t="shared" si="78"/>
        <v>0</v>
      </c>
      <c r="C745" s="93"/>
      <c r="D745" s="94">
        <f t="shared" si="79"/>
        <v>0</v>
      </c>
      <c r="E745" s="355">
        <f t="shared" si="77"/>
        <v>0</v>
      </c>
      <c r="F745" s="94">
        <f t="shared" si="80"/>
        <v>0</v>
      </c>
      <c r="G745" s="94">
        <f>IF(AND(C745&lt;&gt;"",SUM(G$34:G744)&lt;E$25),$E$25/$E$29,0)</f>
        <v>0</v>
      </c>
      <c r="H745" s="94">
        <f t="shared" si="81"/>
        <v>0</v>
      </c>
      <c r="I745" s="94">
        <f t="shared" si="83"/>
        <v>0</v>
      </c>
      <c r="J745" s="320" t="str">
        <f t="shared" si="82"/>
        <v>2081–2082</v>
      </c>
      <c r="L745" s="356"/>
      <c r="N745" s="95"/>
    </row>
    <row r="746" spans="1:14" x14ac:dyDescent="0.3">
      <c r="A746" s="354">
        <v>66416</v>
      </c>
      <c r="B746" s="92">
        <f t="shared" si="78"/>
        <v>0</v>
      </c>
      <c r="C746" s="93"/>
      <c r="D746" s="94">
        <f t="shared" si="79"/>
        <v>0</v>
      </c>
      <c r="E746" s="355">
        <f t="shared" si="77"/>
        <v>0</v>
      </c>
      <c r="F746" s="94">
        <f t="shared" si="80"/>
        <v>0</v>
      </c>
      <c r="G746" s="94">
        <f>IF(AND(C746&lt;&gt;"",SUM(G$34:G745)&lt;E$25),$E$25/$E$29,0)</f>
        <v>0</v>
      </c>
      <c r="H746" s="94">
        <f t="shared" si="81"/>
        <v>0</v>
      </c>
      <c r="I746" s="94">
        <f t="shared" si="83"/>
        <v>0</v>
      </c>
      <c r="J746" s="320" t="str">
        <f t="shared" si="82"/>
        <v>2081–2082</v>
      </c>
      <c r="L746" s="356"/>
      <c r="N746" s="95"/>
    </row>
    <row r="747" spans="1:14" x14ac:dyDescent="0.3">
      <c r="A747" s="354">
        <v>66446</v>
      </c>
      <c r="B747" s="92">
        <f t="shared" si="78"/>
        <v>0</v>
      </c>
      <c r="C747" s="93"/>
      <c r="D747" s="94">
        <f t="shared" si="79"/>
        <v>0</v>
      </c>
      <c r="E747" s="355">
        <f t="shared" si="77"/>
        <v>0</v>
      </c>
      <c r="F747" s="94">
        <f t="shared" si="80"/>
        <v>0</v>
      </c>
      <c r="G747" s="94">
        <f>IF(AND(C747&lt;&gt;"",SUM(G$34:G746)&lt;E$25),$E$25/$E$29,0)</f>
        <v>0</v>
      </c>
      <c r="H747" s="94">
        <f t="shared" si="81"/>
        <v>0</v>
      </c>
      <c r="I747" s="94">
        <f t="shared" si="83"/>
        <v>0</v>
      </c>
      <c r="J747" s="320" t="str">
        <f t="shared" si="82"/>
        <v>2081–2082</v>
      </c>
      <c r="L747" s="356"/>
      <c r="N747" s="95"/>
    </row>
    <row r="748" spans="1:14" x14ac:dyDescent="0.3">
      <c r="A748" s="354">
        <v>66477</v>
      </c>
      <c r="B748" s="92">
        <f t="shared" si="78"/>
        <v>0</v>
      </c>
      <c r="C748" s="93"/>
      <c r="D748" s="94">
        <f t="shared" si="79"/>
        <v>0</v>
      </c>
      <c r="E748" s="355">
        <f t="shared" si="77"/>
        <v>0</v>
      </c>
      <c r="F748" s="94">
        <f t="shared" si="80"/>
        <v>0</v>
      </c>
      <c r="G748" s="94">
        <f>IF(AND(C748&lt;&gt;"",SUM(G$34:G747)&lt;E$25),$E$25/$E$29,0)</f>
        <v>0</v>
      </c>
      <c r="H748" s="94">
        <f t="shared" si="81"/>
        <v>0</v>
      </c>
      <c r="I748" s="94">
        <f t="shared" si="83"/>
        <v>0</v>
      </c>
      <c r="J748" s="320" t="str">
        <f t="shared" si="82"/>
        <v>2081–2082</v>
      </c>
      <c r="L748" s="356"/>
      <c r="N748" s="95"/>
    </row>
    <row r="749" spans="1:14" x14ac:dyDescent="0.3">
      <c r="A749" s="354">
        <v>66508</v>
      </c>
      <c r="B749" s="92">
        <f t="shared" si="78"/>
        <v>0</v>
      </c>
      <c r="C749" s="93"/>
      <c r="D749" s="94">
        <f t="shared" si="79"/>
        <v>0</v>
      </c>
      <c r="E749" s="355">
        <f t="shared" si="77"/>
        <v>0</v>
      </c>
      <c r="F749" s="94">
        <f t="shared" si="80"/>
        <v>0</v>
      </c>
      <c r="G749" s="94">
        <f>IF(AND(C749&lt;&gt;"",SUM(G$34:G748)&lt;E$25),$E$25/$E$29,0)</f>
        <v>0</v>
      </c>
      <c r="H749" s="94">
        <f t="shared" si="81"/>
        <v>0</v>
      </c>
      <c r="I749" s="94">
        <f t="shared" si="83"/>
        <v>0</v>
      </c>
      <c r="J749" s="320" t="str">
        <f t="shared" si="82"/>
        <v>2081–2082</v>
      </c>
      <c r="L749" s="356"/>
      <c r="N749" s="95"/>
    </row>
    <row r="750" spans="1:14" x14ac:dyDescent="0.3">
      <c r="A750" s="354">
        <v>66536</v>
      </c>
      <c r="B750" s="92">
        <f t="shared" si="78"/>
        <v>0</v>
      </c>
      <c r="C750" s="93"/>
      <c r="D750" s="94">
        <f t="shared" si="79"/>
        <v>0</v>
      </c>
      <c r="E750" s="355">
        <f t="shared" si="77"/>
        <v>0</v>
      </c>
      <c r="F750" s="94">
        <f t="shared" si="80"/>
        <v>0</v>
      </c>
      <c r="G750" s="94">
        <f>IF(AND(C750&lt;&gt;"",SUM(G$34:G749)&lt;E$25),$E$25/$E$29,0)</f>
        <v>0</v>
      </c>
      <c r="H750" s="94">
        <f t="shared" si="81"/>
        <v>0</v>
      </c>
      <c r="I750" s="94">
        <f t="shared" si="83"/>
        <v>0</v>
      </c>
      <c r="J750" s="320" t="str">
        <f t="shared" si="82"/>
        <v>2081–2082</v>
      </c>
      <c r="L750" s="356"/>
      <c r="N750" s="95"/>
    </row>
    <row r="751" spans="1:14" x14ac:dyDescent="0.3">
      <c r="A751" s="354">
        <v>66567</v>
      </c>
      <c r="B751" s="92">
        <f t="shared" si="78"/>
        <v>0</v>
      </c>
      <c r="C751" s="93"/>
      <c r="D751" s="94">
        <f t="shared" si="79"/>
        <v>0</v>
      </c>
      <c r="E751" s="355">
        <f t="shared" si="77"/>
        <v>0</v>
      </c>
      <c r="F751" s="94">
        <f t="shared" si="80"/>
        <v>0</v>
      </c>
      <c r="G751" s="94">
        <f>IF(AND(C751&lt;&gt;"",SUM(G$34:G750)&lt;E$25),$E$25/$E$29,0)</f>
        <v>0</v>
      </c>
      <c r="H751" s="94">
        <f t="shared" si="81"/>
        <v>0</v>
      </c>
      <c r="I751" s="94">
        <f t="shared" si="83"/>
        <v>0</v>
      </c>
      <c r="J751" s="320" t="str">
        <f t="shared" si="82"/>
        <v>2081–2082</v>
      </c>
      <c r="L751" s="356"/>
      <c r="N751" s="95"/>
    </row>
    <row r="752" spans="1:14" x14ac:dyDescent="0.3">
      <c r="A752" s="354">
        <v>66597</v>
      </c>
      <c r="B752" s="92">
        <f t="shared" si="78"/>
        <v>0</v>
      </c>
      <c r="C752" s="93"/>
      <c r="D752" s="94">
        <f t="shared" si="79"/>
        <v>0</v>
      </c>
      <c r="E752" s="355">
        <f t="shared" si="77"/>
        <v>0</v>
      </c>
      <c r="F752" s="94">
        <f t="shared" si="80"/>
        <v>0</v>
      </c>
      <c r="G752" s="94">
        <f>IF(AND(C752&lt;&gt;"",SUM(G$34:G751)&lt;E$25),$E$25/$E$29,0)</f>
        <v>0</v>
      </c>
      <c r="H752" s="94">
        <f t="shared" si="81"/>
        <v>0</v>
      </c>
      <c r="I752" s="94">
        <f t="shared" si="83"/>
        <v>0</v>
      </c>
      <c r="J752" s="320" t="str">
        <f t="shared" si="82"/>
        <v>2081–2082</v>
      </c>
      <c r="L752" s="356"/>
      <c r="N752" s="95"/>
    </row>
    <row r="753" spans="1:14" x14ac:dyDescent="0.3">
      <c r="A753" s="354">
        <v>66628</v>
      </c>
      <c r="B753" s="92">
        <f t="shared" si="78"/>
        <v>0</v>
      </c>
      <c r="C753" s="93"/>
      <c r="D753" s="94">
        <f t="shared" si="79"/>
        <v>0</v>
      </c>
      <c r="E753" s="355">
        <f t="shared" si="77"/>
        <v>0</v>
      </c>
      <c r="F753" s="94">
        <f t="shared" si="80"/>
        <v>0</v>
      </c>
      <c r="G753" s="94">
        <f>IF(AND(C753&lt;&gt;"",SUM(G$34:G752)&lt;E$25),$E$25/$E$29,0)</f>
        <v>0</v>
      </c>
      <c r="H753" s="94">
        <f t="shared" si="81"/>
        <v>0</v>
      </c>
      <c r="I753" s="94">
        <f t="shared" si="83"/>
        <v>0</v>
      </c>
      <c r="J753" s="320" t="str">
        <f t="shared" si="82"/>
        <v>2081–2082</v>
      </c>
      <c r="L753" s="356"/>
      <c r="N753" s="95"/>
    </row>
    <row r="754" spans="1:14" x14ac:dyDescent="0.3">
      <c r="A754" s="354">
        <v>66658</v>
      </c>
      <c r="B754" s="92">
        <f t="shared" si="78"/>
        <v>0</v>
      </c>
      <c r="C754" s="93"/>
      <c r="D754" s="94">
        <f t="shared" si="79"/>
        <v>0</v>
      </c>
      <c r="E754" s="355">
        <f t="shared" si="77"/>
        <v>0</v>
      </c>
      <c r="F754" s="94">
        <f t="shared" si="80"/>
        <v>0</v>
      </c>
      <c r="G754" s="94">
        <f>IF(AND(C754&lt;&gt;"",SUM(G$34:G753)&lt;E$25),$E$25/$E$29,0)</f>
        <v>0</v>
      </c>
      <c r="H754" s="94">
        <f t="shared" si="81"/>
        <v>0</v>
      </c>
      <c r="I754" s="94">
        <f t="shared" si="83"/>
        <v>0</v>
      </c>
      <c r="J754" s="320" t="str">
        <f t="shared" si="82"/>
        <v>2082–2083</v>
      </c>
      <c r="L754" s="356"/>
      <c r="N754" s="95"/>
    </row>
    <row r="755" spans="1:14" x14ac:dyDescent="0.3">
      <c r="A755" s="354">
        <v>66689</v>
      </c>
      <c r="B755" s="92">
        <f t="shared" si="78"/>
        <v>0</v>
      </c>
      <c r="C755" s="93"/>
      <c r="D755" s="94">
        <f t="shared" si="79"/>
        <v>0</v>
      </c>
      <c r="E755" s="355">
        <f t="shared" si="77"/>
        <v>0</v>
      </c>
      <c r="F755" s="94">
        <f t="shared" si="80"/>
        <v>0</v>
      </c>
      <c r="G755" s="94">
        <f>IF(AND(C755&lt;&gt;"",SUM(G$34:G754)&lt;E$25),$E$25/$E$29,0)</f>
        <v>0</v>
      </c>
      <c r="H755" s="94">
        <f t="shared" si="81"/>
        <v>0</v>
      </c>
      <c r="I755" s="94">
        <f t="shared" si="83"/>
        <v>0</v>
      </c>
      <c r="J755" s="320" t="str">
        <f t="shared" si="82"/>
        <v>2082–2083</v>
      </c>
      <c r="L755" s="356"/>
      <c r="N755" s="95"/>
    </row>
    <row r="756" spans="1:14" x14ac:dyDescent="0.3">
      <c r="A756" s="354">
        <v>66720</v>
      </c>
      <c r="B756" s="92">
        <f t="shared" si="78"/>
        <v>0</v>
      </c>
      <c r="C756" s="93"/>
      <c r="D756" s="94">
        <f t="shared" si="79"/>
        <v>0</v>
      </c>
      <c r="E756" s="355">
        <f t="shared" si="77"/>
        <v>0</v>
      </c>
      <c r="F756" s="94">
        <f t="shared" si="80"/>
        <v>0</v>
      </c>
      <c r="G756" s="94">
        <f>IF(AND(C756&lt;&gt;"",SUM(G$34:G755)&lt;E$25),$E$25/$E$29,0)</f>
        <v>0</v>
      </c>
      <c r="H756" s="94">
        <f t="shared" si="81"/>
        <v>0</v>
      </c>
      <c r="I756" s="94">
        <f t="shared" si="83"/>
        <v>0</v>
      </c>
      <c r="J756" s="320" t="str">
        <f t="shared" si="82"/>
        <v>2082–2083</v>
      </c>
      <c r="L756" s="356"/>
      <c r="N756" s="95"/>
    </row>
    <row r="757" spans="1:14" x14ac:dyDescent="0.3">
      <c r="A757" s="354">
        <v>66750</v>
      </c>
      <c r="B757" s="92">
        <f t="shared" si="78"/>
        <v>0</v>
      </c>
      <c r="C757" s="93"/>
      <c r="D757" s="94">
        <f t="shared" si="79"/>
        <v>0</v>
      </c>
      <c r="E757" s="355">
        <f t="shared" si="77"/>
        <v>0</v>
      </c>
      <c r="F757" s="94">
        <f t="shared" si="80"/>
        <v>0</v>
      </c>
      <c r="G757" s="94">
        <f>IF(AND(C757&lt;&gt;"",SUM(G$34:G756)&lt;E$25),$E$25/$E$29,0)</f>
        <v>0</v>
      </c>
      <c r="H757" s="94">
        <f t="shared" si="81"/>
        <v>0</v>
      </c>
      <c r="I757" s="94">
        <f t="shared" si="83"/>
        <v>0</v>
      </c>
      <c r="J757" s="320" t="str">
        <f t="shared" si="82"/>
        <v>2082–2083</v>
      </c>
      <c r="L757" s="356"/>
      <c r="N757" s="95"/>
    </row>
    <row r="758" spans="1:14" x14ac:dyDescent="0.3">
      <c r="A758" s="354">
        <v>66781</v>
      </c>
      <c r="B758" s="92">
        <f t="shared" si="78"/>
        <v>0</v>
      </c>
      <c r="C758" s="93"/>
      <c r="D758" s="94">
        <f t="shared" si="79"/>
        <v>0</v>
      </c>
      <c r="E758" s="355">
        <f t="shared" si="77"/>
        <v>0</v>
      </c>
      <c r="F758" s="94">
        <f t="shared" si="80"/>
        <v>0</v>
      </c>
      <c r="G758" s="94">
        <f>IF(AND(C758&lt;&gt;"",SUM(G$34:G757)&lt;E$25),$E$25/$E$29,0)</f>
        <v>0</v>
      </c>
      <c r="H758" s="94">
        <f t="shared" si="81"/>
        <v>0</v>
      </c>
      <c r="I758" s="94">
        <f t="shared" si="83"/>
        <v>0</v>
      </c>
      <c r="J758" s="320" t="str">
        <f t="shared" si="82"/>
        <v>2082–2083</v>
      </c>
      <c r="L758" s="356"/>
      <c r="N758" s="95"/>
    </row>
    <row r="759" spans="1:14" x14ac:dyDescent="0.3">
      <c r="A759" s="354">
        <v>66811</v>
      </c>
      <c r="B759" s="92">
        <f t="shared" si="78"/>
        <v>0</v>
      </c>
      <c r="C759" s="93"/>
      <c r="D759" s="94">
        <f t="shared" si="79"/>
        <v>0</v>
      </c>
      <c r="E759" s="355">
        <f t="shared" si="77"/>
        <v>0</v>
      </c>
      <c r="F759" s="94">
        <f t="shared" si="80"/>
        <v>0</v>
      </c>
      <c r="G759" s="94">
        <f>IF(AND(C759&lt;&gt;"",SUM(G$34:G758)&lt;E$25),$E$25/$E$29,0)</f>
        <v>0</v>
      </c>
      <c r="H759" s="94">
        <f t="shared" si="81"/>
        <v>0</v>
      </c>
      <c r="I759" s="94">
        <f t="shared" si="83"/>
        <v>0</v>
      </c>
      <c r="J759" s="320" t="str">
        <f t="shared" si="82"/>
        <v>2082–2083</v>
      </c>
      <c r="L759" s="356"/>
      <c r="N759" s="95"/>
    </row>
    <row r="760" spans="1:14" x14ac:dyDescent="0.3">
      <c r="A760" s="354">
        <v>66842</v>
      </c>
      <c r="B760" s="92">
        <f t="shared" si="78"/>
        <v>0</v>
      </c>
      <c r="C760" s="93"/>
      <c r="D760" s="94">
        <f t="shared" si="79"/>
        <v>0</v>
      </c>
      <c r="E760" s="355">
        <f t="shared" si="77"/>
        <v>0</v>
      </c>
      <c r="F760" s="94">
        <f t="shared" si="80"/>
        <v>0</v>
      </c>
      <c r="G760" s="94">
        <f>IF(AND(C760&lt;&gt;"",SUM(G$34:G759)&lt;E$25),$E$25/$E$29,0)</f>
        <v>0</v>
      </c>
      <c r="H760" s="94">
        <f t="shared" si="81"/>
        <v>0</v>
      </c>
      <c r="I760" s="94">
        <f t="shared" si="83"/>
        <v>0</v>
      </c>
      <c r="J760" s="320" t="str">
        <f t="shared" si="82"/>
        <v>2082–2083</v>
      </c>
      <c r="L760" s="356"/>
      <c r="N760" s="95"/>
    </row>
    <row r="761" spans="1:14" x14ac:dyDescent="0.3">
      <c r="A761" s="354">
        <v>66873</v>
      </c>
      <c r="B761" s="92">
        <f t="shared" si="78"/>
        <v>0</v>
      </c>
      <c r="C761" s="93"/>
      <c r="D761" s="94">
        <f t="shared" si="79"/>
        <v>0</v>
      </c>
      <c r="E761" s="355">
        <f t="shared" si="77"/>
        <v>0</v>
      </c>
      <c r="F761" s="94">
        <f t="shared" si="80"/>
        <v>0</v>
      </c>
      <c r="G761" s="94">
        <f>IF(AND(C761&lt;&gt;"",SUM(G$34:G760)&lt;E$25),$E$25/$E$29,0)</f>
        <v>0</v>
      </c>
      <c r="H761" s="94">
        <f t="shared" si="81"/>
        <v>0</v>
      </c>
      <c r="I761" s="94">
        <f t="shared" si="83"/>
        <v>0</v>
      </c>
      <c r="J761" s="320" t="str">
        <f t="shared" si="82"/>
        <v>2082–2083</v>
      </c>
      <c r="L761" s="356"/>
      <c r="N761" s="95"/>
    </row>
    <row r="762" spans="1:14" x14ac:dyDescent="0.3">
      <c r="A762" s="354">
        <v>66901</v>
      </c>
      <c r="B762" s="92">
        <f t="shared" si="78"/>
        <v>0</v>
      </c>
      <c r="C762" s="93"/>
      <c r="D762" s="94">
        <f t="shared" si="79"/>
        <v>0</v>
      </c>
      <c r="E762" s="355">
        <f t="shared" si="77"/>
        <v>0</v>
      </c>
      <c r="F762" s="94">
        <f t="shared" si="80"/>
        <v>0</v>
      </c>
      <c r="G762" s="94">
        <f>IF(AND(C762&lt;&gt;"",SUM(G$34:G761)&lt;E$25),$E$25/$E$29,0)</f>
        <v>0</v>
      </c>
      <c r="H762" s="94">
        <f t="shared" si="81"/>
        <v>0</v>
      </c>
      <c r="I762" s="94">
        <f t="shared" si="83"/>
        <v>0</v>
      </c>
      <c r="J762" s="320" t="str">
        <f t="shared" si="82"/>
        <v>2082–2083</v>
      </c>
      <c r="L762" s="356"/>
      <c r="N762" s="95"/>
    </row>
    <row r="763" spans="1:14" x14ac:dyDescent="0.3">
      <c r="A763" s="354">
        <v>66932</v>
      </c>
      <c r="B763" s="92">
        <f t="shared" si="78"/>
        <v>0</v>
      </c>
      <c r="C763" s="93"/>
      <c r="D763" s="94">
        <f t="shared" si="79"/>
        <v>0</v>
      </c>
      <c r="E763" s="355">
        <f t="shared" si="77"/>
        <v>0</v>
      </c>
      <c r="F763" s="94">
        <f t="shared" si="80"/>
        <v>0</v>
      </c>
      <c r="G763" s="94">
        <f>IF(AND(C763&lt;&gt;"",SUM(G$34:G762)&lt;E$25),$E$25/$E$29,0)</f>
        <v>0</v>
      </c>
      <c r="H763" s="94">
        <f t="shared" si="81"/>
        <v>0</v>
      </c>
      <c r="I763" s="94">
        <f t="shared" si="83"/>
        <v>0</v>
      </c>
      <c r="J763" s="320" t="str">
        <f t="shared" si="82"/>
        <v>2082–2083</v>
      </c>
      <c r="L763" s="356"/>
      <c r="N763" s="95"/>
    </row>
    <row r="764" spans="1:14" x14ac:dyDescent="0.3">
      <c r="A764" s="354">
        <v>66962</v>
      </c>
      <c r="B764" s="92">
        <f t="shared" si="78"/>
        <v>0</v>
      </c>
      <c r="C764" s="93"/>
      <c r="D764" s="94">
        <f t="shared" si="79"/>
        <v>0</v>
      </c>
      <c r="E764" s="355">
        <f t="shared" si="77"/>
        <v>0</v>
      </c>
      <c r="F764" s="94">
        <f t="shared" si="80"/>
        <v>0</v>
      </c>
      <c r="G764" s="94">
        <f>IF(AND(C764&lt;&gt;"",SUM(G$34:G763)&lt;E$25),$E$25/$E$29,0)</f>
        <v>0</v>
      </c>
      <c r="H764" s="94">
        <f t="shared" si="81"/>
        <v>0</v>
      </c>
      <c r="I764" s="94">
        <f t="shared" si="83"/>
        <v>0</v>
      </c>
      <c r="J764" s="320" t="str">
        <f t="shared" si="82"/>
        <v>2082–2083</v>
      </c>
      <c r="L764" s="356"/>
      <c r="N764" s="95"/>
    </row>
    <row r="765" spans="1:14" x14ac:dyDescent="0.3">
      <c r="A765" s="354">
        <v>66993</v>
      </c>
      <c r="B765" s="92">
        <f t="shared" si="78"/>
        <v>0</v>
      </c>
      <c r="C765" s="93"/>
      <c r="D765" s="94">
        <f t="shared" si="79"/>
        <v>0</v>
      </c>
      <c r="E765" s="355">
        <f t="shared" si="77"/>
        <v>0</v>
      </c>
      <c r="F765" s="94">
        <f t="shared" si="80"/>
        <v>0</v>
      </c>
      <c r="G765" s="94">
        <f>IF(AND(C765&lt;&gt;"",SUM(G$34:G764)&lt;E$25),$E$25/$E$29,0)</f>
        <v>0</v>
      </c>
      <c r="H765" s="94">
        <f t="shared" si="81"/>
        <v>0</v>
      </c>
      <c r="I765" s="94">
        <f t="shared" si="83"/>
        <v>0</v>
      </c>
      <c r="J765" s="320" t="str">
        <f t="shared" si="82"/>
        <v>2082–2083</v>
      </c>
      <c r="L765" s="356"/>
      <c r="N765" s="95"/>
    </row>
    <row r="766" spans="1:14" x14ac:dyDescent="0.3">
      <c r="A766" s="354">
        <v>67023</v>
      </c>
      <c r="B766" s="92">
        <f t="shared" si="78"/>
        <v>0</v>
      </c>
      <c r="C766" s="93"/>
      <c r="D766" s="94">
        <f t="shared" si="79"/>
        <v>0</v>
      </c>
      <c r="E766" s="355">
        <f t="shared" si="77"/>
        <v>0</v>
      </c>
      <c r="F766" s="94">
        <f t="shared" si="80"/>
        <v>0</v>
      </c>
      <c r="G766" s="94">
        <f>IF(AND(C766&lt;&gt;"",SUM(G$34:G765)&lt;E$25),$E$25/$E$29,0)</f>
        <v>0</v>
      </c>
      <c r="H766" s="94">
        <f t="shared" si="81"/>
        <v>0</v>
      </c>
      <c r="I766" s="94">
        <f t="shared" si="83"/>
        <v>0</v>
      </c>
      <c r="J766" s="320" t="str">
        <f t="shared" si="82"/>
        <v>2083–2084</v>
      </c>
      <c r="L766" s="356"/>
      <c r="N766" s="95"/>
    </row>
    <row r="767" spans="1:14" x14ac:dyDescent="0.3">
      <c r="A767" s="354">
        <v>67054</v>
      </c>
      <c r="B767" s="92">
        <f t="shared" si="78"/>
        <v>0</v>
      </c>
      <c r="C767" s="93"/>
      <c r="D767" s="94">
        <f t="shared" si="79"/>
        <v>0</v>
      </c>
      <c r="E767" s="355">
        <f t="shared" si="77"/>
        <v>0</v>
      </c>
      <c r="F767" s="94">
        <f t="shared" si="80"/>
        <v>0</v>
      </c>
      <c r="G767" s="94">
        <f>IF(AND(C767&lt;&gt;"",SUM(G$34:G766)&lt;E$25),$E$25/$E$29,0)</f>
        <v>0</v>
      </c>
      <c r="H767" s="94">
        <f t="shared" si="81"/>
        <v>0</v>
      </c>
      <c r="I767" s="94">
        <f t="shared" si="83"/>
        <v>0</v>
      </c>
      <c r="J767" s="320" t="str">
        <f t="shared" si="82"/>
        <v>2083–2084</v>
      </c>
      <c r="L767" s="356"/>
      <c r="N767" s="95"/>
    </row>
    <row r="768" spans="1:14" x14ac:dyDescent="0.3">
      <c r="A768" s="354">
        <v>67085</v>
      </c>
      <c r="B768" s="92">
        <f t="shared" si="78"/>
        <v>0</v>
      </c>
      <c r="C768" s="93"/>
      <c r="D768" s="94">
        <f t="shared" si="79"/>
        <v>0</v>
      </c>
      <c r="E768" s="355">
        <f t="shared" si="77"/>
        <v>0</v>
      </c>
      <c r="F768" s="94">
        <f t="shared" si="80"/>
        <v>0</v>
      </c>
      <c r="G768" s="94">
        <f>IF(AND(C768&lt;&gt;"",SUM(G$34:G767)&lt;E$25),$E$25/$E$29,0)</f>
        <v>0</v>
      </c>
      <c r="H768" s="94">
        <f t="shared" si="81"/>
        <v>0</v>
      </c>
      <c r="I768" s="94">
        <f t="shared" si="83"/>
        <v>0</v>
      </c>
      <c r="J768" s="320" t="str">
        <f t="shared" si="82"/>
        <v>2083–2084</v>
      </c>
      <c r="L768" s="356"/>
      <c r="N768" s="95"/>
    </row>
    <row r="769" spans="1:14" x14ac:dyDescent="0.3">
      <c r="A769" s="354">
        <v>67115</v>
      </c>
      <c r="B769" s="92">
        <f t="shared" si="78"/>
        <v>0</v>
      </c>
      <c r="C769" s="93"/>
      <c r="D769" s="94">
        <f t="shared" si="79"/>
        <v>0</v>
      </c>
      <c r="E769" s="355">
        <f t="shared" si="77"/>
        <v>0</v>
      </c>
      <c r="F769" s="94">
        <f t="shared" si="80"/>
        <v>0</v>
      </c>
      <c r="G769" s="94">
        <f>IF(AND(C769&lt;&gt;"",SUM(G$34:G768)&lt;E$25),$E$25/$E$29,0)</f>
        <v>0</v>
      </c>
      <c r="H769" s="94">
        <f t="shared" si="81"/>
        <v>0</v>
      </c>
      <c r="I769" s="94">
        <f t="shared" si="83"/>
        <v>0</v>
      </c>
      <c r="J769" s="320" t="str">
        <f t="shared" si="82"/>
        <v>2083–2084</v>
      </c>
      <c r="L769" s="356"/>
      <c r="N769" s="95"/>
    </row>
    <row r="770" spans="1:14" x14ac:dyDescent="0.3">
      <c r="A770" s="354">
        <v>67146</v>
      </c>
      <c r="B770" s="92">
        <f t="shared" si="78"/>
        <v>0</v>
      </c>
      <c r="C770" s="93"/>
      <c r="D770" s="94">
        <f t="shared" si="79"/>
        <v>0</v>
      </c>
      <c r="E770" s="355">
        <f t="shared" si="77"/>
        <v>0</v>
      </c>
      <c r="F770" s="94">
        <f t="shared" si="80"/>
        <v>0</v>
      </c>
      <c r="G770" s="94">
        <f>IF(AND(C770&lt;&gt;"",SUM(G$34:G769)&lt;E$25),$E$25/$E$29,0)</f>
        <v>0</v>
      </c>
      <c r="H770" s="94">
        <f t="shared" si="81"/>
        <v>0</v>
      </c>
      <c r="I770" s="94">
        <f t="shared" si="83"/>
        <v>0</v>
      </c>
      <c r="J770" s="320" t="str">
        <f t="shared" si="82"/>
        <v>2083–2084</v>
      </c>
      <c r="L770" s="356"/>
      <c r="N770" s="95"/>
    </row>
    <row r="771" spans="1:14" x14ac:dyDescent="0.3">
      <c r="A771" s="354">
        <v>67176</v>
      </c>
      <c r="B771" s="92">
        <f t="shared" si="78"/>
        <v>0</v>
      </c>
      <c r="C771" s="93"/>
      <c r="D771" s="94">
        <f t="shared" si="79"/>
        <v>0</v>
      </c>
      <c r="E771" s="355">
        <f t="shared" si="77"/>
        <v>0</v>
      </c>
      <c r="F771" s="94">
        <f t="shared" si="80"/>
        <v>0</v>
      </c>
      <c r="G771" s="94">
        <f>IF(AND(C771&lt;&gt;"",SUM(G$34:G770)&lt;E$25),$E$25/$E$29,0)</f>
        <v>0</v>
      </c>
      <c r="H771" s="94">
        <f t="shared" si="81"/>
        <v>0</v>
      </c>
      <c r="I771" s="94">
        <f t="shared" si="83"/>
        <v>0</v>
      </c>
      <c r="J771" s="320" t="str">
        <f t="shared" si="82"/>
        <v>2083–2084</v>
      </c>
      <c r="L771" s="356"/>
      <c r="N771" s="95"/>
    </row>
    <row r="772" spans="1:14" x14ac:dyDescent="0.3">
      <c r="A772" s="354">
        <v>67207</v>
      </c>
      <c r="B772" s="92">
        <f t="shared" si="78"/>
        <v>0</v>
      </c>
      <c r="C772" s="93"/>
      <c r="D772" s="94">
        <f t="shared" si="79"/>
        <v>0</v>
      </c>
      <c r="E772" s="355">
        <f t="shared" si="77"/>
        <v>0</v>
      </c>
      <c r="F772" s="94">
        <f t="shared" si="80"/>
        <v>0</v>
      </c>
      <c r="G772" s="94">
        <f>IF(AND(C772&lt;&gt;"",SUM(G$34:G771)&lt;E$25),$E$25/$E$29,0)</f>
        <v>0</v>
      </c>
      <c r="H772" s="94">
        <f t="shared" si="81"/>
        <v>0</v>
      </c>
      <c r="I772" s="94">
        <f t="shared" si="83"/>
        <v>0</v>
      </c>
      <c r="J772" s="320" t="str">
        <f t="shared" si="82"/>
        <v>2083–2084</v>
      </c>
      <c r="L772" s="356"/>
      <c r="N772" s="95"/>
    </row>
    <row r="773" spans="1:14" x14ac:dyDescent="0.3">
      <c r="A773" s="354">
        <v>67238</v>
      </c>
      <c r="B773" s="92">
        <f t="shared" si="78"/>
        <v>0</v>
      </c>
      <c r="C773" s="93"/>
      <c r="D773" s="94">
        <f t="shared" si="79"/>
        <v>0</v>
      </c>
      <c r="E773" s="355">
        <f t="shared" si="77"/>
        <v>0</v>
      </c>
      <c r="F773" s="94">
        <f t="shared" si="80"/>
        <v>0</v>
      </c>
      <c r="G773" s="94">
        <f>IF(AND(C773&lt;&gt;"",SUM(G$34:G772)&lt;E$25),$E$25/$E$29,0)</f>
        <v>0</v>
      </c>
      <c r="H773" s="94">
        <f t="shared" si="81"/>
        <v>0</v>
      </c>
      <c r="I773" s="94">
        <f t="shared" si="83"/>
        <v>0</v>
      </c>
      <c r="J773" s="320" t="str">
        <f t="shared" si="82"/>
        <v>2083–2084</v>
      </c>
      <c r="L773" s="356"/>
      <c r="N773" s="95"/>
    </row>
    <row r="774" spans="1:14" x14ac:dyDescent="0.3">
      <c r="A774" s="354">
        <v>67267</v>
      </c>
      <c r="B774" s="92">
        <f t="shared" si="78"/>
        <v>0</v>
      </c>
      <c r="C774" s="93"/>
      <c r="D774" s="94">
        <f t="shared" si="79"/>
        <v>0</v>
      </c>
      <c r="E774" s="355">
        <f t="shared" si="77"/>
        <v>0</v>
      </c>
      <c r="F774" s="94">
        <f t="shared" si="80"/>
        <v>0</v>
      </c>
      <c r="G774" s="94">
        <f>IF(AND(C774&lt;&gt;"",SUM(G$34:G773)&lt;E$25),$E$25/$E$29,0)</f>
        <v>0</v>
      </c>
      <c r="H774" s="94">
        <f t="shared" si="81"/>
        <v>0</v>
      </c>
      <c r="I774" s="94">
        <f t="shared" si="83"/>
        <v>0</v>
      </c>
      <c r="J774" s="320" t="str">
        <f t="shared" si="82"/>
        <v>2083–2084</v>
      </c>
      <c r="L774" s="356"/>
      <c r="N774" s="95"/>
    </row>
    <row r="775" spans="1:14" x14ac:dyDescent="0.3">
      <c r="A775" s="354">
        <v>67298</v>
      </c>
      <c r="B775" s="92">
        <f t="shared" si="78"/>
        <v>0</v>
      </c>
      <c r="C775" s="93"/>
      <c r="D775" s="94">
        <f t="shared" si="79"/>
        <v>0</v>
      </c>
      <c r="E775" s="355">
        <f t="shared" si="77"/>
        <v>0</v>
      </c>
      <c r="F775" s="94">
        <f t="shared" si="80"/>
        <v>0</v>
      </c>
      <c r="G775" s="94">
        <f>IF(AND(C775&lt;&gt;"",SUM(G$34:G774)&lt;E$25),$E$25/$E$29,0)</f>
        <v>0</v>
      </c>
      <c r="H775" s="94">
        <f t="shared" si="81"/>
        <v>0</v>
      </c>
      <c r="I775" s="94">
        <f t="shared" si="83"/>
        <v>0</v>
      </c>
      <c r="J775" s="320" t="str">
        <f t="shared" si="82"/>
        <v>2083–2084</v>
      </c>
      <c r="L775" s="356"/>
      <c r="N775" s="95"/>
    </row>
    <row r="776" spans="1:14" x14ac:dyDescent="0.3">
      <c r="A776" s="354">
        <v>67328</v>
      </c>
      <c r="B776" s="92">
        <f t="shared" si="78"/>
        <v>0</v>
      </c>
      <c r="C776" s="93"/>
      <c r="D776" s="94">
        <f t="shared" si="79"/>
        <v>0</v>
      </c>
      <c r="E776" s="355">
        <f t="shared" si="77"/>
        <v>0</v>
      </c>
      <c r="F776" s="94">
        <f t="shared" si="80"/>
        <v>0</v>
      </c>
      <c r="G776" s="94">
        <f>IF(AND(C776&lt;&gt;"",SUM(G$34:G775)&lt;E$25),$E$25/$E$29,0)</f>
        <v>0</v>
      </c>
      <c r="H776" s="94">
        <f t="shared" si="81"/>
        <v>0</v>
      </c>
      <c r="I776" s="94">
        <f t="shared" si="83"/>
        <v>0</v>
      </c>
      <c r="J776" s="320" t="str">
        <f t="shared" si="82"/>
        <v>2083–2084</v>
      </c>
      <c r="L776" s="356"/>
      <c r="N776" s="95"/>
    </row>
    <row r="777" spans="1:14" x14ac:dyDescent="0.3">
      <c r="A777" s="354">
        <v>67359</v>
      </c>
      <c r="B777" s="92">
        <f t="shared" si="78"/>
        <v>0</v>
      </c>
      <c r="C777" s="93"/>
      <c r="D777" s="94">
        <f t="shared" si="79"/>
        <v>0</v>
      </c>
      <c r="E777" s="355">
        <f t="shared" si="77"/>
        <v>0</v>
      </c>
      <c r="F777" s="94">
        <f t="shared" si="80"/>
        <v>0</v>
      </c>
      <c r="G777" s="94">
        <f>IF(AND(C777&lt;&gt;"",SUM(G$34:G776)&lt;E$25),$E$25/$E$29,0)</f>
        <v>0</v>
      </c>
      <c r="H777" s="94">
        <f t="shared" si="81"/>
        <v>0</v>
      </c>
      <c r="I777" s="94">
        <f t="shared" si="83"/>
        <v>0</v>
      </c>
      <c r="J777" s="320" t="str">
        <f t="shared" si="82"/>
        <v>2083–2084</v>
      </c>
      <c r="L777" s="356"/>
      <c r="N777" s="95"/>
    </row>
    <row r="778" spans="1:14" x14ac:dyDescent="0.3">
      <c r="A778" s="354">
        <v>67389</v>
      </c>
      <c r="B778" s="92">
        <f t="shared" si="78"/>
        <v>0</v>
      </c>
      <c r="C778" s="93"/>
      <c r="D778" s="94">
        <f t="shared" si="79"/>
        <v>0</v>
      </c>
      <c r="E778" s="355">
        <f t="shared" si="77"/>
        <v>0</v>
      </c>
      <c r="F778" s="94">
        <f t="shared" si="80"/>
        <v>0</v>
      </c>
      <c r="G778" s="94">
        <f>IF(AND(C778&lt;&gt;"",SUM(G$34:G777)&lt;E$25),$E$25/$E$29,0)</f>
        <v>0</v>
      </c>
      <c r="H778" s="94">
        <f t="shared" si="81"/>
        <v>0</v>
      </c>
      <c r="I778" s="94">
        <f t="shared" si="83"/>
        <v>0</v>
      </c>
      <c r="J778" s="320" t="str">
        <f t="shared" si="82"/>
        <v>2084–2085</v>
      </c>
      <c r="L778" s="356"/>
      <c r="N778" s="95"/>
    </row>
    <row r="779" spans="1:14" x14ac:dyDescent="0.3">
      <c r="A779" s="354">
        <v>67420</v>
      </c>
      <c r="B779" s="92">
        <f t="shared" si="78"/>
        <v>0</v>
      </c>
      <c r="C779" s="93"/>
      <c r="D779" s="94">
        <f t="shared" si="79"/>
        <v>0</v>
      </c>
      <c r="E779" s="355">
        <f t="shared" si="77"/>
        <v>0</v>
      </c>
      <c r="F779" s="94">
        <f t="shared" si="80"/>
        <v>0</v>
      </c>
      <c r="G779" s="94">
        <f>IF(AND(C779&lt;&gt;"",SUM(G$34:G778)&lt;E$25),$E$25/$E$29,0)</f>
        <v>0</v>
      </c>
      <c r="H779" s="94">
        <f t="shared" si="81"/>
        <v>0</v>
      </c>
      <c r="I779" s="94">
        <f t="shared" si="83"/>
        <v>0</v>
      </c>
      <c r="J779" s="320" t="str">
        <f t="shared" si="82"/>
        <v>2084–2085</v>
      </c>
      <c r="L779" s="356"/>
      <c r="N779" s="95"/>
    </row>
    <row r="780" spans="1:14" x14ac:dyDescent="0.3">
      <c r="A780" s="354">
        <v>67451</v>
      </c>
      <c r="B780" s="92">
        <f t="shared" si="78"/>
        <v>0</v>
      </c>
      <c r="C780" s="93"/>
      <c r="D780" s="94">
        <f t="shared" si="79"/>
        <v>0</v>
      </c>
      <c r="E780" s="355">
        <f t="shared" si="77"/>
        <v>0</v>
      </c>
      <c r="F780" s="94">
        <f t="shared" si="80"/>
        <v>0</v>
      </c>
      <c r="G780" s="94">
        <f>IF(AND(C780&lt;&gt;"",SUM(G$34:G779)&lt;E$25),$E$25/$E$29,0)</f>
        <v>0</v>
      </c>
      <c r="H780" s="94">
        <f t="shared" si="81"/>
        <v>0</v>
      </c>
      <c r="I780" s="94">
        <f t="shared" si="83"/>
        <v>0</v>
      </c>
      <c r="J780" s="320" t="str">
        <f t="shared" si="82"/>
        <v>2084–2085</v>
      </c>
      <c r="L780" s="356"/>
      <c r="N780" s="95"/>
    </row>
    <row r="781" spans="1:14" x14ac:dyDescent="0.3">
      <c r="A781" s="354">
        <v>67481</v>
      </c>
      <c r="B781" s="92">
        <f t="shared" si="78"/>
        <v>0</v>
      </c>
      <c r="C781" s="93"/>
      <c r="D781" s="94">
        <f t="shared" si="79"/>
        <v>0</v>
      </c>
      <c r="E781" s="355">
        <f t="shared" si="77"/>
        <v>0</v>
      </c>
      <c r="F781" s="94">
        <f t="shared" si="80"/>
        <v>0</v>
      </c>
      <c r="G781" s="94">
        <f>IF(AND(C781&lt;&gt;"",SUM(G$34:G780)&lt;E$25),$E$25/$E$29,0)</f>
        <v>0</v>
      </c>
      <c r="H781" s="94">
        <f t="shared" si="81"/>
        <v>0</v>
      </c>
      <c r="I781" s="94">
        <f t="shared" si="83"/>
        <v>0</v>
      </c>
      <c r="J781" s="320" t="str">
        <f t="shared" si="82"/>
        <v>2084–2085</v>
      </c>
      <c r="L781" s="356"/>
      <c r="N781" s="95"/>
    </row>
    <row r="782" spans="1:14" x14ac:dyDescent="0.3">
      <c r="A782" s="354">
        <v>67512</v>
      </c>
      <c r="B782" s="92">
        <f t="shared" si="78"/>
        <v>0</v>
      </c>
      <c r="C782" s="93"/>
      <c r="D782" s="94">
        <f t="shared" si="79"/>
        <v>0</v>
      </c>
      <c r="E782" s="355">
        <f t="shared" si="77"/>
        <v>0</v>
      </c>
      <c r="F782" s="94">
        <f t="shared" si="80"/>
        <v>0</v>
      </c>
      <c r="G782" s="94">
        <f>IF(AND(C782&lt;&gt;"",SUM(G$34:G781)&lt;E$25),$E$25/$E$29,0)</f>
        <v>0</v>
      </c>
      <c r="H782" s="94">
        <f t="shared" si="81"/>
        <v>0</v>
      </c>
      <c r="I782" s="94">
        <f t="shared" si="83"/>
        <v>0</v>
      </c>
      <c r="J782" s="320" t="str">
        <f t="shared" si="82"/>
        <v>2084–2085</v>
      </c>
      <c r="L782" s="356"/>
      <c r="N782" s="95"/>
    </row>
    <row r="783" spans="1:14" x14ac:dyDescent="0.3">
      <c r="A783" s="354">
        <v>67542</v>
      </c>
      <c r="B783" s="92">
        <f t="shared" si="78"/>
        <v>0</v>
      </c>
      <c r="C783" s="93"/>
      <c r="D783" s="94">
        <f t="shared" si="79"/>
        <v>0</v>
      </c>
      <c r="E783" s="355">
        <f t="shared" si="77"/>
        <v>0</v>
      </c>
      <c r="F783" s="94">
        <f t="shared" si="80"/>
        <v>0</v>
      </c>
      <c r="G783" s="94">
        <f>IF(AND(C783&lt;&gt;"",SUM(G$34:G782)&lt;E$25),$E$25/$E$29,0)</f>
        <v>0</v>
      </c>
      <c r="H783" s="94">
        <f t="shared" si="81"/>
        <v>0</v>
      </c>
      <c r="I783" s="94">
        <f t="shared" si="83"/>
        <v>0</v>
      </c>
      <c r="J783" s="320" t="str">
        <f t="shared" si="82"/>
        <v>2084–2085</v>
      </c>
      <c r="L783" s="356"/>
      <c r="N783" s="95"/>
    </row>
    <row r="784" spans="1:14" x14ac:dyDescent="0.3">
      <c r="A784" s="354">
        <v>67573</v>
      </c>
      <c r="B784" s="92">
        <f t="shared" si="78"/>
        <v>0</v>
      </c>
      <c r="C784" s="93"/>
      <c r="D784" s="94">
        <f t="shared" si="79"/>
        <v>0</v>
      </c>
      <c r="E784" s="355">
        <f t="shared" si="77"/>
        <v>0</v>
      </c>
      <c r="F784" s="94">
        <f t="shared" si="80"/>
        <v>0</v>
      </c>
      <c r="G784" s="94">
        <f>IF(AND(C784&lt;&gt;"",SUM(G$34:G783)&lt;E$25),$E$25/$E$29,0)</f>
        <v>0</v>
      </c>
      <c r="H784" s="94">
        <f t="shared" si="81"/>
        <v>0</v>
      </c>
      <c r="I784" s="94">
        <f t="shared" si="83"/>
        <v>0</v>
      </c>
      <c r="J784" s="320" t="str">
        <f t="shared" si="82"/>
        <v>2084–2085</v>
      </c>
      <c r="L784" s="356"/>
      <c r="N784" s="95"/>
    </row>
    <row r="785" spans="1:14" x14ac:dyDescent="0.3">
      <c r="A785" s="354">
        <v>67604</v>
      </c>
      <c r="B785" s="92">
        <f t="shared" si="78"/>
        <v>0</v>
      </c>
      <c r="C785" s="93"/>
      <c r="D785" s="94">
        <f t="shared" si="79"/>
        <v>0</v>
      </c>
      <c r="E785" s="355">
        <f t="shared" si="77"/>
        <v>0</v>
      </c>
      <c r="F785" s="94">
        <f t="shared" si="80"/>
        <v>0</v>
      </c>
      <c r="G785" s="94">
        <f>IF(AND(C785&lt;&gt;"",SUM(G$34:G784)&lt;E$25),$E$25/$E$29,0)</f>
        <v>0</v>
      </c>
      <c r="H785" s="94">
        <f t="shared" si="81"/>
        <v>0</v>
      </c>
      <c r="I785" s="94">
        <f t="shared" si="83"/>
        <v>0</v>
      </c>
      <c r="J785" s="320" t="str">
        <f t="shared" si="82"/>
        <v>2084–2085</v>
      </c>
      <c r="L785" s="356"/>
      <c r="N785" s="95"/>
    </row>
    <row r="786" spans="1:14" x14ac:dyDescent="0.3">
      <c r="A786" s="354">
        <v>67632</v>
      </c>
      <c r="B786" s="92">
        <f t="shared" si="78"/>
        <v>0</v>
      </c>
      <c r="C786" s="93"/>
      <c r="D786" s="94">
        <f t="shared" si="79"/>
        <v>0</v>
      </c>
      <c r="E786" s="355">
        <f t="shared" si="77"/>
        <v>0</v>
      </c>
      <c r="F786" s="94">
        <f t="shared" si="80"/>
        <v>0</v>
      </c>
      <c r="G786" s="94">
        <f>IF(AND(C786&lt;&gt;"",SUM(G$34:G785)&lt;E$25),$E$25/$E$29,0)</f>
        <v>0</v>
      </c>
      <c r="H786" s="94">
        <f t="shared" si="81"/>
        <v>0</v>
      </c>
      <c r="I786" s="94">
        <f t="shared" si="83"/>
        <v>0</v>
      </c>
      <c r="J786" s="320" t="str">
        <f t="shared" si="82"/>
        <v>2084–2085</v>
      </c>
      <c r="L786" s="356"/>
      <c r="N786" s="95"/>
    </row>
    <row r="787" spans="1:14" x14ac:dyDescent="0.3">
      <c r="A787" s="354">
        <v>67663</v>
      </c>
      <c r="B787" s="92">
        <f t="shared" si="78"/>
        <v>0</v>
      </c>
      <c r="C787" s="93"/>
      <c r="D787" s="94">
        <f t="shared" si="79"/>
        <v>0</v>
      </c>
      <c r="E787" s="355">
        <f t="shared" si="77"/>
        <v>0</v>
      </c>
      <c r="F787" s="94">
        <f t="shared" si="80"/>
        <v>0</v>
      </c>
      <c r="G787" s="94">
        <f>IF(AND(C787&lt;&gt;"",SUM(G$34:G786)&lt;E$25),$E$25/$E$29,0)</f>
        <v>0</v>
      </c>
      <c r="H787" s="94">
        <f t="shared" si="81"/>
        <v>0</v>
      </c>
      <c r="I787" s="94">
        <f t="shared" si="83"/>
        <v>0</v>
      </c>
      <c r="J787" s="320" t="str">
        <f t="shared" si="82"/>
        <v>2084–2085</v>
      </c>
      <c r="L787" s="356"/>
      <c r="N787" s="95"/>
    </row>
    <row r="788" spans="1:14" x14ac:dyDescent="0.3">
      <c r="A788" s="354">
        <v>67693</v>
      </c>
      <c r="B788" s="92">
        <f t="shared" si="78"/>
        <v>0</v>
      </c>
      <c r="C788" s="93"/>
      <c r="D788" s="94">
        <f t="shared" si="79"/>
        <v>0</v>
      </c>
      <c r="E788" s="355">
        <f t="shared" si="77"/>
        <v>0</v>
      </c>
      <c r="F788" s="94">
        <f t="shared" si="80"/>
        <v>0</v>
      </c>
      <c r="G788" s="94">
        <f>IF(AND(C788&lt;&gt;"",SUM(G$34:G787)&lt;E$25),$E$25/$E$29,0)</f>
        <v>0</v>
      </c>
      <c r="H788" s="94">
        <f t="shared" si="81"/>
        <v>0</v>
      </c>
      <c r="I788" s="94">
        <f t="shared" si="83"/>
        <v>0</v>
      </c>
      <c r="J788" s="320" t="str">
        <f t="shared" si="82"/>
        <v>2084–2085</v>
      </c>
      <c r="L788" s="356"/>
      <c r="N788" s="95"/>
    </row>
    <row r="789" spans="1:14" x14ac:dyDescent="0.3">
      <c r="A789" s="354">
        <v>67724</v>
      </c>
      <c r="B789" s="92">
        <f t="shared" si="78"/>
        <v>0</v>
      </c>
      <c r="C789" s="93"/>
      <c r="D789" s="94">
        <f t="shared" si="79"/>
        <v>0</v>
      </c>
      <c r="E789" s="355">
        <f t="shared" si="77"/>
        <v>0</v>
      </c>
      <c r="F789" s="94">
        <f t="shared" si="80"/>
        <v>0</v>
      </c>
      <c r="G789" s="94">
        <f>IF(AND(C789&lt;&gt;"",SUM(G$34:G788)&lt;E$25),$E$25/$E$29,0)</f>
        <v>0</v>
      </c>
      <c r="H789" s="94">
        <f t="shared" si="81"/>
        <v>0</v>
      </c>
      <c r="I789" s="94">
        <f t="shared" si="83"/>
        <v>0</v>
      </c>
      <c r="J789" s="320" t="str">
        <f t="shared" si="82"/>
        <v>2084–2085</v>
      </c>
      <c r="L789" s="356"/>
      <c r="N789" s="95"/>
    </row>
    <row r="790" spans="1:14" x14ac:dyDescent="0.3">
      <c r="A790" s="354">
        <v>67754</v>
      </c>
      <c r="B790" s="92">
        <f t="shared" si="78"/>
        <v>0</v>
      </c>
      <c r="C790" s="93"/>
      <c r="D790" s="94">
        <f t="shared" si="79"/>
        <v>0</v>
      </c>
      <c r="E790" s="355">
        <f t="shared" si="77"/>
        <v>0</v>
      </c>
      <c r="F790" s="94">
        <f t="shared" si="80"/>
        <v>0</v>
      </c>
      <c r="G790" s="94">
        <f>IF(AND(C790&lt;&gt;"",SUM(G$34:G789)&lt;E$25),$E$25/$E$29,0)</f>
        <v>0</v>
      </c>
      <c r="H790" s="94">
        <f t="shared" si="81"/>
        <v>0</v>
      </c>
      <c r="I790" s="94">
        <f t="shared" si="83"/>
        <v>0</v>
      </c>
      <c r="J790" s="320" t="str">
        <f t="shared" si="82"/>
        <v>2085–2086</v>
      </c>
      <c r="L790" s="356"/>
      <c r="N790" s="95"/>
    </row>
    <row r="791" spans="1:14" x14ac:dyDescent="0.3">
      <c r="A791" s="354">
        <v>67785</v>
      </c>
      <c r="B791" s="92">
        <f t="shared" si="78"/>
        <v>0</v>
      </c>
      <c r="C791" s="93"/>
      <c r="D791" s="94">
        <f t="shared" si="79"/>
        <v>0</v>
      </c>
      <c r="E791" s="355">
        <f t="shared" si="77"/>
        <v>0</v>
      </c>
      <c r="F791" s="94">
        <f t="shared" si="80"/>
        <v>0</v>
      </c>
      <c r="G791" s="94">
        <f>IF(AND(C791&lt;&gt;"",SUM(G$34:G790)&lt;E$25),$E$25/$E$29,0)</f>
        <v>0</v>
      </c>
      <c r="H791" s="94">
        <f t="shared" si="81"/>
        <v>0</v>
      </c>
      <c r="I791" s="94">
        <f t="shared" si="83"/>
        <v>0</v>
      </c>
      <c r="J791" s="320" t="str">
        <f t="shared" si="82"/>
        <v>2085–2086</v>
      </c>
      <c r="L791" s="356"/>
      <c r="N791" s="95"/>
    </row>
    <row r="792" spans="1:14" x14ac:dyDescent="0.3">
      <c r="A792" s="354">
        <v>67816</v>
      </c>
      <c r="B792" s="92">
        <f t="shared" si="78"/>
        <v>0</v>
      </c>
      <c r="C792" s="93"/>
      <c r="D792" s="94">
        <f t="shared" si="79"/>
        <v>0</v>
      </c>
      <c r="E792" s="355">
        <f t="shared" si="77"/>
        <v>0</v>
      </c>
      <c r="F792" s="94">
        <f t="shared" si="80"/>
        <v>0</v>
      </c>
      <c r="G792" s="94">
        <f>IF(AND(C792&lt;&gt;"",SUM(G$34:G791)&lt;E$25),$E$25/$E$29,0)</f>
        <v>0</v>
      </c>
      <c r="H792" s="94">
        <f t="shared" si="81"/>
        <v>0</v>
      </c>
      <c r="I792" s="94">
        <f t="shared" si="83"/>
        <v>0</v>
      </c>
      <c r="J792" s="320" t="str">
        <f t="shared" si="82"/>
        <v>2085–2086</v>
      </c>
      <c r="L792" s="356"/>
      <c r="N792" s="95"/>
    </row>
    <row r="793" spans="1:14" x14ac:dyDescent="0.3">
      <c r="A793" s="354">
        <v>67846</v>
      </c>
      <c r="B793" s="92">
        <f t="shared" si="78"/>
        <v>0</v>
      </c>
      <c r="C793" s="93"/>
      <c r="D793" s="94">
        <f t="shared" si="79"/>
        <v>0</v>
      </c>
      <c r="E793" s="355">
        <f t="shared" si="77"/>
        <v>0</v>
      </c>
      <c r="F793" s="94">
        <f t="shared" si="80"/>
        <v>0</v>
      </c>
      <c r="G793" s="94">
        <f>IF(AND(C793&lt;&gt;"",SUM(G$34:G792)&lt;E$25),$E$25/$E$29,0)</f>
        <v>0</v>
      </c>
      <c r="H793" s="94">
        <f t="shared" si="81"/>
        <v>0</v>
      </c>
      <c r="I793" s="94">
        <f t="shared" si="83"/>
        <v>0</v>
      </c>
      <c r="J793" s="320" t="str">
        <f t="shared" si="82"/>
        <v>2085–2086</v>
      </c>
      <c r="L793" s="356"/>
      <c r="N793" s="95"/>
    </row>
    <row r="794" spans="1:14" x14ac:dyDescent="0.3">
      <c r="A794" s="354">
        <v>67877</v>
      </c>
      <c r="B794" s="92">
        <f t="shared" si="78"/>
        <v>0</v>
      </c>
      <c r="C794" s="93"/>
      <c r="D794" s="94">
        <f t="shared" si="79"/>
        <v>0</v>
      </c>
      <c r="E794" s="355">
        <f t="shared" si="77"/>
        <v>0</v>
      </c>
      <c r="F794" s="94">
        <f t="shared" si="80"/>
        <v>0</v>
      </c>
      <c r="G794" s="94">
        <f>IF(AND(C794&lt;&gt;"",SUM(G$34:G793)&lt;E$25),$E$25/$E$29,0)</f>
        <v>0</v>
      </c>
      <c r="H794" s="94">
        <f t="shared" si="81"/>
        <v>0</v>
      </c>
      <c r="I794" s="94">
        <f t="shared" si="83"/>
        <v>0</v>
      </c>
      <c r="J794" s="320" t="str">
        <f t="shared" si="82"/>
        <v>2085–2086</v>
      </c>
      <c r="L794" s="356"/>
      <c r="N794" s="95"/>
    </row>
    <row r="795" spans="1:14" x14ac:dyDescent="0.3">
      <c r="A795" s="354">
        <v>67907</v>
      </c>
      <c r="B795" s="92">
        <f t="shared" si="78"/>
        <v>0</v>
      </c>
      <c r="C795" s="93"/>
      <c r="D795" s="94">
        <f t="shared" si="79"/>
        <v>0</v>
      </c>
      <c r="E795" s="355">
        <f t="shared" si="77"/>
        <v>0</v>
      </c>
      <c r="F795" s="94">
        <f t="shared" si="80"/>
        <v>0</v>
      </c>
      <c r="G795" s="94">
        <f>IF(AND(C795&lt;&gt;"",SUM(G$34:G794)&lt;E$25),$E$25/$E$29,0)</f>
        <v>0</v>
      </c>
      <c r="H795" s="94">
        <f t="shared" si="81"/>
        <v>0</v>
      </c>
      <c r="I795" s="94">
        <f t="shared" si="83"/>
        <v>0</v>
      </c>
      <c r="J795" s="320" t="str">
        <f t="shared" si="82"/>
        <v>2085–2086</v>
      </c>
      <c r="L795" s="356"/>
      <c r="N795" s="95"/>
    </row>
    <row r="796" spans="1:14" x14ac:dyDescent="0.3">
      <c r="A796" s="354">
        <v>67938</v>
      </c>
      <c r="B796" s="92">
        <f t="shared" si="78"/>
        <v>0</v>
      </c>
      <c r="C796" s="93"/>
      <c r="D796" s="94">
        <f t="shared" si="79"/>
        <v>0</v>
      </c>
      <c r="E796" s="355">
        <f t="shared" si="77"/>
        <v>0</v>
      </c>
      <c r="F796" s="94">
        <f t="shared" si="80"/>
        <v>0</v>
      </c>
      <c r="G796" s="94">
        <f>IF(AND(C796&lt;&gt;"",SUM(G$34:G795)&lt;E$25),$E$25/$E$29,0)</f>
        <v>0</v>
      </c>
      <c r="H796" s="94">
        <f t="shared" si="81"/>
        <v>0</v>
      </c>
      <c r="I796" s="94">
        <f t="shared" si="83"/>
        <v>0</v>
      </c>
      <c r="J796" s="320" t="str">
        <f t="shared" si="82"/>
        <v>2085–2086</v>
      </c>
      <c r="L796" s="356"/>
      <c r="N796" s="95"/>
    </row>
    <row r="797" spans="1:14" x14ac:dyDescent="0.3">
      <c r="A797" s="354">
        <v>67969</v>
      </c>
      <c r="B797" s="92">
        <f t="shared" si="78"/>
        <v>0</v>
      </c>
      <c r="C797" s="93"/>
      <c r="D797" s="94">
        <f t="shared" si="79"/>
        <v>0</v>
      </c>
      <c r="E797" s="355">
        <f t="shared" si="77"/>
        <v>0</v>
      </c>
      <c r="F797" s="94">
        <f t="shared" si="80"/>
        <v>0</v>
      </c>
      <c r="G797" s="94">
        <f>IF(AND(C797&lt;&gt;"",SUM(G$34:G796)&lt;E$25),$E$25/$E$29,0)</f>
        <v>0</v>
      </c>
      <c r="H797" s="94">
        <f t="shared" si="81"/>
        <v>0</v>
      </c>
      <c r="I797" s="94">
        <f t="shared" si="83"/>
        <v>0</v>
      </c>
      <c r="J797" s="320" t="str">
        <f t="shared" si="82"/>
        <v>2085–2086</v>
      </c>
      <c r="L797" s="356"/>
      <c r="N797" s="95"/>
    </row>
    <row r="798" spans="1:14" x14ac:dyDescent="0.3">
      <c r="A798" s="354">
        <v>67997</v>
      </c>
      <c r="B798" s="92">
        <f t="shared" si="78"/>
        <v>0</v>
      </c>
      <c r="C798" s="93"/>
      <c r="D798" s="94">
        <f t="shared" si="79"/>
        <v>0</v>
      </c>
      <c r="E798" s="355">
        <f t="shared" si="77"/>
        <v>0</v>
      </c>
      <c r="F798" s="94">
        <f t="shared" si="80"/>
        <v>0</v>
      </c>
      <c r="G798" s="94">
        <f>IF(AND(C798&lt;&gt;"",SUM(G$34:G797)&lt;E$25),$E$25/$E$29,0)</f>
        <v>0</v>
      </c>
      <c r="H798" s="94">
        <f t="shared" si="81"/>
        <v>0</v>
      </c>
      <c r="I798" s="94">
        <f t="shared" si="83"/>
        <v>0</v>
      </c>
      <c r="J798" s="320" t="str">
        <f t="shared" si="82"/>
        <v>2085–2086</v>
      </c>
      <c r="L798" s="356"/>
      <c r="N798" s="95"/>
    </row>
    <row r="799" spans="1:14" x14ac:dyDescent="0.3">
      <c r="A799" s="354">
        <v>68028</v>
      </c>
      <c r="B799" s="92">
        <f t="shared" si="78"/>
        <v>0</v>
      </c>
      <c r="C799" s="93"/>
      <c r="D799" s="94">
        <f t="shared" si="79"/>
        <v>0</v>
      </c>
      <c r="E799" s="355">
        <f t="shared" si="77"/>
        <v>0</v>
      </c>
      <c r="F799" s="94">
        <f t="shared" si="80"/>
        <v>0</v>
      </c>
      <c r="G799" s="94">
        <f>IF(AND(C799&lt;&gt;"",SUM(G$34:G798)&lt;E$25),$E$25/$E$29,0)</f>
        <v>0</v>
      </c>
      <c r="H799" s="94">
        <f t="shared" si="81"/>
        <v>0</v>
      </c>
      <c r="I799" s="94">
        <f t="shared" si="83"/>
        <v>0</v>
      </c>
      <c r="J799" s="320" t="str">
        <f t="shared" si="82"/>
        <v>2085–2086</v>
      </c>
      <c r="L799" s="356"/>
      <c r="N799" s="95"/>
    </row>
    <row r="800" spans="1:14" x14ac:dyDescent="0.3">
      <c r="A800" s="354">
        <v>68058</v>
      </c>
      <c r="B800" s="92">
        <f t="shared" si="78"/>
        <v>0</v>
      </c>
      <c r="C800" s="93"/>
      <c r="D800" s="94">
        <f t="shared" si="79"/>
        <v>0</v>
      </c>
      <c r="E800" s="355">
        <f t="shared" si="77"/>
        <v>0</v>
      </c>
      <c r="F800" s="94">
        <f t="shared" si="80"/>
        <v>0</v>
      </c>
      <c r="G800" s="94">
        <f>IF(AND(C800&lt;&gt;"",SUM(G$34:G799)&lt;E$25),$E$25/$E$29,0)</f>
        <v>0</v>
      </c>
      <c r="H800" s="94">
        <f t="shared" si="81"/>
        <v>0</v>
      </c>
      <c r="I800" s="94">
        <f t="shared" si="83"/>
        <v>0</v>
      </c>
      <c r="J800" s="320" t="str">
        <f t="shared" si="82"/>
        <v>2085–2086</v>
      </c>
      <c r="L800" s="356"/>
      <c r="N800" s="95"/>
    </row>
    <row r="801" spans="1:14" x14ac:dyDescent="0.3">
      <c r="A801" s="354">
        <v>68089</v>
      </c>
      <c r="B801" s="92">
        <f t="shared" si="78"/>
        <v>0</v>
      </c>
      <c r="C801" s="93"/>
      <c r="D801" s="94">
        <f t="shared" si="79"/>
        <v>0</v>
      </c>
      <c r="E801" s="355">
        <f t="shared" si="77"/>
        <v>0</v>
      </c>
      <c r="F801" s="94">
        <f t="shared" si="80"/>
        <v>0</v>
      </c>
      <c r="G801" s="94">
        <f>IF(AND(C801&lt;&gt;"",SUM(G$34:G800)&lt;E$25),$E$25/$E$29,0)</f>
        <v>0</v>
      </c>
      <c r="H801" s="94">
        <f t="shared" si="81"/>
        <v>0</v>
      </c>
      <c r="I801" s="94">
        <f t="shared" si="83"/>
        <v>0</v>
      </c>
      <c r="J801" s="320" t="str">
        <f t="shared" si="82"/>
        <v>2085–2086</v>
      </c>
      <c r="L801" s="356"/>
      <c r="N801" s="95"/>
    </row>
    <row r="802" spans="1:14" x14ac:dyDescent="0.3">
      <c r="A802" s="354">
        <v>68119</v>
      </c>
      <c r="B802" s="92">
        <f t="shared" si="78"/>
        <v>0</v>
      </c>
      <c r="C802" s="93"/>
      <c r="D802" s="94">
        <f t="shared" si="79"/>
        <v>0</v>
      </c>
      <c r="E802" s="355">
        <f t="shared" ref="E802:E865" si="84">C802-D802</f>
        <v>0</v>
      </c>
      <c r="F802" s="94">
        <f t="shared" si="80"/>
        <v>0</v>
      </c>
      <c r="G802" s="94">
        <f>IF(AND(C802&lt;&gt;"",SUM(G$34:G801)&lt;E$25),$E$25/$E$29,0)</f>
        <v>0</v>
      </c>
      <c r="H802" s="94">
        <f t="shared" si="81"/>
        <v>0</v>
      </c>
      <c r="I802" s="94">
        <f t="shared" si="83"/>
        <v>0</v>
      </c>
      <c r="J802" s="320" t="str">
        <f t="shared" si="82"/>
        <v>2086–2087</v>
      </c>
      <c r="L802" s="356"/>
      <c r="N802" s="95"/>
    </row>
    <row r="803" spans="1:14" x14ac:dyDescent="0.3">
      <c r="A803" s="354">
        <v>68150</v>
      </c>
      <c r="B803" s="92">
        <f t="shared" ref="B803:B866" si="85">IF(C803&gt;0,C803*-1,C803)</f>
        <v>0</v>
      </c>
      <c r="C803" s="93"/>
      <c r="D803" s="94">
        <f t="shared" ref="D803:D866" si="86">IF(C803="",0,IF($E$20="Beginning",IF(C802&lt;&gt;"",$F802*$E$16/12,0),IF(C802&lt;&gt;"",$F802*$E$16/12,$E$21*$E$16/12)))</f>
        <v>0</v>
      </c>
      <c r="E803" s="355">
        <f t="shared" si="84"/>
        <v>0</v>
      </c>
      <c r="F803" s="94">
        <f t="shared" ref="F803:F866" si="87">IF(C803="",0,IF(C802="",$E$21-E803,IF(C803&lt;&gt;"",F802-E803)))</f>
        <v>0</v>
      </c>
      <c r="G803" s="94">
        <f>IF(AND(C803&lt;&gt;"",SUM(G$34:G802)&lt;E$25),$E$25/$E$29,0)</f>
        <v>0</v>
      </c>
      <c r="H803" s="94">
        <f t="shared" ref="H803:H866" si="88">IF(C803&lt;&gt;"",G803+H802,0)</f>
        <v>0</v>
      </c>
      <c r="I803" s="94">
        <f t="shared" si="83"/>
        <v>0</v>
      </c>
      <c r="J803" s="320" t="str">
        <f t="shared" ref="J803:J866" si="89">IF(OR(MONTH(A803)=1,MONTH(A803)=2,MONTH(A803)=3,MONTH(A803)=4,MONTH(A803)=5,MONTH(A803)=6),YEAR(A803)-1&amp;"–"&amp;YEAR(A803),YEAR(A803)&amp;"–"&amp;YEAR(A803)+1)</f>
        <v>2086–2087</v>
      </c>
      <c r="L803" s="356"/>
      <c r="N803" s="95"/>
    </row>
    <row r="804" spans="1:14" x14ac:dyDescent="0.3">
      <c r="A804" s="354">
        <v>68181</v>
      </c>
      <c r="B804" s="92">
        <f t="shared" si="85"/>
        <v>0</v>
      </c>
      <c r="C804" s="93"/>
      <c r="D804" s="94">
        <f t="shared" si="86"/>
        <v>0</v>
      </c>
      <c r="E804" s="355">
        <f t="shared" si="84"/>
        <v>0</v>
      </c>
      <c r="F804" s="94">
        <f t="shared" si="87"/>
        <v>0</v>
      </c>
      <c r="G804" s="94">
        <f>IF(AND(C804&lt;&gt;"",SUM(G$34:G803)&lt;E$25),$E$25/$E$29,0)</f>
        <v>0</v>
      </c>
      <c r="H804" s="94">
        <f t="shared" si="88"/>
        <v>0</v>
      </c>
      <c r="I804" s="94">
        <f t="shared" ref="I804:I867" si="90">IF(C804&lt;&gt;"",$E$25-H804,0)</f>
        <v>0</v>
      </c>
      <c r="J804" s="320" t="str">
        <f t="shared" si="89"/>
        <v>2086–2087</v>
      </c>
      <c r="L804" s="356"/>
      <c r="N804" s="95"/>
    </row>
    <row r="805" spans="1:14" x14ac:dyDescent="0.3">
      <c r="A805" s="354">
        <v>68211</v>
      </c>
      <c r="B805" s="92">
        <f t="shared" si="85"/>
        <v>0</v>
      </c>
      <c r="C805" s="93"/>
      <c r="D805" s="94">
        <f t="shared" si="86"/>
        <v>0</v>
      </c>
      <c r="E805" s="355">
        <f t="shared" si="84"/>
        <v>0</v>
      </c>
      <c r="F805" s="94">
        <f t="shared" si="87"/>
        <v>0</v>
      </c>
      <c r="G805" s="94">
        <f>IF(AND(C805&lt;&gt;"",SUM(G$34:G804)&lt;E$25),$E$25/$E$29,0)</f>
        <v>0</v>
      </c>
      <c r="H805" s="94">
        <f t="shared" si="88"/>
        <v>0</v>
      </c>
      <c r="I805" s="94">
        <f t="shared" si="90"/>
        <v>0</v>
      </c>
      <c r="J805" s="320" t="str">
        <f t="shared" si="89"/>
        <v>2086–2087</v>
      </c>
      <c r="L805" s="356"/>
      <c r="N805" s="95"/>
    </row>
    <row r="806" spans="1:14" x14ac:dyDescent="0.3">
      <c r="A806" s="354">
        <v>68242</v>
      </c>
      <c r="B806" s="92">
        <f t="shared" si="85"/>
        <v>0</v>
      </c>
      <c r="C806" s="93"/>
      <c r="D806" s="94">
        <f t="shared" si="86"/>
        <v>0</v>
      </c>
      <c r="E806" s="355">
        <f t="shared" si="84"/>
        <v>0</v>
      </c>
      <c r="F806" s="94">
        <f t="shared" si="87"/>
        <v>0</v>
      </c>
      <c r="G806" s="94">
        <f>IF(AND(C806&lt;&gt;"",SUM(G$34:G805)&lt;E$25),$E$25/$E$29,0)</f>
        <v>0</v>
      </c>
      <c r="H806" s="94">
        <f t="shared" si="88"/>
        <v>0</v>
      </c>
      <c r="I806" s="94">
        <f t="shared" si="90"/>
        <v>0</v>
      </c>
      <c r="J806" s="320" t="str">
        <f t="shared" si="89"/>
        <v>2086–2087</v>
      </c>
      <c r="L806" s="356"/>
      <c r="N806" s="95"/>
    </row>
    <row r="807" spans="1:14" x14ac:dyDescent="0.3">
      <c r="A807" s="354">
        <v>68272</v>
      </c>
      <c r="B807" s="92">
        <f t="shared" si="85"/>
        <v>0</v>
      </c>
      <c r="C807" s="93"/>
      <c r="D807" s="94">
        <f t="shared" si="86"/>
        <v>0</v>
      </c>
      <c r="E807" s="355">
        <f t="shared" si="84"/>
        <v>0</v>
      </c>
      <c r="F807" s="94">
        <f t="shared" si="87"/>
        <v>0</v>
      </c>
      <c r="G807" s="94">
        <f>IF(AND(C807&lt;&gt;"",SUM(G$34:G806)&lt;E$25),$E$25/$E$29,0)</f>
        <v>0</v>
      </c>
      <c r="H807" s="94">
        <f t="shared" si="88"/>
        <v>0</v>
      </c>
      <c r="I807" s="94">
        <f t="shared" si="90"/>
        <v>0</v>
      </c>
      <c r="J807" s="320" t="str">
        <f t="shared" si="89"/>
        <v>2086–2087</v>
      </c>
      <c r="L807" s="356"/>
      <c r="N807" s="95"/>
    </row>
    <row r="808" spans="1:14" x14ac:dyDescent="0.3">
      <c r="A808" s="354">
        <v>68303</v>
      </c>
      <c r="B808" s="92">
        <f t="shared" si="85"/>
        <v>0</v>
      </c>
      <c r="C808" s="93"/>
      <c r="D808" s="94">
        <f t="shared" si="86"/>
        <v>0</v>
      </c>
      <c r="E808" s="355">
        <f t="shared" si="84"/>
        <v>0</v>
      </c>
      <c r="F808" s="94">
        <f t="shared" si="87"/>
        <v>0</v>
      </c>
      <c r="G808" s="94">
        <f>IF(AND(C808&lt;&gt;"",SUM(G$34:G807)&lt;E$25),$E$25/$E$29,0)</f>
        <v>0</v>
      </c>
      <c r="H808" s="94">
        <f t="shared" si="88"/>
        <v>0</v>
      </c>
      <c r="I808" s="94">
        <f t="shared" si="90"/>
        <v>0</v>
      </c>
      <c r="J808" s="320" t="str">
        <f t="shared" si="89"/>
        <v>2086–2087</v>
      </c>
      <c r="L808" s="356"/>
      <c r="N808" s="95"/>
    </row>
    <row r="809" spans="1:14" x14ac:dyDescent="0.3">
      <c r="A809" s="354">
        <v>68334</v>
      </c>
      <c r="B809" s="92">
        <f t="shared" si="85"/>
        <v>0</v>
      </c>
      <c r="C809" s="93"/>
      <c r="D809" s="94">
        <f t="shared" si="86"/>
        <v>0</v>
      </c>
      <c r="E809" s="355">
        <f t="shared" si="84"/>
        <v>0</v>
      </c>
      <c r="F809" s="94">
        <f t="shared" si="87"/>
        <v>0</v>
      </c>
      <c r="G809" s="94">
        <f>IF(AND(C809&lt;&gt;"",SUM(G$34:G808)&lt;E$25),$E$25/$E$29,0)</f>
        <v>0</v>
      </c>
      <c r="H809" s="94">
        <f t="shared" si="88"/>
        <v>0</v>
      </c>
      <c r="I809" s="94">
        <f t="shared" si="90"/>
        <v>0</v>
      </c>
      <c r="J809" s="320" t="str">
        <f t="shared" si="89"/>
        <v>2086–2087</v>
      </c>
      <c r="L809" s="356"/>
      <c r="N809" s="95"/>
    </row>
    <row r="810" spans="1:14" x14ac:dyDescent="0.3">
      <c r="A810" s="354">
        <v>68362</v>
      </c>
      <c r="B810" s="92">
        <f t="shared" si="85"/>
        <v>0</v>
      </c>
      <c r="C810" s="93"/>
      <c r="D810" s="94">
        <f t="shared" si="86"/>
        <v>0</v>
      </c>
      <c r="E810" s="355">
        <f t="shared" si="84"/>
        <v>0</v>
      </c>
      <c r="F810" s="94">
        <f t="shared" si="87"/>
        <v>0</v>
      </c>
      <c r="G810" s="94">
        <f>IF(AND(C810&lt;&gt;"",SUM(G$34:G809)&lt;E$25),$E$25/$E$29,0)</f>
        <v>0</v>
      </c>
      <c r="H810" s="94">
        <f t="shared" si="88"/>
        <v>0</v>
      </c>
      <c r="I810" s="94">
        <f t="shared" si="90"/>
        <v>0</v>
      </c>
      <c r="J810" s="320" t="str">
        <f t="shared" si="89"/>
        <v>2086–2087</v>
      </c>
      <c r="L810" s="356"/>
      <c r="N810" s="95"/>
    </row>
    <row r="811" spans="1:14" x14ac:dyDescent="0.3">
      <c r="A811" s="354">
        <v>68393</v>
      </c>
      <c r="B811" s="92">
        <f t="shared" si="85"/>
        <v>0</v>
      </c>
      <c r="C811" s="93"/>
      <c r="D811" s="94">
        <f t="shared" si="86"/>
        <v>0</v>
      </c>
      <c r="E811" s="355">
        <f t="shared" si="84"/>
        <v>0</v>
      </c>
      <c r="F811" s="94">
        <f t="shared" si="87"/>
        <v>0</v>
      </c>
      <c r="G811" s="94">
        <f>IF(AND(C811&lt;&gt;"",SUM(G$34:G810)&lt;E$25),$E$25/$E$29,0)</f>
        <v>0</v>
      </c>
      <c r="H811" s="94">
        <f t="shared" si="88"/>
        <v>0</v>
      </c>
      <c r="I811" s="94">
        <f t="shared" si="90"/>
        <v>0</v>
      </c>
      <c r="J811" s="320" t="str">
        <f t="shared" si="89"/>
        <v>2086–2087</v>
      </c>
      <c r="L811" s="356"/>
      <c r="N811" s="95"/>
    </row>
    <row r="812" spans="1:14" x14ac:dyDescent="0.3">
      <c r="A812" s="354">
        <v>68423</v>
      </c>
      <c r="B812" s="92">
        <f t="shared" si="85"/>
        <v>0</v>
      </c>
      <c r="C812" s="93"/>
      <c r="D812" s="94">
        <f t="shared" si="86"/>
        <v>0</v>
      </c>
      <c r="E812" s="355">
        <f t="shared" si="84"/>
        <v>0</v>
      </c>
      <c r="F812" s="94">
        <f t="shared" si="87"/>
        <v>0</v>
      </c>
      <c r="G812" s="94">
        <f>IF(AND(C812&lt;&gt;"",SUM(G$34:G811)&lt;E$25),$E$25/$E$29,0)</f>
        <v>0</v>
      </c>
      <c r="H812" s="94">
        <f t="shared" si="88"/>
        <v>0</v>
      </c>
      <c r="I812" s="94">
        <f t="shared" si="90"/>
        <v>0</v>
      </c>
      <c r="J812" s="320" t="str">
        <f t="shared" si="89"/>
        <v>2086–2087</v>
      </c>
      <c r="L812" s="356"/>
      <c r="N812" s="95"/>
    </row>
    <row r="813" spans="1:14" x14ac:dyDescent="0.3">
      <c r="A813" s="354">
        <v>68454</v>
      </c>
      <c r="B813" s="92">
        <f t="shared" si="85"/>
        <v>0</v>
      </c>
      <c r="C813" s="93"/>
      <c r="D813" s="94">
        <f t="shared" si="86"/>
        <v>0</v>
      </c>
      <c r="E813" s="355">
        <f t="shared" si="84"/>
        <v>0</v>
      </c>
      <c r="F813" s="94">
        <f t="shared" si="87"/>
        <v>0</v>
      </c>
      <c r="G813" s="94">
        <f>IF(AND(C813&lt;&gt;"",SUM(G$34:G812)&lt;E$25),$E$25/$E$29,0)</f>
        <v>0</v>
      </c>
      <c r="H813" s="94">
        <f t="shared" si="88"/>
        <v>0</v>
      </c>
      <c r="I813" s="94">
        <f t="shared" si="90"/>
        <v>0</v>
      </c>
      <c r="J813" s="320" t="str">
        <f t="shared" si="89"/>
        <v>2086–2087</v>
      </c>
      <c r="L813" s="356"/>
      <c r="N813" s="95"/>
    </row>
    <row r="814" spans="1:14" x14ac:dyDescent="0.3">
      <c r="A814" s="354">
        <v>68484</v>
      </c>
      <c r="B814" s="92">
        <f t="shared" si="85"/>
        <v>0</v>
      </c>
      <c r="C814" s="93"/>
      <c r="D814" s="94">
        <f t="shared" si="86"/>
        <v>0</v>
      </c>
      <c r="E814" s="355">
        <f t="shared" si="84"/>
        <v>0</v>
      </c>
      <c r="F814" s="94">
        <f t="shared" si="87"/>
        <v>0</v>
      </c>
      <c r="G814" s="94">
        <f>IF(AND(C814&lt;&gt;"",SUM(G$34:G813)&lt;E$25),$E$25/$E$29,0)</f>
        <v>0</v>
      </c>
      <c r="H814" s="94">
        <f t="shared" si="88"/>
        <v>0</v>
      </c>
      <c r="I814" s="94">
        <f t="shared" si="90"/>
        <v>0</v>
      </c>
      <c r="J814" s="320" t="str">
        <f t="shared" si="89"/>
        <v>2087–2088</v>
      </c>
      <c r="L814" s="356"/>
      <c r="N814" s="95"/>
    </row>
    <row r="815" spans="1:14" x14ac:dyDescent="0.3">
      <c r="A815" s="354">
        <v>68515</v>
      </c>
      <c r="B815" s="92">
        <f t="shared" si="85"/>
        <v>0</v>
      </c>
      <c r="C815" s="93"/>
      <c r="D815" s="94">
        <f t="shared" si="86"/>
        <v>0</v>
      </c>
      <c r="E815" s="355">
        <f t="shared" si="84"/>
        <v>0</v>
      </c>
      <c r="F815" s="94">
        <f t="shared" si="87"/>
        <v>0</v>
      </c>
      <c r="G815" s="94">
        <f>IF(AND(C815&lt;&gt;"",SUM(G$34:G814)&lt;E$25),$E$25/$E$29,0)</f>
        <v>0</v>
      </c>
      <c r="H815" s="94">
        <f t="shared" si="88"/>
        <v>0</v>
      </c>
      <c r="I815" s="94">
        <f t="shared" si="90"/>
        <v>0</v>
      </c>
      <c r="J815" s="320" t="str">
        <f t="shared" si="89"/>
        <v>2087–2088</v>
      </c>
      <c r="L815" s="356"/>
      <c r="N815" s="95"/>
    </row>
    <row r="816" spans="1:14" x14ac:dyDescent="0.3">
      <c r="A816" s="354">
        <v>68546</v>
      </c>
      <c r="B816" s="92">
        <f t="shared" si="85"/>
        <v>0</v>
      </c>
      <c r="C816" s="93"/>
      <c r="D816" s="94">
        <f t="shared" si="86"/>
        <v>0</v>
      </c>
      <c r="E816" s="355">
        <f t="shared" si="84"/>
        <v>0</v>
      </c>
      <c r="F816" s="94">
        <f t="shared" si="87"/>
        <v>0</v>
      </c>
      <c r="G816" s="94">
        <f>IF(AND(C816&lt;&gt;"",SUM(G$34:G815)&lt;E$25),$E$25/$E$29,0)</f>
        <v>0</v>
      </c>
      <c r="H816" s="94">
        <f t="shared" si="88"/>
        <v>0</v>
      </c>
      <c r="I816" s="94">
        <f t="shared" si="90"/>
        <v>0</v>
      </c>
      <c r="J816" s="320" t="str">
        <f t="shared" si="89"/>
        <v>2087–2088</v>
      </c>
      <c r="L816" s="356"/>
      <c r="N816" s="95"/>
    </row>
    <row r="817" spans="1:14" x14ac:dyDescent="0.3">
      <c r="A817" s="354">
        <v>68576</v>
      </c>
      <c r="B817" s="92">
        <f t="shared" si="85"/>
        <v>0</v>
      </c>
      <c r="C817" s="93"/>
      <c r="D817" s="94">
        <f t="shared" si="86"/>
        <v>0</v>
      </c>
      <c r="E817" s="355">
        <f t="shared" si="84"/>
        <v>0</v>
      </c>
      <c r="F817" s="94">
        <f t="shared" si="87"/>
        <v>0</v>
      </c>
      <c r="G817" s="94">
        <f>IF(AND(C817&lt;&gt;"",SUM(G$34:G816)&lt;E$25),$E$25/$E$29,0)</f>
        <v>0</v>
      </c>
      <c r="H817" s="94">
        <f t="shared" si="88"/>
        <v>0</v>
      </c>
      <c r="I817" s="94">
        <f t="shared" si="90"/>
        <v>0</v>
      </c>
      <c r="J817" s="320" t="str">
        <f t="shared" si="89"/>
        <v>2087–2088</v>
      </c>
      <c r="L817" s="356"/>
      <c r="N817" s="95"/>
    </row>
    <row r="818" spans="1:14" x14ac:dyDescent="0.3">
      <c r="A818" s="354">
        <v>68607</v>
      </c>
      <c r="B818" s="92">
        <f t="shared" si="85"/>
        <v>0</v>
      </c>
      <c r="C818" s="93"/>
      <c r="D818" s="94">
        <f t="shared" si="86"/>
        <v>0</v>
      </c>
      <c r="E818" s="355">
        <f t="shared" si="84"/>
        <v>0</v>
      </c>
      <c r="F818" s="94">
        <f t="shared" si="87"/>
        <v>0</v>
      </c>
      <c r="G818" s="94">
        <f>IF(AND(C818&lt;&gt;"",SUM(G$34:G817)&lt;E$25),$E$25/$E$29,0)</f>
        <v>0</v>
      </c>
      <c r="H818" s="94">
        <f t="shared" si="88"/>
        <v>0</v>
      </c>
      <c r="I818" s="94">
        <f t="shared" si="90"/>
        <v>0</v>
      </c>
      <c r="J818" s="320" t="str">
        <f t="shared" si="89"/>
        <v>2087–2088</v>
      </c>
      <c r="L818" s="356"/>
      <c r="N818" s="95"/>
    </row>
    <row r="819" spans="1:14" x14ac:dyDescent="0.3">
      <c r="A819" s="354">
        <v>68637</v>
      </c>
      <c r="B819" s="92">
        <f t="shared" si="85"/>
        <v>0</v>
      </c>
      <c r="C819" s="93"/>
      <c r="D819" s="94">
        <f t="shared" si="86"/>
        <v>0</v>
      </c>
      <c r="E819" s="355">
        <f t="shared" si="84"/>
        <v>0</v>
      </c>
      <c r="F819" s="94">
        <f t="shared" si="87"/>
        <v>0</v>
      </c>
      <c r="G819" s="94">
        <f>IF(AND(C819&lt;&gt;"",SUM(G$34:G818)&lt;E$25),$E$25/$E$29,0)</f>
        <v>0</v>
      </c>
      <c r="H819" s="94">
        <f t="shared" si="88"/>
        <v>0</v>
      </c>
      <c r="I819" s="94">
        <f t="shared" si="90"/>
        <v>0</v>
      </c>
      <c r="J819" s="320" t="str">
        <f t="shared" si="89"/>
        <v>2087–2088</v>
      </c>
      <c r="L819" s="356"/>
      <c r="N819" s="95"/>
    </row>
    <row r="820" spans="1:14" x14ac:dyDescent="0.3">
      <c r="A820" s="354">
        <v>68668</v>
      </c>
      <c r="B820" s="92">
        <f t="shared" si="85"/>
        <v>0</v>
      </c>
      <c r="C820" s="93"/>
      <c r="D820" s="94">
        <f t="shared" si="86"/>
        <v>0</v>
      </c>
      <c r="E820" s="355">
        <f t="shared" si="84"/>
        <v>0</v>
      </c>
      <c r="F820" s="94">
        <f t="shared" si="87"/>
        <v>0</v>
      </c>
      <c r="G820" s="94">
        <f>IF(AND(C820&lt;&gt;"",SUM(G$34:G819)&lt;E$25),$E$25/$E$29,0)</f>
        <v>0</v>
      </c>
      <c r="H820" s="94">
        <f t="shared" si="88"/>
        <v>0</v>
      </c>
      <c r="I820" s="94">
        <f t="shared" si="90"/>
        <v>0</v>
      </c>
      <c r="J820" s="320" t="str">
        <f t="shared" si="89"/>
        <v>2087–2088</v>
      </c>
      <c r="L820" s="356"/>
      <c r="N820" s="95"/>
    </row>
    <row r="821" spans="1:14" x14ac:dyDescent="0.3">
      <c r="A821" s="354">
        <v>68699</v>
      </c>
      <c r="B821" s="92">
        <f t="shared" si="85"/>
        <v>0</v>
      </c>
      <c r="C821" s="93"/>
      <c r="D821" s="94">
        <f t="shared" si="86"/>
        <v>0</v>
      </c>
      <c r="E821" s="355">
        <f t="shared" si="84"/>
        <v>0</v>
      </c>
      <c r="F821" s="94">
        <f t="shared" si="87"/>
        <v>0</v>
      </c>
      <c r="G821" s="94">
        <f>IF(AND(C821&lt;&gt;"",SUM(G$34:G820)&lt;E$25),$E$25/$E$29,0)</f>
        <v>0</v>
      </c>
      <c r="H821" s="94">
        <f t="shared" si="88"/>
        <v>0</v>
      </c>
      <c r="I821" s="94">
        <f t="shared" si="90"/>
        <v>0</v>
      </c>
      <c r="J821" s="320" t="str">
        <f t="shared" si="89"/>
        <v>2087–2088</v>
      </c>
      <c r="L821" s="356"/>
      <c r="N821" s="95"/>
    </row>
    <row r="822" spans="1:14" x14ac:dyDescent="0.3">
      <c r="A822" s="354">
        <v>68728</v>
      </c>
      <c r="B822" s="92">
        <f t="shared" si="85"/>
        <v>0</v>
      </c>
      <c r="C822" s="93"/>
      <c r="D822" s="94">
        <f t="shared" si="86"/>
        <v>0</v>
      </c>
      <c r="E822" s="355">
        <f t="shared" si="84"/>
        <v>0</v>
      </c>
      <c r="F822" s="94">
        <f t="shared" si="87"/>
        <v>0</v>
      </c>
      <c r="G822" s="94">
        <f>IF(AND(C822&lt;&gt;"",SUM(G$34:G821)&lt;E$25),$E$25/$E$29,0)</f>
        <v>0</v>
      </c>
      <c r="H822" s="94">
        <f t="shared" si="88"/>
        <v>0</v>
      </c>
      <c r="I822" s="94">
        <f t="shared" si="90"/>
        <v>0</v>
      </c>
      <c r="J822" s="320" t="str">
        <f t="shared" si="89"/>
        <v>2087–2088</v>
      </c>
      <c r="L822" s="356"/>
      <c r="N822" s="95"/>
    </row>
    <row r="823" spans="1:14" x14ac:dyDescent="0.3">
      <c r="A823" s="354">
        <v>68759</v>
      </c>
      <c r="B823" s="92">
        <f t="shared" si="85"/>
        <v>0</v>
      </c>
      <c r="C823" s="93"/>
      <c r="D823" s="94">
        <f t="shared" si="86"/>
        <v>0</v>
      </c>
      <c r="E823" s="355">
        <f t="shared" si="84"/>
        <v>0</v>
      </c>
      <c r="F823" s="94">
        <f t="shared" si="87"/>
        <v>0</v>
      </c>
      <c r="G823" s="94">
        <f>IF(AND(C823&lt;&gt;"",SUM(G$34:G822)&lt;E$25),$E$25/$E$29,0)</f>
        <v>0</v>
      </c>
      <c r="H823" s="94">
        <f t="shared" si="88"/>
        <v>0</v>
      </c>
      <c r="I823" s="94">
        <f t="shared" si="90"/>
        <v>0</v>
      </c>
      <c r="J823" s="320" t="str">
        <f t="shared" si="89"/>
        <v>2087–2088</v>
      </c>
      <c r="L823" s="356"/>
      <c r="N823" s="95"/>
    </row>
    <row r="824" spans="1:14" x14ac:dyDescent="0.3">
      <c r="A824" s="354">
        <v>68789</v>
      </c>
      <c r="B824" s="92">
        <f t="shared" si="85"/>
        <v>0</v>
      </c>
      <c r="C824" s="93"/>
      <c r="D824" s="94">
        <f t="shared" si="86"/>
        <v>0</v>
      </c>
      <c r="E824" s="355">
        <f t="shared" si="84"/>
        <v>0</v>
      </c>
      <c r="F824" s="94">
        <f t="shared" si="87"/>
        <v>0</v>
      </c>
      <c r="G824" s="94">
        <f>IF(AND(C824&lt;&gt;"",SUM(G$34:G823)&lt;E$25),$E$25/$E$29,0)</f>
        <v>0</v>
      </c>
      <c r="H824" s="94">
        <f t="shared" si="88"/>
        <v>0</v>
      </c>
      <c r="I824" s="94">
        <f t="shared" si="90"/>
        <v>0</v>
      </c>
      <c r="J824" s="320" t="str">
        <f t="shared" si="89"/>
        <v>2087–2088</v>
      </c>
      <c r="L824" s="356"/>
      <c r="N824" s="95"/>
    </row>
    <row r="825" spans="1:14" x14ac:dyDescent="0.3">
      <c r="A825" s="354">
        <v>68820</v>
      </c>
      <c r="B825" s="92">
        <f t="shared" si="85"/>
        <v>0</v>
      </c>
      <c r="C825" s="93"/>
      <c r="D825" s="94">
        <f t="shared" si="86"/>
        <v>0</v>
      </c>
      <c r="E825" s="355">
        <f t="shared" si="84"/>
        <v>0</v>
      </c>
      <c r="F825" s="94">
        <f t="shared" si="87"/>
        <v>0</v>
      </c>
      <c r="G825" s="94">
        <f>IF(AND(C825&lt;&gt;"",SUM(G$34:G824)&lt;E$25),$E$25/$E$29,0)</f>
        <v>0</v>
      </c>
      <c r="H825" s="94">
        <f t="shared" si="88"/>
        <v>0</v>
      </c>
      <c r="I825" s="94">
        <f t="shared" si="90"/>
        <v>0</v>
      </c>
      <c r="J825" s="320" t="str">
        <f t="shared" si="89"/>
        <v>2087–2088</v>
      </c>
      <c r="L825" s="356"/>
      <c r="N825" s="95"/>
    </row>
    <row r="826" spans="1:14" x14ac:dyDescent="0.3">
      <c r="A826" s="354">
        <v>68850</v>
      </c>
      <c r="B826" s="92">
        <f t="shared" si="85"/>
        <v>0</v>
      </c>
      <c r="C826" s="93"/>
      <c r="D826" s="94">
        <f t="shared" si="86"/>
        <v>0</v>
      </c>
      <c r="E826" s="355">
        <f t="shared" si="84"/>
        <v>0</v>
      </c>
      <c r="F826" s="94">
        <f t="shared" si="87"/>
        <v>0</v>
      </c>
      <c r="G826" s="94">
        <f>IF(AND(C826&lt;&gt;"",SUM(G$34:G825)&lt;E$25),$E$25/$E$29,0)</f>
        <v>0</v>
      </c>
      <c r="H826" s="94">
        <f t="shared" si="88"/>
        <v>0</v>
      </c>
      <c r="I826" s="94">
        <f t="shared" si="90"/>
        <v>0</v>
      </c>
      <c r="J826" s="320" t="str">
        <f t="shared" si="89"/>
        <v>2088–2089</v>
      </c>
      <c r="L826" s="356"/>
      <c r="N826" s="95"/>
    </row>
    <row r="827" spans="1:14" x14ac:dyDescent="0.3">
      <c r="A827" s="354">
        <v>68881</v>
      </c>
      <c r="B827" s="92">
        <f t="shared" si="85"/>
        <v>0</v>
      </c>
      <c r="C827" s="93"/>
      <c r="D827" s="94">
        <f t="shared" si="86"/>
        <v>0</v>
      </c>
      <c r="E827" s="355">
        <f t="shared" si="84"/>
        <v>0</v>
      </c>
      <c r="F827" s="94">
        <f t="shared" si="87"/>
        <v>0</v>
      </c>
      <c r="G827" s="94">
        <f>IF(AND(C827&lt;&gt;"",SUM(G$34:G826)&lt;E$25),$E$25/$E$29,0)</f>
        <v>0</v>
      </c>
      <c r="H827" s="94">
        <f t="shared" si="88"/>
        <v>0</v>
      </c>
      <c r="I827" s="94">
        <f t="shared" si="90"/>
        <v>0</v>
      </c>
      <c r="J827" s="320" t="str">
        <f t="shared" si="89"/>
        <v>2088–2089</v>
      </c>
      <c r="L827" s="356"/>
      <c r="N827" s="95"/>
    </row>
    <row r="828" spans="1:14" x14ac:dyDescent="0.3">
      <c r="A828" s="354">
        <v>68912</v>
      </c>
      <c r="B828" s="92">
        <f t="shared" si="85"/>
        <v>0</v>
      </c>
      <c r="C828" s="93"/>
      <c r="D828" s="94">
        <f t="shared" si="86"/>
        <v>0</v>
      </c>
      <c r="E828" s="355">
        <f t="shared" si="84"/>
        <v>0</v>
      </c>
      <c r="F828" s="94">
        <f t="shared" si="87"/>
        <v>0</v>
      </c>
      <c r="G828" s="94">
        <f>IF(AND(C828&lt;&gt;"",SUM(G$34:G827)&lt;E$25),$E$25/$E$29,0)</f>
        <v>0</v>
      </c>
      <c r="H828" s="94">
        <f t="shared" si="88"/>
        <v>0</v>
      </c>
      <c r="I828" s="94">
        <f t="shared" si="90"/>
        <v>0</v>
      </c>
      <c r="J828" s="320" t="str">
        <f t="shared" si="89"/>
        <v>2088–2089</v>
      </c>
      <c r="L828" s="356"/>
      <c r="N828" s="95"/>
    </row>
    <row r="829" spans="1:14" x14ac:dyDescent="0.3">
      <c r="A829" s="354">
        <v>68942</v>
      </c>
      <c r="B829" s="92">
        <f t="shared" si="85"/>
        <v>0</v>
      </c>
      <c r="C829" s="93"/>
      <c r="D829" s="94">
        <f t="shared" si="86"/>
        <v>0</v>
      </c>
      <c r="E829" s="355">
        <f t="shared" si="84"/>
        <v>0</v>
      </c>
      <c r="F829" s="94">
        <f t="shared" si="87"/>
        <v>0</v>
      </c>
      <c r="G829" s="94">
        <f>IF(AND(C829&lt;&gt;"",SUM(G$34:G828)&lt;E$25),$E$25/$E$29,0)</f>
        <v>0</v>
      </c>
      <c r="H829" s="94">
        <f t="shared" si="88"/>
        <v>0</v>
      </c>
      <c r="I829" s="94">
        <f t="shared" si="90"/>
        <v>0</v>
      </c>
      <c r="J829" s="320" t="str">
        <f t="shared" si="89"/>
        <v>2088–2089</v>
      </c>
      <c r="L829" s="356"/>
      <c r="N829" s="95"/>
    </row>
    <row r="830" spans="1:14" x14ac:dyDescent="0.3">
      <c r="A830" s="354">
        <v>68973</v>
      </c>
      <c r="B830" s="92">
        <f t="shared" si="85"/>
        <v>0</v>
      </c>
      <c r="C830" s="93"/>
      <c r="D830" s="94">
        <f t="shared" si="86"/>
        <v>0</v>
      </c>
      <c r="E830" s="355">
        <f t="shared" si="84"/>
        <v>0</v>
      </c>
      <c r="F830" s="94">
        <f t="shared" si="87"/>
        <v>0</v>
      </c>
      <c r="G830" s="94">
        <f>IF(AND(C830&lt;&gt;"",SUM(G$34:G829)&lt;E$25),$E$25/$E$29,0)</f>
        <v>0</v>
      </c>
      <c r="H830" s="94">
        <f t="shared" si="88"/>
        <v>0</v>
      </c>
      <c r="I830" s="94">
        <f t="shared" si="90"/>
        <v>0</v>
      </c>
      <c r="J830" s="320" t="str">
        <f t="shared" si="89"/>
        <v>2088–2089</v>
      </c>
      <c r="L830" s="356"/>
      <c r="N830" s="95"/>
    </row>
    <row r="831" spans="1:14" x14ac:dyDescent="0.3">
      <c r="A831" s="354">
        <v>69003</v>
      </c>
      <c r="B831" s="92">
        <f t="shared" si="85"/>
        <v>0</v>
      </c>
      <c r="C831" s="93"/>
      <c r="D831" s="94">
        <f t="shared" si="86"/>
        <v>0</v>
      </c>
      <c r="E831" s="355">
        <f t="shared" si="84"/>
        <v>0</v>
      </c>
      <c r="F831" s="94">
        <f t="shared" si="87"/>
        <v>0</v>
      </c>
      <c r="G831" s="94">
        <f>IF(AND(C831&lt;&gt;"",SUM(G$34:G830)&lt;E$25),$E$25/$E$29,0)</f>
        <v>0</v>
      </c>
      <c r="H831" s="94">
        <f t="shared" si="88"/>
        <v>0</v>
      </c>
      <c r="I831" s="94">
        <f t="shared" si="90"/>
        <v>0</v>
      </c>
      <c r="J831" s="320" t="str">
        <f t="shared" si="89"/>
        <v>2088–2089</v>
      </c>
      <c r="L831" s="356"/>
      <c r="N831" s="95"/>
    </row>
    <row r="832" spans="1:14" x14ac:dyDescent="0.3">
      <c r="A832" s="354">
        <v>69034</v>
      </c>
      <c r="B832" s="92">
        <f t="shared" si="85"/>
        <v>0</v>
      </c>
      <c r="C832" s="93"/>
      <c r="D832" s="94">
        <f t="shared" si="86"/>
        <v>0</v>
      </c>
      <c r="E832" s="355">
        <f t="shared" si="84"/>
        <v>0</v>
      </c>
      <c r="F832" s="94">
        <f t="shared" si="87"/>
        <v>0</v>
      </c>
      <c r="G832" s="94">
        <f>IF(AND(C832&lt;&gt;"",SUM(G$34:G831)&lt;E$25),$E$25/$E$29,0)</f>
        <v>0</v>
      </c>
      <c r="H832" s="94">
        <f t="shared" si="88"/>
        <v>0</v>
      </c>
      <c r="I832" s="94">
        <f t="shared" si="90"/>
        <v>0</v>
      </c>
      <c r="J832" s="320" t="str">
        <f t="shared" si="89"/>
        <v>2088–2089</v>
      </c>
      <c r="L832" s="356"/>
      <c r="N832" s="95"/>
    </row>
    <row r="833" spans="1:14" x14ac:dyDescent="0.3">
      <c r="A833" s="354">
        <v>69065</v>
      </c>
      <c r="B833" s="92">
        <f t="shared" si="85"/>
        <v>0</v>
      </c>
      <c r="C833" s="93"/>
      <c r="D833" s="94">
        <f t="shared" si="86"/>
        <v>0</v>
      </c>
      <c r="E833" s="355">
        <f t="shared" si="84"/>
        <v>0</v>
      </c>
      <c r="F833" s="94">
        <f t="shared" si="87"/>
        <v>0</v>
      </c>
      <c r="G833" s="94">
        <f>IF(AND(C833&lt;&gt;"",SUM(G$34:G832)&lt;E$25),$E$25/$E$29,0)</f>
        <v>0</v>
      </c>
      <c r="H833" s="94">
        <f t="shared" si="88"/>
        <v>0</v>
      </c>
      <c r="I833" s="94">
        <f t="shared" si="90"/>
        <v>0</v>
      </c>
      <c r="J833" s="320" t="str">
        <f t="shared" si="89"/>
        <v>2088–2089</v>
      </c>
      <c r="L833" s="356"/>
      <c r="N833" s="95"/>
    </row>
    <row r="834" spans="1:14" x14ac:dyDescent="0.3">
      <c r="A834" s="354">
        <v>69093</v>
      </c>
      <c r="B834" s="92">
        <f t="shared" si="85"/>
        <v>0</v>
      </c>
      <c r="C834" s="93"/>
      <c r="D834" s="94">
        <f t="shared" si="86"/>
        <v>0</v>
      </c>
      <c r="E834" s="355">
        <f t="shared" si="84"/>
        <v>0</v>
      </c>
      <c r="F834" s="94">
        <f t="shared" si="87"/>
        <v>0</v>
      </c>
      <c r="G834" s="94">
        <f>IF(AND(C834&lt;&gt;"",SUM(G$34:G833)&lt;E$25),$E$25/$E$29,0)</f>
        <v>0</v>
      </c>
      <c r="H834" s="94">
        <f t="shared" si="88"/>
        <v>0</v>
      </c>
      <c r="I834" s="94">
        <f t="shared" si="90"/>
        <v>0</v>
      </c>
      <c r="J834" s="320" t="str">
        <f t="shared" si="89"/>
        <v>2088–2089</v>
      </c>
      <c r="L834" s="356"/>
      <c r="N834" s="95"/>
    </row>
    <row r="835" spans="1:14" x14ac:dyDescent="0.3">
      <c r="A835" s="354">
        <v>69124</v>
      </c>
      <c r="B835" s="92">
        <f t="shared" si="85"/>
        <v>0</v>
      </c>
      <c r="C835" s="93"/>
      <c r="D835" s="94">
        <f t="shared" si="86"/>
        <v>0</v>
      </c>
      <c r="E835" s="355">
        <f t="shared" si="84"/>
        <v>0</v>
      </c>
      <c r="F835" s="94">
        <f t="shared" si="87"/>
        <v>0</v>
      </c>
      <c r="G835" s="94">
        <f>IF(AND(C835&lt;&gt;"",SUM(G$34:G834)&lt;E$25),$E$25/$E$29,0)</f>
        <v>0</v>
      </c>
      <c r="H835" s="94">
        <f t="shared" si="88"/>
        <v>0</v>
      </c>
      <c r="I835" s="94">
        <f t="shared" si="90"/>
        <v>0</v>
      </c>
      <c r="J835" s="320" t="str">
        <f t="shared" si="89"/>
        <v>2088–2089</v>
      </c>
      <c r="L835" s="356"/>
      <c r="N835" s="95"/>
    </row>
    <row r="836" spans="1:14" x14ac:dyDescent="0.3">
      <c r="A836" s="354">
        <v>69154</v>
      </c>
      <c r="B836" s="92">
        <f t="shared" si="85"/>
        <v>0</v>
      </c>
      <c r="C836" s="93"/>
      <c r="D836" s="94">
        <f t="shared" si="86"/>
        <v>0</v>
      </c>
      <c r="E836" s="355">
        <f t="shared" si="84"/>
        <v>0</v>
      </c>
      <c r="F836" s="94">
        <f t="shared" si="87"/>
        <v>0</v>
      </c>
      <c r="G836" s="94">
        <f>IF(AND(C836&lt;&gt;"",SUM(G$34:G835)&lt;E$25),$E$25/$E$29,0)</f>
        <v>0</v>
      </c>
      <c r="H836" s="94">
        <f t="shared" si="88"/>
        <v>0</v>
      </c>
      <c r="I836" s="94">
        <f t="shared" si="90"/>
        <v>0</v>
      </c>
      <c r="J836" s="320" t="str">
        <f t="shared" si="89"/>
        <v>2088–2089</v>
      </c>
      <c r="L836" s="356"/>
      <c r="N836" s="95"/>
    </row>
    <row r="837" spans="1:14" x14ac:dyDescent="0.3">
      <c r="A837" s="354">
        <v>69185</v>
      </c>
      <c r="B837" s="92">
        <f t="shared" si="85"/>
        <v>0</v>
      </c>
      <c r="C837" s="93"/>
      <c r="D837" s="94">
        <f t="shared" si="86"/>
        <v>0</v>
      </c>
      <c r="E837" s="355">
        <f t="shared" si="84"/>
        <v>0</v>
      </c>
      <c r="F837" s="94">
        <f t="shared" si="87"/>
        <v>0</v>
      </c>
      <c r="G837" s="94">
        <f>IF(AND(C837&lt;&gt;"",SUM(G$34:G836)&lt;E$25),$E$25/$E$29,0)</f>
        <v>0</v>
      </c>
      <c r="H837" s="94">
        <f t="shared" si="88"/>
        <v>0</v>
      </c>
      <c r="I837" s="94">
        <f t="shared" si="90"/>
        <v>0</v>
      </c>
      <c r="J837" s="320" t="str">
        <f t="shared" si="89"/>
        <v>2088–2089</v>
      </c>
      <c r="L837" s="356"/>
      <c r="N837" s="95"/>
    </row>
    <row r="838" spans="1:14" x14ac:dyDescent="0.3">
      <c r="A838" s="354">
        <v>69215</v>
      </c>
      <c r="B838" s="92">
        <f t="shared" si="85"/>
        <v>0</v>
      </c>
      <c r="C838" s="93"/>
      <c r="D838" s="94">
        <f t="shared" si="86"/>
        <v>0</v>
      </c>
      <c r="E838" s="355">
        <f t="shared" si="84"/>
        <v>0</v>
      </c>
      <c r="F838" s="94">
        <f t="shared" si="87"/>
        <v>0</v>
      </c>
      <c r="G838" s="94">
        <f>IF(AND(C838&lt;&gt;"",SUM(G$34:G837)&lt;E$25),$E$25/$E$29,0)</f>
        <v>0</v>
      </c>
      <c r="H838" s="94">
        <f t="shared" si="88"/>
        <v>0</v>
      </c>
      <c r="I838" s="94">
        <f t="shared" si="90"/>
        <v>0</v>
      </c>
      <c r="J838" s="320" t="str">
        <f t="shared" si="89"/>
        <v>2089–2090</v>
      </c>
      <c r="L838" s="356"/>
      <c r="N838" s="95"/>
    </row>
    <row r="839" spans="1:14" x14ac:dyDescent="0.3">
      <c r="A839" s="354">
        <v>69246</v>
      </c>
      <c r="B839" s="92">
        <f t="shared" si="85"/>
        <v>0</v>
      </c>
      <c r="C839" s="93"/>
      <c r="D839" s="94">
        <f t="shared" si="86"/>
        <v>0</v>
      </c>
      <c r="E839" s="355">
        <f t="shared" si="84"/>
        <v>0</v>
      </c>
      <c r="F839" s="94">
        <f t="shared" si="87"/>
        <v>0</v>
      </c>
      <c r="G839" s="94">
        <f>IF(AND(C839&lt;&gt;"",SUM(G$34:G838)&lt;E$25),$E$25/$E$29,0)</f>
        <v>0</v>
      </c>
      <c r="H839" s="94">
        <f t="shared" si="88"/>
        <v>0</v>
      </c>
      <c r="I839" s="94">
        <f t="shared" si="90"/>
        <v>0</v>
      </c>
      <c r="J839" s="320" t="str">
        <f t="shared" si="89"/>
        <v>2089–2090</v>
      </c>
      <c r="L839" s="356"/>
      <c r="N839" s="95"/>
    </row>
    <row r="840" spans="1:14" x14ac:dyDescent="0.3">
      <c r="A840" s="354">
        <v>69277</v>
      </c>
      <c r="B840" s="92">
        <f t="shared" si="85"/>
        <v>0</v>
      </c>
      <c r="C840" s="93"/>
      <c r="D840" s="94">
        <f t="shared" si="86"/>
        <v>0</v>
      </c>
      <c r="E840" s="355">
        <f t="shared" si="84"/>
        <v>0</v>
      </c>
      <c r="F840" s="94">
        <f t="shared" si="87"/>
        <v>0</v>
      </c>
      <c r="G840" s="94">
        <f>IF(AND(C840&lt;&gt;"",SUM(G$34:G839)&lt;E$25),$E$25/$E$29,0)</f>
        <v>0</v>
      </c>
      <c r="H840" s="94">
        <f t="shared" si="88"/>
        <v>0</v>
      </c>
      <c r="I840" s="94">
        <f t="shared" si="90"/>
        <v>0</v>
      </c>
      <c r="J840" s="320" t="str">
        <f t="shared" si="89"/>
        <v>2089–2090</v>
      </c>
      <c r="L840" s="356"/>
      <c r="N840" s="95"/>
    </row>
    <row r="841" spans="1:14" x14ac:dyDescent="0.3">
      <c r="A841" s="354">
        <v>69307</v>
      </c>
      <c r="B841" s="92">
        <f t="shared" si="85"/>
        <v>0</v>
      </c>
      <c r="C841" s="93"/>
      <c r="D841" s="94">
        <f t="shared" si="86"/>
        <v>0</v>
      </c>
      <c r="E841" s="355">
        <f t="shared" si="84"/>
        <v>0</v>
      </c>
      <c r="F841" s="94">
        <f t="shared" si="87"/>
        <v>0</v>
      </c>
      <c r="G841" s="94">
        <f>IF(AND(C841&lt;&gt;"",SUM(G$34:G840)&lt;E$25),$E$25/$E$29,0)</f>
        <v>0</v>
      </c>
      <c r="H841" s="94">
        <f t="shared" si="88"/>
        <v>0</v>
      </c>
      <c r="I841" s="94">
        <f t="shared" si="90"/>
        <v>0</v>
      </c>
      <c r="J841" s="320" t="str">
        <f t="shared" si="89"/>
        <v>2089–2090</v>
      </c>
      <c r="L841" s="356"/>
      <c r="N841" s="95"/>
    </row>
    <row r="842" spans="1:14" x14ac:dyDescent="0.3">
      <c r="A842" s="354">
        <v>69338</v>
      </c>
      <c r="B842" s="92">
        <f t="shared" si="85"/>
        <v>0</v>
      </c>
      <c r="C842" s="93"/>
      <c r="D842" s="94">
        <f t="shared" si="86"/>
        <v>0</v>
      </c>
      <c r="E842" s="355">
        <f t="shared" si="84"/>
        <v>0</v>
      </c>
      <c r="F842" s="94">
        <f t="shared" si="87"/>
        <v>0</v>
      </c>
      <c r="G842" s="94">
        <f>IF(AND(C842&lt;&gt;"",SUM(G$34:G841)&lt;E$25),$E$25/$E$29,0)</f>
        <v>0</v>
      </c>
      <c r="H842" s="94">
        <f t="shared" si="88"/>
        <v>0</v>
      </c>
      <c r="I842" s="94">
        <f t="shared" si="90"/>
        <v>0</v>
      </c>
      <c r="J842" s="320" t="str">
        <f t="shared" si="89"/>
        <v>2089–2090</v>
      </c>
      <c r="L842" s="356"/>
      <c r="N842" s="95"/>
    </row>
    <row r="843" spans="1:14" x14ac:dyDescent="0.3">
      <c r="A843" s="354">
        <v>69368</v>
      </c>
      <c r="B843" s="92">
        <f t="shared" si="85"/>
        <v>0</v>
      </c>
      <c r="C843" s="93"/>
      <c r="D843" s="94">
        <f t="shared" si="86"/>
        <v>0</v>
      </c>
      <c r="E843" s="355">
        <f t="shared" si="84"/>
        <v>0</v>
      </c>
      <c r="F843" s="94">
        <f t="shared" si="87"/>
        <v>0</v>
      </c>
      <c r="G843" s="94">
        <f>IF(AND(C843&lt;&gt;"",SUM(G$34:G842)&lt;E$25),$E$25/$E$29,0)</f>
        <v>0</v>
      </c>
      <c r="H843" s="94">
        <f t="shared" si="88"/>
        <v>0</v>
      </c>
      <c r="I843" s="94">
        <f t="shared" si="90"/>
        <v>0</v>
      </c>
      <c r="J843" s="320" t="str">
        <f t="shared" si="89"/>
        <v>2089–2090</v>
      </c>
      <c r="L843" s="356"/>
      <c r="N843" s="95"/>
    </row>
    <row r="844" spans="1:14" x14ac:dyDescent="0.3">
      <c r="A844" s="354">
        <v>69399</v>
      </c>
      <c r="B844" s="92">
        <f t="shared" si="85"/>
        <v>0</v>
      </c>
      <c r="C844" s="93"/>
      <c r="D844" s="94">
        <f t="shared" si="86"/>
        <v>0</v>
      </c>
      <c r="E844" s="355">
        <f t="shared" si="84"/>
        <v>0</v>
      </c>
      <c r="F844" s="94">
        <f t="shared" si="87"/>
        <v>0</v>
      </c>
      <c r="G844" s="94">
        <f>IF(AND(C844&lt;&gt;"",SUM(G$34:G843)&lt;E$25),$E$25/$E$29,0)</f>
        <v>0</v>
      </c>
      <c r="H844" s="94">
        <f t="shared" si="88"/>
        <v>0</v>
      </c>
      <c r="I844" s="94">
        <f t="shared" si="90"/>
        <v>0</v>
      </c>
      <c r="J844" s="320" t="str">
        <f t="shared" si="89"/>
        <v>2089–2090</v>
      </c>
      <c r="L844" s="356"/>
      <c r="N844" s="95"/>
    </row>
    <row r="845" spans="1:14" x14ac:dyDescent="0.3">
      <c r="A845" s="354">
        <v>69430</v>
      </c>
      <c r="B845" s="92">
        <f t="shared" si="85"/>
        <v>0</v>
      </c>
      <c r="C845" s="93"/>
      <c r="D845" s="94">
        <f t="shared" si="86"/>
        <v>0</v>
      </c>
      <c r="E845" s="355">
        <f t="shared" si="84"/>
        <v>0</v>
      </c>
      <c r="F845" s="94">
        <f t="shared" si="87"/>
        <v>0</v>
      </c>
      <c r="G845" s="94">
        <f>IF(AND(C845&lt;&gt;"",SUM(G$34:G844)&lt;E$25),$E$25/$E$29,0)</f>
        <v>0</v>
      </c>
      <c r="H845" s="94">
        <f t="shared" si="88"/>
        <v>0</v>
      </c>
      <c r="I845" s="94">
        <f t="shared" si="90"/>
        <v>0</v>
      </c>
      <c r="J845" s="320" t="str">
        <f t="shared" si="89"/>
        <v>2089–2090</v>
      </c>
      <c r="L845" s="356"/>
      <c r="N845" s="95"/>
    </row>
    <row r="846" spans="1:14" x14ac:dyDescent="0.3">
      <c r="A846" s="354">
        <v>69458</v>
      </c>
      <c r="B846" s="92">
        <f t="shared" si="85"/>
        <v>0</v>
      </c>
      <c r="C846" s="93"/>
      <c r="D846" s="94">
        <f t="shared" si="86"/>
        <v>0</v>
      </c>
      <c r="E846" s="355">
        <f t="shared" si="84"/>
        <v>0</v>
      </c>
      <c r="F846" s="94">
        <f t="shared" si="87"/>
        <v>0</v>
      </c>
      <c r="G846" s="94">
        <f>IF(AND(C846&lt;&gt;"",SUM(G$34:G845)&lt;E$25),$E$25/$E$29,0)</f>
        <v>0</v>
      </c>
      <c r="H846" s="94">
        <f t="shared" si="88"/>
        <v>0</v>
      </c>
      <c r="I846" s="94">
        <f t="shared" si="90"/>
        <v>0</v>
      </c>
      <c r="J846" s="320" t="str">
        <f t="shared" si="89"/>
        <v>2089–2090</v>
      </c>
      <c r="L846" s="356"/>
      <c r="N846" s="95"/>
    </row>
    <row r="847" spans="1:14" x14ac:dyDescent="0.3">
      <c r="A847" s="354">
        <v>69489</v>
      </c>
      <c r="B847" s="92">
        <f t="shared" si="85"/>
        <v>0</v>
      </c>
      <c r="C847" s="93"/>
      <c r="D847" s="94">
        <f t="shared" si="86"/>
        <v>0</v>
      </c>
      <c r="E847" s="355">
        <f t="shared" si="84"/>
        <v>0</v>
      </c>
      <c r="F847" s="94">
        <f t="shared" si="87"/>
        <v>0</v>
      </c>
      <c r="G847" s="94">
        <f>IF(AND(C847&lt;&gt;"",SUM(G$34:G846)&lt;E$25),$E$25/$E$29,0)</f>
        <v>0</v>
      </c>
      <c r="H847" s="94">
        <f t="shared" si="88"/>
        <v>0</v>
      </c>
      <c r="I847" s="94">
        <f t="shared" si="90"/>
        <v>0</v>
      </c>
      <c r="J847" s="320" t="str">
        <f t="shared" si="89"/>
        <v>2089–2090</v>
      </c>
      <c r="L847" s="356"/>
      <c r="N847" s="95"/>
    </row>
    <row r="848" spans="1:14" x14ac:dyDescent="0.3">
      <c r="A848" s="354">
        <v>69519</v>
      </c>
      <c r="B848" s="92">
        <f t="shared" si="85"/>
        <v>0</v>
      </c>
      <c r="C848" s="93"/>
      <c r="D848" s="94">
        <f t="shared" si="86"/>
        <v>0</v>
      </c>
      <c r="E848" s="355">
        <f t="shared" si="84"/>
        <v>0</v>
      </c>
      <c r="F848" s="94">
        <f t="shared" si="87"/>
        <v>0</v>
      </c>
      <c r="G848" s="94">
        <f>IF(AND(C848&lt;&gt;"",SUM(G$34:G847)&lt;E$25),$E$25/$E$29,0)</f>
        <v>0</v>
      </c>
      <c r="H848" s="94">
        <f t="shared" si="88"/>
        <v>0</v>
      </c>
      <c r="I848" s="94">
        <f t="shared" si="90"/>
        <v>0</v>
      </c>
      <c r="J848" s="320" t="str">
        <f t="shared" si="89"/>
        <v>2089–2090</v>
      </c>
      <c r="L848" s="356"/>
      <c r="N848" s="95"/>
    </row>
    <row r="849" spans="1:14" x14ac:dyDescent="0.3">
      <c r="A849" s="354">
        <v>69550</v>
      </c>
      <c r="B849" s="92">
        <f t="shared" si="85"/>
        <v>0</v>
      </c>
      <c r="C849" s="93"/>
      <c r="D849" s="94">
        <f t="shared" si="86"/>
        <v>0</v>
      </c>
      <c r="E849" s="355">
        <f t="shared" si="84"/>
        <v>0</v>
      </c>
      <c r="F849" s="94">
        <f t="shared" si="87"/>
        <v>0</v>
      </c>
      <c r="G849" s="94">
        <f>IF(AND(C849&lt;&gt;"",SUM(G$34:G848)&lt;E$25),$E$25/$E$29,0)</f>
        <v>0</v>
      </c>
      <c r="H849" s="94">
        <f t="shared" si="88"/>
        <v>0</v>
      </c>
      <c r="I849" s="94">
        <f t="shared" si="90"/>
        <v>0</v>
      </c>
      <c r="J849" s="320" t="str">
        <f t="shared" si="89"/>
        <v>2089–2090</v>
      </c>
      <c r="L849" s="356"/>
      <c r="N849" s="95"/>
    </row>
    <row r="850" spans="1:14" x14ac:dyDescent="0.3">
      <c r="A850" s="354">
        <v>69580</v>
      </c>
      <c r="B850" s="92">
        <f t="shared" si="85"/>
        <v>0</v>
      </c>
      <c r="C850" s="93"/>
      <c r="D850" s="94">
        <f t="shared" si="86"/>
        <v>0</v>
      </c>
      <c r="E850" s="355">
        <f t="shared" si="84"/>
        <v>0</v>
      </c>
      <c r="F850" s="94">
        <f t="shared" si="87"/>
        <v>0</v>
      </c>
      <c r="G850" s="94">
        <f>IF(AND(C850&lt;&gt;"",SUM(G$34:G849)&lt;E$25),$E$25/$E$29,0)</f>
        <v>0</v>
      </c>
      <c r="H850" s="94">
        <f t="shared" si="88"/>
        <v>0</v>
      </c>
      <c r="I850" s="94">
        <f t="shared" si="90"/>
        <v>0</v>
      </c>
      <c r="J850" s="320" t="str">
        <f t="shared" si="89"/>
        <v>2090–2091</v>
      </c>
      <c r="L850" s="356"/>
      <c r="N850" s="95"/>
    </row>
    <row r="851" spans="1:14" x14ac:dyDescent="0.3">
      <c r="A851" s="354">
        <v>69611</v>
      </c>
      <c r="B851" s="92">
        <f t="shared" si="85"/>
        <v>0</v>
      </c>
      <c r="C851" s="93"/>
      <c r="D851" s="94">
        <f t="shared" si="86"/>
        <v>0</v>
      </c>
      <c r="E851" s="355">
        <f t="shared" si="84"/>
        <v>0</v>
      </c>
      <c r="F851" s="94">
        <f t="shared" si="87"/>
        <v>0</v>
      </c>
      <c r="G851" s="94">
        <f>IF(AND(C851&lt;&gt;"",SUM(G$34:G850)&lt;E$25),$E$25/$E$29,0)</f>
        <v>0</v>
      </c>
      <c r="H851" s="94">
        <f t="shared" si="88"/>
        <v>0</v>
      </c>
      <c r="I851" s="94">
        <f t="shared" si="90"/>
        <v>0</v>
      </c>
      <c r="J851" s="320" t="str">
        <f t="shared" si="89"/>
        <v>2090–2091</v>
      </c>
      <c r="L851" s="356"/>
      <c r="N851" s="95"/>
    </row>
    <row r="852" spans="1:14" x14ac:dyDescent="0.3">
      <c r="A852" s="354">
        <v>69642</v>
      </c>
      <c r="B852" s="92">
        <f t="shared" si="85"/>
        <v>0</v>
      </c>
      <c r="C852" s="93"/>
      <c r="D852" s="94">
        <f t="shared" si="86"/>
        <v>0</v>
      </c>
      <c r="E852" s="355">
        <f t="shared" si="84"/>
        <v>0</v>
      </c>
      <c r="F852" s="94">
        <f t="shared" si="87"/>
        <v>0</v>
      </c>
      <c r="G852" s="94">
        <f>IF(AND(C852&lt;&gt;"",SUM(G$34:G851)&lt;E$25),$E$25/$E$29,0)</f>
        <v>0</v>
      </c>
      <c r="H852" s="94">
        <f t="shared" si="88"/>
        <v>0</v>
      </c>
      <c r="I852" s="94">
        <f t="shared" si="90"/>
        <v>0</v>
      </c>
      <c r="J852" s="320" t="str">
        <f t="shared" si="89"/>
        <v>2090–2091</v>
      </c>
      <c r="L852" s="356"/>
      <c r="N852" s="95"/>
    </row>
    <row r="853" spans="1:14" x14ac:dyDescent="0.3">
      <c r="A853" s="354">
        <v>69672</v>
      </c>
      <c r="B853" s="92">
        <f t="shared" si="85"/>
        <v>0</v>
      </c>
      <c r="C853" s="93"/>
      <c r="D853" s="94">
        <f t="shared" si="86"/>
        <v>0</v>
      </c>
      <c r="E853" s="355">
        <f t="shared" si="84"/>
        <v>0</v>
      </c>
      <c r="F853" s="94">
        <f t="shared" si="87"/>
        <v>0</v>
      </c>
      <c r="G853" s="94">
        <f>IF(AND(C853&lt;&gt;"",SUM(G$34:G852)&lt;E$25),$E$25/$E$29,0)</f>
        <v>0</v>
      </c>
      <c r="H853" s="94">
        <f t="shared" si="88"/>
        <v>0</v>
      </c>
      <c r="I853" s="94">
        <f t="shared" si="90"/>
        <v>0</v>
      </c>
      <c r="J853" s="320" t="str">
        <f t="shared" si="89"/>
        <v>2090–2091</v>
      </c>
      <c r="L853" s="356"/>
      <c r="N853" s="95"/>
    </row>
    <row r="854" spans="1:14" x14ac:dyDescent="0.3">
      <c r="A854" s="354">
        <v>69703</v>
      </c>
      <c r="B854" s="92">
        <f t="shared" si="85"/>
        <v>0</v>
      </c>
      <c r="C854" s="93"/>
      <c r="D854" s="94">
        <f t="shared" si="86"/>
        <v>0</v>
      </c>
      <c r="E854" s="355">
        <f t="shared" si="84"/>
        <v>0</v>
      </c>
      <c r="F854" s="94">
        <f t="shared" si="87"/>
        <v>0</v>
      </c>
      <c r="G854" s="94">
        <f>IF(AND(C854&lt;&gt;"",SUM(G$34:G853)&lt;E$25),$E$25/$E$29,0)</f>
        <v>0</v>
      </c>
      <c r="H854" s="94">
        <f t="shared" si="88"/>
        <v>0</v>
      </c>
      <c r="I854" s="94">
        <f t="shared" si="90"/>
        <v>0</v>
      </c>
      <c r="J854" s="320" t="str">
        <f t="shared" si="89"/>
        <v>2090–2091</v>
      </c>
      <c r="L854" s="356"/>
      <c r="N854" s="95"/>
    </row>
    <row r="855" spans="1:14" x14ac:dyDescent="0.3">
      <c r="A855" s="354">
        <v>69733</v>
      </c>
      <c r="B855" s="92">
        <f t="shared" si="85"/>
        <v>0</v>
      </c>
      <c r="C855" s="93"/>
      <c r="D855" s="94">
        <f t="shared" si="86"/>
        <v>0</v>
      </c>
      <c r="E855" s="355">
        <f t="shared" si="84"/>
        <v>0</v>
      </c>
      <c r="F855" s="94">
        <f t="shared" si="87"/>
        <v>0</v>
      </c>
      <c r="G855" s="94">
        <f>IF(AND(C855&lt;&gt;"",SUM(G$34:G854)&lt;E$25),$E$25/$E$29,0)</f>
        <v>0</v>
      </c>
      <c r="H855" s="94">
        <f t="shared" si="88"/>
        <v>0</v>
      </c>
      <c r="I855" s="94">
        <f t="shared" si="90"/>
        <v>0</v>
      </c>
      <c r="J855" s="320" t="str">
        <f t="shared" si="89"/>
        <v>2090–2091</v>
      </c>
      <c r="L855" s="356"/>
      <c r="N855" s="95"/>
    </row>
    <row r="856" spans="1:14" x14ac:dyDescent="0.3">
      <c r="A856" s="354">
        <v>69764</v>
      </c>
      <c r="B856" s="92">
        <f t="shared" si="85"/>
        <v>0</v>
      </c>
      <c r="C856" s="93"/>
      <c r="D856" s="94">
        <f t="shared" si="86"/>
        <v>0</v>
      </c>
      <c r="E856" s="355">
        <f t="shared" si="84"/>
        <v>0</v>
      </c>
      <c r="F856" s="94">
        <f t="shared" si="87"/>
        <v>0</v>
      </c>
      <c r="G856" s="94">
        <f>IF(AND(C856&lt;&gt;"",SUM(G$34:G855)&lt;E$25),$E$25/$E$29,0)</f>
        <v>0</v>
      </c>
      <c r="H856" s="94">
        <f t="shared" si="88"/>
        <v>0</v>
      </c>
      <c r="I856" s="94">
        <f t="shared" si="90"/>
        <v>0</v>
      </c>
      <c r="J856" s="320" t="str">
        <f t="shared" si="89"/>
        <v>2090–2091</v>
      </c>
      <c r="L856" s="356"/>
      <c r="N856" s="95"/>
    </row>
    <row r="857" spans="1:14" x14ac:dyDescent="0.3">
      <c r="A857" s="354">
        <v>69795</v>
      </c>
      <c r="B857" s="92">
        <f t="shared" si="85"/>
        <v>0</v>
      </c>
      <c r="C857" s="93"/>
      <c r="D857" s="94">
        <f t="shared" si="86"/>
        <v>0</v>
      </c>
      <c r="E857" s="355">
        <f t="shared" si="84"/>
        <v>0</v>
      </c>
      <c r="F857" s="94">
        <f t="shared" si="87"/>
        <v>0</v>
      </c>
      <c r="G857" s="94">
        <f>IF(AND(C857&lt;&gt;"",SUM(G$34:G856)&lt;E$25),$E$25/$E$29,0)</f>
        <v>0</v>
      </c>
      <c r="H857" s="94">
        <f t="shared" si="88"/>
        <v>0</v>
      </c>
      <c r="I857" s="94">
        <f t="shared" si="90"/>
        <v>0</v>
      </c>
      <c r="J857" s="320" t="str">
        <f t="shared" si="89"/>
        <v>2090–2091</v>
      </c>
      <c r="L857" s="356"/>
      <c r="N857" s="95"/>
    </row>
    <row r="858" spans="1:14" x14ac:dyDescent="0.3">
      <c r="A858" s="354">
        <v>69823</v>
      </c>
      <c r="B858" s="92">
        <f t="shared" si="85"/>
        <v>0</v>
      </c>
      <c r="C858" s="93"/>
      <c r="D858" s="94">
        <f t="shared" si="86"/>
        <v>0</v>
      </c>
      <c r="E858" s="355">
        <f t="shared" si="84"/>
        <v>0</v>
      </c>
      <c r="F858" s="94">
        <f t="shared" si="87"/>
        <v>0</v>
      </c>
      <c r="G858" s="94">
        <f>IF(AND(C858&lt;&gt;"",SUM(G$34:G857)&lt;E$25),$E$25/$E$29,0)</f>
        <v>0</v>
      </c>
      <c r="H858" s="94">
        <f t="shared" si="88"/>
        <v>0</v>
      </c>
      <c r="I858" s="94">
        <f t="shared" si="90"/>
        <v>0</v>
      </c>
      <c r="J858" s="320" t="str">
        <f t="shared" si="89"/>
        <v>2090–2091</v>
      </c>
      <c r="L858" s="356"/>
      <c r="N858" s="95"/>
    </row>
    <row r="859" spans="1:14" x14ac:dyDescent="0.3">
      <c r="A859" s="354">
        <v>69854</v>
      </c>
      <c r="B859" s="92">
        <f t="shared" si="85"/>
        <v>0</v>
      </c>
      <c r="C859" s="93"/>
      <c r="D859" s="94">
        <f t="shared" si="86"/>
        <v>0</v>
      </c>
      <c r="E859" s="355">
        <f t="shared" si="84"/>
        <v>0</v>
      </c>
      <c r="F859" s="94">
        <f t="shared" si="87"/>
        <v>0</v>
      </c>
      <c r="G859" s="94">
        <f>IF(AND(C859&lt;&gt;"",SUM(G$34:G858)&lt;E$25),$E$25/$E$29,0)</f>
        <v>0</v>
      </c>
      <c r="H859" s="94">
        <f t="shared" si="88"/>
        <v>0</v>
      </c>
      <c r="I859" s="94">
        <f t="shared" si="90"/>
        <v>0</v>
      </c>
      <c r="J859" s="320" t="str">
        <f t="shared" si="89"/>
        <v>2090–2091</v>
      </c>
      <c r="L859" s="356"/>
      <c r="N859" s="95"/>
    </row>
    <row r="860" spans="1:14" x14ac:dyDescent="0.3">
      <c r="A860" s="354">
        <v>69884</v>
      </c>
      <c r="B860" s="92">
        <f t="shared" si="85"/>
        <v>0</v>
      </c>
      <c r="C860" s="93"/>
      <c r="D860" s="94">
        <f t="shared" si="86"/>
        <v>0</v>
      </c>
      <c r="E860" s="355">
        <f t="shared" si="84"/>
        <v>0</v>
      </c>
      <c r="F860" s="94">
        <f t="shared" si="87"/>
        <v>0</v>
      </c>
      <c r="G860" s="94">
        <f>IF(AND(C860&lt;&gt;"",SUM(G$34:G859)&lt;E$25),$E$25/$E$29,0)</f>
        <v>0</v>
      </c>
      <c r="H860" s="94">
        <f t="shared" si="88"/>
        <v>0</v>
      </c>
      <c r="I860" s="94">
        <f t="shared" si="90"/>
        <v>0</v>
      </c>
      <c r="J860" s="320" t="str">
        <f t="shared" si="89"/>
        <v>2090–2091</v>
      </c>
      <c r="L860" s="356"/>
      <c r="N860" s="95"/>
    </row>
    <row r="861" spans="1:14" x14ac:dyDescent="0.3">
      <c r="A861" s="354">
        <v>69915</v>
      </c>
      <c r="B861" s="92">
        <f t="shared" si="85"/>
        <v>0</v>
      </c>
      <c r="C861" s="93"/>
      <c r="D861" s="94">
        <f t="shared" si="86"/>
        <v>0</v>
      </c>
      <c r="E861" s="355">
        <f t="shared" si="84"/>
        <v>0</v>
      </c>
      <c r="F861" s="94">
        <f t="shared" si="87"/>
        <v>0</v>
      </c>
      <c r="G861" s="94">
        <f>IF(AND(C861&lt;&gt;"",SUM(G$34:G860)&lt;E$25),$E$25/$E$29,0)</f>
        <v>0</v>
      </c>
      <c r="H861" s="94">
        <f t="shared" si="88"/>
        <v>0</v>
      </c>
      <c r="I861" s="94">
        <f t="shared" si="90"/>
        <v>0</v>
      </c>
      <c r="J861" s="320" t="str">
        <f t="shared" si="89"/>
        <v>2090–2091</v>
      </c>
      <c r="L861" s="356"/>
      <c r="N861" s="95"/>
    </row>
    <row r="862" spans="1:14" x14ac:dyDescent="0.3">
      <c r="A862" s="354">
        <v>69945</v>
      </c>
      <c r="B862" s="92">
        <f t="shared" si="85"/>
        <v>0</v>
      </c>
      <c r="C862" s="93"/>
      <c r="D862" s="94">
        <f t="shared" si="86"/>
        <v>0</v>
      </c>
      <c r="E862" s="355">
        <f t="shared" si="84"/>
        <v>0</v>
      </c>
      <c r="F862" s="94">
        <f t="shared" si="87"/>
        <v>0</v>
      </c>
      <c r="G862" s="94">
        <f>IF(AND(C862&lt;&gt;"",SUM(G$34:G861)&lt;E$25),$E$25/$E$29,0)</f>
        <v>0</v>
      </c>
      <c r="H862" s="94">
        <f t="shared" si="88"/>
        <v>0</v>
      </c>
      <c r="I862" s="94">
        <f t="shared" si="90"/>
        <v>0</v>
      </c>
      <c r="J862" s="320" t="str">
        <f t="shared" si="89"/>
        <v>2091–2092</v>
      </c>
      <c r="L862" s="356"/>
      <c r="N862" s="95"/>
    </row>
    <row r="863" spans="1:14" x14ac:dyDescent="0.3">
      <c r="A863" s="354">
        <v>69976</v>
      </c>
      <c r="B863" s="92">
        <f t="shared" si="85"/>
        <v>0</v>
      </c>
      <c r="C863" s="93"/>
      <c r="D863" s="94">
        <f t="shared" si="86"/>
        <v>0</v>
      </c>
      <c r="E863" s="355">
        <f t="shared" si="84"/>
        <v>0</v>
      </c>
      <c r="F863" s="94">
        <f t="shared" si="87"/>
        <v>0</v>
      </c>
      <c r="G863" s="94">
        <f>IF(AND(C863&lt;&gt;"",SUM(G$34:G862)&lt;E$25),$E$25/$E$29,0)</f>
        <v>0</v>
      </c>
      <c r="H863" s="94">
        <f t="shared" si="88"/>
        <v>0</v>
      </c>
      <c r="I863" s="94">
        <f t="shared" si="90"/>
        <v>0</v>
      </c>
      <c r="J863" s="320" t="str">
        <f t="shared" si="89"/>
        <v>2091–2092</v>
      </c>
      <c r="L863" s="356"/>
      <c r="N863" s="95"/>
    </row>
    <row r="864" spans="1:14" x14ac:dyDescent="0.3">
      <c r="A864" s="354">
        <v>70007</v>
      </c>
      <c r="B864" s="92">
        <f t="shared" si="85"/>
        <v>0</v>
      </c>
      <c r="C864" s="93"/>
      <c r="D864" s="94">
        <f t="shared" si="86"/>
        <v>0</v>
      </c>
      <c r="E864" s="355">
        <f t="shared" si="84"/>
        <v>0</v>
      </c>
      <c r="F864" s="94">
        <f t="shared" si="87"/>
        <v>0</v>
      </c>
      <c r="G864" s="94">
        <f>IF(AND(C864&lt;&gt;"",SUM(G$34:G863)&lt;E$25),$E$25/$E$29,0)</f>
        <v>0</v>
      </c>
      <c r="H864" s="94">
        <f t="shared" si="88"/>
        <v>0</v>
      </c>
      <c r="I864" s="94">
        <f t="shared" si="90"/>
        <v>0</v>
      </c>
      <c r="J864" s="320" t="str">
        <f t="shared" si="89"/>
        <v>2091–2092</v>
      </c>
      <c r="L864" s="356"/>
      <c r="N864" s="95"/>
    </row>
    <row r="865" spans="1:14" x14ac:dyDescent="0.3">
      <c r="A865" s="354">
        <v>70037</v>
      </c>
      <c r="B865" s="92">
        <f t="shared" si="85"/>
        <v>0</v>
      </c>
      <c r="C865" s="93"/>
      <c r="D865" s="94">
        <f t="shared" si="86"/>
        <v>0</v>
      </c>
      <c r="E865" s="355">
        <f t="shared" si="84"/>
        <v>0</v>
      </c>
      <c r="F865" s="94">
        <f t="shared" si="87"/>
        <v>0</v>
      </c>
      <c r="G865" s="94">
        <f>IF(AND(C865&lt;&gt;"",SUM(G$34:G864)&lt;E$25),$E$25/$E$29,0)</f>
        <v>0</v>
      </c>
      <c r="H865" s="94">
        <f t="shared" si="88"/>
        <v>0</v>
      </c>
      <c r="I865" s="94">
        <f t="shared" si="90"/>
        <v>0</v>
      </c>
      <c r="J865" s="320" t="str">
        <f t="shared" si="89"/>
        <v>2091–2092</v>
      </c>
      <c r="L865" s="356"/>
      <c r="N865" s="95"/>
    </row>
    <row r="866" spans="1:14" x14ac:dyDescent="0.3">
      <c r="A866" s="354">
        <v>70068</v>
      </c>
      <c r="B866" s="92">
        <f t="shared" si="85"/>
        <v>0</v>
      </c>
      <c r="C866" s="93"/>
      <c r="D866" s="94">
        <f t="shared" si="86"/>
        <v>0</v>
      </c>
      <c r="E866" s="355">
        <f t="shared" ref="E866:E929" si="91">C866-D866</f>
        <v>0</v>
      </c>
      <c r="F866" s="94">
        <f t="shared" si="87"/>
        <v>0</v>
      </c>
      <c r="G866" s="94">
        <f>IF(AND(C866&lt;&gt;"",SUM(G$34:G865)&lt;E$25),$E$25/$E$29,0)</f>
        <v>0</v>
      </c>
      <c r="H866" s="94">
        <f t="shared" si="88"/>
        <v>0</v>
      </c>
      <c r="I866" s="94">
        <f t="shared" si="90"/>
        <v>0</v>
      </c>
      <c r="J866" s="320" t="str">
        <f t="shared" si="89"/>
        <v>2091–2092</v>
      </c>
      <c r="L866" s="356"/>
      <c r="N866" s="95"/>
    </row>
    <row r="867" spans="1:14" x14ac:dyDescent="0.3">
      <c r="A867" s="354">
        <v>70098</v>
      </c>
      <c r="B867" s="92">
        <f t="shared" ref="B867:B930" si="92">IF(C867&gt;0,C867*-1,C867)</f>
        <v>0</v>
      </c>
      <c r="C867" s="93"/>
      <c r="D867" s="94">
        <f t="shared" ref="D867:D930" si="93">IF(C867="",0,IF($E$20="Beginning",IF(C866&lt;&gt;"",$F866*$E$16/12,0),IF(C866&lt;&gt;"",$F866*$E$16/12,$E$21*$E$16/12)))</f>
        <v>0</v>
      </c>
      <c r="E867" s="355">
        <f t="shared" si="91"/>
        <v>0</v>
      </c>
      <c r="F867" s="94">
        <f t="shared" ref="F867:F930" si="94">IF(C867="",0,IF(C866="",$E$21-E867,IF(C867&lt;&gt;"",F866-E867)))</f>
        <v>0</v>
      </c>
      <c r="G867" s="94">
        <f>IF(AND(C867&lt;&gt;"",SUM(G$34:G866)&lt;E$25),$E$25/$E$29,0)</f>
        <v>0</v>
      </c>
      <c r="H867" s="94">
        <f t="shared" ref="H867:H930" si="95">IF(C867&lt;&gt;"",G867+H866,0)</f>
        <v>0</v>
      </c>
      <c r="I867" s="94">
        <f t="shared" si="90"/>
        <v>0</v>
      </c>
      <c r="J867" s="320" t="str">
        <f t="shared" ref="J867:J930" si="96">IF(OR(MONTH(A867)=1,MONTH(A867)=2,MONTH(A867)=3,MONTH(A867)=4,MONTH(A867)=5,MONTH(A867)=6),YEAR(A867)-1&amp;"–"&amp;YEAR(A867),YEAR(A867)&amp;"–"&amp;YEAR(A867)+1)</f>
        <v>2091–2092</v>
      </c>
      <c r="L867" s="356"/>
      <c r="N867" s="95"/>
    </row>
    <row r="868" spans="1:14" x14ac:dyDescent="0.3">
      <c r="A868" s="354">
        <v>70129</v>
      </c>
      <c r="B868" s="92">
        <f t="shared" si="92"/>
        <v>0</v>
      </c>
      <c r="C868" s="93"/>
      <c r="D868" s="94">
        <f t="shared" si="93"/>
        <v>0</v>
      </c>
      <c r="E868" s="355">
        <f t="shared" si="91"/>
        <v>0</v>
      </c>
      <c r="F868" s="94">
        <f t="shared" si="94"/>
        <v>0</v>
      </c>
      <c r="G868" s="94">
        <f>IF(AND(C868&lt;&gt;"",SUM(G$34:G867)&lt;E$25),$E$25/$E$29,0)</f>
        <v>0</v>
      </c>
      <c r="H868" s="94">
        <f t="shared" si="95"/>
        <v>0</v>
      </c>
      <c r="I868" s="94">
        <f t="shared" ref="I868:I931" si="97">IF(C868&lt;&gt;"",$E$25-H868,0)</f>
        <v>0</v>
      </c>
      <c r="J868" s="320" t="str">
        <f t="shared" si="96"/>
        <v>2091–2092</v>
      </c>
      <c r="L868" s="356"/>
      <c r="N868" s="95"/>
    </row>
    <row r="869" spans="1:14" x14ac:dyDescent="0.3">
      <c r="A869" s="354">
        <v>70160</v>
      </c>
      <c r="B869" s="92">
        <f t="shared" si="92"/>
        <v>0</v>
      </c>
      <c r="C869" s="93"/>
      <c r="D869" s="94">
        <f t="shared" si="93"/>
        <v>0</v>
      </c>
      <c r="E869" s="355">
        <f t="shared" si="91"/>
        <v>0</v>
      </c>
      <c r="F869" s="94">
        <f t="shared" si="94"/>
        <v>0</v>
      </c>
      <c r="G869" s="94">
        <f>IF(AND(C869&lt;&gt;"",SUM(G$34:G868)&lt;E$25),$E$25/$E$29,0)</f>
        <v>0</v>
      </c>
      <c r="H869" s="94">
        <f t="shared" si="95"/>
        <v>0</v>
      </c>
      <c r="I869" s="94">
        <f t="shared" si="97"/>
        <v>0</v>
      </c>
      <c r="J869" s="320" t="str">
        <f t="shared" si="96"/>
        <v>2091–2092</v>
      </c>
      <c r="L869" s="356"/>
      <c r="N869" s="95"/>
    </row>
    <row r="870" spans="1:14" x14ac:dyDescent="0.3">
      <c r="A870" s="354">
        <v>70189</v>
      </c>
      <c r="B870" s="92">
        <f t="shared" si="92"/>
        <v>0</v>
      </c>
      <c r="C870" s="93"/>
      <c r="D870" s="94">
        <f t="shared" si="93"/>
        <v>0</v>
      </c>
      <c r="E870" s="355">
        <f t="shared" si="91"/>
        <v>0</v>
      </c>
      <c r="F870" s="94">
        <f t="shared" si="94"/>
        <v>0</v>
      </c>
      <c r="G870" s="94">
        <f>IF(AND(C870&lt;&gt;"",SUM(G$34:G869)&lt;E$25),$E$25/$E$29,0)</f>
        <v>0</v>
      </c>
      <c r="H870" s="94">
        <f t="shared" si="95"/>
        <v>0</v>
      </c>
      <c r="I870" s="94">
        <f t="shared" si="97"/>
        <v>0</v>
      </c>
      <c r="J870" s="320" t="str">
        <f t="shared" si="96"/>
        <v>2091–2092</v>
      </c>
      <c r="L870" s="356"/>
      <c r="N870" s="95"/>
    </row>
    <row r="871" spans="1:14" x14ac:dyDescent="0.3">
      <c r="A871" s="354">
        <v>70220</v>
      </c>
      <c r="B871" s="92">
        <f t="shared" si="92"/>
        <v>0</v>
      </c>
      <c r="C871" s="93"/>
      <c r="D871" s="94">
        <f t="shared" si="93"/>
        <v>0</v>
      </c>
      <c r="E871" s="355">
        <f t="shared" si="91"/>
        <v>0</v>
      </c>
      <c r="F871" s="94">
        <f t="shared" si="94"/>
        <v>0</v>
      </c>
      <c r="G871" s="94">
        <f>IF(AND(C871&lt;&gt;"",SUM(G$34:G870)&lt;E$25),$E$25/$E$29,0)</f>
        <v>0</v>
      </c>
      <c r="H871" s="94">
        <f t="shared" si="95"/>
        <v>0</v>
      </c>
      <c r="I871" s="94">
        <f t="shared" si="97"/>
        <v>0</v>
      </c>
      <c r="J871" s="320" t="str">
        <f t="shared" si="96"/>
        <v>2091–2092</v>
      </c>
      <c r="L871" s="356"/>
      <c r="N871" s="95"/>
    </row>
    <row r="872" spans="1:14" x14ac:dyDescent="0.3">
      <c r="A872" s="354">
        <v>70250</v>
      </c>
      <c r="B872" s="92">
        <f t="shared" si="92"/>
        <v>0</v>
      </c>
      <c r="C872" s="93"/>
      <c r="D872" s="94">
        <f t="shared" si="93"/>
        <v>0</v>
      </c>
      <c r="E872" s="355">
        <f t="shared" si="91"/>
        <v>0</v>
      </c>
      <c r="F872" s="94">
        <f t="shared" si="94"/>
        <v>0</v>
      </c>
      <c r="G872" s="94">
        <f>IF(AND(C872&lt;&gt;"",SUM(G$34:G871)&lt;E$25),$E$25/$E$29,0)</f>
        <v>0</v>
      </c>
      <c r="H872" s="94">
        <f t="shared" si="95"/>
        <v>0</v>
      </c>
      <c r="I872" s="94">
        <f t="shared" si="97"/>
        <v>0</v>
      </c>
      <c r="J872" s="320" t="str">
        <f t="shared" si="96"/>
        <v>2091–2092</v>
      </c>
      <c r="L872" s="356"/>
      <c r="N872" s="95"/>
    </row>
    <row r="873" spans="1:14" x14ac:dyDescent="0.3">
      <c r="A873" s="354">
        <v>70281</v>
      </c>
      <c r="B873" s="92">
        <f t="shared" si="92"/>
        <v>0</v>
      </c>
      <c r="C873" s="93"/>
      <c r="D873" s="94">
        <f t="shared" si="93"/>
        <v>0</v>
      </c>
      <c r="E873" s="355">
        <f t="shared" si="91"/>
        <v>0</v>
      </c>
      <c r="F873" s="94">
        <f t="shared" si="94"/>
        <v>0</v>
      </c>
      <c r="G873" s="94">
        <f>IF(AND(C873&lt;&gt;"",SUM(G$34:G872)&lt;E$25),$E$25/$E$29,0)</f>
        <v>0</v>
      </c>
      <c r="H873" s="94">
        <f t="shared" si="95"/>
        <v>0</v>
      </c>
      <c r="I873" s="94">
        <f t="shared" si="97"/>
        <v>0</v>
      </c>
      <c r="J873" s="320" t="str">
        <f t="shared" si="96"/>
        <v>2091–2092</v>
      </c>
      <c r="L873" s="356"/>
      <c r="N873" s="95"/>
    </row>
    <row r="874" spans="1:14" x14ac:dyDescent="0.3">
      <c r="A874" s="354">
        <v>70311</v>
      </c>
      <c r="B874" s="92">
        <f t="shared" si="92"/>
        <v>0</v>
      </c>
      <c r="C874" s="93"/>
      <c r="D874" s="94">
        <f t="shared" si="93"/>
        <v>0</v>
      </c>
      <c r="E874" s="355">
        <f t="shared" si="91"/>
        <v>0</v>
      </c>
      <c r="F874" s="94">
        <f t="shared" si="94"/>
        <v>0</v>
      </c>
      <c r="G874" s="94">
        <f>IF(AND(C874&lt;&gt;"",SUM(G$34:G873)&lt;E$25),$E$25/$E$29,0)</f>
        <v>0</v>
      </c>
      <c r="H874" s="94">
        <f t="shared" si="95"/>
        <v>0</v>
      </c>
      <c r="I874" s="94">
        <f t="shared" si="97"/>
        <v>0</v>
      </c>
      <c r="J874" s="320" t="str">
        <f t="shared" si="96"/>
        <v>2092–2093</v>
      </c>
      <c r="L874" s="356"/>
      <c r="N874" s="95"/>
    </row>
    <row r="875" spans="1:14" x14ac:dyDescent="0.3">
      <c r="A875" s="354">
        <v>70342</v>
      </c>
      <c r="B875" s="92">
        <f t="shared" si="92"/>
        <v>0</v>
      </c>
      <c r="C875" s="93"/>
      <c r="D875" s="94">
        <f t="shared" si="93"/>
        <v>0</v>
      </c>
      <c r="E875" s="355">
        <f t="shared" si="91"/>
        <v>0</v>
      </c>
      <c r="F875" s="94">
        <f t="shared" si="94"/>
        <v>0</v>
      </c>
      <c r="G875" s="94">
        <f>IF(AND(C875&lt;&gt;"",SUM(G$34:G874)&lt;E$25),$E$25/$E$29,0)</f>
        <v>0</v>
      </c>
      <c r="H875" s="94">
        <f t="shared" si="95"/>
        <v>0</v>
      </c>
      <c r="I875" s="94">
        <f t="shared" si="97"/>
        <v>0</v>
      </c>
      <c r="J875" s="320" t="str">
        <f t="shared" si="96"/>
        <v>2092–2093</v>
      </c>
      <c r="L875" s="356"/>
      <c r="N875" s="95"/>
    </row>
    <row r="876" spans="1:14" x14ac:dyDescent="0.3">
      <c r="A876" s="354">
        <v>70373</v>
      </c>
      <c r="B876" s="92">
        <f t="shared" si="92"/>
        <v>0</v>
      </c>
      <c r="C876" s="93"/>
      <c r="D876" s="94">
        <f t="shared" si="93"/>
        <v>0</v>
      </c>
      <c r="E876" s="355">
        <f t="shared" si="91"/>
        <v>0</v>
      </c>
      <c r="F876" s="94">
        <f t="shared" si="94"/>
        <v>0</v>
      </c>
      <c r="G876" s="94">
        <f>IF(AND(C876&lt;&gt;"",SUM(G$34:G875)&lt;E$25),$E$25/$E$29,0)</f>
        <v>0</v>
      </c>
      <c r="H876" s="94">
        <f t="shared" si="95"/>
        <v>0</v>
      </c>
      <c r="I876" s="94">
        <f t="shared" si="97"/>
        <v>0</v>
      </c>
      <c r="J876" s="320" t="str">
        <f t="shared" si="96"/>
        <v>2092–2093</v>
      </c>
      <c r="L876" s="356"/>
      <c r="N876" s="95"/>
    </row>
    <row r="877" spans="1:14" x14ac:dyDescent="0.3">
      <c r="A877" s="354">
        <v>70403</v>
      </c>
      <c r="B877" s="92">
        <f t="shared" si="92"/>
        <v>0</v>
      </c>
      <c r="C877" s="93"/>
      <c r="D877" s="94">
        <f t="shared" si="93"/>
        <v>0</v>
      </c>
      <c r="E877" s="355">
        <f t="shared" si="91"/>
        <v>0</v>
      </c>
      <c r="F877" s="94">
        <f t="shared" si="94"/>
        <v>0</v>
      </c>
      <c r="G877" s="94">
        <f>IF(AND(C877&lt;&gt;"",SUM(G$34:G876)&lt;E$25),$E$25/$E$29,0)</f>
        <v>0</v>
      </c>
      <c r="H877" s="94">
        <f t="shared" si="95"/>
        <v>0</v>
      </c>
      <c r="I877" s="94">
        <f t="shared" si="97"/>
        <v>0</v>
      </c>
      <c r="J877" s="320" t="str">
        <f t="shared" si="96"/>
        <v>2092–2093</v>
      </c>
      <c r="L877" s="356"/>
      <c r="N877" s="95"/>
    </row>
    <row r="878" spans="1:14" x14ac:dyDescent="0.3">
      <c r="A878" s="354">
        <v>70434</v>
      </c>
      <c r="B878" s="92">
        <f t="shared" si="92"/>
        <v>0</v>
      </c>
      <c r="C878" s="93"/>
      <c r="D878" s="94">
        <f t="shared" si="93"/>
        <v>0</v>
      </c>
      <c r="E878" s="355">
        <f t="shared" si="91"/>
        <v>0</v>
      </c>
      <c r="F878" s="94">
        <f t="shared" si="94"/>
        <v>0</v>
      </c>
      <c r="G878" s="94">
        <f>IF(AND(C878&lt;&gt;"",SUM(G$34:G877)&lt;E$25),$E$25/$E$29,0)</f>
        <v>0</v>
      </c>
      <c r="H878" s="94">
        <f t="shared" si="95"/>
        <v>0</v>
      </c>
      <c r="I878" s="94">
        <f t="shared" si="97"/>
        <v>0</v>
      </c>
      <c r="J878" s="320" t="str">
        <f t="shared" si="96"/>
        <v>2092–2093</v>
      </c>
      <c r="L878" s="356"/>
      <c r="N878" s="95"/>
    </row>
    <row r="879" spans="1:14" x14ac:dyDescent="0.3">
      <c r="A879" s="354">
        <v>70464</v>
      </c>
      <c r="B879" s="92">
        <f t="shared" si="92"/>
        <v>0</v>
      </c>
      <c r="C879" s="93"/>
      <c r="D879" s="94">
        <f t="shared" si="93"/>
        <v>0</v>
      </c>
      <c r="E879" s="355">
        <f t="shared" si="91"/>
        <v>0</v>
      </c>
      <c r="F879" s="94">
        <f t="shared" si="94"/>
        <v>0</v>
      </c>
      <c r="G879" s="94">
        <f>IF(AND(C879&lt;&gt;"",SUM(G$34:G878)&lt;E$25),$E$25/$E$29,0)</f>
        <v>0</v>
      </c>
      <c r="H879" s="94">
        <f t="shared" si="95"/>
        <v>0</v>
      </c>
      <c r="I879" s="94">
        <f t="shared" si="97"/>
        <v>0</v>
      </c>
      <c r="J879" s="320" t="str">
        <f t="shared" si="96"/>
        <v>2092–2093</v>
      </c>
      <c r="L879" s="356"/>
      <c r="N879" s="95"/>
    </row>
    <row r="880" spans="1:14" x14ac:dyDescent="0.3">
      <c r="A880" s="354">
        <v>70495</v>
      </c>
      <c r="B880" s="92">
        <f t="shared" si="92"/>
        <v>0</v>
      </c>
      <c r="C880" s="93"/>
      <c r="D880" s="94">
        <f t="shared" si="93"/>
        <v>0</v>
      </c>
      <c r="E880" s="355">
        <f t="shared" si="91"/>
        <v>0</v>
      </c>
      <c r="F880" s="94">
        <f t="shared" si="94"/>
        <v>0</v>
      </c>
      <c r="G880" s="94">
        <f>IF(AND(C880&lt;&gt;"",SUM(G$34:G879)&lt;E$25),$E$25/$E$29,0)</f>
        <v>0</v>
      </c>
      <c r="H880" s="94">
        <f t="shared" si="95"/>
        <v>0</v>
      </c>
      <c r="I880" s="94">
        <f t="shared" si="97"/>
        <v>0</v>
      </c>
      <c r="J880" s="320" t="str">
        <f t="shared" si="96"/>
        <v>2092–2093</v>
      </c>
      <c r="L880" s="356"/>
      <c r="N880" s="95"/>
    </row>
    <row r="881" spans="1:14" x14ac:dyDescent="0.3">
      <c r="A881" s="354">
        <v>70526</v>
      </c>
      <c r="B881" s="92">
        <f t="shared" si="92"/>
        <v>0</v>
      </c>
      <c r="C881" s="93"/>
      <c r="D881" s="94">
        <f t="shared" si="93"/>
        <v>0</v>
      </c>
      <c r="E881" s="355">
        <f t="shared" si="91"/>
        <v>0</v>
      </c>
      <c r="F881" s="94">
        <f t="shared" si="94"/>
        <v>0</v>
      </c>
      <c r="G881" s="94">
        <f>IF(AND(C881&lt;&gt;"",SUM(G$34:G880)&lt;E$25),$E$25/$E$29,0)</f>
        <v>0</v>
      </c>
      <c r="H881" s="94">
        <f t="shared" si="95"/>
        <v>0</v>
      </c>
      <c r="I881" s="94">
        <f t="shared" si="97"/>
        <v>0</v>
      </c>
      <c r="J881" s="320" t="str">
        <f t="shared" si="96"/>
        <v>2092–2093</v>
      </c>
      <c r="L881" s="356"/>
      <c r="N881" s="95"/>
    </row>
    <row r="882" spans="1:14" x14ac:dyDescent="0.3">
      <c r="A882" s="354">
        <v>70554</v>
      </c>
      <c r="B882" s="92">
        <f t="shared" si="92"/>
        <v>0</v>
      </c>
      <c r="C882" s="93"/>
      <c r="D882" s="94">
        <f t="shared" si="93"/>
        <v>0</v>
      </c>
      <c r="E882" s="355">
        <f t="shared" si="91"/>
        <v>0</v>
      </c>
      <c r="F882" s="94">
        <f t="shared" si="94"/>
        <v>0</v>
      </c>
      <c r="G882" s="94">
        <f>IF(AND(C882&lt;&gt;"",SUM(G$34:G881)&lt;E$25),$E$25/$E$29,0)</f>
        <v>0</v>
      </c>
      <c r="H882" s="94">
        <f t="shared" si="95"/>
        <v>0</v>
      </c>
      <c r="I882" s="94">
        <f t="shared" si="97"/>
        <v>0</v>
      </c>
      <c r="J882" s="320" t="str">
        <f t="shared" si="96"/>
        <v>2092–2093</v>
      </c>
      <c r="L882" s="356"/>
      <c r="N882" s="95"/>
    </row>
    <row r="883" spans="1:14" x14ac:dyDescent="0.3">
      <c r="A883" s="354">
        <v>70585</v>
      </c>
      <c r="B883" s="92">
        <f t="shared" si="92"/>
        <v>0</v>
      </c>
      <c r="C883" s="93"/>
      <c r="D883" s="94">
        <f t="shared" si="93"/>
        <v>0</v>
      </c>
      <c r="E883" s="355">
        <f t="shared" si="91"/>
        <v>0</v>
      </c>
      <c r="F883" s="94">
        <f t="shared" si="94"/>
        <v>0</v>
      </c>
      <c r="G883" s="94">
        <f>IF(AND(C883&lt;&gt;"",SUM(G$34:G882)&lt;E$25),$E$25/$E$29,0)</f>
        <v>0</v>
      </c>
      <c r="H883" s="94">
        <f t="shared" si="95"/>
        <v>0</v>
      </c>
      <c r="I883" s="94">
        <f t="shared" si="97"/>
        <v>0</v>
      </c>
      <c r="J883" s="320" t="str">
        <f t="shared" si="96"/>
        <v>2092–2093</v>
      </c>
      <c r="L883" s="356"/>
      <c r="N883" s="95"/>
    </row>
    <row r="884" spans="1:14" x14ac:dyDescent="0.3">
      <c r="A884" s="354">
        <v>70615</v>
      </c>
      <c r="B884" s="92">
        <f t="shared" si="92"/>
        <v>0</v>
      </c>
      <c r="C884" s="93"/>
      <c r="D884" s="94">
        <f t="shared" si="93"/>
        <v>0</v>
      </c>
      <c r="E884" s="355">
        <f t="shared" si="91"/>
        <v>0</v>
      </c>
      <c r="F884" s="94">
        <f t="shared" si="94"/>
        <v>0</v>
      </c>
      <c r="G884" s="94">
        <f>IF(AND(C884&lt;&gt;"",SUM(G$34:G883)&lt;E$25),$E$25/$E$29,0)</f>
        <v>0</v>
      </c>
      <c r="H884" s="94">
        <f t="shared" si="95"/>
        <v>0</v>
      </c>
      <c r="I884" s="94">
        <f t="shared" si="97"/>
        <v>0</v>
      </c>
      <c r="J884" s="320" t="str">
        <f t="shared" si="96"/>
        <v>2092–2093</v>
      </c>
      <c r="L884" s="356"/>
      <c r="N884" s="95"/>
    </row>
    <row r="885" spans="1:14" x14ac:dyDescent="0.3">
      <c r="A885" s="354">
        <v>70646</v>
      </c>
      <c r="B885" s="92">
        <f t="shared" si="92"/>
        <v>0</v>
      </c>
      <c r="C885" s="93"/>
      <c r="D885" s="94">
        <f t="shared" si="93"/>
        <v>0</v>
      </c>
      <c r="E885" s="355">
        <f t="shared" si="91"/>
        <v>0</v>
      </c>
      <c r="F885" s="94">
        <f t="shared" si="94"/>
        <v>0</v>
      </c>
      <c r="G885" s="94">
        <f>IF(AND(C885&lt;&gt;"",SUM(G$34:G884)&lt;E$25),$E$25/$E$29,0)</f>
        <v>0</v>
      </c>
      <c r="H885" s="94">
        <f t="shared" si="95"/>
        <v>0</v>
      </c>
      <c r="I885" s="94">
        <f t="shared" si="97"/>
        <v>0</v>
      </c>
      <c r="J885" s="320" t="str">
        <f t="shared" si="96"/>
        <v>2092–2093</v>
      </c>
      <c r="L885" s="356"/>
      <c r="N885" s="95"/>
    </row>
    <row r="886" spans="1:14" x14ac:dyDescent="0.3">
      <c r="A886" s="354">
        <v>70676</v>
      </c>
      <c r="B886" s="92">
        <f t="shared" si="92"/>
        <v>0</v>
      </c>
      <c r="C886" s="93"/>
      <c r="D886" s="94">
        <f t="shared" si="93"/>
        <v>0</v>
      </c>
      <c r="E886" s="355">
        <f t="shared" si="91"/>
        <v>0</v>
      </c>
      <c r="F886" s="94">
        <f t="shared" si="94"/>
        <v>0</v>
      </c>
      <c r="G886" s="94">
        <f>IF(AND(C886&lt;&gt;"",SUM(G$34:G885)&lt;E$25),$E$25/$E$29,0)</f>
        <v>0</v>
      </c>
      <c r="H886" s="94">
        <f t="shared" si="95"/>
        <v>0</v>
      </c>
      <c r="I886" s="94">
        <f t="shared" si="97"/>
        <v>0</v>
      </c>
      <c r="J886" s="320" t="str">
        <f t="shared" si="96"/>
        <v>2093–2094</v>
      </c>
      <c r="L886" s="356"/>
      <c r="N886" s="95"/>
    </row>
    <row r="887" spans="1:14" x14ac:dyDescent="0.3">
      <c r="A887" s="354">
        <v>70707</v>
      </c>
      <c r="B887" s="92">
        <f t="shared" si="92"/>
        <v>0</v>
      </c>
      <c r="C887" s="93"/>
      <c r="D887" s="94">
        <f t="shared" si="93"/>
        <v>0</v>
      </c>
      <c r="E887" s="355">
        <f t="shared" si="91"/>
        <v>0</v>
      </c>
      <c r="F887" s="94">
        <f t="shared" si="94"/>
        <v>0</v>
      </c>
      <c r="G887" s="94">
        <f>IF(AND(C887&lt;&gt;"",SUM(G$34:G886)&lt;E$25),$E$25/$E$29,0)</f>
        <v>0</v>
      </c>
      <c r="H887" s="94">
        <f t="shared" si="95"/>
        <v>0</v>
      </c>
      <c r="I887" s="94">
        <f t="shared" si="97"/>
        <v>0</v>
      </c>
      <c r="J887" s="320" t="str">
        <f t="shared" si="96"/>
        <v>2093–2094</v>
      </c>
      <c r="L887" s="356"/>
      <c r="N887" s="95"/>
    </row>
    <row r="888" spans="1:14" x14ac:dyDescent="0.3">
      <c r="A888" s="354">
        <v>70738</v>
      </c>
      <c r="B888" s="92">
        <f t="shared" si="92"/>
        <v>0</v>
      </c>
      <c r="C888" s="93"/>
      <c r="D888" s="94">
        <f t="shared" si="93"/>
        <v>0</v>
      </c>
      <c r="E888" s="355">
        <f t="shared" si="91"/>
        <v>0</v>
      </c>
      <c r="F888" s="94">
        <f t="shared" si="94"/>
        <v>0</v>
      </c>
      <c r="G888" s="94">
        <f>IF(AND(C888&lt;&gt;"",SUM(G$34:G887)&lt;E$25),$E$25/$E$29,0)</f>
        <v>0</v>
      </c>
      <c r="H888" s="94">
        <f t="shared" si="95"/>
        <v>0</v>
      </c>
      <c r="I888" s="94">
        <f t="shared" si="97"/>
        <v>0</v>
      </c>
      <c r="J888" s="320" t="str">
        <f t="shared" si="96"/>
        <v>2093–2094</v>
      </c>
      <c r="L888" s="356"/>
      <c r="N888" s="95"/>
    </row>
    <row r="889" spans="1:14" x14ac:dyDescent="0.3">
      <c r="A889" s="354">
        <v>70768</v>
      </c>
      <c r="B889" s="92">
        <f t="shared" si="92"/>
        <v>0</v>
      </c>
      <c r="C889" s="93"/>
      <c r="D889" s="94">
        <f t="shared" si="93"/>
        <v>0</v>
      </c>
      <c r="E889" s="355">
        <f t="shared" si="91"/>
        <v>0</v>
      </c>
      <c r="F889" s="94">
        <f t="shared" si="94"/>
        <v>0</v>
      </c>
      <c r="G889" s="94">
        <f>IF(AND(C889&lt;&gt;"",SUM(G$34:G888)&lt;E$25),$E$25/$E$29,0)</f>
        <v>0</v>
      </c>
      <c r="H889" s="94">
        <f t="shared" si="95"/>
        <v>0</v>
      </c>
      <c r="I889" s="94">
        <f t="shared" si="97"/>
        <v>0</v>
      </c>
      <c r="J889" s="320" t="str">
        <f t="shared" si="96"/>
        <v>2093–2094</v>
      </c>
      <c r="L889" s="356"/>
      <c r="N889" s="95"/>
    </row>
    <row r="890" spans="1:14" x14ac:dyDescent="0.3">
      <c r="A890" s="354">
        <v>70799</v>
      </c>
      <c r="B890" s="92">
        <f t="shared" si="92"/>
        <v>0</v>
      </c>
      <c r="C890" s="93"/>
      <c r="D890" s="94">
        <f t="shared" si="93"/>
        <v>0</v>
      </c>
      <c r="E890" s="355">
        <f t="shared" si="91"/>
        <v>0</v>
      </c>
      <c r="F890" s="94">
        <f t="shared" si="94"/>
        <v>0</v>
      </c>
      <c r="G890" s="94">
        <f>IF(AND(C890&lt;&gt;"",SUM(G$34:G889)&lt;E$25),$E$25/$E$29,0)</f>
        <v>0</v>
      </c>
      <c r="H890" s="94">
        <f t="shared" si="95"/>
        <v>0</v>
      </c>
      <c r="I890" s="94">
        <f t="shared" si="97"/>
        <v>0</v>
      </c>
      <c r="J890" s="320" t="str">
        <f t="shared" si="96"/>
        <v>2093–2094</v>
      </c>
      <c r="L890" s="356"/>
      <c r="N890" s="95"/>
    </row>
    <row r="891" spans="1:14" x14ac:dyDescent="0.3">
      <c r="A891" s="354">
        <v>70829</v>
      </c>
      <c r="B891" s="92">
        <f t="shared" si="92"/>
        <v>0</v>
      </c>
      <c r="C891" s="93"/>
      <c r="D891" s="94">
        <f t="shared" si="93"/>
        <v>0</v>
      </c>
      <c r="E891" s="355">
        <f t="shared" si="91"/>
        <v>0</v>
      </c>
      <c r="F891" s="94">
        <f t="shared" si="94"/>
        <v>0</v>
      </c>
      <c r="G891" s="94">
        <f>IF(AND(C891&lt;&gt;"",SUM(G$34:G890)&lt;E$25),$E$25/$E$29,0)</f>
        <v>0</v>
      </c>
      <c r="H891" s="94">
        <f t="shared" si="95"/>
        <v>0</v>
      </c>
      <c r="I891" s="94">
        <f t="shared" si="97"/>
        <v>0</v>
      </c>
      <c r="J891" s="320" t="str">
        <f t="shared" si="96"/>
        <v>2093–2094</v>
      </c>
      <c r="L891" s="356"/>
      <c r="N891" s="95"/>
    </row>
    <row r="892" spans="1:14" x14ac:dyDescent="0.3">
      <c r="A892" s="354">
        <v>70860</v>
      </c>
      <c r="B892" s="92">
        <f t="shared" si="92"/>
        <v>0</v>
      </c>
      <c r="C892" s="93"/>
      <c r="D892" s="94">
        <f t="shared" si="93"/>
        <v>0</v>
      </c>
      <c r="E892" s="355">
        <f t="shared" si="91"/>
        <v>0</v>
      </c>
      <c r="F892" s="94">
        <f t="shared" si="94"/>
        <v>0</v>
      </c>
      <c r="G892" s="94">
        <f>IF(AND(C892&lt;&gt;"",SUM(G$34:G891)&lt;E$25),$E$25/$E$29,0)</f>
        <v>0</v>
      </c>
      <c r="H892" s="94">
        <f t="shared" si="95"/>
        <v>0</v>
      </c>
      <c r="I892" s="94">
        <f t="shared" si="97"/>
        <v>0</v>
      </c>
      <c r="J892" s="320" t="str">
        <f t="shared" si="96"/>
        <v>2093–2094</v>
      </c>
      <c r="L892" s="356"/>
      <c r="N892" s="95"/>
    </row>
    <row r="893" spans="1:14" x14ac:dyDescent="0.3">
      <c r="A893" s="354">
        <v>70891</v>
      </c>
      <c r="B893" s="92">
        <f t="shared" si="92"/>
        <v>0</v>
      </c>
      <c r="C893" s="93"/>
      <c r="D893" s="94">
        <f t="shared" si="93"/>
        <v>0</v>
      </c>
      <c r="E893" s="355">
        <f t="shared" si="91"/>
        <v>0</v>
      </c>
      <c r="F893" s="94">
        <f t="shared" si="94"/>
        <v>0</v>
      </c>
      <c r="G893" s="94">
        <f>IF(AND(C893&lt;&gt;"",SUM(G$34:G892)&lt;E$25),$E$25/$E$29,0)</f>
        <v>0</v>
      </c>
      <c r="H893" s="94">
        <f t="shared" si="95"/>
        <v>0</v>
      </c>
      <c r="I893" s="94">
        <f t="shared" si="97"/>
        <v>0</v>
      </c>
      <c r="J893" s="320" t="str">
        <f t="shared" si="96"/>
        <v>2093–2094</v>
      </c>
      <c r="L893" s="356"/>
      <c r="N893" s="95"/>
    </row>
    <row r="894" spans="1:14" x14ac:dyDescent="0.3">
      <c r="A894" s="354">
        <v>70919</v>
      </c>
      <c r="B894" s="92">
        <f t="shared" si="92"/>
        <v>0</v>
      </c>
      <c r="C894" s="93"/>
      <c r="D894" s="94">
        <f t="shared" si="93"/>
        <v>0</v>
      </c>
      <c r="E894" s="355">
        <f t="shared" si="91"/>
        <v>0</v>
      </c>
      <c r="F894" s="94">
        <f t="shared" si="94"/>
        <v>0</v>
      </c>
      <c r="G894" s="94">
        <f>IF(AND(C894&lt;&gt;"",SUM(G$34:G893)&lt;E$25),$E$25/$E$29,0)</f>
        <v>0</v>
      </c>
      <c r="H894" s="94">
        <f t="shared" si="95"/>
        <v>0</v>
      </c>
      <c r="I894" s="94">
        <f t="shared" si="97"/>
        <v>0</v>
      </c>
      <c r="J894" s="320" t="str">
        <f t="shared" si="96"/>
        <v>2093–2094</v>
      </c>
      <c r="L894" s="356"/>
      <c r="N894" s="95"/>
    </row>
    <row r="895" spans="1:14" x14ac:dyDescent="0.3">
      <c r="A895" s="354">
        <v>70950</v>
      </c>
      <c r="B895" s="92">
        <f t="shared" si="92"/>
        <v>0</v>
      </c>
      <c r="C895" s="93"/>
      <c r="D895" s="94">
        <f t="shared" si="93"/>
        <v>0</v>
      </c>
      <c r="E895" s="355">
        <f t="shared" si="91"/>
        <v>0</v>
      </c>
      <c r="F895" s="94">
        <f t="shared" si="94"/>
        <v>0</v>
      </c>
      <c r="G895" s="94">
        <f>IF(AND(C895&lt;&gt;"",SUM(G$34:G894)&lt;E$25),$E$25/$E$29,0)</f>
        <v>0</v>
      </c>
      <c r="H895" s="94">
        <f t="shared" si="95"/>
        <v>0</v>
      </c>
      <c r="I895" s="94">
        <f t="shared" si="97"/>
        <v>0</v>
      </c>
      <c r="J895" s="320" t="str">
        <f t="shared" si="96"/>
        <v>2093–2094</v>
      </c>
      <c r="L895" s="356"/>
      <c r="N895" s="95"/>
    </row>
    <row r="896" spans="1:14" x14ac:dyDescent="0.3">
      <c r="A896" s="354">
        <v>70980</v>
      </c>
      <c r="B896" s="92">
        <f t="shared" si="92"/>
        <v>0</v>
      </c>
      <c r="C896" s="93"/>
      <c r="D896" s="94">
        <f t="shared" si="93"/>
        <v>0</v>
      </c>
      <c r="E896" s="355">
        <f t="shared" si="91"/>
        <v>0</v>
      </c>
      <c r="F896" s="94">
        <f t="shared" si="94"/>
        <v>0</v>
      </c>
      <c r="G896" s="94">
        <f>IF(AND(C896&lt;&gt;"",SUM(G$34:G895)&lt;E$25),$E$25/$E$29,0)</f>
        <v>0</v>
      </c>
      <c r="H896" s="94">
        <f t="shared" si="95"/>
        <v>0</v>
      </c>
      <c r="I896" s="94">
        <f t="shared" si="97"/>
        <v>0</v>
      </c>
      <c r="J896" s="320" t="str">
        <f t="shared" si="96"/>
        <v>2093–2094</v>
      </c>
      <c r="L896" s="356"/>
      <c r="N896" s="95"/>
    </row>
    <row r="897" spans="1:14" x14ac:dyDescent="0.3">
      <c r="A897" s="354">
        <v>71011</v>
      </c>
      <c r="B897" s="92">
        <f t="shared" si="92"/>
        <v>0</v>
      </c>
      <c r="C897" s="93"/>
      <c r="D897" s="94">
        <f t="shared" si="93"/>
        <v>0</v>
      </c>
      <c r="E897" s="355">
        <f t="shared" si="91"/>
        <v>0</v>
      </c>
      <c r="F897" s="94">
        <f t="shared" si="94"/>
        <v>0</v>
      </c>
      <c r="G897" s="94">
        <f>IF(AND(C897&lt;&gt;"",SUM(G$34:G896)&lt;E$25),$E$25/$E$29,0)</f>
        <v>0</v>
      </c>
      <c r="H897" s="94">
        <f t="shared" si="95"/>
        <v>0</v>
      </c>
      <c r="I897" s="94">
        <f t="shared" si="97"/>
        <v>0</v>
      </c>
      <c r="J897" s="320" t="str">
        <f t="shared" si="96"/>
        <v>2093–2094</v>
      </c>
      <c r="L897" s="356"/>
      <c r="N897" s="95"/>
    </row>
    <row r="898" spans="1:14" x14ac:dyDescent="0.3">
      <c r="A898" s="354">
        <v>71041</v>
      </c>
      <c r="B898" s="92">
        <f t="shared" si="92"/>
        <v>0</v>
      </c>
      <c r="C898" s="93"/>
      <c r="D898" s="94">
        <f t="shared" si="93"/>
        <v>0</v>
      </c>
      <c r="E898" s="355">
        <f t="shared" si="91"/>
        <v>0</v>
      </c>
      <c r="F898" s="94">
        <f t="shared" si="94"/>
        <v>0</v>
      </c>
      <c r="G898" s="94">
        <f>IF(AND(C898&lt;&gt;"",SUM(G$34:G897)&lt;E$25),$E$25/$E$29,0)</f>
        <v>0</v>
      </c>
      <c r="H898" s="94">
        <f t="shared" si="95"/>
        <v>0</v>
      </c>
      <c r="I898" s="94">
        <f t="shared" si="97"/>
        <v>0</v>
      </c>
      <c r="J898" s="320" t="str">
        <f t="shared" si="96"/>
        <v>2094–2095</v>
      </c>
      <c r="L898" s="356"/>
      <c r="N898" s="95"/>
    </row>
    <row r="899" spans="1:14" x14ac:dyDescent="0.3">
      <c r="A899" s="354">
        <v>71072</v>
      </c>
      <c r="B899" s="92">
        <f t="shared" si="92"/>
        <v>0</v>
      </c>
      <c r="C899" s="93"/>
      <c r="D899" s="94">
        <f t="shared" si="93"/>
        <v>0</v>
      </c>
      <c r="E899" s="355">
        <f t="shared" si="91"/>
        <v>0</v>
      </c>
      <c r="F899" s="94">
        <f t="shared" si="94"/>
        <v>0</v>
      </c>
      <c r="G899" s="94">
        <f>IF(AND(C899&lt;&gt;"",SUM(G$34:G898)&lt;E$25),$E$25/$E$29,0)</f>
        <v>0</v>
      </c>
      <c r="H899" s="94">
        <f t="shared" si="95"/>
        <v>0</v>
      </c>
      <c r="I899" s="94">
        <f t="shared" si="97"/>
        <v>0</v>
      </c>
      <c r="J899" s="320" t="str">
        <f t="shared" si="96"/>
        <v>2094–2095</v>
      </c>
      <c r="L899" s="356"/>
      <c r="N899" s="95"/>
    </row>
    <row r="900" spans="1:14" x14ac:dyDescent="0.3">
      <c r="A900" s="354">
        <v>71103</v>
      </c>
      <c r="B900" s="92">
        <f t="shared" si="92"/>
        <v>0</v>
      </c>
      <c r="C900" s="93"/>
      <c r="D900" s="94">
        <f t="shared" si="93"/>
        <v>0</v>
      </c>
      <c r="E900" s="355">
        <f t="shared" si="91"/>
        <v>0</v>
      </c>
      <c r="F900" s="94">
        <f t="shared" si="94"/>
        <v>0</v>
      </c>
      <c r="G900" s="94">
        <f>IF(AND(C900&lt;&gt;"",SUM(G$34:G899)&lt;E$25),$E$25/$E$29,0)</f>
        <v>0</v>
      </c>
      <c r="H900" s="94">
        <f t="shared" si="95"/>
        <v>0</v>
      </c>
      <c r="I900" s="94">
        <f t="shared" si="97"/>
        <v>0</v>
      </c>
      <c r="J900" s="320" t="str">
        <f t="shared" si="96"/>
        <v>2094–2095</v>
      </c>
      <c r="L900" s="356"/>
      <c r="N900" s="95"/>
    </row>
    <row r="901" spans="1:14" x14ac:dyDescent="0.3">
      <c r="A901" s="354">
        <v>71133</v>
      </c>
      <c r="B901" s="92">
        <f t="shared" si="92"/>
        <v>0</v>
      </c>
      <c r="C901" s="93"/>
      <c r="D901" s="94">
        <f t="shared" si="93"/>
        <v>0</v>
      </c>
      <c r="E901" s="355">
        <f t="shared" si="91"/>
        <v>0</v>
      </c>
      <c r="F901" s="94">
        <f t="shared" si="94"/>
        <v>0</v>
      </c>
      <c r="G901" s="94">
        <f>IF(AND(C901&lt;&gt;"",SUM(G$34:G900)&lt;E$25),$E$25/$E$29,0)</f>
        <v>0</v>
      </c>
      <c r="H901" s="94">
        <f t="shared" si="95"/>
        <v>0</v>
      </c>
      <c r="I901" s="94">
        <f t="shared" si="97"/>
        <v>0</v>
      </c>
      <c r="J901" s="320" t="str">
        <f t="shared" si="96"/>
        <v>2094–2095</v>
      </c>
      <c r="L901" s="356"/>
      <c r="N901" s="95"/>
    </row>
    <row r="902" spans="1:14" x14ac:dyDescent="0.3">
      <c r="A902" s="354">
        <v>71164</v>
      </c>
      <c r="B902" s="92">
        <f t="shared" si="92"/>
        <v>0</v>
      </c>
      <c r="C902" s="93"/>
      <c r="D902" s="94">
        <f t="shared" si="93"/>
        <v>0</v>
      </c>
      <c r="E902" s="355">
        <f t="shared" si="91"/>
        <v>0</v>
      </c>
      <c r="F902" s="94">
        <f t="shared" si="94"/>
        <v>0</v>
      </c>
      <c r="G902" s="94">
        <f>IF(AND(C902&lt;&gt;"",SUM(G$34:G901)&lt;E$25),$E$25/$E$29,0)</f>
        <v>0</v>
      </c>
      <c r="H902" s="94">
        <f t="shared" si="95"/>
        <v>0</v>
      </c>
      <c r="I902" s="94">
        <f t="shared" si="97"/>
        <v>0</v>
      </c>
      <c r="J902" s="320" t="str">
        <f t="shared" si="96"/>
        <v>2094–2095</v>
      </c>
      <c r="L902" s="356"/>
      <c r="N902" s="95"/>
    </row>
    <row r="903" spans="1:14" x14ac:dyDescent="0.3">
      <c r="A903" s="354">
        <v>71194</v>
      </c>
      <c r="B903" s="92">
        <f t="shared" si="92"/>
        <v>0</v>
      </c>
      <c r="C903" s="93"/>
      <c r="D903" s="94">
        <f t="shared" si="93"/>
        <v>0</v>
      </c>
      <c r="E903" s="355">
        <f t="shared" si="91"/>
        <v>0</v>
      </c>
      <c r="F903" s="94">
        <f t="shared" si="94"/>
        <v>0</v>
      </c>
      <c r="G903" s="94">
        <f>IF(AND(C903&lt;&gt;"",SUM(G$34:G902)&lt;E$25),$E$25/$E$29,0)</f>
        <v>0</v>
      </c>
      <c r="H903" s="94">
        <f t="shared" si="95"/>
        <v>0</v>
      </c>
      <c r="I903" s="94">
        <f t="shared" si="97"/>
        <v>0</v>
      </c>
      <c r="J903" s="320" t="str">
        <f t="shared" si="96"/>
        <v>2094–2095</v>
      </c>
      <c r="L903" s="356"/>
      <c r="N903" s="95"/>
    </row>
    <row r="904" spans="1:14" x14ac:dyDescent="0.3">
      <c r="A904" s="354">
        <v>71225</v>
      </c>
      <c r="B904" s="92">
        <f t="shared" si="92"/>
        <v>0</v>
      </c>
      <c r="C904" s="93"/>
      <c r="D904" s="94">
        <f t="shared" si="93"/>
        <v>0</v>
      </c>
      <c r="E904" s="355">
        <f t="shared" si="91"/>
        <v>0</v>
      </c>
      <c r="F904" s="94">
        <f t="shared" si="94"/>
        <v>0</v>
      </c>
      <c r="G904" s="94">
        <f>IF(AND(C904&lt;&gt;"",SUM(G$34:G903)&lt;E$25),$E$25/$E$29,0)</f>
        <v>0</v>
      </c>
      <c r="H904" s="94">
        <f t="shared" si="95"/>
        <v>0</v>
      </c>
      <c r="I904" s="94">
        <f t="shared" si="97"/>
        <v>0</v>
      </c>
      <c r="J904" s="320" t="str">
        <f t="shared" si="96"/>
        <v>2094–2095</v>
      </c>
      <c r="L904" s="356"/>
      <c r="N904" s="95"/>
    </row>
    <row r="905" spans="1:14" x14ac:dyDescent="0.3">
      <c r="A905" s="354">
        <v>71256</v>
      </c>
      <c r="B905" s="92">
        <f t="shared" si="92"/>
        <v>0</v>
      </c>
      <c r="C905" s="93"/>
      <c r="D905" s="94">
        <f t="shared" si="93"/>
        <v>0</v>
      </c>
      <c r="E905" s="355">
        <f t="shared" si="91"/>
        <v>0</v>
      </c>
      <c r="F905" s="94">
        <f t="shared" si="94"/>
        <v>0</v>
      </c>
      <c r="G905" s="94">
        <f>IF(AND(C905&lt;&gt;"",SUM(G$34:G904)&lt;E$25),$E$25/$E$29,0)</f>
        <v>0</v>
      </c>
      <c r="H905" s="94">
        <f t="shared" si="95"/>
        <v>0</v>
      </c>
      <c r="I905" s="94">
        <f t="shared" si="97"/>
        <v>0</v>
      </c>
      <c r="J905" s="320" t="str">
        <f t="shared" si="96"/>
        <v>2094–2095</v>
      </c>
      <c r="L905" s="356"/>
      <c r="N905" s="95"/>
    </row>
    <row r="906" spans="1:14" x14ac:dyDescent="0.3">
      <c r="A906" s="354">
        <v>71284</v>
      </c>
      <c r="B906" s="92">
        <f t="shared" si="92"/>
        <v>0</v>
      </c>
      <c r="C906" s="93"/>
      <c r="D906" s="94">
        <f t="shared" si="93"/>
        <v>0</v>
      </c>
      <c r="E906" s="355">
        <f t="shared" si="91"/>
        <v>0</v>
      </c>
      <c r="F906" s="94">
        <f t="shared" si="94"/>
        <v>0</v>
      </c>
      <c r="G906" s="94">
        <f>IF(AND(C906&lt;&gt;"",SUM(G$34:G905)&lt;E$25),$E$25/$E$29,0)</f>
        <v>0</v>
      </c>
      <c r="H906" s="94">
        <f t="shared" si="95"/>
        <v>0</v>
      </c>
      <c r="I906" s="94">
        <f t="shared" si="97"/>
        <v>0</v>
      </c>
      <c r="J906" s="320" t="str">
        <f t="shared" si="96"/>
        <v>2094–2095</v>
      </c>
      <c r="L906" s="356"/>
      <c r="N906" s="95"/>
    </row>
    <row r="907" spans="1:14" x14ac:dyDescent="0.3">
      <c r="A907" s="354">
        <v>71315</v>
      </c>
      <c r="B907" s="92">
        <f t="shared" si="92"/>
        <v>0</v>
      </c>
      <c r="C907" s="93"/>
      <c r="D907" s="94">
        <f t="shared" si="93"/>
        <v>0</v>
      </c>
      <c r="E907" s="355">
        <f t="shared" si="91"/>
        <v>0</v>
      </c>
      <c r="F907" s="94">
        <f t="shared" si="94"/>
        <v>0</v>
      </c>
      <c r="G907" s="94">
        <f>IF(AND(C907&lt;&gt;"",SUM(G$34:G906)&lt;E$25),$E$25/$E$29,0)</f>
        <v>0</v>
      </c>
      <c r="H907" s="94">
        <f t="shared" si="95"/>
        <v>0</v>
      </c>
      <c r="I907" s="94">
        <f t="shared" si="97"/>
        <v>0</v>
      </c>
      <c r="J907" s="320" t="str">
        <f t="shared" si="96"/>
        <v>2094–2095</v>
      </c>
      <c r="L907" s="356"/>
      <c r="N907" s="95"/>
    </row>
    <row r="908" spans="1:14" x14ac:dyDescent="0.3">
      <c r="A908" s="354">
        <v>71345</v>
      </c>
      <c r="B908" s="92">
        <f t="shared" si="92"/>
        <v>0</v>
      </c>
      <c r="C908" s="93"/>
      <c r="D908" s="94">
        <f t="shared" si="93"/>
        <v>0</v>
      </c>
      <c r="E908" s="355">
        <f t="shared" si="91"/>
        <v>0</v>
      </c>
      <c r="F908" s="94">
        <f t="shared" si="94"/>
        <v>0</v>
      </c>
      <c r="G908" s="94">
        <f>IF(AND(C908&lt;&gt;"",SUM(G$34:G907)&lt;E$25),$E$25/$E$29,0)</f>
        <v>0</v>
      </c>
      <c r="H908" s="94">
        <f t="shared" si="95"/>
        <v>0</v>
      </c>
      <c r="I908" s="94">
        <f t="shared" si="97"/>
        <v>0</v>
      </c>
      <c r="J908" s="320" t="str">
        <f t="shared" si="96"/>
        <v>2094–2095</v>
      </c>
      <c r="L908" s="356"/>
      <c r="N908" s="95"/>
    </row>
    <row r="909" spans="1:14" x14ac:dyDescent="0.3">
      <c r="A909" s="354">
        <v>71376</v>
      </c>
      <c r="B909" s="92">
        <f t="shared" si="92"/>
        <v>0</v>
      </c>
      <c r="C909" s="93"/>
      <c r="D909" s="94">
        <f t="shared" si="93"/>
        <v>0</v>
      </c>
      <c r="E909" s="355">
        <f t="shared" si="91"/>
        <v>0</v>
      </c>
      <c r="F909" s="94">
        <f t="shared" si="94"/>
        <v>0</v>
      </c>
      <c r="G909" s="94">
        <f>IF(AND(C909&lt;&gt;"",SUM(G$34:G908)&lt;E$25),$E$25/$E$29,0)</f>
        <v>0</v>
      </c>
      <c r="H909" s="94">
        <f t="shared" si="95"/>
        <v>0</v>
      </c>
      <c r="I909" s="94">
        <f t="shared" si="97"/>
        <v>0</v>
      </c>
      <c r="J909" s="320" t="str">
        <f t="shared" si="96"/>
        <v>2094–2095</v>
      </c>
      <c r="L909" s="356"/>
      <c r="N909" s="95"/>
    </row>
    <row r="910" spans="1:14" x14ac:dyDescent="0.3">
      <c r="A910" s="354">
        <v>71406</v>
      </c>
      <c r="B910" s="92">
        <f t="shared" si="92"/>
        <v>0</v>
      </c>
      <c r="C910" s="93"/>
      <c r="D910" s="94">
        <f t="shared" si="93"/>
        <v>0</v>
      </c>
      <c r="E910" s="355">
        <f t="shared" si="91"/>
        <v>0</v>
      </c>
      <c r="F910" s="94">
        <f t="shared" si="94"/>
        <v>0</v>
      </c>
      <c r="G910" s="94">
        <f>IF(AND(C910&lt;&gt;"",SUM(G$34:G909)&lt;E$25),$E$25/$E$29,0)</f>
        <v>0</v>
      </c>
      <c r="H910" s="94">
        <f t="shared" si="95"/>
        <v>0</v>
      </c>
      <c r="I910" s="94">
        <f t="shared" si="97"/>
        <v>0</v>
      </c>
      <c r="J910" s="320" t="str">
        <f t="shared" si="96"/>
        <v>2095–2096</v>
      </c>
      <c r="L910" s="356"/>
      <c r="N910" s="95"/>
    </row>
    <row r="911" spans="1:14" x14ac:dyDescent="0.3">
      <c r="A911" s="354">
        <v>71437</v>
      </c>
      <c r="B911" s="92">
        <f t="shared" si="92"/>
        <v>0</v>
      </c>
      <c r="C911" s="93"/>
      <c r="D911" s="94">
        <f t="shared" si="93"/>
        <v>0</v>
      </c>
      <c r="E911" s="355">
        <f t="shared" si="91"/>
        <v>0</v>
      </c>
      <c r="F911" s="94">
        <f t="shared" si="94"/>
        <v>0</v>
      </c>
      <c r="G911" s="94">
        <f>IF(AND(C911&lt;&gt;"",SUM(G$34:G910)&lt;E$25),$E$25/$E$29,0)</f>
        <v>0</v>
      </c>
      <c r="H911" s="94">
        <f t="shared" si="95"/>
        <v>0</v>
      </c>
      <c r="I911" s="94">
        <f t="shared" si="97"/>
        <v>0</v>
      </c>
      <c r="J911" s="320" t="str">
        <f t="shared" si="96"/>
        <v>2095–2096</v>
      </c>
      <c r="L911" s="356"/>
      <c r="N911" s="95"/>
    </row>
    <row r="912" spans="1:14" x14ac:dyDescent="0.3">
      <c r="A912" s="354">
        <v>71468</v>
      </c>
      <c r="B912" s="92">
        <f t="shared" si="92"/>
        <v>0</v>
      </c>
      <c r="C912" s="93"/>
      <c r="D912" s="94">
        <f t="shared" si="93"/>
        <v>0</v>
      </c>
      <c r="E912" s="355">
        <f t="shared" si="91"/>
        <v>0</v>
      </c>
      <c r="F912" s="94">
        <f t="shared" si="94"/>
        <v>0</v>
      </c>
      <c r="G912" s="94">
        <f>IF(AND(C912&lt;&gt;"",SUM(G$34:G911)&lt;E$25),$E$25/$E$29,0)</f>
        <v>0</v>
      </c>
      <c r="H912" s="94">
        <f t="shared" si="95"/>
        <v>0</v>
      </c>
      <c r="I912" s="94">
        <f t="shared" si="97"/>
        <v>0</v>
      </c>
      <c r="J912" s="320" t="str">
        <f t="shared" si="96"/>
        <v>2095–2096</v>
      </c>
      <c r="L912" s="356"/>
      <c r="N912" s="95"/>
    </row>
    <row r="913" spans="1:14" x14ac:dyDescent="0.3">
      <c r="A913" s="354">
        <v>71498</v>
      </c>
      <c r="B913" s="92">
        <f t="shared" si="92"/>
        <v>0</v>
      </c>
      <c r="C913" s="93"/>
      <c r="D913" s="94">
        <f t="shared" si="93"/>
        <v>0</v>
      </c>
      <c r="E913" s="355">
        <f t="shared" si="91"/>
        <v>0</v>
      </c>
      <c r="F913" s="94">
        <f t="shared" si="94"/>
        <v>0</v>
      </c>
      <c r="G913" s="94">
        <f>IF(AND(C913&lt;&gt;"",SUM(G$34:G912)&lt;E$25),$E$25/$E$29,0)</f>
        <v>0</v>
      </c>
      <c r="H913" s="94">
        <f t="shared" si="95"/>
        <v>0</v>
      </c>
      <c r="I913" s="94">
        <f t="shared" si="97"/>
        <v>0</v>
      </c>
      <c r="J913" s="320" t="str">
        <f t="shared" si="96"/>
        <v>2095–2096</v>
      </c>
      <c r="L913" s="356"/>
      <c r="N913" s="95"/>
    </row>
    <row r="914" spans="1:14" x14ac:dyDescent="0.3">
      <c r="A914" s="354">
        <v>71529</v>
      </c>
      <c r="B914" s="92">
        <f t="shared" si="92"/>
        <v>0</v>
      </c>
      <c r="C914" s="93"/>
      <c r="D914" s="94">
        <f t="shared" si="93"/>
        <v>0</v>
      </c>
      <c r="E914" s="355">
        <f t="shared" si="91"/>
        <v>0</v>
      </c>
      <c r="F914" s="94">
        <f t="shared" si="94"/>
        <v>0</v>
      </c>
      <c r="G914" s="94">
        <f>IF(AND(C914&lt;&gt;"",SUM(G$34:G913)&lt;E$25),$E$25/$E$29,0)</f>
        <v>0</v>
      </c>
      <c r="H914" s="94">
        <f t="shared" si="95"/>
        <v>0</v>
      </c>
      <c r="I914" s="94">
        <f t="shared" si="97"/>
        <v>0</v>
      </c>
      <c r="J914" s="320" t="str">
        <f t="shared" si="96"/>
        <v>2095–2096</v>
      </c>
      <c r="L914" s="356"/>
      <c r="N914" s="95"/>
    </row>
    <row r="915" spans="1:14" x14ac:dyDescent="0.3">
      <c r="A915" s="354">
        <v>71559</v>
      </c>
      <c r="B915" s="92">
        <f t="shared" si="92"/>
        <v>0</v>
      </c>
      <c r="C915" s="93"/>
      <c r="D915" s="94">
        <f t="shared" si="93"/>
        <v>0</v>
      </c>
      <c r="E915" s="355">
        <f t="shared" si="91"/>
        <v>0</v>
      </c>
      <c r="F915" s="94">
        <f t="shared" si="94"/>
        <v>0</v>
      </c>
      <c r="G915" s="94">
        <f>IF(AND(C915&lt;&gt;"",SUM(G$34:G914)&lt;E$25),$E$25/$E$29,0)</f>
        <v>0</v>
      </c>
      <c r="H915" s="94">
        <f t="shared" si="95"/>
        <v>0</v>
      </c>
      <c r="I915" s="94">
        <f t="shared" si="97"/>
        <v>0</v>
      </c>
      <c r="J915" s="320" t="str">
        <f t="shared" si="96"/>
        <v>2095–2096</v>
      </c>
      <c r="L915" s="356"/>
      <c r="N915" s="95"/>
    </row>
    <row r="916" spans="1:14" x14ac:dyDescent="0.3">
      <c r="A916" s="354">
        <v>71590</v>
      </c>
      <c r="B916" s="92">
        <f t="shared" si="92"/>
        <v>0</v>
      </c>
      <c r="C916" s="93"/>
      <c r="D916" s="94">
        <f t="shared" si="93"/>
        <v>0</v>
      </c>
      <c r="E916" s="355">
        <f t="shared" si="91"/>
        <v>0</v>
      </c>
      <c r="F916" s="94">
        <f t="shared" si="94"/>
        <v>0</v>
      </c>
      <c r="G916" s="94">
        <f>IF(AND(C916&lt;&gt;"",SUM(G$34:G915)&lt;E$25),$E$25/$E$29,0)</f>
        <v>0</v>
      </c>
      <c r="H916" s="94">
        <f t="shared" si="95"/>
        <v>0</v>
      </c>
      <c r="I916" s="94">
        <f t="shared" si="97"/>
        <v>0</v>
      </c>
      <c r="J916" s="320" t="str">
        <f t="shared" si="96"/>
        <v>2095–2096</v>
      </c>
      <c r="L916" s="356"/>
      <c r="N916" s="95"/>
    </row>
    <row r="917" spans="1:14" x14ac:dyDescent="0.3">
      <c r="A917" s="354">
        <v>71621</v>
      </c>
      <c r="B917" s="92">
        <f t="shared" si="92"/>
        <v>0</v>
      </c>
      <c r="C917" s="93"/>
      <c r="D917" s="94">
        <f t="shared" si="93"/>
        <v>0</v>
      </c>
      <c r="E917" s="355">
        <f t="shared" si="91"/>
        <v>0</v>
      </c>
      <c r="F917" s="94">
        <f t="shared" si="94"/>
        <v>0</v>
      </c>
      <c r="G917" s="94">
        <f>IF(AND(C917&lt;&gt;"",SUM(G$34:G916)&lt;E$25),$E$25/$E$29,0)</f>
        <v>0</v>
      </c>
      <c r="H917" s="94">
        <f t="shared" si="95"/>
        <v>0</v>
      </c>
      <c r="I917" s="94">
        <f t="shared" si="97"/>
        <v>0</v>
      </c>
      <c r="J917" s="320" t="str">
        <f t="shared" si="96"/>
        <v>2095–2096</v>
      </c>
      <c r="L917" s="356"/>
      <c r="N917" s="95"/>
    </row>
    <row r="918" spans="1:14" x14ac:dyDescent="0.3">
      <c r="A918" s="354">
        <v>71650</v>
      </c>
      <c r="B918" s="92">
        <f t="shared" si="92"/>
        <v>0</v>
      </c>
      <c r="C918" s="93"/>
      <c r="D918" s="94">
        <f t="shared" si="93"/>
        <v>0</v>
      </c>
      <c r="E918" s="355">
        <f t="shared" si="91"/>
        <v>0</v>
      </c>
      <c r="F918" s="94">
        <f t="shared" si="94"/>
        <v>0</v>
      </c>
      <c r="G918" s="94">
        <f>IF(AND(C918&lt;&gt;"",SUM(G$34:G917)&lt;E$25),$E$25/$E$29,0)</f>
        <v>0</v>
      </c>
      <c r="H918" s="94">
        <f t="shared" si="95"/>
        <v>0</v>
      </c>
      <c r="I918" s="94">
        <f t="shared" si="97"/>
        <v>0</v>
      </c>
      <c r="J918" s="320" t="str">
        <f t="shared" si="96"/>
        <v>2095–2096</v>
      </c>
      <c r="L918" s="356"/>
      <c r="N918" s="95"/>
    </row>
    <row r="919" spans="1:14" x14ac:dyDescent="0.3">
      <c r="A919" s="354">
        <v>71681</v>
      </c>
      <c r="B919" s="92">
        <f t="shared" si="92"/>
        <v>0</v>
      </c>
      <c r="C919" s="93"/>
      <c r="D919" s="94">
        <f t="shared" si="93"/>
        <v>0</v>
      </c>
      <c r="E919" s="355">
        <f t="shared" si="91"/>
        <v>0</v>
      </c>
      <c r="F919" s="94">
        <f t="shared" si="94"/>
        <v>0</v>
      </c>
      <c r="G919" s="94">
        <f>IF(AND(C919&lt;&gt;"",SUM(G$34:G918)&lt;E$25),$E$25/$E$29,0)</f>
        <v>0</v>
      </c>
      <c r="H919" s="94">
        <f t="shared" si="95"/>
        <v>0</v>
      </c>
      <c r="I919" s="94">
        <f t="shared" si="97"/>
        <v>0</v>
      </c>
      <c r="J919" s="320" t="str">
        <f t="shared" si="96"/>
        <v>2095–2096</v>
      </c>
      <c r="L919" s="356"/>
      <c r="N919" s="95"/>
    </row>
    <row r="920" spans="1:14" x14ac:dyDescent="0.3">
      <c r="A920" s="354">
        <v>71711</v>
      </c>
      <c r="B920" s="92">
        <f t="shared" si="92"/>
        <v>0</v>
      </c>
      <c r="C920" s="93"/>
      <c r="D920" s="94">
        <f t="shared" si="93"/>
        <v>0</v>
      </c>
      <c r="E920" s="355">
        <f t="shared" si="91"/>
        <v>0</v>
      </c>
      <c r="F920" s="94">
        <f t="shared" si="94"/>
        <v>0</v>
      </c>
      <c r="G920" s="94">
        <f>IF(AND(C920&lt;&gt;"",SUM(G$34:G919)&lt;E$25),$E$25/$E$29,0)</f>
        <v>0</v>
      </c>
      <c r="H920" s="94">
        <f t="shared" si="95"/>
        <v>0</v>
      </c>
      <c r="I920" s="94">
        <f t="shared" si="97"/>
        <v>0</v>
      </c>
      <c r="J920" s="320" t="str">
        <f t="shared" si="96"/>
        <v>2095–2096</v>
      </c>
      <c r="L920" s="356"/>
      <c r="N920" s="95"/>
    </row>
    <row r="921" spans="1:14" x14ac:dyDescent="0.3">
      <c r="A921" s="354">
        <v>71742</v>
      </c>
      <c r="B921" s="92">
        <f t="shared" si="92"/>
        <v>0</v>
      </c>
      <c r="C921" s="93"/>
      <c r="D921" s="94">
        <f t="shared" si="93"/>
        <v>0</v>
      </c>
      <c r="E921" s="355">
        <f t="shared" si="91"/>
        <v>0</v>
      </c>
      <c r="F921" s="94">
        <f t="shared" si="94"/>
        <v>0</v>
      </c>
      <c r="G921" s="94">
        <f>IF(AND(C921&lt;&gt;"",SUM(G$34:G920)&lt;E$25),$E$25/$E$29,0)</f>
        <v>0</v>
      </c>
      <c r="H921" s="94">
        <f t="shared" si="95"/>
        <v>0</v>
      </c>
      <c r="I921" s="94">
        <f t="shared" si="97"/>
        <v>0</v>
      </c>
      <c r="J921" s="320" t="str">
        <f t="shared" si="96"/>
        <v>2095–2096</v>
      </c>
      <c r="L921" s="356"/>
      <c r="N921" s="95"/>
    </row>
    <row r="922" spans="1:14" x14ac:dyDescent="0.3">
      <c r="A922" s="354">
        <v>71772</v>
      </c>
      <c r="B922" s="92">
        <f t="shared" si="92"/>
        <v>0</v>
      </c>
      <c r="C922" s="93"/>
      <c r="D922" s="94">
        <f t="shared" si="93"/>
        <v>0</v>
      </c>
      <c r="E922" s="355">
        <f t="shared" si="91"/>
        <v>0</v>
      </c>
      <c r="F922" s="94">
        <f t="shared" si="94"/>
        <v>0</v>
      </c>
      <c r="G922" s="94">
        <f>IF(AND(C922&lt;&gt;"",SUM(G$34:G921)&lt;E$25),$E$25/$E$29,0)</f>
        <v>0</v>
      </c>
      <c r="H922" s="94">
        <f t="shared" si="95"/>
        <v>0</v>
      </c>
      <c r="I922" s="94">
        <f t="shared" si="97"/>
        <v>0</v>
      </c>
      <c r="J922" s="320" t="str">
        <f t="shared" si="96"/>
        <v>2096–2097</v>
      </c>
      <c r="L922" s="356"/>
      <c r="N922" s="95"/>
    </row>
    <row r="923" spans="1:14" x14ac:dyDescent="0.3">
      <c r="A923" s="354">
        <v>71803</v>
      </c>
      <c r="B923" s="92">
        <f t="shared" si="92"/>
        <v>0</v>
      </c>
      <c r="C923" s="93"/>
      <c r="D923" s="94">
        <f t="shared" si="93"/>
        <v>0</v>
      </c>
      <c r="E923" s="355">
        <f t="shared" si="91"/>
        <v>0</v>
      </c>
      <c r="F923" s="94">
        <f t="shared" si="94"/>
        <v>0</v>
      </c>
      <c r="G923" s="94">
        <f>IF(AND(C923&lt;&gt;"",SUM(G$34:G922)&lt;E$25),$E$25/$E$29,0)</f>
        <v>0</v>
      </c>
      <c r="H923" s="94">
        <f t="shared" si="95"/>
        <v>0</v>
      </c>
      <c r="I923" s="94">
        <f t="shared" si="97"/>
        <v>0</v>
      </c>
      <c r="J923" s="320" t="str">
        <f t="shared" si="96"/>
        <v>2096–2097</v>
      </c>
      <c r="L923" s="356"/>
      <c r="N923" s="95"/>
    </row>
    <row r="924" spans="1:14" x14ac:dyDescent="0.3">
      <c r="A924" s="354">
        <v>71834</v>
      </c>
      <c r="B924" s="92">
        <f t="shared" si="92"/>
        <v>0</v>
      </c>
      <c r="C924" s="93"/>
      <c r="D924" s="94">
        <f t="shared" si="93"/>
        <v>0</v>
      </c>
      <c r="E924" s="355">
        <f t="shared" si="91"/>
        <v>0</v>
      </c>
      <c r="F924" s="94">
        <f t="shared" si="94"/>
        <v>0</v>
      </c>
      <c r="G924" s="94">
        <f>IF(AND(C924&lt;&gt;"",SUM(G$34:G923)&lt;E$25),$E$25/$E$29,0)</f>
        <v>0</v>
      </c>
      <c r="H924" s="94">
        <f t="shared" si="95"/>
        <v>0</v>
      </c>
      <c r="I924" s="94">
        <f t="shared" si="97"/>
        <v>0</v>
      </c>
      <c r="J924" s="320" t="str">
        <f t="shared" si="96"/>
        <v>2096–2097</v>
      </c>
      <c r="L924" s="356"/>
      <c r="N924" s="95"/>
    </row>
    <row r="925" spans="1:14" x14ac:dyDescent="0.3">
      <c r="A925" s="354">
        <v>71864</v>
      </c>
      <c r="B925" s="92">
        <f t="shared" si="92"/>
        <v>0</v>
      </c>
      <c r="C925" s="93"/>
      <c r="D925" s="94">
        <f t="shared" si="93"/>
        <v>0</v>
      </c>
      <c r="E925" s="355">
        <f t="shared" si="91"/>
        <v>0</v>
      </c>
      <c r="F925" s="94">
        <f t="shared" si="94"/>
        <v>0</v>
      </c>
      <c r="G925" s="94">
        <f>IF(AND(C925&lt;&gt;"",SUM(G$34:G924)&lt;E$25),$E$25/$E$29,0)</f>
        <v>0</v>
      </c>
      <c r="H925" s="94">
        <f t="shared" si="95"/>
        <v>0</v>
      </c>
      <c r="I925" s="94">
        <f t="shared" si="97"/>
        <v>0</v>
      </c>
      <c r="J925" s="320" t="str">
        <f t="shared" si="96"/>
        <v>2096–2097</v>
      </c>
      <c r="L925" s="356"/>
      <c r="N925" s="95"/>
    </row>
    <row r="926" spans="1:14" x14ac:dyDescent="0.3">
      <c r="A926" s="354">
        <v>71895</v>
      </c>
      <c r="B926" s="92">
        <f t="shared" si="92"/>
        <v>0</v>
      </c>
      <c r="C926" s="93"/>
      <c r="D926" s="94">
        <f t="shared" si="93"/>
        <v>0</v>
      </c>
      <c r="E926" s="355">
        <f t="shared" si="91"/>
        <v>0</v>
      </c>
      <c r="F926" s="94">
        <f t="shared" si="94"/>
        <v>0</v>
      </c>
      <c r="G926" s="94">
        <f>IF(AND(C926&lt;&gt;"",SUM(G$34:G925)&lt;E$25),$E$25/$E$29,0)</f>
        <v>0</v>
      </c>
      <c r="H926" s="94">
        <f t="shared" si="95"/>
        <v>0</v>
      </c>
      <c r="I926" s="94">
        <f t="shared" si="97"/>
        <v>0</v>
      </c>
      <c r="J926" s="320" t="str">
        <f t="shared" si="96"/>
        <v>2096–2097</v>
      </c>
      <c r="L926" s="356"/>
      <c r="N926" s="95"/>
    </row>
    <row r="927" spans="1:14" x14ac:dyDescent="0.3">
      <c r="A927" s="354">
        <v>71925</v>
      </c>
      <c r="B927" s="92">
        <f t="shared" si="92"/>
        <v>0</v>
      </c>
      <c r="C927" s="93"/>
      <c r="D927" s="94">
        <f t="shared" si="93"/>
        <v>0</v>
      </c>
      <c r="E927" s="355">
        <f t="shared" si="91"/>
        <v>0</v>
      </c>
      <c r="F927" s="94">
        <f t="shared" si="94"/>
        <v>0</v>
      </c>
      <c r="G927" s="94">
        <f>IF(AND(C927&lt;&gt;"",SUM(G$34:G926)&lt;E$25),$E$25/$E$29,0)</f>
        <v>0</v>
      </c>
      <c r="H927" s="94">
        <f t="shared" si="95"/>
        <v>0</v>
      </c>
      <c r="I927" s="94">
        <f t="shared" si="97"/>
        <v>0</v>
      </c>
      <c r="J927" s="320" t="str">
        <f t="shared" si="96"/>
        <v>2096–2097</v>
      </c>
      <c r="L927" s="356"/>
      <c r="N927" s="95"/>
    </row>
    <row r="928" spans="1:14" x14ac:dyDescent="0.3">
      <c r="A928" s="354">
        <v>71956</v>
      </c>
      <c r="B928" s="92">
        <f t="shared" si="92"/>
        <v>0</v>
      </c>
      <c r="C928" s="93"/>
      <c r="D928" s="94">
        <f t="shared" si="93"/>
        <v>0</v>
      </c>
      <c r="E928" s="355">
        <f t="shared" si="91"/>
        <v>0</v>
      </c>
      <c r="F928" s="94">
        <f t="shared" si="94"/>
        <v>0</v>
      </c>
      <c r="G928" s="94">
        <f>IF(AND(C928&lt;&gt;"",SUM(G$34:G927)&lt;E$25),$E$25/$E$29,0)</f>
        <v>0</v>
      </c>
      <c r="H928" s="94">
        <f t="shared" si="95"/>
        <v>0</v>
      </c>
      <c r="I928" s="94">
        <f t="shared" si="97"/>
        <v>0</v>
      </c>
      <c r="J928" s="320" t="str">
        <f t="shared" si="96"/>
        <v>2096–2097</v>
      </c>
      <c r="L928" s="356"/>
      <c r="N928" s="95"/>
    </row>
    <row r="929" spans="1:14" x14ac:dyDescent="0.3">
      <c r="A929" s="354">
        <v>71987</v>
      </c>
      <c r="B929" s="92">
        <f t="shared" si="92"/>
        <v>0</v>
      </c>
      <c r="C929" s="93"/>
      <c r="D929" s="94">
        <f t="shared" si="93"/>
        <v>0</v>
      </c>
      <c r="E929" s="355">
        <f t="shared" si="91"/>
        <v>0</v>
      </c>
      <c r="F929" s="94">
        <f t="shared" si="94"/>
        <v>0</v>
      </c>
      <c r="G929" s="94">
        <f>IF(AND(C929&lt;&gt;"",SUM(G$34:G928)&lt;E$25),$E$25/$E$29,0)</f>
        <v>0</v>
      </c>
      <c r="H929" s="94">
        <f t="shared" si="95"/>
        <v>0</v>
      </c>
      <c r="I929" s="94">
        <f t="shared" si="97"/>
        <v>0</v>
      </c>
      <c r="J929" s="320" t="str">
        <f t="shared" si="96"/>
        <v>2096–2097</v>
      </c>
      <c r="L929" s="356"/>
      <c r="N929" s="95"/>
    </row>
    <row r="930" spans="1:14" x14ac:dyDescent="0.3">
      <c r="A930" s="354">
        <v>72015</v>
      </c>
      <c r="B930" s="92">
        <f t="shared" si="92"/>
        <v>0</v>
      </c>
      <c r="C930" s="93"/>
      <c r="D930" s="94">
        <f t="shared" si="93"/>
        <v>0</v>
      </c>
      <c r="E930" s="355">
        <f t="shared" ref="E930:E993" si="98">C930-D930</f>
        <v>0</v>
      </c>
      <c r="F930" s="94">
        <f t="shared" si="94"/>
        <v>0</v>
      </c>
      <c r="G930" s="94">
        <f>IF(AND(C930&lt;&gt;"",SUM(G$34:G929)&lt;E$25),$E$25/$E$29,0)</f>
        <v>0</v>
      </c>
      <c r="H930" s="94">
        <f t="shared" si="95"/>
        <v>0</v>
      </c>
      <c r="I930" s="94">
        <f t="shared" si="97"/>
        <v>0</v>
      </c>
      <c r="J930" s="320" t="str">
        <f t="shared" si="96"/>
        <v>2096–2097</v>
      </c>
      <c r="L930" s="356"/>
      <c r="N930" s="95"/>
    </row>
    <row r="931" spans="1:14" x14ac:dyDescent="0.3">
      <c r="A931" s="354">
        <v>72046</v>
      </c>
      <c r="B931" s="92">
        <f t="shared" ref="B931:B994" si="99">IF(C931&gt;0,C931*-1,C931)</f>
        <v>0</v>
      </c>
      <c r="C931" s="93"/>
      <c r="D931" s="94">
        <f t="shared" ref="D931:D994" si="100">IF(C931="",0,IF($E$20="Beginning",IF(C930&lt;&gt;"",$F930*$E$16/12,0),IF(C930&lt;&gt;"",$F930*$E$16/12,$E$21*$E$16/12)))</f>
        <v>0</v>
      </c>
      <c r="E931" s="355">
        <f t="shared" si="98"/>
        <v>0</v>
      </c>
      <c r="F931" s="94">
        <f t="shared" ref="F931:F994" si="101">IF(C931="",0,IF(C930="",$E$21-E931,IF(C931&lt;&gt;"",F930-E931)))</f>
        <v>0</v>
      </c>
      <c r="G931" s="94">
        <f>IF(AND(C931&lt;&gt;"",SUM(G$34:G930)&lt;E$25),$E$25/$E$29,0)</f>
        <v>0</v>
      </c>
      <c r="H931" s="94">
        <f t="shared" ref="H931:H994" si="102">IF(C931&lt;&gt;"",G931+H930,0)</f>
        <v>0</v>
      </c>
      <c r="I931" s="94">
        <f t="shared" si="97"/>
        <v>0</v>
      </c>
      <c r="J931" s="320" t="str">
        <f t="shared" ref="J931:J994" si="103">IF(OR(MONTH(A931)=1,MONTH(A931)=2,MONTH(A931)=3,MONTH(A931)=4,MONTH(A931)=5,MONTH(A931)=6),YEAR(A931)-1&amp;"–"&amp;YEAR(A931),YEAR(A931)&amp;"–"&amp;YEAR(A931)+1)</f>
        <v>2096–2097</v>
      </c>
      <c r="L931" s="356"/>
      <c r="N931" s="95"/>
    </row>
    <row r="932" spans="1:14" x14ac:dyDescent="0.3">
      <c r="A932" s="354">
        <v>72076</v>
      </c>
      <c r="B932" s="92">
        <f t="shared" si="99"/>
        <v>0</v>
      </c>
      <c r="C932" s="93"/>
      <c r="D932" s="94">
        <f t="shared" si="100"/>
        <v>0</v>
      </c>
      <c r="E932" s="355">
        <f t="shared" si="98"/>
        <v>0</v>
      </c>
      <c r="F932" s="94">
        <f t="shared" si="101"/>
        <v>0</v>
      </c>
      <c r="G932" s="94">
        <f>IF(AND(C932&lt;&gt;"",SUM(G$34:G931)&lt;E$25),$E$25/$E$29,0)</f>
        <v>0</v>
      </c>
      <c r="H932" s="94">
        <f t="shared" si="102"/>
        <v>0</v>
      </c>
      <c r="I932" s="94">
        <f t="shared" ref="I932:I995" si="104">IF(C932&lt;&gt;"",$E$25-H932,0)</f>
        <v>0</v>
      </c>
      <c r="J932" s="320" t="str">
        <f t="shared" si="103"/>
        <v>2096–2097</v>
      </c>
      <c r="L932" s="356"/>
      <c r="N932" s="95"/>
    </row>
    <row r="933" spans="1:14" x14ac:dyDescent="0.3">
      <c r="A933" s="354">
        <v>72107</v>
      </c>
      <c r="B933" s="92">
        <f t="shared" si="99"/>
        <v>0</v>
      </c>
      <c r="C933" s="93"/>
      <c r="D933" s="94">
        <f t="shared" si="100"/>
        <v>0</v>
      </c>
      <c r="E933" s="355">
        <f t="shared" si="98"/>
        <v>0</v>
      </c>
      <c r="F933" s="94">
        <f t="shared" si="101"/>
        <v>0</v>
      </c>
      <c r="G933" s="94">
        <f>IF(AND(C933&lt;&gt;"",SUM(G$34:G932)&lt;E$25),$E$25/$E$29,0)</f>
        <v>0</v>
      </c>
      <c r="H933" s="94">
        <f t="shared" si="102"/>
        <v>0</v>
      </c>
      <c r="I933" s="94">
        <f t="shared" si="104"/>
        <v>0</v>
      </c>
      <c r="J933" s="320" t="str">
        <f t="shared" si="103"/>
        <v>2096–2097</v>
      </c>
      <c r="L933" s="356"/>
      <c r="N933" s="95"/>
    </row>
    <row r="934" spans="1:14" x14ac:dyDescent="0.3">
      <c r="A934" s="354">
        <v>72137</v>
      </c>
      <c r="B934" s="92">
        <f t="shared" si="99"/>
        <v>0</v>
      </c>
      <c r="C934" s="93"/>
      <c r="D934" s="94">
        <f t="shared" si="100"/>
        <v>0</v>
      </c>
      <c r="E934" s="355">
        <f t="shared" si="98"/>
        <v>0</v>
      </c>
      <c r="F934" s="94">
        <f t="shared" si="101"/>
        <v>0</v>
      </c>
      <c r="G934" s="94">
        <f>IF(AND(C934&lt;&gt;"",SUM(G$34:G933)&lt;E$25),$E$25/$E$29,0)</f>
        <v>0</v>
      </c>
      <c r="H934" s="94">
        <f t="shared" si="102"/>
        <v>0</v>
      </c>
      <c r="I934" s="94">
        <f t="shared" si="104"/>
        <v>0</v>
      </c>
      <c r="J934" s="320" t="str">
        <f t="shared" si="103"/>
        <v>2097–2098</v>
      </c>
      <c r="L934" s="356"/>
      <c r="N934" s="95"/>
    </row>
    <row r="935" spans="1:14" x14ac:dyDescent="0.3">
      <c r="A935" s="354">
        <v>72168</v>
      </c>
      <c r="B935" s="92">
        <f t="shared" si="99"/>
        <v>0</v>
      </c>
      <c r="C935" s="93"/>
      <c r="D935" s="94">
        <f t="shared" si="100"/>
        <v>0</v>
      </c>
      <c r="E935" s="355">
        <f t="shared" si="98"/>
        <v>0</v>
      </c>
      <c r="F935" s="94">
        <f t="shared" si="101"/>
        <v>0</v>
      </c>
      <c r="G935" s="94">
        <f>IF(AND(C935&lt;&gt;"",SUM(G$34:G934)&lt;E$25),$E$25/$E$29,0)</f>
        <v>0</v>
      </c>
      <c r="H935" s="94">
        <f t="shared" si="102"/>
        <v>0</v>
      </c>
      <c r="I935" s="94">
        <f t="shared" si="104"/>
        <v>0</v>
      </c>
      <c r="J935" s="320" t="str">
        <f t="shared" si="103"/>
        <v>2097–2098</v>
      </c>
      <c r="L935" s="356"/>
      <c r="N935" s="95"/>
    </row>
    <row r="936" spans="1:14" x14ac:dyDescent="0.3">
      <c r="A936" s="354">
        <v>72199</v>
      </c>
      <c r="B936" s="92">
        <f t="shared" si="99"/>
        <v>0</v>
      </c>
      <c r="C936" s="93"/>
      <c r="D936" s="94">
        <f t="shared" si="100"/>
        <v>0</v>
      </c>
      <c r="E936" s="355">
        <f t="shared" si="98"/>
        <v>0</v>
      </c>
      <c r="F936" s="94">
        <f t="shared" si="101"/>
        <v>0</v>
      </c>
      <c r="G936" s="94">
        <f>IF(AND(C936&lt;&gt;"",SUM(G$34:G935)&lt;E$25),$E$25/$E$29,0)</f>
        <v>0</v>
      </c>
      <c r="H936" s="94">
        <f t="shared" si="102"/>
        <v>0</v>
      </c>
      <c r="I936" s="94">
        <f t="shared" si="104"/>
        <v>0</v>
      </c>
      <c r="J936" s="320" t="str">
        <f t="shared" si="103"/>
        <v>2097–2098</v>
      </c>
      <c r="L936" s="356"/>
      <c r="N936" s="95"/>
    </row>
    <row r="937" spans="1:14" x14ac:dyDescent="0.3">
      <c r="A937" s="354">
        <v>72229</v>
      </c>
      <c r="B937" s="92">
        <f t="shared" si="99"/>
        <v>0</v>
      </c>
      <c r="C937" s="93"/>
      <c r="D937" s="94">
        <f t="shared" si="100"/>
        <v>0</v>
      </c>
      <c r="E937" s="355">
        <f t="shared" si="98"/>
        <v>0</v>
      </c>
      <c r="F937" s="94">
        <f t="shared" si="101"/>
        <v>0</v>
      </c>
      <c r="G937" s="94">
        <f>IF(AND(C937&lt;&gt;"",SUM(G$34:G936)&lt;E$25),$E$25/$E$29,0)</f>
        <v>0</v>
      </c>
      <c r="H937" s="94">
        <f t="shared" si="102"/>
        <v>0</v>
      </c>
      <c r="I937" s="94">
        <f t="shared" si="104"/>
        <v>0</v>
      </c>
      <c r="J937" s="320" t="str">
        <f t="shared" si="103"/>
        <v>2097–2098</v>
      </c>
      <c r="L937" s="356"/>
      <c r="N937" s="95"/>
    </row>
    <row r="938" spans="1:14" x14ac:dyDescent="0.3">
      <c r="A938" s="354">
        <v>72260</v>
      </c>
      <c r="B938" s="92">
        <f t="shared" si="99"/>
        <v>0</v>
      </c>
      <c r="C938" s="93"/>
      <c r="D938" s="94">
        <f t="shared" si="100"/>
        <v>0</v>
      </c>
      <c r="E938" s="355">
        <f t="shared" si="98"/>
        <v>0</v>
      </c>
      <c r="F938" s="94">
        <f t="shared" si="101"/>
        <v>0</v>
      </c>
      <c r="G938" s="94">
        <f>IF(AND(C938&lt;&gt;"",SUM(G$34:G937)&lt;E$25),$E$25/$E$29,0)</f>
        <v>0</v>
      </c>
      <c r="H938" s="94">
        <f t="shared" si="102"/>
        <v>0</v>
      </c>
      <c r="I938" s="94">
        <f t="shared" si="104"/>
        <v>0</v>
      </c>
      <c r="J938" s="320" t="str">
        <f t="shared" si="103"/>
        <v>2097–2098</v>
      </c>
      <c r="L938" s="356"/>
      <c r="N938" s="95"/>
    </row>
    <row r="939" spans="1:14" x14ac:dyDescent="0.3">
      <c r="A939" s="354">
        <v>72290</v>
      </c>
      <c r="B939" s="92">
        <f t="shared" si="99"/>
        <v>0</v>
      </c>
      <c r="C939" s="93"/>
      <c r="D939" s="94">
        <f t="shared" si="100"/>
        <v>0</v>
      </c>
      <c r="E939" s="355">
        <f t="shared" si="98"/>
        <v>0</v>
      </c>
      <c r="F939" s="94">
        <f t="shared" si="101"/>
        <v>0</v>
      </c>
      <c r="G939" s="94">
        <f>IF(AND(C939&lt;&gt;"",SUM(G$34:G938)&lt;E$25),$E$25/$E$29,0)</f>
        <v>0</v>
      </c>
      <c r="H939" s="94">
        <f t="shared" si="102"/>
        <v>0</v>
      </c>
      <c r="I939" s="94">
        <f t="shared" si="104"/>
        <v>0</v>
      </c>
      <c r="J939" s="320" t="str">
        <f t="shared" si="103"/>
        <v>2097–2098</v>
      </c>
      <c r="L939" s="356"/>
      <c r="N939" s="95"/>
    </row>
    <row r="940" spans="1:14" x14ac:dyDescent="0.3">
      <c r="A940" s="354">
        <v>72321</v>
      </c>
      <c r="B940" s="92">
        <f t="shared" si="99"/>
        <v>0</v>
      </c>
      <c r="C940" s="93"/>
      <c r="D940" s="94">
        <f t="shared" si="100"/>
        <v>0</v>
      </c>
      <c r="E940" s="355">
        <f t="shared" si="98"/>
        <v>0</v>
      </c>
      <c r="F940" s="94">
        <f t="shared" si="101"/>
        <v>0</v>
      </c>
      <c r="G940" s="94">
        <f>IF(AND(C940&lt;&gt;"",SUM(G$34:G939)&lt;E$25),$E$25/$E$29,0)</f>
        <v>0</v>
      </c>
      <c r="H940" s="94">
        <f t="shared" si="102"/>
        <v>0</v>
      </c>
      <c r="I940" s="94">
        <f t="shared" si="104"/>
        <v>0</v>
      </c>
      <c r="J940" s="320" t="str">
        <f t="shared" si="103"/>
        <v>2097–2098</v>
      </c>
      <c r="L940" s="356"/>
      <c r="N940" s="95"/>
    </row>
    <row r="941" spans="1:14" x14ac:dyDescent="0.3">
      <c r="A941" s="354">
        <v>72352</v>
      </c>
      <c r="B941" s="92">
        <f t="shared" si="99"/>
        <v>0</v>
      </c>
      <c r="C941" s="93"/>
      <c r="D941" s="94">
        <f t="shared" si="100"/>
        <v>0</v>
      </c>
      <c r="E941" s="355">
        <f t="shared" si="98"/>
        <v>0</v>
      </c>
      <c r="F941" s="94">
        <f t="shared" si="101"/>
        <v>0</v>
      </c>
      <c r="G941" s="94">
        <f>IF(AND(C941&lt;&gt;"",SUM(G$34:G940)&lt;E$25),$E$25/$E$29,0)</f>
        <v>0</v>
      </c>
      <c r="H941" s="94">
        <f t="shared" si="102"/>
        <v>0</v>
      </c>
      <c r="I941" s="94">
        <f t="shared" si="104"/>
        <v>0</v>
      </c>
      <c r="J941" s="320" t="str">
        <f t="shared" si="103"/>
        <v>2097–2098</v>
      </c>
      <c r="L941" s="356"/>
      <c r="N941" s="95"/>
    </row>
    <row r="942" spans="1:14" x14ac:dyDescent="0.3">
      <c r="A942" s="354">
        <v>72380</v>
      </c>
      <c r="B942" s="92">
        <f t="shared" si="99"/>
        <v>0</v>
      </c>
      <c r="C942" s="93"/>
      <c r="D942" s="94">
        <f t="shared" si="100"/>
        <v>0</v>
      </c>
      <c r="E942" s="355">
        <f t="shared" si="98"/>
        <v>0</v>
      </c>
      <c r="F942" s="94">
        <f t="shared" si="101"/>
        <v>0</v>
      </c>
      <c r="G942" s="94">
        <f>IF(AND(C942&lt;&gt;"",SUM(G$34:G941)&lt;E$25),$E$25/$E$29,0)</f>
        <v>0</v>
      </c>
      <c r="H942" s="94">
        <f t="shared" si="102"/>
        <v>0</v>
      </c>
      <c r="I942" s="94">
        <f t="shared" si="104"/>
        <v>0</v>
      </c>
      <c r="J942" s="320" t="str">
        <f t="shared" si="103"/>
        <v>2097–2098</v>
      </c>
      <c r="L942" s="356"/>
      <c r="N942" s="95"/>
    </row>
    <row r="943" spans="1:14" x14ac:dyDescent="0.3">
      <c r="A943" s="354">
        <v>72411</v>
      </c>
      <c r="B943" s="92">
        <f t="shared" si="99"/>
        <v>0</v>
      </c>
      <c r="C943" s="93"/>
      <c r="D943" s="94">
        <f t="shared" si="100"/>
        <v>0</v>
      </c>
      <c r="E943" s="355">
        <f t="shared" si="98"/>
        <v>0</v>
      </c>
      <c r="F943" s="94">
        <f t="shared" si="101"/>
        <v>0</v>
      </c>
      <c r="G943" s="94">
        <f>IF(AND(C943&lt;&gt;"",SUM(G$34:G942)&lt;E$25),$E$25/$E$29,0)</f>
        <v>0</v>
      </c>
      <c r="H943" s="94">
        <f t="shared" si="102"/>
        <v>0</v>
      </c>
      <c r="I943" s="94">
        <f t="shared" si="104"/>
        <v>0</v>
      </c>
      <c r="J943" s="320" t="str">
        <f t="shared" si="103"/>
        <v>2097–2098</v>
      </c>
      <c r="L943" s="356"/>
      <c r="N943" s="95"/>
    </row>
    <row r="944" spans="1:14" x14ac:dyDescent="0.3">
      <c r="A944" s="354">
        <v>72441</v>
      </c>
      <c r="B944" s="92">
        <f t="shared" si="99"/>
        <v>0</v>
      </c>
      <c r="C944" s="93"/>
      <c r="D944" s="94">
        <f t="shared" si="100"/>
        <v>0</v>
      </c>
      <c r="E944" s="355">
        <f t="shared" si="98"/>
        <v>0</v>
      </c>
      <c r="F944" s="94">
        <f t="shared" si="101"/>
        <v>0</v>
      </c>
      <c r="G944" s="94">
        <f>IF(AND(C944&lt;&gt;"",SUM(G$34:G943)&lt;E$25),$E$25/$E$29,0)</f>
        <v>0</v>
      </c>
      <c r="H944" s="94">
        <f t="shared" si="102"/>
        <v>0</v>
      </c>
      <c r="I944" s="94">
        <f t="shared" si="104"/>
        <v>0</v>
      </c>
      <c r="J944" s="320" t="str">
        <f t="shared" si="103"/>
        <v>2097–2098</v>
      </c>
      <c r="L944" s="356"/>
      <c r="N944" s="95"/>
    </row>
    <row r="945" spans="1:14" x14ac:dyDescent="0.3">
      <c r="A945" s="354">
        <v>72472</v>
      </c>
      <c r="B945" s="92">
        <f t="shared" si="99"/>
        <v>0</v>
      </c>
      <c r="C945" s="93"/>
      <c r="D945" s="94">
        <f t="shared" si="100"/>
        <v>0</v>
      </c>
      <c r="E945" s="355">
        <f t="shared" si="98"/>
        <v>0</v>
      </c>
      <c r="F945" s="94">
        <f t="shared" si="101"/>
        <v>0</v>
      </c>
      <c r="G945" s="94">
        <f>IF(AND(C945&lt;&gt;"",SUM(G$34:G944)&lt;E$25),$E$25/$E$29,0)</f>
        <v>0</v>
      </c>
      <c r="H945" s="94">
        <f t="shared" si="102"/>
        <v>0</v>
      </c>
      <c r="I945" s="94">
        <f t="shared" si="104"/>
        <v>0</v>
      </c>
      <c r="J945" s="320" t="str">
        <f t="shared" si="103"/>
        <v>2097–2098</v>
      </c>
      <c r="L945" s="356"/>
      <c r="N945" s="95"/>
    </row>
    <row r="946" spans="1:14" x14ac:dyDescent="0.3">
      <c r="A946" s="354">
        <v>72502</v>
      </c>
      <c r="B946" s="92">
        <f t="shared" si="99"/>
        <v>0</v>
      </c>
      <c r="C946" s="93"/>
      <c r="D946" s="94">
        <f t="shared" si="100"/>
        <v>0</v>
      </c>
      <c r="E946" s="355">
        <f t="shared" si="98"/>
        <v>0</v>
      </c>
      <c r="F946" s="94">
        <f t="shared" si="101"/>
        <v>0</v>
      </c>
      <c r="G946" s="94">
        <f>IF(AND(C946&lt;&gt;"",SUM(G$34:G945)&lt;E$25),$E$25/$E$29,0)</f>
        <v>0</v>
      </c>
      <c r="H946" s="94">
        <f t="shared" si="102"/>
        <v>0</v>
      </c>
      <c r="I946" s="94">
        <f t="shared" si="104"/>
        <v>0</v>
      </c>
      <c r="J946" s="320" t="str">
        <f t="shared" si="103"/>
        <v>2098–2099</v>
      </c>
      <c r="L946" s="356"/>
      <c r="N946" s="95"/>
    </row>
    <row r="947" spans="1:14" x14ac:dyDescent="0.3">
      <c r="A947" s="354">
        <v>72533</v>
      </c>
      <c r="B947" s="92">
        <f t="shared" si="99"/>
        <v>0</v>
      </c>
      <c r="C947" s="93"/>
      <c r="D947" s="94">
        <f t="shared" si="100"/>
        <v>0</v>
      </c>
      <c r="E947" s="355">
        <f t="shared" si="98"/>
        <v>0</v>
      </c>
      <c r="F947" s="94">
        <f t="shared" si="101"/>
        <v>0</v>
      </c>
      <c r="G947" s="94">
        <f>IF(AND(C947&lt;&gt;"",SUM(G$34:G946)&lt;E$25),$E$25/$E$29,0)</f>
        <v>0</v>
      </c>
      <c r="H947" s="94">
        <f t="shared" si="102"/>
        <v>0</v>
      </c>
      <c r="I947" s="94">
        <f t="shared" si="104"/>
        <v>0</v>
      </c>
      <c r="J947" s="320" t="str">
        <f t="shared" si="103"/>
        <v>2098–2099</v>
      </c>
      <c r="L947" s="356"/>
      <c r="N947" s="95"/>
    </row>
    <row r="948" spans="1:14" x14ac:dyDescent="0.3">
      <c r="A948" s="354">
        <v>72564</v>
      </c>
      <c r="B948" s="92">
        <f t="shared" si="99"/>
        <v>0</v>
      </c>
      <c r="C948" s="93"/>
      <c r="D948" s="94">
        <f t="shared" si="100"/>
        <v>0</v>
      </c>
      <c r="E948" s="355">
        <f t="shared" si="98"/>
        <v>0</v>
      </c>
      <c r="F948" s="94">
        <f t="shared" si="101"/>
        <v>0</v>
      </c>
      <c r="G948" s="94">
        <f>IF(AND(C948&lt;&gt;"",SUM(G$34:G947)&lt;E$25),$E$25/$E$29,0)</f>
        <v>0</v>
      </c>
      <c r="H948" s="94">
        <f t="shared" si="102"/>
        <v>0</v>
      </c>
      <c r="I948" s="94">
        <f t="shared" si="104"/>
        <v>0</v>
      </c>
      <c r="J948" s="320" t="str">
        <f t="shared" si="103"/>
        <v>2098–2099</v>
      </c>
      <c r="L948" s="356"/>
      <c r="N948" s="95"/>
    </row>
    <row r="949" spans="1:14" x14ac:dyDescent="0.3">
      <c r="A949" s="354">
        <v>72594</v>
      </c>
      <c r="B949" s="92">
        <f t="shared" si="99"/>
        <v>0</v>
      </c>
      <c r="C949" s="93"/>
      <c r="D949" s="94">
        <f t="shared" si="100"/>
        <v>0</v>
      </c>
      <c r="E949" s="355">
        <f t="shared" si="98"/>
        <v>0</v>
      </c>
      <c r="F949" s="94">
        <f t="shared" si="101"/>
        <v>0</v>
      </c>
      <c r="G949" s="94">
        <f>IF(AND(C949&lt;&gt;"",SUM(G$34:G948)&lt;E$25),$E$25/$E$29,0)</f>
        <v>0</v>
      </c>
      <c r="H949" s="94">
        <f t="shared" si="102"/>
        <v>0</v>
      </c>
      <c r="I949" s="94">
        <f t="shared" si="104"/>
        <v>0</v>
      </c>
      <c r="J949" s="320" t="str">
        <f t="shared" si="103"/>
        <v>2098–2099</v>
      </c>
      <c r="L949" s="356"/>
      <c r="N949" s="95"/>
    </row>
    <row r="950" spans="1:14" x14ac:dyDescent="0.3">
      <c r="A950" s="354">
        <v>72625</v>
      </c>
      <c r="B950" s="92">
        <f t="shared" si="99"/>
        <v>0</v>
      </c>
      <c r="C950" s="93"/>
      <c r="D950" s="94">
        <f t="shared" si="100"/>
        <v>0</v>
      </c>
      <c r="E950" s="355">
        <f t="shared" si="98"/>
        <v>0</v>
      </c>
      <c r="F950" s="94">
        <f t="shared" si="101"/>
        <v>0</v>
      </c>
      <c r="G950" s="94">
        <f>IF(AND(C950&lt;&gt;"",SUM(G$34:G949)&lt;E$25),$E$25/$E$29,0)</f>
        <v>0</v>
      </c>
      <c r="H950" s="94">
        <f t="shared" si="102"/>
        <v>0</v>
      </c>
      <c r="I950" s="94">
        <f t="shared" si="104"/>
        <v>0</v>
      </c>
      <c r="J950" s="320" t="str">
        <f t="shared" si="103"/>
        <v>2098–2099</v>
      </c>
      <c r="L950" s="356"/>
      <c r="N950" s="95"/>
    </row>
    <row r="951" spans="1:14" x14ac:dyDescent="0.3">
      <c r="A951" s="354">
        <v>72655</v>
      </c>
      <c r="B951" s="92">
        <f t="shared" si="99"/>
        <v>0</v>
      </c>
      <c r="C951" s="93"/>
      <c r="D951" s="94">
        <f t="shared" si="100"/>
        <v>0</v>
      </c>
      <c r="E951" s="355">
        <f t="shared" si="98"/>
        <v>0</v>
      </c>
      <c r="F951" s="94">
        <f t="shared" si="101"/>
        <v>0</v>
      </c>
      <c r="G951" s="94">
        <f>IF(AND(C951&lt;&gt;"",SUM(G$34:G950)&lt;E$25),$E$25/$E$29,0)</f>
        <v>0</v>
      </c>
      <c r="H951" s="94">
        <f t="shared" si="102"/>
        <v>0</v>
      </c>
      <c r="I951" s="94">
        <f t="shared" si="104"/>
        <v>0</v>
      </c>
      <c r="J951" s="320" t="str">
        <f t="shared" si="103"/>
        <v>2098–2099</v>
      </c>
      <c r="L951" s="356"/>
      <c r="N951" s="95"/>
    </row>
    <row r="952" spans="1:14" x14ac:dyDescent="0.3">
      <c r="A952" s="354">
        <v>72686</v>
      </c>
      <c r="B952" s="92">
        <f t="shared" si="99"/>
        <v>0</v>
      </c>
      <c r="C952" s="93"/>
      <c r="D952" s="94">
        <f t="shared" si="100"/>
        <v>0</v>
      </c>
      <c r="E952" s="355">
        <f t="shared" si="98"/>
        <v>0</v>
      </c>
      <c r="F952" s="94">
        <f t="shared" si="101"/>
        <v>0</v>
      </c>
      <c r="G952" s="94">
        <f>IF(AND(C952&lt;&gt;"",SUM(G$34:G951)&lt;E$25),$E$25/$E$29,0)</f>
        <v>0</v>
      </c>
      <c r="H952" s="94">
        <f t="shared" si="102"/>
        <v>0</v>
      </c>
      <c r="I952" s="94">
        <f t="shared" si="104"/>
        <v>0</v>
      </c>
      <c r="J952" s="320" t="str">
        <f t="shared" si="103"/>
        <v>2098–2099</v>
      </c>
      <c r="L952" s="356"/>
      <c r="N952" s="95"/>
    </row>
    <row r="953" spans="1:14" x14ac:dyDescent="0.3">
      <c r="A953" s="354">
        <v>72717</v>
      </c>
      <c r="B953" s="92">
        <f t="shared" si="99"/>
        <v>0</v>
      </c>
      <c r="C953" s="93"/>
      <c r="D953" s="94">
        <f t="shared" si="100"/>
        <v>0</v>
      </c>
      <c r="E953" s="355">
        <f t="shared" si="98"/>
        <v>0</v>
      </c>
      <c r="F953" s="94">
        <f t="shared" si="101"/>
        <v>0</v>
      </c>
      <c r="G953" s="94">
        <f>IF(AND(C953&lt;&gt;"",SUM(G$34:G952)&lt;E$25),$E$25/$E$29,0)</f>
        <v>0</v>
      </c>
      <c r="H953" s="94">
        <f t="shared" si="102"/>
        <v>0</v>
      </c>
      <c r="I953" s="94">
        <f t="shared" si="104"/>
        <v>0</v>
      </c>
      <c r="J953" s="320" t="str">
        <f t="shared" si="103"/>
        <v>2098–2099</v>
      </c>
      <c r="L953" s="356"/>
      <c r="N953" s="95"/>
    </row>
    <row r="954" spans="1:14" x14ac:dyDescent="0.3">
      <c r="A954" s="354">
        <v>72745</v>
      </c>
      <c r="B954" s="92">
        <f t="shared" si="99"/>
        <v>0</v>
      </c>
      <c r="C954" s="93"/>
      <c r="D954" s="94">
        <f t="shared" si="100"/>
        <v>0</v>
      </c>
      <c r="E954" s="355">
        <f t="shared" si="98"/>
        <v>0</v>
      </c>
      <c r="F954" s="94">
        <f t="shared" si="101"/>
        <v>0</v>
      </c>
      <c r="G954" s="94">
        <f>IF(AND(C954&lt;&gt;"",SUM(G$34:G953)&lt;E$25),$E$25/$E$29,0)</f>
        <v>0</v>
      </c>
      <c r="H954" s="94">
        <f t="shared" si="102"/>
        <v>0</v>
      </c>
      <c r="I954" s="94">
        <f t="shared" si="104"/>
        <v>0</v>
      </c>
      <c r="J954" s="320" t="str">
        <f t="shared" si="103"/>
        <v>2098–2099</v>
      </c>
      <c r="L954" s="356"/>
      <c r="N954" s="95"/>
    </row>
    <row r="955" spans="1:14" x14ac:dyDescent="0.3">
      <c r="A955" s="354">
        <v>72776</v>
      </c>
      <c r="B955" s="92">
        <f t="shared" si="99"/>
        <v>0</v>
      </c>
      <c r="C955" s="93"/>
      <c r="D955" s="94">
        <f t="shared" si="100"/>
        <v>0</v>
      </c>
      <c r="E955" s="355">
        <f t="shared" si="98"/>
        <v>0</v>
      </c>
      <c r="F955" s="94">
        <f t="shared" si="101"/>
        <v>0</v>
      </c>
      <c r="G955" s="94">
        <f>IF(AND(C955&lt;&gt;"",SUM(G$34:G954)&lt;E$25),$E$25/$E$29,0)</f>
        <v>0</v>
      </c>
      <c r="H955" s="94">
        <f t="shared" si="102"/>
        <v>0</v>
      </c>
      <c r="I955" s="94">
        <f t="shared" si="104"/>
        <v>0</v>
      </c>
      <c r="J955" s="320" t="str">
        <f t="shared" si="103"/>
        <v>2098–2099</v>
      </c>
      <c r="L955" s="356"/>
      <c r="N955" s="95"/>
    </row>
    <row r="956" spans="1:14" x14ac:dyDescent="0.3">
      <c r="A956" s="354">
        <v>72806</v>
      </c>
      <c r="B956" s="92">
        <f t="shared" si="99"/>
        <v>0</v>
      </c>
      <c r="C956" s="93"/>
      <c r="D956" s="94">
        <f t="shared" si="100"/>
        <v>0</v>
      </c>
      <c r="E956" s="355">
        <f t="shared" si="98"/>
        <v>0</v>
      </c>
      <c r="F956" s="94">
        <f t="shared" si="101"/>
        <v>0</v>
      </c>
      <c r="G956" s="94">
        <f>IF(AND(C956&lt;&gt;"",SUM(G$34:G955)&lt;E$25),$E$25/$E$29,0)</f>
        <v>0</v>
      </c>
      <c r="H956" s="94">
        <f t="shared" si="102"/>
        <v>0</v>
      </c>
      <c r="I956" s="94">
        <f t="shared" si="104"/>
        <v>0</v>
      </c>
      <c r="J956" s="320" t="str">
        <f t="shared" si="103"/>
        <v>2098–2099</v>
      </c>
      <c r="L956" s="356"/>
      <c r="N956" s="95"/>
    </row>
    <row r="957" spans="1:14" x14ac:dyDescent="0.3">
      <c r="A957" s="354">
        <v>72837</v>
      </c>
      <c r="B957" s="92">
        <f t="shared" si="99"/>
        <v>0</v>
      </c>
      <c r="C957" s="93"/>
      <c r="D957" s="94">
        <f t="shared" si="100"/>
        <v>0</v>
      </c>
      <c r="E957" s="355">
        <f t="shared" si="98"/>
        <v>0</v>
      </c>
      <c r="F957" s="94">
        <f t="shared" si="101"/>
        <v>0</v>
      </c>
      <c r="G957" s="94">
        <f>IF(AND(C957&lt;&gt;"",SUM(G$34:G956)&lt;E$25),$E$25/$E$29,0)</f>
        <v>0</v>
      </c>
      <c r="H957" s="94">
        <f t="shared" si="102"/>
        <v>0</v>
      </c>
      <c r="I957" s="94">
        <f t="shared" si="104"/>
        <v>0</v>
      </c>
      <c r="J957" s="320" t="str">
        <f t="shared" si="103"/>
        <v>2098–2099</v>
      </c>
      <c r="L957" s="356"/>
      <c r="N957" s="95"/>
    </row>
    <row r="958" spans="1:14" x14ac:dyDescent="0.3">
      <c r="A958" s="354">
        <v>72867</v>
      </c>
      <c r="B958" s="92">
        <f t="shared" si="99"/>
        <v>0</v>
      </c>
      <c r="C958" s="93"/>
      <c r="D958" s="94">
        <f t="shared" si="100"/>
        <v>0</v>
      </c>
      <c r="E958" s="355">
        <f t="shared" si="98"/>
        <v>0</v>
      </c>
      <c r="F958" s="94">
        <f t="shared" si="101"/>
        <v>0</v>
      </c>
      <c r="G958" s="94">
        <f>IF(AND(C958&lt;&gt;"",SUM(G$34:G957)&lt;E$25),$E$25/$E$29,0)</f>
        <v>0</v>
      </c>
      <c r="H958" s="94">
        <f t="shared" si="102"/>
        <v>0</v>
      </c>
      <c r="I958" s="94">
        <f t="shared" si="104"/>
        <v>0</v>
      </c>
      <c r="J958" s="320" t="str">
        <f t="shared" si="103"/>
        <v>2099–2100</v>
      </c>
      <c r="L958" s="356"/>
      <c r="N958" s="95"/>
    </row>
    <row r="959" spans="1:14" x14ac:dyDescent="0.3">
      <c r="A959" s="354">
        <v>72898</v>
      </c>
      <c r="B959" s="92">
        <f t="shared" si="99"/>
        <v>0</v>
      </c>
      <c r="C959" s="93"/>
      <c r="D959" s="94">
        <f t="shared" si="100"/>
        <v>0</v>
      </c>
      <c r="E959" s="355">
        <f t="shared" si="98"/>
        <v>0</v>
      </c>
      <c r="F959" s="94">
        <f t="shared" si="101"/>
        <v>0</v>
      </c>
      <c r="G959" s="94">
        <f>IF(AND(C959&lt;&gt;"",SUM(G$34:G958)&lt;E$25),$E$25/$E$29,0)</f>
        <v>0</v>
      </c>
      <c r="H959" s="94">
        <f t="shared" si="102"/>
        <v>0</v>
      </c>
      <c r="I959" s="94">
        <f t="shared" si="104"/>
        <v>0</v>
      </c>
      <c r="J959" s="320" t="str">
        <f t="shared" si="103"/>
        <v>2099–2100</v>
      </c>
      <c r="L959" s="356"/>
      <c r="N959" s="95"/>
    </row>
    <row r="960" spans="1:14" x14ac:dyDescent="0.3">
      <c r="A960" s="354">
        <v>72929</v>
      </c>
      <c r="B960" s="92">
        <f t="shared" si="99"/>
        <v>0</v>
      </c>
      <c r="C960" s="93"/>
      <c r="D960" s="94">
        <f t="shared" si="100"/>
        <v>0</v>
      </c>
      <c r="E960" s="355">
        <f t="shared" si="98"/>
        <v>0</v>
      </c>
      <c r="F960" s="94">
        <f t="shared" si="101"/>
        <v>0</v>
      </c>
      <c r="G960" s="94">
        <f>IF(AND(C960&lt;&gt;"",SUM(G$34:G959)&lt;E$25),$E$25/$E$29,0)</f>
        <v>0</v>
      </c>
      <c r="H960" s="94">
        <f t="shared" si="102"/>
        <v>0</v>
      </c>
      <c r="I960" s="94">
        <f t="shared" si="104"/>
        <v>0</v>
      </c>
      <c r="J960" s="320" t="str">
        <f t="shared" si="103"/>
        <v>2099–2100</v>
      </c>
      <c r="L960" s="356"/>
      <c r="N960" s="95"/>
    </row>
    <row r="961" spans="1:14" x14ac:dyDescent="0.3">
      <c r="A961" s="354">
        <v>72959</v>
      </c>
      <c r="B961" s="92">
        <f t="shared" si="99"/>
        <v>0</v>
      </c>
      <c r="C961" s="93"/>
      <c r="D961" s="94">
        <f t="shared" si="100"/>
        <v>0</v>
      </c>
      <c r="E961" s="355">
        <f t="shared" si="98"/>
        <v>0</v>
      </c>
      <c r="F961" s="94">
        <f t="shared" si="101"/>
        <v>0</v>
      </c>
      <c r="G961" s="94">
        <f>IF(AND(C961&lt;&gt;"",SUM(G$34:G960)&lt;E$25),$E$25/$E$29,0)</f>
        <v>0</v>
      </c>
      <c r="H961" s="94">
        <f t="shared" si="102"/>
        <v>0</v>
      </c>
      <c r="I961" s="94">
        <f t="shared" si="104"/>
        <v>0</v>
      </c>
      <c r="J961" s="320" t="str">
        <f t="shared" si="103"/>
        <v>2099–2100</v>
      </c>
      <c r="L961" s="356"/>
      <c r="N961" s="95"/>
    </row>
    <row r="962" spans="1:14" x14ac:dyDescent="0.3">
      <c r="A962" s="354">
        <v>72990</v>
      </c>
      <c r="B962" s="92">
        <f t="shared" si="99"/>
        <v>0</v>
      </c>
      <c r="C962" s="93"/>
      <c r="D962" s="94">
        <f t="shared" si="100"/>
        <v>0</v>
      </c>
      <c r="E962" s="355">
        <f t="shared" si="98"/>
        <v>0</v>
      </c>
      <c r="F962" s="94">
        <f t="shared" si="101"/>
        <v>0</v>
      </c>
      <c r="G962" s="94">
        <f>IF(AND(C962&lt;&gt;"",SUM(G$34:G961)&lt;E$25),$E$25/$E$29,0)</f>
        <v>0</v>
      </c>
      <c r="H962" s="94">
        <f t="shared" si="102"/>
        <v>0</v>
      </c>
      <c r="I962" s="94">
        <f t="shared" si="104"/>
        <v>0</v>
      </c>
      <c r="J962" s="320" t="str">
        <f t="shared" si="103"/>
        <v>2099–2100</v>
      </c>
      <c r="L962" s="356"/>
      <c r="N962" s="95"/>
    </row>
    <row r="963" spans="1:14" x14ac:dyDescent="0.3">
      <c r="A963" s="354">
        <v>73020</v>
      </c>
      <c r="B963" s="92">
        <f t="shared" si="99"/>
        <v>0</v>
      </c>
      <c r="C963" s="93"/>
      <c r="D963" s="94">
        <f t="shared" si="100"/>
        <v>0</v>
      </c>
      <c r="E963" s="355">
        <f t="shared" si="98"/>
        <v>0</v>
      </c>
      <c r="F963" s="94">
        <f t="shared" si="101"/>
        <v>0</v>
      </c>
      <c r="G963" s="94">
        <f>IF(AND(C963&lt;&gt;"",SUM(G$34:G962)&lt;E$25),$E$25/$E$29,0)</f>
        <v>0</v>
      </c>
      <c r="H963" s="94">
        <f t="shared" si="102"/>
        <v>0</v>
      </c>
      <c r="I963" s="94">
        <f t="shared" si="104"/>
        <v>0</v>
      </c>
      <c r="J963" s="320" t="str">
        <f t="shared" si="103"/>
        <v>2099–2100</v>
      </c>
      <c r="L963" s="356"/>
      <c r="N963" s="95"/>
    </row>
    <row r="964" spans="1:14" x14ac:dyDescent="0.3">
      <c r="A964" s="354">
        <v>73051</v>
      </c>
      <c r="B964" s="92">
        <f t="shared" si="99"/>
        <v>0</v>
      </c>
      <c r="C964" s="93"/>
      <c r="D964" s="94">
        <f t="shared" si="100"/>
        <v>0</v>
      </c>
      <c r="E964" s="355">
        <f t="shared" si="98"/>
        <v>0</v>
      </c>
      <c r="F964" s="94">
        <f t="shared" si="101"/>
        <v>0</v>
      </c>
      <c r="G964" s="94">
        <f>IF(AND(C964&lt;&gt;"",SUM(G$34:G963)&lt;E$25),$E$25/$E$29,0)</f>
        <v>0</v>
      </c>
      <c r="H964" s="94">
        <f t="shared" si="102"/>
        <v>0</v>
      </c>
      <c r="I964" s="94">
        <f t="shared" si="104"/>
        <v>0</v>
      </c>
      <c r="J964" s="320" t="str">
        <f t="shared" si="103"/>
        <v>2099–2100</v>
      </c>
      <c r="L964" s="356"/>
      <c r="N964" s="95"/>
    </row>
    <row r="965" spans="1:14" x14ac:dyDescent="0.3">
      <c r="A965" s="354">
        <v>73082</v>
      </c>
      <c r="B965" s="92">
        <f t="shared" si="99"/>
        <v>0</v>
      </c>
      <c r="C965" s="93"/>
      <c r="D965" s="94">
        <f t="shared" si="100"/>
        <v>0</v>
      </c>
      <c r="E965" s="355">
        <f t="shared" si="98"/>
        <v>0</v>
      </c>
      <c r="F965" s="94">
        <f t="shared" si="101"/>
        <v>0</v>
      </c>
      <c r="G965" s="94">
        <f>IF(AND(C965&lt;&gt;"",SUM(G$34:G964)&lt;E$25),$E$25/$E$29,0)</f>
        <v>0</v>
      </c>
      <c r="H965" s="94">
        <f t="shared" si="102"/>
        <v>0</v>
      </c>
      <c r="I965" s="94">
        <f t="shared" si="104"/>
        <v>0</v>
      </c>
      <c r="J965" s="320" t="str">
        <f t="shared" si="103"/>
        <v>2099–2100</v>
      </c>
      <c r="L965" s="356"/>
      <c r="N965" s="95"/>
    </row>
    <row r="966" spans="1:14" x14ac:dyDescent="0.3">
      <c r="A966" s="354">
        <v>73110</v>
      </c>
      <c r="B966" s="92">
        <f t="shared" si="99"/>
        <v>0</v>
      </c>
      <c r="C966" s="93"/>
      <c r="D966" s="94">
        <f t="shared" si="100"/>
        <v>0</v>
      </c>
      <c r="E966" s="355">
        <f t="shared" si="98"/>
        <v>0</v>
      </c>
      <c r="F966" s="94">
        <f t="shared" si="101"/>
        <v>0</v>
      </c>
      <c r="G966" s="94">
        <f>IF(AND(C966&lt;&gt;"",SUM(G$34:G965)&lt;E$25),$E$25/$E$29,0)</f>
        <v>0</v>
      </c>
      <c r="H966" s="94">
        <f t="shared" si="102"/>
        <v>0</v>
      </c>
      <c r="I966" s="94">
        <f t="shared" si="104"/>
        <v>0</v>
      </c>
      <c r="J966" s="320" t="str">
        <f t="shared" si="103"/>
        <v>2099–2100</v>
      </c>
      <c r="L966" s="356"/>
      <c r="N966" s="95"/>
    </row>
    <row r="967" spans="1:14" x14ac:dyDescent="0.3">
      <c r="A967" s="354">
        <v>73141</v>
      </c>
      <c r="B967" s="92">
        <f t="shared" si="99"/>
        <v>0</v>
      </c>
      <c r="C967" s="93"/>
      <c r="D967" s="94">
        <f t="shared" si="100"/>
        <v>0</v>
      </c>
      <c r="E967" s="355">
        <f t="shared" si="98"/>
        <v>0</v>
      </c>
      <c r="F967" s="94">
        <f t="shared" si="101"/>
        <v>0</v>
      </c>
      <c r="G967" s="94">
        <f>IF(AND(C967&lt;&gt;"",SUM(G$34:G966)&lt;E$25),$E$25/$E$29,0)</f>
        <v>0</v>
      </c>
      <c r="H967" s="94">
        <f t="shared" si="102"/>
        <v>0</v>
      </c>
      <c r="I967" s="94">
        <f t="shared" si="104"/>
        <v>0</v>
      </c>
      <c r="J967" s="320" t="str">
        <f t="shared" si="103"/>
        <v>2099–2100</v>
      </c>
      <c r="L967" s="356"/>
      <c r="N967" s="95"/>
    </row>
    <row r="968" spans="1:14" x14ac:dyDescent="0.3">
      <c r="A968" s="354">
        <v>73171</v>
      </c>
      <c r="B968" s="92">
        <f t="shared" si="99"/>
        <v>0</v>
      </c>
      <c r="C968" s="93"/>
      <c r="D968" s="94">
        <f t="shared" si="100"/>
        <v>0</v>
      </c>
      <c r="E968" s="355">
        <f t="shared" si="98"/>
        <v>0</v>
      </c>
      <c r="F968" s="94">
        <f t="shared" si="101"/>
        <v>0</v>
      </c>
      <c r="G968" s="94">
        <f>IF(AND(C968&lt;&gt;"",SUM(G$34:G967)&lt;E$25),$E$25/$E$29,0)</f>
        <v>0</v>
      </c>
      <c r="H968" s="94">
        <f t="shared" si="102"/>
        <v>0</v>
      </c>
      <c r="I968" s="94">
        <f t="shared" si="104"/>
        <v>0</v>
      </c>
      <c r="J968" s="320" t="str">
        <f t="shared" si="103"/>
        <v>2099–2100</v>
      </c>
      <c r="L968" s="356"/>
      <c r="N968" s="95"/>
    </row>
    <row r="969" spans="1:14" x14ac:dyDescent="0.3">
      <c r="A969" s="354">
        <v>73202</v>
      </c>
      <c r="B969" s="92">
        <f t="shared" si="99"/>
        <v>0</v>
      </c>
      <c r="C969" s="93"/>
      <c r="D969" s="94">
        <f t="shared" si="100"/>
        <v>0</v>
      </c>
      <c r="E969" s="355">
        <f t="shared" si="98"/>
        <v>0</v>
      </c>
      <c r="F969" s="94">
        <f t="shared" si="101"/>
        <v>0</v>
      </c>
      <c r="G969" s="94">
        <f>IF(AND(C969&lt;&gt;"",SUM(G$34:G968)&lt;E$25),$E$25/$E$29,0)</f>
        <v>0</v>
      </c>
      <c r="H969" s="94">
        <f t="shared" si="102"/>
        <v>0</v>
      </c>
      <c r="I969" s="94">
        <f t="shared" si="104"/>
        <v>0</v>
      </c>
      <c r="J969" s="320" t="str">
        <f t="shared" si="103"/>
        <v>2099–2100</v>
      </c>
      <c r="L969" s="356"/>
      <c r="N969" s="95"/>
    </row>
    <row r="970" spans="1:14" x14ac:dyDescent="0.3">
      <c r="A970" s="354">
        <v>73232</v>
      </c>
      <c r="B970" s="92">
        <f t="shared" si="99"/>
        <v>0</v>
      </c>
      <c r="C970" s="93"/>
      <c r="D970" s="94">
        <f t="shared" si="100"/>
        <v>0</v>
      </c>
      <c r="E970" s="355">
        <f t="shared" si="98"/>
        <v>0</v>
      </c>
      <c r="F970" s="94">
        <f t="shared" si="101"/>
        <v>0</v>
      </c>
      <c r="G970" s="94">
        <f>IF(AND(C970&lt;&gt;"",SUM(G$34:G969)&lt;E$25),$E$25/$E$29,0)</f>
        <v>0</v>
      </c>
      <c r="H970" s="94">
        <f t="shared" si="102"/>
        <v>0</v>
      </c>
      <c r="I970" s="94">
        <f t="shared" si="104"/>
        <v>0</v>
      </c>
      <c r="J970" s="320" t="str">
        <f t="shared" si="103"/>
        <v>2100–2101</v>
      </c>
      <c r="L970" s="356"/>
      <c r="N970" s="95"/>
    </row>
    <row r="971" spans="1:14" x14ac:dyDescent="0.3">
      <c r="A971" s="354">
        <v>73263</v>
      </c>
      <c r="B971" s="92">
        <f t="shared" si="99"/>
        <v>0</v>
      </c>
      <c r="C971" s="93"/>
      <c r="D971" s="94">
        <f t="shared" si="100"/>
        <v>0</v>
      </c>
      <c r="E971" s="355">
        <f t="shared" si="98"/>
        <v>0</v>
      </c>
      <c r="F971" s="94">
        <f t="shared" si="101"/>
        <v>0</v>
      </c>
      <c r="G971" s="94">
        <f>IF(AND(C971&lt;&gt;"",SUM(G$34:G970)&lt;E$25),$E$25/$E$29,0)</f>
        <v>0</v>
      </c>
      <c r="H971" s="94">
        <f t="shared" si="102"/>
        <v>0</v>
      </c>
      <c r="I971" s="94">
        <f t="shared" si="104"/>
        <v>0</v>
      </c>
      <c r="J971" s="320" t="str">
        <f t="shared" si="103"/>
        <v>2100–2101</v>
      </c>
      <c r="L971" s="356"/>
      <c r="N971" s="95"/>
    </row>
    <row r="972" spans="1:14" x14ac:dyDescent="0.3">
      <c r="A972" s="354">
        <v>73294</v>
      </c>
      <c r="B972" s="92">
        <f t="shared" si="99"/>
        <v>0</v>
      </c>
      <c r="C972" s="93"/>
      <c r="D972" s="94">
        <f t="shared" si="100"/>
        <v>0</v>
      </c>
      <c r="E972" s="355">
        <f t="shared" si="98"/>
        <v>0</v>
      </c>
      <c r="F972" s="94">
        <f t="shared" si="101"/>
        <v>0</v>
      </c>
      <c r="G972" s="94">
        <f>IF(AND(C972&lt;&gt;"",SUM(G$34:G971)&lt;E$25),$E$25/$E$29,0)</f>
        <v>0</v>
      </c>
      <c r="H972" s="94">
        <f t="shared" si="102"/>
        <v>0</v>
      </c>
      <c r="I972" s="94">
        <f t="shared" si="104"/>
        <v>0</v>
      </c>
      <c r="J972" s="320" t="str">
        <f t="shared" si="103"/>
        <v>2100–2101</v>
      </c>
      <c r="L972" s="356"/>
      <c r="N972" s="95"/>
    </row>
    <row r="973" spans="1:14" x14ac:dyDescent="0.3">
      <c r="A973" s="354">
        <v>73324</v>
      </c>
      <c r="B973" s="92">
        <f t="shared" si="99"/>
        <v>0</v>
      </c>
      <c r="C973" s="93"/>
      <c r="D973" s="94">
        <f t="shared" si="100"/>
        <v>0</v>
      </c>
      <c r="E973" s="355">
        <f t="shared" si="98"/>
        <v>0</v>
      </c>
      <c r="F973" s="94">
        <f t="shared" si="101"/>
        <v>0</v>
      </c>
      <c r="G973" s="94">
        <f>IF(AND(C973&lt;&gt;"",SUM(G$34:G972)&lt;E$25),$E$25/$E$29,0)</f>
        <v>0</v>
      </c>
      <c r="H973" s="94">
        <f t="shared" si="102"/>
        <v>0</v>
      </c>
      <c r="I973" s="94">
        <f t="shared" si="104"/>
        <v>0</v>
      </c>
      <c r="J973" s="320" t="str">
        <f t="shared" si="103"/>
        <v>2100–2101</v>
      </c>
      <c r="L973" s="356"/>
      <c r="N973" s="95"/>
    </row>
    <row r="974" spans="1:14" x14ac:dyDescent="0.3">
      <c r="A974" s="354">
        <v>73355</v>
      </c>
      <c r="B974" s="92">
        <f t="shared" si="99"/>
        <v>0</v>
      </c>
      <c r="C974" s="93"/>
      <c r="D974" s="94">
        <f t="shared" si="100"/>
        <v>0</v>
      </c>
      <c r="E974" s="355">
        <f t="shared" si="98"/>
        <v>0</v>
      </c>
      <c r="F974" s="94">
        <f t="shared" si="101"/>
        <v>0</v>
      </c>
      <c r="G974" s="94">
        <f>IF(AND(C974&lt;&gt;"",SUM(G$34:G973)&lt;E$25),$E$25/$E$29,0)</f>
        <v>0</v>
      </c>
      <c r="H974" s="94">
        <f t="shared" si="102"/>
        <v>0</v>
      </c>
      <c r="I974" s="94">
        <f t="shared" si="104"/>
        <v>0</v>
      </c>
      <c r="J974" s="320" t="str">
        <f t="shared" si="103"/>
        <v>2100–2101</v>
      </c>
      <c r="L974" s="356"/>
      <c r="N974" s="95"/>
    </row>
    <row r="975" spans="1:14" x14ac:dyDescent="0.3">
      <c r="A975" s="354">
        <v>73385</v>
      </c>
      <c r="B975" s="92">
        <f t="shared" si="99"/>
        <v>0</v>
      </c>
      <c r="C975" s="93"/>
      <c r="D975" s="94">
        <f t="shared" si="100"/>
        <v>0</v>
      </c>
      <c r="E975" s="355">
        <f t="shared" si="98"/>
        <v>0</v>
      </c>
      <c r="F975" s="94">
        <f t="shared" si="101"/>
        <v>0</v>
      </c>
      <c r="G975" s="94">
        <f>IF(AND(C975&lt;&gt;"",SUM(G$34:G974)&lt;E$25),$E$25/$E$29,0)</f>
        <v>0</v>
      </c>
      <c r="H975" s="94">
        <f t="shared" si="102"/>
        <v>0</v>
      </c>
      <c r="I975" s="94">
        <f t="shared" si="104"/>
        <v>0</v>
      </c>
      <c r="J975" s="320" t="str">
        <f t="shared" si="103"/>
        <v>2100–2101</v>
      </c>
      <c r="L975" s="356"/>
      <c r="N975" s="95"/>
    </row>
    <row r="976" spans="1:14" x14ac:dyDescent="0.3">
      <c r="A976" s="354">
        <v>73416</v>
      </c>
      <c r="B976" s="92">
        <f t="shared" si="99"/>
        <v>0</v>
      </c>
      <c r="C976" s="93"/>
      <c r="D976" s="94">
        <f t="shared" si="100"/>
        <v>0</v>
      </c>
      <c r="E976" s="355">
        <f t="shared" si="98"/>
        <v>0</v>
      </c>
      <c r="F976" s="94">
        <f t="shared" si="101"/>
        <v>0</v>
      </c>
      <c r="G976" s="94">
        <f>IF(AND(C976&lt;&gt;"",SUM(G$34:G975)&lt;E$25),$E$25/$E$29,0)</f>
        <v>0</v>
      </c>
      <c r="H976" s="94">
        <f t="shared" si="102"/>
        <v>0</v>
      </c>
      <c r="I976" s="94">
        <f t="shared" si="104"/>
        <v>0</v>
      </c>
      <c r="J976" s="320" t="str">
        <f t="shared" si="103"/>
        <v>2100–2101</v>
      </c>
      <c r="L976" s="356"/>
      <c r="N976" s="95"/>
    </row>
    <row r="977" spans="1:14" x14ac:dyDescent="0.3">
      <c r="A977" s="354">
        <v>73447</v>
      </c>
      <c r="B977" s="92">
        <f t="shared" si="99"/>
        <v>0</v>
      </c>
      <c r="C977" s="93"/>
      <c r="D977" s="94">
        <f t="shared" si="100"/>
        <v>0</v>
      </c>
      <c r="E977" s="355">
        <f t="shared" si="98"/>
        <v>0</v>
      </c>
      <c r="F977" s="94">
        <f t="shared" si="101"/>
        <v>0</v>
      </c>
      <c r="G977" s="94">
        <f>IF(AND(C977&lt;&gt;"",SUM(G$34:G976)&lt;E$25),$E$25/$E$29,0)</f>
        <v>0</v>
      </c>
      <c r="H977" s="94">
        <f t="shared" si="102"/>
        <v>0</v>
      </c>
      <c r="I977" s="94">
        <f t="shared" si="104"/>
        <v>0</v>
      </c>
      <c r="J977" s="320" t="str">
        <f t="shared" si="103"/>
        <v>2100–2101</v>
      </c>
      <c r="L977" s="356"/>
      <c r="N977" s="95"/>
    </row>
    <row r="978" spans="1:14" x14ac:dyDescent="0.3">
      <c r="A978" s="354">
        <v>73475</v>
      </c>
      <c r="B978" s="92">
        <f t="shared" si="99"/>
        <v>0</v>
      </c>
      <c r="C978" s="93"/>
      <c r="D978" s="94">
        <f t="shared" si="100"/>
        <v>0</v>
      </c>
      <c r="E978" s="355">
        <f t="shared" si="98"/>
        <v>0</v>
      </c>
      <c r="F978" s="94">
        <f t="shared" si="101"/>
        <v>0</v>
      </c>
      <c r="G978" s="94">
        <f>IF(AND(C978&lt;&gt;"",SUM(G$34:G977)&lt;E$25),$E$25/$E$29,0)</f>
        <v>0</v>
      </c>
      <c r="H978" s="94">
        <f t="shared" si="102"/>
        <v>0</v>
      </c>
      <c r="I978" s="94">
        <f t="shared" si="104"/>
        <v>0</v>
      </c>
      <c r="J978" s="320" t="str">
        <f t="shared" si="103"/>
        <v>2100–2101</v>
      </c>
      <c r="L978" s="356"/>
      <c r="N978" s="95"/>
    </row>
    <row r="979" spans="1:14" x14ac:dyDescent="0.3">
      <c r="A979" s="354">
        <v>73506</v>
      </c>
      <c r="B979" s="92">
        <f t="shared" si="99"/>
        <v>0</v>
      </c>
      <c r="C979" s="93"/>
      <c r="D979" s="94">
        <f t="shared" si="100"/>
        <v>0</v>
      </c>
      <c r="E979" s="355">
        <f t="shared" si="98"/>
        <v>0</v>
      </c>
      <c r="F979" s="94">
        <f t="shared" si="101"/>
        <v>0</v>
      </c>
      <c r="G979" s="94">
        <f>IF(AND(C979&lt;&gt;"",SUM(G$34:G978)&lt;E$25),$E$25/$E$29,0)</f>
        <v>0</v>
      </c>
      <c r="H979" s="94">
        <f t="shared" si="102"/>
        <v>0</v>
      </c>
      <c r="I979" s="94">
        <f t="shared" si="104"/>
        <v>0</v>
      </c>
      <c r="J979" s="320" t="str">
        <f t="shared" si="103"/>
        <v>2100–2101</v>
      </c>
      <c r="L979" s="356"/>
      <c r="N979" s="95"/>
    </row>
    <row r="980" spans="1:14" x14ac:dyDescent="0.3">
      <c r="A980" s="354">
        <v>73536</v>
      </c>
      <c r="B980" s="92">
        <f t="shared" si="99"/>
        <v>0</v>
      </c>
      <c r="C980" s="93"/>
      <c r="D980" s="94">
        <f t="shared" si="100"/>
        <v>0</v>
      </c>
      <c r="E980" s="355">
        <f t="shared" si="98"/>
        <v>0</v>
      </c>
      <c r="F980" s="94">
        <f t="shared" si="101"/>
        <v>0</v>
      </c>
      <c r="G980" s="94">
        <f>IF(AND(C980&lt;&gt;"",SUM(G$34:G979)&lt;E$25),$E$25/$E$29,0)</f>
        <v>0</v>
      </c>
      <c r="H980" s="94">
        <f t="shared" si="102"/>
        <v>0</v>
      </c>
      <c r="I980" s="94">
        <f t="shared" si="104"/>
        <v>0</v>
      </c>
      <c r="J980" s="320" t="str">
        <f t="shared" si="103"/>
        <v>2100–2101</v>
      </c>
      <c r="L980" s="356"/>
      <c r="N980" s="95"/>
    </row>
    <row r="981" spans="1:14" x14ac:dyDescent="0.3">
      <c r="A981" s="354">
        <v>73567</v>
      </c>
      <c r="B981" s="92">
        <f t="shared" si="99"/>
        <v>0</v>
      </c>
      <c r="C981" s="93"/>
      <c r="D981" s="94">
        <f t="shared" si="100"/>
        <v>0</v>
      </c>
      <c r="E981" s="355">
        <f t="shared" si="98"/>
        <v>0</v>
      </c>
      <c r="F981" s="94">
        <f t="shared" si="101"/>
        <v>0</v>
      </c>
      <c r="G981" s="94">
        <f>IF(AND(C981&lt;&gt;"",SUM(G$34:G980)&lt;E$25),$E$25/$E$29,0)</f>
        <v>0</v>
      </c>
      <c r="H981" s="94">
        <f t="shared" si="102"/>
        <v>0</v>
      </c>
      <c r="I981" s="94">
        <f t="shared" si="104"/>
        <v>0</v>
      </c>
      <c r="J981" s="320" t="str">
        <f t="shared" si="103"/>
        <v>2100–2101</v>
      </c>
      <c r="L981" s="356"/>
      <c r="N981" s="95"/>
    </row>
    <row r="982" spans="1:14" x14ac:dyDescent="0.3">
      <c r="A982" s="354">
        <v>73597</v>
      </c>
      <c r="B982" s="92">
        <f t="shared" si="99"/>
        <v>0</v>
      </c>
      <c r="C982" s="93"/>
      <c r="D982" s="94">
        <f t="shared" si="100"/>
        <v>0</v>
      </c>
      <c r="E982" s="355">
        <f t="shared" si="98"/>
        <v>0</v>
      </c>
      <c r="F982" s="94">
        <f t="shared" si="101"/>
        <v>0</v>
      </c>
      <c r="G982" s="94">
        <f>IF(AND(C982&lt;&gt;"",SUM(G$34:G981)&lt;E$25),$E$25/$E$29,0)</f>
        <v>0</v>
      </c>
      <c r="H982" s="94">
        <f t="shared" si="102"/>
        <v>0</v>
      </c>
      <c r="I982" s="94">
        <f t="shared" si="104"/>
        <v>0</v>
      </c>
      <c r="J982" s="320" t="str">
        <f t="shared" si="103"/>
        <v>2101–2102</v>
      </c>
      <c r="L982" s="356"/>
      <c r="N982" s="95"/>
    </row>
    <row r="983" spans="1:14" x14ac:dyDescent="0.3">
      <c r="A983" s="354">
        <v>73628</v>
      </c>
      <c r="B983" s="92">
        <f t="shared" si="99"/>
        <v>0</v>
      </c>
      <c r="C983" s="93"/>
      <c r="D983" s="94">
        <f t="shared" si="100"/>
        <v>0</v>
      </c>
      <c r="E983" s="355">
        <f t="shared" si="98"/>
        <v>0</v>
      </c>
      <c r="F983" s="94">
        <f t="shared" si="101"/>
        <v>0</v>
      </c>
      <c r="G983" s="94">
        <f>IF(AND(C983&lt;&gt;"",SUM(G$34:G982)&lt;E$25),$E$25/$E$29,0)</f>
        <v>0</v>
      </c>
      <c r="H983" s="94">
        <f t="shared" si="102"/>
        <v>0</v>
      </c>
      <c r="I983" s="94">
        <f t="shared" si="104"/>
        <v>0</v>
      </c>
      <c r="J983" s="320" t="str">
        <f t="shared" si="103"/>
        <v>2101–2102</v>
      </c>
      <c r="L983" s="356"/>
      <c r="N983" s="95"/>
    </row>
    <row r="984" spans="1:14" x14ac:dyDescent="0.3">
      <c r="A984" s="354">
        <v>73659</v>
      </c>
      <c r="B984" s="92">
        <f t="shared" si="99"/>
        <v>0</v>
      </c>
      <c r="C984" s="93"/>
      <c r="D984" s="94">
        <f t="shared" si="100"/>
        <v>0</v>
      </c>
      <c r="E984" s="355">
        <f t="shared" si="98"/>
        <v>0</v>
      </c>
      <c r="F984" s="94">
        <f t="shared" si="101"/>
        <v>0</v>
      </c>
      <c r="G984" s="94">
        <f>IF(AND(C984&lt;&gt;"",SUM(G$34:G983)&lt;E$25),$E$25/$E$29,0)</f>
        <v>0</v>
      </c>
      <c r="H984" s="94">
        <f t="shared" si="102"/>
        <v>0</v>
      </c>
      <c r="I984" s="94">
        <f t="shared" si="104"/>
        <v>0</v>
      </c>
      <c r="J984" s="320" t="str">
        <f t="shared" si="103"/>
        <v>2101–2102</v>
      </c>
      <c r="L984" s="356"/>
      <c r="N984" s="95"/>
    </row>
    <row r="985" spans="1:14" x14ac:dyDescent="0.3">
      <c r="A985" s="354">
        <v>73689</v>
      </c>
      <c r="B985" s="92">
        <f t="shared" si="99"/>
        <v>0</v>
      </c>
      <c r="C985" s="93"/>
      <c r="D985" s="94">
        <f t="shared" si="100"/>
        <v>0</v>
      </c>
      <c r="E985" s="355">
        <f t="shared" si="98"/>
        <v>0</v>
      </c>
      <c r="F985" s="94">
        <f t="shared" si="101"/>
        <v>0</v>
      </c>
      <c r="G985" s="94">
        <f>IF(AND(C985&lt;&gt;"",SUM(G$34:G984)&lt;E$25),$E$25/$E$29,0)</f>
        <v>0</v>
      </c>
      <c r="H985" s="94">
        <f t="shared" si="102"/>
        <v>0</v>
      </c>
      <c r="I985" s="94">
        <f t="shared" si="104"/>
        <v>0</v>
      </c>
      <c r="J985" s="320" t="str">
        <f t="shared" si="103"/>
        <v>2101–2102</v>
      </c>
      <c r="L985" s="356"/>
      <c r="N985" s="95"/>
    </row>
    <row r="986" spans="1:14" x14ac:dyDescent="0.3">
      <c r="A986" s="354">
        <v>73720</v>
      </c>
      <c r="B986" s="92">
        <f t="shared" si="99"/>
        <v>0</v>
      </c>
      <c r="C986" s="93"/>
      <c r="D986" s="94">
        <f t="shared" si="100"/>
        <v>0</v>
      </c>
      <c r="E986" s="355">
        <f t="shared" si="98"/>
        <v>0</v>
      </c>
      <c r="F986" s="94">
        <f t="shared" si="101"/>
        <v>0</v>
      </c>
      <c r="G986" s="94">
        <f>IF(AND(C986&lt;&gt;"",SUM(G$34:G985)&lt;E$25),$E$25/$E$29,0)</f>
        <v>0</v>
      </c>
      <c r="H986" s="94">
        <f t="shared" si="102"/>
        <v>0</v>
      </c>
      <c r="I986" s="94">
        <f t="shared" si="104"/>
        <v>0</v>
      </c>
      <c r="J986" s="320" t="str">
        <f t="shared" si="103"/>
        <v>2101–2102</v>
      </c>
      <c r="L986" s="356"/>
      <c r="N986" s="95"/>
    </row>
    <row r="987" spans="1:14" x14ac:dyDescent="0.3">
      <c r="A987" s="354">
        <v>73750</v>
      </c>
      <c r="B987" s="92">
        <f t="shared" si="99"/>
        <v>0</v>
      </c>
      <c r="C987" s="93"/>
      <c r="D987" s="94">
        <f t="shared" si="100"/>
        <v>0</v>
      </c>
      <c r="E987" s="355">
        <f t="shared" si="98"/>
        <v>0</v>
      </c>
      <c r="F987" s="94">
        <f t="shared" si="101"/>
        <v>0</v>
      </c>
      <c r="G987" s="94">
        <f>IF(AND(C987&lt;&gt;"",SUM(G$34:G986)&lt;E$25),$E$25/$E$29,0)</f>
        <v>0</v>
      </c>
      <c r="H987" s="94">
        <f t="shared" si="102"/>
        <v>0</v>
      </c>
      <c r="I987" s="94">
        <f t="shared" si="104"/>
        <v>0</v>
      </c>
      <c r="J987" s="320" t="str">
        <f t="shared" si="103"/>
        <v>2101–2102</v>
      </c>
      <c r="L987" s="356"/>
      <c r="N987" s="95"/>
    </row>
    <row r="988" spans="1:14" x14ac:dyDescent="0.3">
      <c r="A988" s="354">
        <v>73781</v>
      </c>
      <c r="B988" s="92">
        <f t="shared" si="99"/>
        <v>0</v>
      </c>
      <c r="C988" s="93"/>
      <c r="D988" s="94">
        <f t="shared" si="100"/>
        <v>0</v>
      </c>
      <c r="E988" s="355">
        <f t="shared" si="98"/>
        <v>0</v>
      </c>
      <c r="F988" s="94">
        <f t="shared" si="101"/>
        <v>0</v>
      </c>
      <c r="G988" s="94">
        <f>IF(AND(C988&lt;&gt;"",SUM(G$34:G987)&lt;E$25),$E$25/$E$29,0)</f>
        <v>0</v>
      </c>
      <c r="H988" s="94">
        <f t="shared" si="102"/>
        <v>0</v>
      </c>
      <c r="I988" s="94">
        <f t="shared" si="104"/>
        <v>0</v>
      </c>
      <c r="J988" s="320" t="str">
        <f t="shared" si="103"/>
        <v>2101–2102</v>
      </c>
      <c r="L988" s="356"/>
      <c r="N988" s="95"/>
    </row>
    <row r="989" spans="1:14" x14ac:dyDescent="0.3">
      <c r="A989" s="354">
        <v>73812</v>
      </c>
      <c r="B989" s="92">
        <f t="shared" si="99"/>
        <v>0</v>
      </c>
      <c r="C989" s="93"/>
      <c r="D989" s="94">
        <f t="shared" si="100"/>
        <v>0</v>
      </c>
      <c r="E989" s="355">
        <f t="shared" si="98"/>
        <v>0</v>
      </c>
      <c r="F989" s="94">
        <f t="shared" si="101"/>
        <v>0</v>
      </c>
      <c r="G989" s="94">
        <f>IF(AND(C989&lt;&gt;"",SUM(G$34:G988)&lt;E$25),$E$25/$E$29,0)</f>
        <v>0</v>
      </c>
      <c r="H989" s="94">
        <f t="shared" si="102"/>
        <v>0</v>
      </c>
      <c r="I989" s="94">
        <f t="shared" si="104"/>
        <v>0</v>
      </c>
      <c r="J989" s="320" t="str">
        <f t="shared" si="103"/>
        <v>2101–2102</v>
      </c>
      <c r="L989" s="356"/>
      <c r="N989" s="95"/>
    </row>
    <row r="990" spans="1:14" x14ac:dyDescent="0.3">
      <c r="A990" s="354">
        <v>73840</v>
      </c>
      <c r="B990" s="92">
        <f t="shared" si="99"/>
        <v>0</v>
      </c>
      <c r="C990" s="93"/>
      <c r="D990" s="94">
        <f t="shared" si="100"/>
        <v>0</v>
      </c>
      <c r="E990" s="355">
        <f t="shared" si="98"/>
        <v>0</v>
      </c>
      <c r="F990" s="94">
        <f t="shared" si="101"/>
        <v>0</v>
      </c>
      <c r="G990" s="94">
        <f>IF(AND(C990&lt;&gt;"",SUM(G$34:G989)&lt;E$25),$E$25/$E$29,0)</f>
        <v>0</v>
      </c>
      <c r="H990" s="94">
        <f t="shared" si="102"/>
        <v>0</v>
      </c>
      <c r="I990" s="94">
        <f t="shared" si="104"/>
        <v>0</v>
      </c>
      <c r="J990" s="320" t="str">
        <f t="shared" si="103"/>
        <v>2101–2102</v>
      </c>
      <c r="L990" s="356"/>
      <c r="N990" s="95"/>
    </row>
    <row r="991" spans="1:14" x14ac:dyDescent="0.3">
      <c r="A991" s="354">
        <v>73871</v>
      </c>
      <c r="B991" s="92">
        <f t="shared" si="99"/>
        <v>0</v>
      </c>
      <c r="C991" s="93"/>
      <c r="D991" s="94">
        <f t="shared" si="100"/>
        <v>0</v>
      </c>
      <c r="E991" s="355">
        <f t="shared" si="98"/>
        <v>0</v>
      </c>
      <c r="F991" s="94">
        <f t="shared" si="101"/>
        <v>0</v>
      </c>
      <c r="G991" s="94">
        <f>IF(AND(C991&lt;&gt;"",SUM(G$34:G990)&lt;E$25),$E$25/$E$29,0)</f>
        <v>0</v>
      </c>
      <c r="H991" s="94">
        <f t="shared" si="102"/>
        <v>0</v>
      </c>
      <c r="I991" s="94">
        <f t="shared" si="104"/>
        <v>0</v>
      </c>
      <c r="J991" s="320" t="str">
        <f t="shared" si="103"/>
        <v>2101–2102</v>
      </c>
      <c r="L991" s="356"/>
      <c r="N991" s="95"/>
    </row>
    <row r="992" spans="1:14" x14ac:dyDescent="0.3">
      <c r="A992" s="354">
        <v>73901</v>
      </c>
      <c r="B992" s="92">
        <f t="shared" si="99"/>
        <v>0</v>
      </c>
      <c r="C992" s="93"/>
      <c r="D992" s="94">
        <f t="shared" si="100"/>
        <v>0</v>
      </c>
      <c r="E992" s="355">
        <f t="shared" si="98"/>
        <v>0</v>
      </c>
      <c r="F992" s="94">
        <f t="shared" si="101"/>
        <v>0</v>
      </c>
      <c r="G992" s="94">
        <f>IF(AND(C992&lt;&gt;"",SUM(G$34:G991)&lt;E$25),$E$25/$E$29,0)</f>
        <v>0</v>
      </c>
      <c r="H992" s="94">
        <f t="shared" si="102"/>
        <v>0</v>
      </c>
      <c r="I992" s="94">
        <f t="shared" si="104"/>
        <v>0</v>
      </c>
      <c r="J992" s="320" t="str">
        <f t="shared" si="103"/>
        <v>2101–2102</v>
      </c>
      <c r="L992" s="356"/>
      <c r="N992" s="95"/>
    </row>
    <row r="993" spans="1:14" x14ac:dyDescent="0.3">
      <c r="A993" s="354">
        <v>73932</v>
      </c>
      <c r="B993" s="92">
        <f t="shared" si="99"/>
        <v>0</v>
      </c>
      <c r="C993" s="93"/>
      <c r="D993" s="94">
        <f t="shared" si="100"/>
        <v>0</v>
      </c>
      <c r="E993" s="355">
        <f t="shared" si="98"/>
        <v>0</v>
      </c>
      <c r="F993" s="94">
        <f t="shared" si="101"/>
        <v>0</v>
      </c>
      <c r="G993" s="94">
        <f>IF(AND(C993&lt;&gt;"",SUM(G$34:G992)&lt;E$25),$E$25/$E$29,0)</f>
        <v>0</v>
      </c>
      <c r="H993" s="94">
        <f t="shared" si="102"/>
        <v>0</v>
      </c>
      <c r="I993" s="94">
        <f t="shared" si="104"/>
        <v>0</v>
      </c>
      <c r="J993" s="320" t="str">
        <f t="shared" si="103"/>
        <v>2101–2102</v>
      </c>
      <c r="L993" s="356"/>
      <c r="N993" s="95"/>
    </row>
    <row r="994" spans="1:14" x14ac:dyDescent="0.3">
      <c r="A994" s="354">
        <v>73962</v>
      </c>
      <c r="B994" s="92">
        <f t="shared" si="99"/>
        <v>0</v>
      </c>
      <c r="C994" s="93"/>
      <c r="D994" s="94">
        <f t="shared" si="100"/>
        <v>0</v>
      </c>
      <c r="E994" s="355">
        <f t="shared" ref="E994:E1057" si="105">C994-D994</f>
        <v>0</v>
      </c>
      <c r="F994" s="94">
        <f t="shared" si="101"/>
        <v>0</v>
      </c>
      <c r="G994" s="94">
        <f>IF(AND(C994&lt;&gt;"",SUM(G$34:G993)&lt;E$25),$E$25/$E$29,0)</f>
        <v>0</v>
      </c>
      <c r="H994" s="94">
        <f t="shared" si="102"/>
        <v>0</v>
      </c>
      <c r="I994" s="94">
        <f t="shared" si="104"/>
        <v>0</v>
      </c>
      <c r="J994" s="320" t="str">
        <f t="shared" si="103"/>
        <v>2102–2103</v>
      </c>
      <c r="L994" s="356"/>
      <c r="N994" s="95"/>
    </row>
    <row r="995" spans="1:14" x14ac:dyDescent="0.3">
      <c r="A995" s="354">
        <v>73993</v>
      </c>
      <c r="B995" s="92">
        <f t="shared" ref="B995:B1058" si="106">IF(C995&gt;0,C995*-1,C995)</f>
        <v>0</v>
      </c>
      <c r="C995" s="93"/>
      <c r="D995" s="94">
        <f t="shared" ref="D995:D1058" si="107">IF(C995="",0,IF($E$20="Beginning",IF(C994&lt;&gt;"",$F994*$E$16/12,0),IF(C994&lt;&gt;"",$F994*$E$16/12,$E$21*$E$16/12)))</f>
        <v>0</v>
      </c>
      <c r="E995" s="355">
        <f t="shared" si="105"/>
        <v>0</v>
      </c>
      <c r="F995" s="94">
        <f t="shared" ref="F995:F1058" si="108">IF(C995="",0,IF(C994="",$E$21-E995,IF(C995&lt;&gt;"",F994-E995)))</f>
        <v>0</v>
      </c>
      <c r="G995" s="94">
        <f>IF(AND(C995&lt;&gt;"",SUM(G$34:G994)&lt;E$25),$E$25/$E$29,0)</f>
        <v>0</v>
      </c>
      <c r="H995" s="94">
        <f t="shared" ref="H995:H1058" si="109">IF(C995&lt;&gt;"",G995+H994,0)</f>
        <v>0</v>
      </c>
      <c r="I995" s="94">
        <f t="shared" si="104"/>
        <v>0</v>
      </c>
      <c r="J995" s="320" t="str">
        <f t="shared" ref="J995:J1058" si="110">IF(OR(MONTH(A995)=1,MONTH(A995)=2,MONTH(A995)=3,MONTH(A995)=4,MONTH(A995)=5,MONTH(A995)=6),YEAR(A995)-1&amp;"–"&amp;YEAR(A995),YEAR(A995)&amp;"–"&amp;YEAR(A995)+1)</f>
        <v>2102–2103</v>
      </c>
      <c r="L995" s="356"/>
      <c r="N995" s="95"/>
    </row>
    <row r="996" spans="1:14" x14ac:dyDescent="0.3">
      <c r="A996" s="354">
        <v>74024</v>
      </c>
      <c r="B996" s="92">
        <f t="shared" si="106"/>
        <v>0</v>
      </c>
      <c r="C996" s="93"/>
      <c r="D996" s="94">
        <f t="shared" si="107"/>
        <v>0</v>
      </c>
      <c r="E996" s="355">
        <f t="shared" si="105"/>
        <v>0</v>
      </c>
      <c r="F996" s="94">
        <f t="shared" si="108"/>
        <v>0</v>
      </c>
      <c r="G996" s="94">
        <f>IF(AND(C996&lt;&gt;"",SUM(G$34:G995)&lt;E$25),$E$25/$E$29,0)</f>
        <v>0</v>
      </c>
      <c r="H996" s="94">
        <f t="shared" si="109"/>
        <v>0</v>
      </c>
      <c r="I996" s="94">
        <f t="shared" ref="I996:I1059" si="111">IF(C996&lt;&gt;"",$E$25-H996,0)</f>
        <v>0</v>
      </c>
      <c r="J996" s="320" t="str">
        <f t="shared" si="110"/>
        <v>2102–2103</v>
      </c>
      <c r="L996" s="356"/>
      <c r="N996" s="95"/>
    </row>
    <row r="997" spans="1:14" x14ac:dyDescent="0.3">
      <c r="A997" s="354">
        <v>74054</v>
      </c>
      <c r="B997" s="92">
        <f t="shared" si="106"/>
        <v>0</v>
      </c>
      <c r="C997" s="93"/>
      <c r="D997" s="94">
        <f t="shared" si="107"/>
        <v>0</v>
      </c>
      <c r="E997" s="355">
        <f t="shared" si="105"/>
        <v>0</v>
      </c>
      <c r="F997" s="94">
        <f t="shared" si="108"/>
        <v>0</v>
      </c>
      <c r="G997" s="94">
        <f>IF(AND(C997&lt;&gt;"",SUM(G$34:G996)&lt;E$25),$E$25/$E$29,0)</f>
        <v>0</v>
      </c>
      <c r="H997" s="94">
        <f t="shared" si="109"/>
        <v>0</v>
      </c>
      <c r="I997" s="94">
        <f t="shared" si="111"/>
        <v>0</v>
      </c>
      <c r="J997" s="320" t="str">
        <f t="shared" si="110"/>
        <v>2102–2103</v>
      </c>
      <c r="L997" s="356"/>
      <c r="N997" s="95"/>
    </row>
    <row r="998" spans="1:14" x14ac:dyDescent="0.3">
      <c r="A998" s="354">
        <v>74085</v>
      </c>
      <c r="B998" s="92">
        <f t="shared" si="106"/>
        <v>0</v>
      </c>
      <c r="C998" s="93"/>
      <c r="D998" s="94">
        <f t="shared" si="107"/>
        <v>0</v>
      </c>
      <c r="E998" s="355">
        <f t="shared" si="105"/>
        <v>0</v>
      </c>
      <c r="F998" s="94">
        <f t="shared" si="108"/>
        <v>0</v>
      </c>
      <c r="G998" s="94">
        <f>IF(AND(C998&lt;&gt;"",SUM(G$34:G997)&lt;E$25),$E$25/$E$29,0)</f>
        <v>0</v>
      </c>
      <c r="H998" s="94">
        <f t="shared" si="109"/>
        <v>0</v>
      </c>
      <c r="I998" s="94">
        <f t="shared" si="111"/>
        <v>0</v>
      </c>
      <c r="J998" s="320" t="str">
        <f t="shared" si="110"/>
        <v>2102–2103</v>
      </c>
      <c r="L998" s="356"/>
      <c r="N998" s="95"/>
    </row>
    <row r="999" spans="1:14" x14ac:dyDescent="0.3">
      <c r="A999" s="354">
        <v>74115</v>
      </c>
      <c r="B999" s="92">
        <f t="shared" si="106"/>
        <v>0</v>
      </c>
      <c r="C999" s="93"/>
      <c r="D999" s="94">
        <f t="shared" si="107"/>
        <v>0</v>
      </c>
      <c r="E999" s="355">
        <f t="shared" si="105"/>
        <v>0</v>
      </c>
      <c r="F999" s="94">
        <f t="shared" si="108"/>
        <v>0</v>
      </c>
      <c r="G999" s="94">
        <f>IF(AND(C999&lt;&gt;"",SUM(G$34:G998)&lt;E$25),$E$25/$E$29,0)</f>
        <v>0</v>
      </c>
      <c r="H999" s="94">
        <f t="shared" si="109"/>
        <v>0</v>
      </c>
      <c r="I999" s="94">
        <f t="shared" si="111"/>
        <v>0</v>
      </c>
      <c r="J999" s="320" t="str">
        <f t="shared" si="110"/>
        <v>2102–2103</v>
      </c>
      <c r="L999" s="356"/>
      <c r="N999" s="95"/>
    </row>
    <row r="1000" spans="1:14" x14ac:dyDescent="0.3">
      <c r="A1000" s="354">
        <v>74146</v>
      </c>
      <c r="B1000" s="92">
        <f t="shared" si="106"/>
        <v>0</v>
      </c>
      <c r="C1000" s="93"/>
      <c r="D1000" s="94">
        <f t="shared" si="107"/>
        <v>0</v>
      </c>
      <c r="E1000" s="355">
        <f t="shared" si="105"/>
        <v>0</v>
      </c>
      <c r="F1000" s="94">
        <f t="shared" si="108"/>
        <v>0</v>
      </c>
      <c r="G1000" s="94">
        <f>IF(AND(C1000&lt;&gt;"",SUM(G$34:G999)&lt;E$25),$E$25/$E$29,0)</f>
        <v>0</v>
      </c>
      <c r="H1000" s="94">
        <f t="shared" si="109"/>
        <v>0</v>
      </c>
      <c r="I1000" s="94">
        <f t="shared" si="111"/>
        <v>0</v>
      </c>
      <c r="J1000" s="320" t="str">
        <f t="shared" si="110"/>
        <v>2102–2103</v>
      </c>
      <c r="L1000" s="356"/>
      <c r="N1000" s="95"/>
    </row>
    <row r="1001" spans="1:14" x14ac:dyDescent="0.3">
      <c r="A1001" s="354">
        <v>74177</v>
      </c>
      <c r="B1001" s="92">
        <f t="shared" si="106"/>
        <v>0</v>
      </c>
      <c r="C1001" s="93"/>
      <c r="D1001" s="94">
        <f t="shared" si="107"/>
        <v>0</v>
      </c>
      <c r="E1001" s="355">
        <f t="shared" si="105"/>
        <v>0</v>
      </c>
      <c r="F1001" s="94">
        <f t="shared" si="108"/>
        <v>0</v>
      </c>
      <c r="G1001" s="94">
        <f>IF(AND(C1001&lt;&gt;"",SUM(G$34:G1000)&lt;E$25),$E$25/$E$29,0)</f>
        <v>0</v>
      </c>
      <c r="H1001" s="94">
        <f t="shared" si="109"/>
        <v>0</v>
      </c>
      <c r="I1001" s="94">
        <f t="shared" si="111"/>
        <v>0</v>
      </c>
      <c r="J1001" s="320" t="str">
        <f t="shared" si="110"/>
        <v>2102–2103</v>
      </c>
      <c r="L1001" s="356"/>
      <c r="N1001" s="95"/>
    </row>
    <row r="1002" spans="1:14" x14ac:dyDescent="0.3">
      <c r="A1002" s="354">
        <v>74205</v>
      </c>
      <c r="B1002" s="92">
        <f t="shared" si="106"/>
        <v>0</v>
      </c>
      <c r="C1002" s="93"/>
      <c r="D1002" s="94">
        <f t="shared" si="107"/>
        <v>0</v>
      </c>
      <c r="E1002" s="355">
        <f t="shared" si="105"/>
        <v>0</v>
      </c>
      <c r="F1002" s="94">
        <f t="shared" si="108"/>
        <v>0</v>
      </c>
      <c r="G1002" s="94">
        <f>IF(AND(C1002&lt;&gt;"",SUM(G$34:G1001)&lt;E$25),$E$25/$E$29,0)</f>
        <v>0</v>
      </c>
      <c r="H1002" s="94">
        <f t="shared" si="109"/>
        <v>0</v>
      </c>
      <c r="I1002" s="94">
        <f t="shared" si="111"/>
        <v>0</v>
      </c>
      <c r="J1002" s="320" t="str">
        <f t="shared" si="110"/>
        <v>2102–2103</v>
      </c>
      <c r="L1002" s="356"/>
      <c r="N1002" s="95"/>
    </row>
    <row r="1003" spans="1:14" x14ac:dyDescent="0.3">
      <c r="A1003" s="354">
        <v>74236</v>
      </c>
      <c r="B1003" s="92">
        <f t="shared" si="106"/>
        <v>0</v>
      </c>
      <c r="C1003" s="93"/>
      <c r="D1003" s="94">
        <f t="shared" si="107"/>
        <v>0</v>
      </c>
      <c r="E1003" s="355">
        <f t="shared" si="105"/>
        <v>0</v>
      </c>
      <c r="F1003" s="94">
        <f t="shared" si="108"/>
        <v>0</v>
      </c>
      <c r="G1003" s="94">
        <f>IF(AND(C1003&lt;&gt;"",SUM(G$34:G1002)&lt;E$25),$E$25/$E$29,0)</f>
        <v>0</v>
      </c>
      <c r="H1003" s="94">
        <f t="shared" si="109"/>
        <v>0</v>
      </c>
      <c r="I1003" s="94">
        <f t="shared" si="111"/>
        <v>0</v>
      </c>
      <c r="J1003" s="320" t="str">
        <f t="shared" si="110"/>
        <v>2102–2103</v>
      </c>
      <c r="L1003" s="356"/>
      <c r="N1003" s="95"/>
    </row>
    <row r="1004" spans="1:14" x14ac:dyDescent="0.3">
      <c r="A1004" s="354">
        <v>74266</v>
      </c>
      <c r="B1004" s="92">
        <f t="shared" si="106"/>
        <v>0</v>
      </c>
      <c r="C1004" s="93"/>
      <c r="D1004" s="94">
        <f t="shared" si="107"/>
        <v>0</v>
      </c>
      <c r="E1004" s="355">
        <f t="shared" si="105"/>
        <v>0</v>
      </c>
      <c r="F1004" s="94">
        <f t="shared" si="108"/>
        <v>0</v>
      </c>
      <c r="G1004" s="94">
        <f>IF(AND(C1004&lt;&gt;"",SUM(G$34:G1003)&lt;E$25),$E$25/$E$29,0)</f>
        <v>0</v>
      </c>
      <c r="H1004" s="94">
        <f t="shared" si="109"/>
        <v>0</v>
      </c>
      <c r="I1004" s="94">
        <f t="shared" si="111"/>
        <v>0</v>
      </c>
      <c r="J1004" s="320" t="str">
        <f t="shared" si="110"/>
        <v>2102–2103</v>
      </c>
      <c r="L1004" s="356"/>
      <c r="N1004" s="95"/>
    </row>
    <row r="1005" spans="1:14" x14ac:dyDescent="0.3">
      <c r="A1005" s="354">
        <v>74297</v>
      </c>
      <c r="B1005" s="92">
        <f t="shared" si="106"/>
        <v>0</v>
      </c>
      <c r="C1005" s="93"/>
      <c r="D1005" s="94">
        <f t="shared" si="107"/>
        <v>0</v>
      </c>
      <c r="E1005" s="355">
        <f t="shared" si="105"/>
        <v>0</v>
      </c>
      <c r="F1005" s="94">
        <f t="shared" si="108"/>
        <v>0</v>
      </c>
      <c r="G1005" s="94">
        <f>IF(AND(C1005&lt;&gt;"",SUM(G$34:G1004)&lt;E$25),$E$25/$E$29,0)</f>
        <v>0</v>
      </c>
      <c r="H1005" s="94">
        <f t="shared" si="109"/>
        <v>0</v>
      </c>
      <c r="I1005" s="94">
        <f t="shared" si="111"/>
        <v>0</v>
      </c>
      <c r="J1005" s="320" t="str">
        <f t="shared" si="110"/>
        <v>2102–2103</v>
      </c>
      <c r="L1005" s="356"/>
      <c r="N1005" s="95"/>
    </row>
    <row r="1006" spans="1:14" x14ac:dyDescent="0.3">
      <c r="A1006" s="354">
        <v>74327</v>
      </c>
      <c r="B1006" s="92">
        <f t="shared" si="106"/>
        <v>0</v>
      </c>
      <c r="C1006" s="93"/>
      <c r="D1006" s="94">
        <f t="shared" si="107"/>
        <v>0</v>
      </c>
      <c r="E1006" s="355">
        <f t="shared" si="105"/>
        <v>0</v>
      </c>
      <c r="F1006" s="94">
        <f t="shared" si="108"/>
        <v>0</v>
      </c>
      <c r="G1006" s="94">
        <f>IF(AND(C1006&lt;&gt;"",SUM(G$34:G1005)&lt;E$25),$E$25/$E$29,0)</f>
        <v>0</v>
      </c>
      <c r="H1006" s="94">
        <f t="shared" si="109"/>
        <v>0</v>
      </c>
      <c r="I1006" s="94">
        <f t="shared" si="111"/>
        <v>0</v>
      </c>
      <c r="J1006" s="320" t="str">
        <f t="shared" si="110"/>
        <v>2103–2104</v>
      </c>
      <c r="L1006" s="356"/>
      <c r="N1006" s="95"/>
    </row>
    <row r="1007" spans="1:14" x14ac:dyDescent="0.3">
      <c r="A1007" s="354">
        <v>74358</v>
      </c>
      <c r="B1007" s="92">
        <f t="shared" si="106"/>
        <v>0</v>
      </c>
      <c r="C1007" s="93"/>
      <c r="D1007" s="94">
        <f t="shared" si="107"/>
        <v>0</v>
      </c>
      <c r="E1007" s="355">
        <f t="shared" si="105"/>
        <v>0</v>
      </c>
      <c r="F1007" s="94">
        <f t="shared" si="108"/>
        <v>0</v>
      </c>
      <c r="G1007" s="94">
        <f>IF(AND(C1007&lt;&gt;"",SUM(G$34:G1006)&lt;E$25),$E$25/$E$29,0)</f>
        <v>0</v>
      </c>
      <c r="H1007" s="94">
        <f t="shared" si="109"/>
        <v>0</v>
      </c>
      <c r="I1007" s="94">
        <f t="shared" si="111"/>
        <v>0</v>
      </c>
      <c r="J1007" s="320" t="str">
        <f t="shared" si="110"/>
        <v>2103–2104</v>
      </c>
      <c r="L1007" s="356"/>
      <c r="N1007" s="95"/>
    </row>
    <row r="1008" spans="1:14" x14ac:dyDescent="0.3">
      <c r="A1008" s="354">
        <v>74389</v>
      </c>
      <c r="B1008" s="92">
        <f t="shared" si="106"/>
        <v>0</v>
      </c>
      <c r="C1008" s="93"/>
      <c r="D1008" s="94">
        <f t="shared" si="107"/>
        <v>0</v>
      </c>
      <c r="E1008" s="355">
        <f t="shared" si="105"/>
        <v>0</v>
      </c>
      <c r="F1008" s="94">
        <f t="shared" si="108"/>
        <v>0</v>
      </c>
      <c r="G1008" s="94">
        <f>IF(AND(C1008&lt;&gt;"",SUM(G$34:G1007)&lt;E$25),$E$25/$E$29,0)</f>
        <v>0</v>
      </c>
      <c r="H1008" s="94">
        <f t="shared" si="109"/>
        <v>0</v>
      </c>
      <c r="I1008" s="94">
        <f t="shared" si="111"/>
        <v>0</v>
      </c>
      <c r="J1008" s="320" t="str">
        <f t="shared" si="110"/>
        <v>2103–2104</v>
      </c>
      <c r="L1008" s="356"/>
      <c r="N1008" s="95"/>
    </row>
    <row r="1009" spans="1:14" x14ac:dyDescent="0.3">
      <c r="A1009" s="354">
        <v>74419</v>
      </c>
      <c r="B1009" s="92">
        <f t="shared" si="106"/>
        <v>0</v>
      </c>
      <c r="C1009" s="93"/>
      <c r="D1009" s="94">
        <f t="shared" si="107"/>
        <v>0</v>
      </c>
      <c r="E1009" s="355">
        <f t="shared" si="105"/>
        <v>0</v>
      </c>
      <c r="F1009" s="94">
        <f t="shared" si="108"/>
        <v>0</v>
      </c>
      <c r="G1009" s="94">
        <f>IF(AND(C1009&lt;&gt;"",SUM(G$34:G1008)&lt;E$25),$E$25/$E$29,0)</f>
        <v>0</v>
      </c>
      <c r="H1009" s="94">
        <f t="shared" si="109"/>
        <v>0</v>
      </c>
      <c r="I1009" s="94">
        <f t="shared" si="111"/>
        <v>0</v>
      </c>
      <c r="J1009" s="320" t="str">
        <f t="shared" si="110"/>
        <v>2103–2104</v>
      </c>
      <c r="L1009" s="356"/>
      <c r="N1009" s="95"/>
    </row>
    <row r="1010" spans="1:14" x14ac:dyDescent="0.3">
      <c r="A1010" s="354">
        <v>74450</v>
      </c>
      <c r="B1010" s="92">
        <f t="shared" si="106"/>
        <v>0</v>
      </c>
      <c r="C1010" s="93"/>
      <c r="D1010" s="94">
        <f t="shared" si="107"/>
        <v>0</v>
      </c>
      <c r="E1010" s="355">
        <f t="shared" si="105"/>
        <v>0</v>
      </c>
      <c r="F1010" s="94">
        <f t="shared" si="108"/>
        <v>0</v>
      </c>
      <c r="G1010" s="94">
        <f>IF(AND(C1010&lt;&gt;"",SUM(G$34:G1009)&lt;E$25),$E$25/$E$29,0)</f>
        <v>0</v>
      </c>
      <c r="H1010" s="94">
        <f t="shared" si="109"/>
        <v>0</v>
      </c>
      <c r="I1010" s="94">
        <f t="shared" si="111"/>
        <v>0</v>
      </c>
      <c r="J1010" s="320" t="str">
        <f t="shared" si="110"/>
        <v>2103–2104</v>
      </c>
      <c r="L1010" s="356"/>
      <c r="N1010" s="95"/>
    </row>
    <row r="1011" spans="1:14" x14ac:dyDescent="0.3">
      <c r="A1011" s="354">
        <v>74480</v>
      </c>
      <c r="B1011" s="92">
        <f t="shared" si="106"/>
        <v>0</v>
      </c>
      <c r="C1011" s="93"/>
      <c r="D1011" s="94">
        <f t="shared" si="107"/>
        <v>0</v>
      </c>
      <c r="E1011" s="355">
        <f t="shared" si="105"/>
        <v>0</v>
      </c>
      <c r="F1011" s="94">
        <f t="shared" si="108"/>
        <v>0</v>
      </c>
      <c r="G1011" s="94">
        <f>IF(AND(C1011&lt;&gt;"",SUM(G$34:G1010)&lt;E$25),$E$25/$E$29,0)</f>
        <v>0</v>
      </c>
      <c r="H1011" s="94">
        <f t="shared" si="109"/>
        <v>0</v>
      </c>
      <c r="I1011" s="94">
        <f t="shared" si="111"/>
        <v>0</v>
      </c>
      <c r="J1011" s="320" t="str">
        <f t="shared" si="110"/>
        <v>2103–2104</v>
      </c>
      <c r="L1011" s="356"/>
      <c r="N1011" s="95"/>
    </row>
    <row r="1012" spans="1:14" x14ac:dyDescent="0.3">
      <c r="A1012" s="354">
        <v>74511</v>
      </c>
      <c r="B1012" s="92">
        <f t="shared" si="106"/>
        <v>0</v>
      </c>
      <c r="C1012" s="93"/>
      <c r="D1012" s="94">
        <f t="shared" si="107"/>
        <v>0</v>
      </c>
      <c r="E1012" s="355">
        <f t="shared" si="105"/>
        <v>0</v>
      </c>
      <c r="F1012" s="94">
        <f t="shared" si="108"/>
        <v>0</v>
      </c>
      <c r="G1012" s="94">
        <f>IF(AND(C1012&lt;&gt;"",SUM(G$34:G1011)&lt;E$25),$E$25/$E$29,0)</f>
        <v>0</v>
      </c>
      <c r="H1012" s="94">
        <f t="shared" si="109"/>
        <v>0</v>
      </c>
      <c r="I1012" s="94">
        <f t="shared" si="111"/>
        <v>0</v>
      </c>
      <c r="J1012" s="320" t="str">
        <f t="shared" si="110"/>
        <v>2103–2104</v>
      </c>
      <c r="L1012" s="356"/>
      <c r="N1012" s="95"/>
    </row>
    <row r="1013" spans="1:14" x14ac:dyDescent="0.3">
      <c r="A1013" s="354">
        <v>74542</v>
      </c>
      <c r="B1013" s="92">
        <f t="shared" si="106"/>
        <v>0</v>
      </c>
      <c r="C1013" s="93"/>
      <c r="D1013" s="94">
        <f t="shared" si="107"/>
        <v>0</v>
      </c>
      <c r="E1013" s="355">
        <f t="shared" si="105"/>
        <v>0</v>
      </c>
      <c r="F1013" s="94">
        <f t="shared" si="108"/>
        <v>0</v>
      </c>
      <c r="G1013" s="94">
        <f>IF(AND(C1013&lt;&gt;"",SUM(G$34:G1012)&lt;E$25),$E$25/$E$29,0)</f>
        <v>0</v>
      </c>
      <c r="H1013" s="94">
        <f t="shared" si="109"/>
        <v>0</v>
      </c>
      <c r="I1013" s="94">
        <f t="shared" si="111"/>
        <v>0</v>
      </c>
      <c r="J1013" s="320" t="str">
        <f t="shared" si="110"/>
        <v>2103–2104</v>
      </c>
      <c r="L1013" s="356"/>
      <c r="N1013" s="95"/>
    </row>
    <row r="1014" spans="1:14" x14ac:dyDescent="0.3">
      <c r="A1014" s="354">
        <v>74571</v>
      </c>
      <c r="B1014" s="92">
        <f t="shared" si="106"/>
        <v>0</v>
      </c>
      <c r="C1014" s="93"/>
      <c r="D1014" s="94">
        <f t="shared" si="107"/>
        <v>0</v>
      </c>
      <c r="E1014" s="355">
        <f t="shared" si="105"/>
        <v>0</v>
      </c>
      <c r="F1014" s="94">
        <f t="shared" si="108"/>
        <v>0</v>
      </c>
      <c r="G1014" s="94">
        <f>IF(AND(C1014&lt;&gt;"",SUM(G$34:G1013)&lt;E$25),$E$25/$E$29,0)</f>
        <v>0</v>
      </c>
      <c r="H1014" s="94">
        <f t="shared" si="109"/>
        <v>0</v>
      </c>
      <c r="I1014" s="94">
        <f t="shared" si="111"/>
        <v>0</v>
      </c>
      <c r="J1014" s="320" t="str">
        <f t="shared" si="110"/>
        <v>2103–2104</v>
      </c>
      <c r="L1014" s="356"/>
      <c r="N1014" s="95"/>
    </row>
    <row r="1015" spans="1:14" x14ac:dyDescent="0.3">
      <c r="A1015" s="354">
        <v>74602</v>
      </c>
      <c r="B1015" s="92">
        <f t="shared" si="106"/>
        <v>0</v>
      </c>
      <c r="C1015" s="93"/>
      <c r="D1015" s="94">
        <f t="shared" si="107"/>
        <v>0</v>
      </c>
      <c r="E1015" s="355">
        <f t="shared" si="105"/>
        <v>0</v>
      </c>
      <c r="F1015" s="94">
        <f t="shared" si="108"/>
        <v>0</v>
      </c>
      <c r="G1015" s="94">
        <f>IF(AND(C1015&lt;&gt;"",SUM(G$34:G1014)&lt;E$25),$E$25/$E$29,0)</f>
        <v>0</v>
      </c>
      <c r="H1015" s="94">
        <f t="shared" si="109"/>
        <v>0</v>
      </c>
      <c r="I1015" s="94">
        <f t="shared" si="111"/>
        <v>0</v>
      </c>
      <c r="J1015" s="320" t="str">
        <f t="shared" si="110"/>
        <v>2103–2104</v>
      </c>
      <c r="L1015" s="356"/>
      <c r="N1015" s="95"/>
    </row>
    <row r="1016" spans="1:14" x14ac:dyDescent="0.3">
      <c r="A1016" s="354">
        <v>74632</v>
      </c>
      <c r="B1016" s="92">
        <f t="shared" si="106"/>
        <v>0</v>
      </c>
      <c r="C1016" s="93"/>
      <c r="D1016" s="94">
        <f t="shared" si="107"/>
        <v>0</v>
      </c>
      <c r="E1016" s="355">
        <f t="shared" si="105"/>
        <v>0</v>
      </c>
      <c r="F1016" s="94">
        <f t="shared" si="108"/>
        <v>0</v>
      </c>
      <c r="G1016" s="94">
        <f>IF(AND(C1016&lt;&gt;"",SUM(G$34:G1015)&lt;E$25),$E$25/$E$29,0)</f>
        <v>0</v>
      </c>
      <c r="H1016" s="94">
        <f t="shared" si="109"/>
        <v>0</v>
      </c>
      <c r="I1016" s="94">
        <f t="shared" si="111"/>
        <v>0</v>
      </c>
      <c r="J1016" s="320" t="str">
        <f t="shared" si="110"/>
        <v>2103–2104</v>
      </c>
      <c r="L1016" s="356"/>
      <c r="N1016" s="95"/>
    </row>
    <row r="1017" spans="1:14" x14ac:dyDescent="0.3">
      <c r="A1017" s="354">
        <v>74663</v>
      </c>
      <c r="B1017" s="92">
        <f t="shared" si="106"/>
        <v>0</v>
      </c>
      <c r="C1017" s="93"/>
      <c r="D1017" s="94">
        <f t="shared" si="107"/>
        <v>0</v>
      </c>
      <c r="E1017" s="355">
        <f t="shared" si="105"/>
        <v>0</v>
      </c>
      <c r="F1017" s="94">
        <f t="shared" si="108"/>
        <v>0</v>
      </c>
      <c r="G1017" s="94">
        <f>IF(AND(C1017&lt;&gt;"",SUM(G$34:G1016)&lt;E$25),$E$25/$E$29,0)</f>
        <v>0</v>
      </c>
      <c r="H1017" s="94">
        <f t="shared" si="109"/>
        <v>0</v>
      </c>
      <c r="I1017" s="94">
        <f t="shared" si="111"/>
        <v>0</v>
      </c>
      <c r="J1017" s="320" t="str">
        <f t="shared" si="110"/>
        <v>2103–2104</v>
      </c>
      <c r="L1017" s="356"/>
      <c r="N1017" s="95"/>
    </row>
    <row r="1018" spans="1:14" x14ac:dyDescent="0.3">
      <c r="A1018" s="354">
        <v>74693</v>
      </c>
      <c r="B1018" s="92">
        <f t="shared" si="106"/>
        <v>0</v>
      </c>
      <c r="C1018" s="93"/>
      <c r="D1018" s="94">
        <f t="shared" si="107"/>
        <v>0</v>
      </c>
      <c r="E1018" s="355">
        <f t="shared" si="105"/>
        <v>0</v>
      </c>
      <c r="F1018" s="94">
        <f t="shared" si="108"/>
        <v>0</v>
      </c>
      <c r="G1018" s="94">
        <f>IF(AND(C1018&lt;&gt;"",SUM(G$34:G1017)&lt;E$25),$E$25/$E$29,0)</f>
        <v>0</v>
      </c>
      <c r="H1018" s="94">
        <f t="shared" si="109"/>
        <v>0</v>
      </c>
      <c r="I1018" s="94">
        <f t="shared" si="111"/>
        <v>0</v>
      </c>
      <c r="J1018" s="320" t="str">
        <f t="shared" si="110"/>
        <v>2104–2105</v>
      </c>
      <c r="L1018" s="356"/>
      <c r="N1018" s="95"/>
    </row>
    <row r="1019" spans="1:14" x14ac:dyDescent="0.3">
      <c r="A1019" s="354">
        <v>74724</v>
      </c>
      <c r="B1019" s="92">
        <f t="shared" si="106"/>
        <v>0</v>
      </c>
      <c r="C1019" s="93"/>
      <c r="D1019" s="94">
        <f t="shared" si="107"/>
        <v>0</v>
      </c>
      <c r="E1019" s="355">
        <f t="shared" si="105"/>
        <v>0</v>
      </c>
      <c r="F1019" s="94">
        <f t="shared" si="108"/>
        <v>0</v>
      </c>
      <c r="G1019" s="94">
        <f>IF(AND(C1019&lt;&gt;"",SUM(G$34:G1018)&lt;E$25),$E$25/$E$29,0)</f>
        <v>0</v>
      </c>
      <c r="H1019" s="94">
        <f t="shared" si="109"/>
        <v>0</v>
      </c>
      <c r="I1019" s="94">
        <f t="shared" si="111"/>
        <v>0</v>
      </c>
      <c r="J1019" s="320" t="str">
        <f t="shared" si="110"/>
        <v>2104–2105</v>
      </c>
      <c r="L1019" s="356"/>
      <c r="N1019" s="95"/>
    </row>
    <row r="1020" spans="1:14" x14ac:dyDescent="0.3">
      <c r="A1020" s="354">
        <v>74755</v>
      </c>
      <c r="B1020" s="92">
        <f t="shared" si="106"/>
        <v>0</v>
      </c>
      <c r="C1020" s="93"/>
      <c r="D1020" s="94">
        <f t="shared" si="107"/>
        <v>0</v>
      </c>
      <c r="E1020" s="355">
        <f t="shared" si="105"/>
        <v>0</v>
      </c>
      <c r="F1020" s="94">
        <f t="shared" si="108"/>
        <v>0</v>
      </c>
      <c r="G1020" s="94">
        <f>IF(AND(C1020&lt;&gt;"",SUM(G$34:G1019)&lt;E$25),$E$25/$E$29,0)</f>
        <v>0</v>
      </c>
      <c r="H1020" s="94">
        <f t="shared" si="109"/>
        <v>0</v>
      </c>
      <c r="I1020" s="94">
        <f t="shared" si="111"/>
        <v>0</v>
      </c>
      <c r="J1020" s="320" t="str">
        <f t="shared" si="110"/>
        <v>2104–2105</v>
      </c>
      <c r="L1020" s="356"/>
      <c r="N1020" s="95"/>
    </row>
    <row r="1021" spans="1:14" x14ac:dyDescent="0.3">
      <c r="A1021" s="354">
        <v>74785</v>
      </c>
      <c r="B1021" s="92">
        <f t="shared" si="106"/>
        <v>0</v>
      </c>
      <c r="C1021" s="93"/>
      <c r="D1021" s="94">
        <f t="shared" si="107"/>
        <v>0</v>
      </c>
      <c r="E1021" s="355">
        <f t="shared" si="105"/>
        <v>0</v>
      </c>
      <c r="F1021" s="94">
        <f t="shared" si="108"/>
        <v>0</v>
      </c>
      <c r="G1021" s="94">
        <f>IF(AND(C1021&lt;&gt;"",SUM(G$34:G1020)&lt;E$25),$E$25/$E$29,0)</f>
        <v>0</v>
      </c>
      <c r="H1021" s="94">
        <f t="shared" si="109"/>
        <v>0</v>
      </c>
      <c r="I1021" s="94">
        <f t="shared" si="111"/>
        <v>0</v>
      </c>
      <c r="J1021" s="320" t="str">
        <f t="shared" si="110"/>
        <v>2104–2105</v>
      </c>
      <c r="L1021" s="356"/>
      <c r="N1021" s="95"/>
    </row>
    <row r="1022" spans="1:14" x14ac:dyDescent="0.3">
      <c r="A1022" s="354">
        <v>74816</v>
      </c>
      <c r="B1022" s="92">
        <f t="shared" si="106"/>
        <v>0</v>
      </c>
      <c r="C1022" s="93"/>
      <c r="D1022" s="94">
        <f t="shared" si="107"/>
        <v>0</v>
      </c>
      <c r="E1022" s="355">
        <f t="shared" si="105"/>
        <v>0</v>
      </c>
      <c r="F1022" s="94">
        <f t="shared" si="108"/>
        <v>0</v>
      </c>
      <c r="G1022" s="94">
        <f>IF(AND(C1022&lt;&gt;"",SUM(G$34:G1021)&lt;E$25),$E$25/$E$29,0)</f>
        <v>0</v>
      </c>
      <c r="H1022" s="94">
        <f t="shared" si="109"/>
        <v>0</v>
      </c>
      <c r="I1022" s="94">
        <f t="shared" si="111"/>
        <v>0</v>
      </c>
      <c r="J1022" s="320" t="str">
        <f t="shared" si="110"/>
        <v>2104–2105</v>
      </c>
      <c r="L1022" s="356"/>
      <c r="N1022" s="95"/>
    </row>
    <row r="1023" spans="1:14" x14ac:dyDescent="0.3">
      <c r="A1023" s="354">
        <v>74846</v>
      </c>
      <c r="B1023" s="92">
        <f t="shared" si="106"/>
        <v>0</v>
      </c>
      <c r="C1023" s="93"/>
      <c r="D1023" s="94">
        <f t="shared" si="107"/>
        <v>0</v>
      </c>
      <c r="E1023" s="355">
        <f t="shared" si="105"/>
        <v>0</v>
      </c>
      <c r="F1023" s="94">
        <f t="shared" si="108"/>
        <v>0</v>
      </c>
      <c r="G1023" s="94">
        <f>IF(AND(C1023&lt;&gt;"",SUM(G$34:G1022)&lt;E$25),$E$25/$E$29,0)</f>
        <v>0</v>
      </c>
      <c r="H1023" s="94">
        <f t="shared" si="109"/>
        <v>0</v>
      </c>
      <c r="I1023" s="94">
        <f t="shared" si="111"/>
        <v>0</v>
      </c>
      <c r="J1023" s="320" t="str">
        <f t="shared" si="110"/>
        <v>2104–2105</v>
      </c>
      <c r="L1023" s="356"/>
      <c r="N1023" s="95"/>
    </row>
    <row r="1024" spans="1:14" x14ac:dyDescent="0.3">
      <c r="A1024" s="354">
        <v>74877</v>
      </c>
      <c r="B1024" s="92">
        <f t="shared" si="106"/>
        <v>0</v>
      </c>
      <c r="C1024" s="93"/>
      <c r="D1024" s="94">
        <f t="shared" si="107"/>
        <v>0</v>
      </c>
      <c r="E1024" s="355">
        <f t="shared" si="105"/>
        <v>0</v>
      </c>
      <c r="F1024" s="94">
        <f t="shared" si="108"/>
        <v>0</v>
      </c>
      <c r="G1024" s="94">
        <f>IF(AND(C1024&lt;&gt;"",SUM(G$34:G1023)&lt;E$25),$E$25/$E$29,0)</f>
        <v>0</v>
      </c>
      <c r="H1024" s="94">
        <f t="shared" si="109"/>
        <v>0</v>
      </c>
      <c r="I1024" s="94">
        <f t="shared" si="111"/>
        <v>0</v>
      </c>
      <c r="J1024" s="320" t="str">
        <f t="shared" si="110"/>
        <v>2104–2105</v>
      </c>
      <c r="L1024" s="356"/>
      <c r="N1024" s="95"/>
    </row>
    <row r="1025" spans="1:14" x14ac:dyDescent="0.3">
      <c r="A1025" s="354">
        <v>74908</v>
      </c>
      <c r="B1025" s="92">
        <f t="shared" si="106"/>
        <v>0</v>
      </c>
      <c r="C1025" s="93"/>
      <c r="D1025" s="94">
        <f t="shared" si="107"/>
        <v>0</v>
      </c>
      <c r="E1025" s="355">
        <f t="shared" si="105"/>
        <v>0</v>
      </c>
      <c r="F1025" s="94">
        <f t="shared" si="108"/>
        <v>0</v>
      </c>
      <c r="G1025" s="94">
        <f>IF(AND(C1025&lt;&gt;"",SUM(G$34:G1024)&lt;E$25),$E$25/$E$29,0)</f>
        <v>0</v>
      </c>
      <c r="H1025" s="94">
        <f t="shared" si="109"/>
        <v>0</v>
      </c>
      <c r="I1025" s="94">
        <f t="shared" si="111"/>
        <v>0</v>
      </c>
      <c r="J1025" s="320" t="str">
        <f t="shared" si="110"/>
        <v>2104–2105</v>
      </c>
      <c r="L1025" s="356"/>
      <c r="N1025" s="95"/>
    </row>
    <row r="1026" spans="1:14" x14ac:dyDescent="0.3">
      <c r="A1026" s="354">
        <v>74936</v>
      </c>
      <c r="B1026" s="92">
        <f t="shared" si="106"/>
        <v>0</v>
      </c>
      <c r="C1026" s="93"/>
      <c r="D1026" s="94">
        <f t="shared" si="107"/>
        <v>0</v>
      </c>
      <c r="E1026" s="355">
        <f t="shared" si="105"/>
        <v>0</v>
      </c>
      <c r="F1026" s="94">
        <f t="shared" si="108"/>
        <v>0</v>
      </c>
      <c r="G1026" s="94">
        <f>IF(AND(C1026&lt;&gt;"",SUM(G$34:G1025)&lt;E$25),$E$25/$E$29,0)</f>
        <v>0</v>
      </c>
      <c r="H1026" s="94">
        <f t="shared" si="109"/>
        <v>0</v>
      </c>
      <c r="I1026" s="94">
        <f t="shared" si="111"/>
        <v>0</v>
      </c>
      <c r="J1026" s="320" t="str">
        <f t="shared" si="110"/>
        <v>2104–2105</v>
      </c>
      <c r="L1026" s="356"/>
      <c r="N1026" s="95"/>
    </row>
    <row r="1027" spans="1:14" x14ac:dyDescent="0.3">
      <c r="A1027" s="354">
        <v>74967</v>
      </c>
      <c r="B1027" s="92">
        <f t="shared" si="106"/>
        <v>0</v>
      </c>
      <c r="C1027" s="93"/>
      <c r="D1027" s="94">
        <f t="shared" si="107"/>
        <v>0</v>
      </c>
      <c r="E1027" s="355">
        <f t="shared" si="105"/>
        <v>0</v>
      </c>
      <c r="F1027" s="94">
        <f t="shared" si="108"/>
        <v>0</v>
      </c>
      <c r="G1027" s="94">
        <f>IF(AND(C1027&lt;&gt;"",SUM(G$34:G1026)&lt;E$25),$E$25/$E$29,0)</f>
        <v>0</v>
      </c>
      <c r="H1027" s="94">
        <f t="shared" si="109"/>
        <v>0</v>
      </c>
      <c r="I1027" s="94">
        <f t="shared" si="111"/>
        <v>0</v>
      </c>
      <c r="J1027" s="320" t="str">
        <f t="shared" si="110"/>
        <v>2104–2105</v>
      </c>
      <c r="L1027" s="356"/>
      <c r="N1027" s="95"/>
    </row>
    <row r="1028" spans="1:14" x14ac:dyDescent="0.3">
      <c r="A1028" s="354">
        <v>74997</v>
      </c>
      <c r="B1028" s="92">
        <f t="shared" si="106"/>
        <v>0</v>
      </c>
      <c r="C1028" s="93"/>
      <c r="D1028" s="94">
        <f t="shared" si="107"/>
        <v>0</v>
      </c>
      <c r="E1028" s="355">
        <f t="shared" si="105"/>
        <v>0</v>
      </c>
      <c r="F1028" s="94">
        <f t="shared" si="108"/>
        <v>0</v>
      </c>
      <c r="G1028" s="94">
        <f>IF(AND(C1028&lt;&gt;"",SUM(G$34:G1027)&lt;E$25),$E$25/$E$29,0)</f>
        <v>0</v>
      </c>
      <c r="H1028" s="94">
        <f t="shared" si="109"/>
        <v>0</v>
      </c>
      <c r="I1028" s="94">
        <f t="shared" si="111"/>
        <v>0</v>
      </c>
      <c r="J1028" s="320" t="str">
        <f t="shared" si="110"/>
        <v>2104–2105</v>
      </c>
      <c r="L1028" s="356"/>
      <c r="N1028" s="95"/>
    </row>
    <row r="1029" spans="1:14" x14ac:dyDescent="0.3">
      <c r="A1029" s="354">
        <v>75028</v>
      </c>
      <c r="B1029" s="92">
        <f t="shared" si="106"/>
        <v>0</v>
      </c>
      <c r="C1029" s="93"/>
      <c r="D1029" s="94">
        <f t="shared" si="107"/>
        <v>0</v>
      </c>
      <c r="E1029" s="355">
        <f t="shared" si="105"/>
        <v>0</v>
      </c>
      <c r="F1029" s="94">
        <f t="shared" si="108"/>
        <v>0</v>
      </c>
      <c r="G1029" s="94">
        <f>IF(AND(C1029&lt;&gt;"",SUM(G$34:G1028)&lt;E$25),$E$25/$E$29,0)</f>
        <v>0</v>
      </c>
      <c r="H1029" s="94">
        <f t="shared" si="109"/>
        <v>0</v>
      </c>
      <c r="I1029" s="94">
        <f t="shared" si="111"/>
        <v>0</v>
      </c>
      <c r="J1029" s="320" t="str">
        <f t="shared" si="110"/>
        <v>2104–2105</v>
      </c>
      <c r="L1029" s="356"/>
      <c r="N1029" s="95"/>
    </row>
    <row r="1030" spans="1:14" x14ac:dyDescent="0.3">
      <c r="A1030" s="354">
        <v>75058</v>
      </c>
      <c r="B1030" s="92">
        <f t="shared" si="106"/>
        <v>0</v>
      </c>
      <c r="C1030" s="93"/>
      <c r="D1030" s="94">
        <f t="shared" si="107"/>
        <v>0</v>
      </c>
      <c r="E1030" s="355">
        <f t="shared" si="105"/>
        <v>0</v>
      </c>
      <c r="F1030" s="94">
        <f t="shared" si="108"/>
        <v>0</v>
      </c>
      <c r="G1030" s="94">
        <f>IF(AND(C1030&lt;&gt;"",SUM(G$34:G1029)&lt;E$25),$E$25/$E$29,0)</f>
        <v>0</v>
      </c>
      <c r="H1030" s="94">
        <f t="shared" si="109"/>
        <v>0</v>
      </c>
      <c r="I1030" s="94">
        <f t="shared" si="111"/>
        <v>0</v>
      </c>
      <c r="J1030" s="320" t="str">
        <f t="shared" si="110"/>
        <v>2105–2106</v>
      </c>
      <c r="L1030" s="356"/>
      <c r="N1030" s="95"/>
    </row>
    <row r="1031" spans="1:14" x14ac:dyDescent="0.3">
      <c r="A1031" s="354">
        <v>75089</v>
      </c>
      <c r="B1031" s="92">
        <f t="shared" si="106"/>
        <v>0</v>
      </c>
      <c r="C1031" s="93"/>
      <c r="D1031" s="94">
        <f t="shared" si="107"/>
        <v>0</v>
      </c>
      <c r="E1031" s="355">
        <f t="shared" si="105"/>
        <v>0</v>
      </c>
      <c r="F1031" s="94">
        <f t="shared" si="108"/>
        <v>0</v>
      </c>
      <c r="G1031" s="94">
        <f>IF(AND(C1031&lt;&gt;"",SUM(G$34:G1030)&lt;E$25),$E$25/$E$29,0)</f>
        <v>0</v>
      </c>
      <c r="H1031" s="94">
        <f t="shared" si="109"/>
        <v>0</v>
      </c>
      <c r="I1031" s="94">
        <f t="shared" si="111"/>
        <v>0</v>
      </c>
      <c r="J1031" s="320" t="str">
        <f t="shared" si="110"/>
        <v>2105–2106</v>
      </c>
      <c r="L1031" s="356"/>
      <c r="N1031" s="95"/>
    </row>
    <row r="1032" spans="1:14" x14ac:dyDescent="0.3">
      <c r="A1032" s="354">
        <v>75120</v>
      </c>
      <c r="B1032" s="92">
        <f t="shared" si="106"/>
        <v>0</v>
      </c>
      <c r="C1032" s="93"/>
      <c r="D1032" s="94">
        <f t="shared" si="107"/>
        <v>0</v>
      </c>
      <c r="E1032" s="355">
        <f t="shared" si="105"/>
        <v>0</v>
      </c>
      <c r="F1032" s="94">
        <f t="shared" si="108"/>
        <v>0</v>
      </c>
      <c r="G1032" s="94">
        <f>IF(AND(C1032&lt;&gt;"",SUM(G$34:G1031)&lt;E$25),$E$25/$E$29,0)</f>
        <v>0</v>
      </c>
      <c r="H1032" s="94">
        <f t="shared" si="109"/>
        <v>0</v>
      </c>
      <c r="I1032" s="94">
        <f t="shared" si="111"/>
        <v>0</v>
      </c>
      <c r="J1032" s="320" t="str">
        <f t="shared" si="110"/>
        <v>2105–2106</v>
      </c>
      <c r="L1032" s="356"/>
      <c r="N1032" s="95"/>
    </row>
    <row r="1033" spans="1:14" x14ac:dyDescent="0.3">
      <c r="A1033" s="354">
        <v>75150</v>
      </c>
      <c r="B1033" s="92">
        <f t="shared" si="106"/>
        <v>0</v>
      </c>
      <c r="C1033" s="93"/>
      <c r="D1033" s="94">
        <f t="shared" si="107"/>
        <v>0</v>
      </c>
      <c r="E1033" s="355">
        <f t="shared" si="105"/>
        <v>0</v>
      </c>
      <c r="F1033" s="94">
        <f t="shared" si="108"/>
        <v>0</v>
      </c>
      <c r="G1033" s="94">
        <f>IF(AND(C1033&lt;&gt;"",SUM(G$34:G1032)&lt;E$25),$E$25/$E$29,0)</f>
        <v>0</v>
      </c>
      <c r="H1033" s="94">
        <f t="shared" si="109"/>
        <v>0</v>
      </c>
      <c r="I1033" s="94">
        <f t="shared" si="111"/>
        <v>0</v>
      </c>
      <c r="J1033" s="320" t="str">
        <f t="shared" si="110"/>
        <v>2105–2106</v>
      </c>
      <c r="L1033" s="356"/>
      <c r="N1033" s="95"/>
    </row>
    <row r="1034" spans="1:14" x14ac:dyDescent="0.3">
      <c r="A1034" s="354">
        <v>75181</v>
      </c>
      <c r="B1034" s="92">
        <f t="shared" si="106"/>
        <v>0</v>
      </c>
      <c r="C1034" s="93"/>
      <c r="D1034" s="94">
        <f t="shared" si="107"/>
        <v>0</v>
      </c>
      <c r="E1034" s="355">
        <f t="shared" si="105"/>
        <v>0</v>
      </c>
      <c r="F1034" s="94">
        <f t="shared" si="108"/>
        <v>0</v>
      </c>
      <c r="G1034" s="94">
        <f>IF(AND(C1034&lt;&gt;"",SUM(G$34:G1033)&lt;E$25),$E$25/$E$29,0)</f>
        <v>0</v>
      </c>
      <c r="H1034" s="94">
        <f t="shared" si="109"/>
        <v>0</v>
      </c>
      <c r="I1034" s="94">
        <f t="shared" si="111"/>
        <v>0</v>
      </c>
      <c r="J1034" s="320" t="str">
        <f t="shared" si="110"/>
        <v>2105–2106</v>
      </c>
      <c r="L1034" s="356"/>
      <c r="N1034" s="95"/>
    </row>
    <row r="1035" spans="1:14" x14ac:dyDescent="0.3">
      <c r="A1035" s="354">
        <v>75211</v>
      </c>
      <c r="B1035" s="92">
        <f t="shared" si="106"/>
        <v>0</v>
      </c>
      <c r="C1035" s="93"/>
      <c r="D1035" s="94">
        <f t="shared" si="107"/>
        <v>0</v>
      </c>
      <c r="E1035" s="355">
        <f t="shared" si="105"/>
        <v>0</v>
      </c>
      <c r="F1035" s="94">
        <f t="shared" si="108"/>
        <v>0</v>
      </c>
      <c r="G1035" s="94">
        <f>IF(AND(C1035&lt;&gt;"",SUM(G$34:G1034)&lt;E$25),$E$25/$E$29,0)</f>
        <v>0</v>
      </c>
      <c r="H1035" s="94">
        <f t="shared" si="109"/>
        <v>0</v>
      </c>
      <c r="I1035" s="94">
        <f t="shared" si="111"/>
        <v>0</v>
      </c>
      <c r="J1035" s="320" t="str">
        <f t="shared" si="110"/>
        <v>2105–2106</v>
      </c>
      <c r="L1035" s="356"/>
      <c r="N1035" s="95"/>
    </row>
    <row r="1036" spans="1:14" x14ac:dyDescent="0.3">
      <c r="A1036" s="354">
        <v>75242</v>
      </c>
      <c r="B1036" s="92">
        <f t="shared" si="106"/>
        <v>0</v>
      </c>
      <c r="C1036" s="93"/>
      <c r="D1036" s="94">
        <f t="shared" si="107"/>
        <v>0</v>
      </c>
      <c r="E1036" s="355">
        <f t="shared" si="105"/>
        <v>0</v>
      </c>
      <c r="F1036" s="94">
        <f t="shared" si="108"/>
        <v>0</v>
      </c>
      <c r="G1036" s="94">
        <f>IF(AND(C1036&lt;&gt;"",SUM(G$34:G1035)&lt;E$25),$E$25/$E$29,0)</f>
        <v>0</v>
      </c>
      <c r="H1036" s="94">
        <f t="shared" si="109"/>
        <v>0</v>
      </c>
      <c r="I1036" s="94">
        <f t="shared" si="111"/>
        <v>0</v>
      </c>
      <c r="J1036" s="320" t="str">
        <f t="shared" si="110"/>
        <v>2105–2106</v>
      </c>
      <c r="L1036" s="356"/>
      <c r="N1036" s="95"/>
    </row>
    <row r="1037" spans="1:14" x14ac:dyDescent="0.3">
      <c r="A1037" s="354">
        <v>75273</v>
      </c>
      <c r="B1037" s="92">
        <f t="shared" si="106"/>
        <v>0</v>
      </c>
      <c r="C1037" s="93"/>
      <c r="D1037" s="94">
        <f t="shared" si="107"/>
        <v>0</v>
      </c>
      <c r="E1037" s="355">
        <f t="shared" si="105"/>
        <v>0</v>
      </c>
      <c r="F1037" s="94">
        <f t="shared" si="108"/>
        <v>0</v>
      </c>
      <c r="G1037" s="94">
        <f>IF(AND(C1037&lt;&gt;"",SUM(G$34:G1036)&lt;E$25),$E$25/$E$29,0)</f>
        <v>0</v>
      </c>
      <c r="H1037" s="94">
        <f t="shared" si="109"/>
        <v>0</v>
      </c>
      <c r="I1037" s="94">
        <f t="shared" si="111"/>
        <v>0</v>
      </c>
      <c r="J1037" s="320" t="str">
        <f t="shared" si="110"/>
        <v>2105–2106</v>
      </c>
      <c r="L1037" s="356"/>
      <c r="N1037" s="95"/>
    </row>
    <row r="1038" spans="1:14" x14ac:dyDescent="0.3">
      <c r="A1038" s="354">
        <v>75301</v>
      </c>
      <c r="B1038" s="92">
        <f t="shared" si="106"/>
        <v>0</v>
      </c>
      <c r="C1038" s="93"/>
      <c r="D1038" s="94">
        <f t="shared" si="107"/>
        <v>0</v>
      </c>
      <c r="E1038" s="355">
        <f t="shared" si="105"/>
        <v>0</v>
      </c>
      <c r="F1038" s="94">
        <f t="shared" si="108"/>
        <v>0</v>
      </c>
      <c r="G1038" s="94">
        <f>IF(AND(C1038&lt;&gt;"",SUM(G$34:G1037)&lt;E$25),$E$25/$E$29,0)</f>
        <v>0</v>
      </c>
      <c r="H1038" s="94">
        <f t="shared" si="109"/>
        <v>0</v>
      </c>
      <c r="I1038" s="94">
        <f t="shared" si="111"/>
        <v>0</v>
      </c>
      <c r="J1038" s="320" t="str">
        <f t="shared" si="110"/>
        <v>2105–2106</v>
      </c>
      <c r="L1038" s="356"/>
      <c r="N1038" s="95"/>
    </row>
    <row r="1039" spans="1:14" x14ac:dyDescent="0.3">
      <c r="A1039" s="354">
        <v>75332</v>
      </c>
      <c r="B1039" s="92">
        <f t="shared" si="106"/>
        <v>0</v>
      </c>
      <c r="C1039" s="93"/>
      <c r="D1039" s="94">
        <f t="shared" si="107"/>
        <v>0</v>
      </c>
      <c r="E1039" s="355">
        <f t="shared" si="105"/>
        <v>0</v>
      </c>
      <c r="F1039" s="94">
        <f t="shared" si="108"/>
        <v>0</v>
      </c>
      <c r="G1039" s="94">
        <f>IF(AND(C1039&lt;&gt;"",SUM(G$34:G1038)&lt;E$25),$E$25/$E$29,0)</f>
        <v>0</v>
      </c>
      <c r="H1039" s="94">
        <f t="shared" si="109"/>
        <v>0</v>
      </c>
      <c r="I1039" s="94">
        <f t="shared" si="111"/>
        <v>0</v>
      </c>
      <c r="J1039" s="320" t="str">
        <f t="shared" si="110"/>
        <v>2105–2106</v>
      </c>
      <c r="L1039" s="356"/>
      <c r="N1039" s="95"/>
    </row>
    <row r="1040" spans="1:14" x14ac:dyDescent="0.3">
      <c r="A1040" s="354">
        <v>75362</v>
      </c>
      <c r="B1040" s="92">
        <f t="shared" si="106"/>
        <v>0</v>
      </c>
      <c r="C1040" s="93"/>
      <c r="D1040" s="94">
        <f t="shared" si="107"/>
        <v>0</v>
      </c>
      <c r="E1040" s="355">
        <f t="shared" si="105"/>
        <v>0</v>
      </c>
      <c r="F1040" s="94">
        <f t="shared" si="108"/>
        <v>0</v>
      </c>
      <c r="G1040" s="94">
        <f>IF(AND(C1040&lt;&gt;"",SUM(G$34:G1039)&lt;E$25),$E$25/$E$29,0)</f>
        <v>0</v>
      </c>
      <c r="H1040" s="94">
        <f t="shared" si="109"/>
        <v>0</v>
      </c>
      <c r="I1040" s="94">
        <f t="shared" si="111"/>
        <v>0</v>
      </c>
      <c r="J1040" s="320" t="str">
        <f t="shared" si="110"/>
        <v>2105–2106</v>
      </c>
      <c r="L1040" s="356"/>
      <c r="N1040" s="95"/>
    </row>
    <row r="1041" spans="1:14" x14ac:dyDescent="0.3">
      <c r="A1041" s="354">
        <v>75393</v>
      </c>
      <c r="B1041" s="92">
        <f t="shared" si="106"/>
        <v>0</v>
      </c>
      <c r="C1041" s="93"/>
      <c r="D1041" s="94">
        <f t="shared" si="107"/>
        <v>0</v>
      </c>
      <c r="E1041" s="355">
        <f t="shared" si="105"/>
        <v>0</v>
      </c>
      <c r="F1041" s="94">
        <f t="shared" si="108"/>
        <v>0</v>
      </c>
      <c r="G1041" s="94">
        <f>IF(AND(C1041&lt;&gt;"",SUM(G$34:G1040)&lt;E$25),$E$25/$E$29,0)</f>
        <v>0</v>
      </c>
      <c r="H1041" s="94">
        <f t="shared" si="109"/>
        <v>0</v>
      </c>
      <c r="I1041" s="94">
        <f t="shared" si="111"/>
        <v>0</v>
      </c>
      <c r="J1041" s="320" t="str">
        <f t="shared" si="110"/>
        <v>2105–2106</v>
      </c>
      <c r="L1041" s="356"/>
      <c r="N1041" s="95"/>
    </row>
    <row r="1042" spans="1:14" x14ac:dyDescent="0.3">
      <c r="A1042" s="354">
        <v>75423</v>
      </c>
      <c r="B1042" s="92">
        <f t="shared" si="106"/>
        <v>0</v>
      </c>
      <c r="C1042" s="93"/>
      <c r="D1042" s="94">
        <f t="shared" si="107"/>
        <v>0</v>
      </c>
      <c r="E1042" s="355">
        <f t="shared" si="105"/>
        <v>0</v>
      </c>
      <c r="F1042" s="94">
        <f t="shared" si="108"/>
        <v>0</v>
      </c>
      <c r="G1042" s="94">
        <f>IF(AND(C1042&lt;&gt;"",SUM(G$34:G1041)&lt;E$25),$E$25/$E$29,0)</f>
        <v>0</v>
      </c>
      <c r="H1042" s="94">
        <f t="shared" si="109"/>
        <v>0</v>
      </c>
      <c r="I1042" s="94">
        <f t="shared" si="111"/>
        <v>0</v>
      </c>
      <c r="J1042" s="320" t="str">
        <f t="shared" si="110"/>
        <v>2106–2107</v>
      </c>
      <c r="L1042" s="356"/>
      <c r="N1042" s="95"/>
    </row>
    <row r="1043" spans="1:14" x14ac:dyDescent="0.3">
      <c r="A1043" s="354">
        <v>75454</v>
      </c>
      <c r="B1043" s="92">
        <f t="shared" si="106"/>
        <v>0</v>
      </c>
      <c r="C1043" s="93"/>
      <c r="D1043" s="94">
        <f t="shared" si="107"/>
        <v>0</v>
      </c>
      <c r="E1043" s="355">
        <f t="shared" si="105"/>
        <v>0</v>
      </c>
      <c r="F1043" s="94">
        <f t="shared" si="108"/>
        <v>0</v>
      </c>
      <c r="G1043" s="94">
        <f>IF(AND(C1043&lt;&gt;"",SUM(G$34:G1042)&lt;E$25),$E$25/$E$29,0)</f>
        <v>0</v>
      </c>
      <c r="H1043" s="94">
        <f t="shared" si="109"/>
        <v>0</v>
      </c>
      <c r="I1043" s="94">
        <f t="shared" si="111"/>
        <v>0</v>
      </c>
      <c r="J1043" s="320" t="str">
        <f t="shared" si="110"/>
        <v>2106–2107</v>
      </c>
      <c r="L1043" s="356"/>
      <c r="N1043" s="95"/>
    </row>
    <row r="1044" spans="1:14" x14ac:dyDescent="0.3">
      <c r="A1044" s="354">
        <v>75485</v>
      </c>
      <c r="B1044" s="92">
        <f t="shared" si="106"/>
        <v>0</v>
      </c>
      <c r="C1044" s="93"/>
      <c r="D1044" s="94">
        <f t="shared" si="107"/>
        <v>0</v>
      </c>
      <c r="E1044" s="355">
        <f t="shared" si="105"/>
        <v>0</v>
      </c>
      <c r="F1044" s="94">
        <f t="shared" si="108"/>
        <v>0</v>
      </c>
      <c r="G1044" s="94">
        <f>IF(AND(C1044&lt;&gt;"",SUM(G$34:G1043)&lt;E$25),$E$25/$E$29,0)</f>
        <v>0</v>
      </c>
      <c r="H1044" s="94">
        <f t="shared" si="109"/>
        <v>0</v>
      </c>
      <c r="I1044" s="94">
        <f t="shared" si="111"/>
        <v>0</v>
      </c>
      <c r="J1044" s="320" t="str">
        <f t="shared" si="110"/>
        <v>2106–2107</v>
      </c>
      <c r="L1044" s="356"/>
      <c r="N1044" s="95"/>
    </row>
    <row r="1045" spans="1:14" x14ac:dyDescent="0.3">
      <c r="A1045" s="354">
        <v>75515</v>
      </c>
      <c r="B1045" s="92">
        <f t="shared" si="106"/>
        <v>0</v>
      </c>
      <c r="C1045" s="93"/>
      <c r="D1045" s="94">
        <f t="shared" si="107"/>
        <v>0</v>
      </c>
      <c r="E1045" s="355">
        <f t="shared" si="105"/>
        <v>0</v>
      </c>
      <c r="F1045" s="94">
        <f t="shared" si="108"/>
        <v>0</v>
      </c>
      <c r="G1045" s="94">
        <f>IF(AND(C1045&lt;&gt;"",SUM(G$34:G1044)&lt;E$25),$E$25/$E$29,0)</f>
        <v>0</v>
      </c>
      <c r="H1045" s="94">
        <f t="shared" si="109"/>
        <v>0</v>
      </c>
      <c r="I1045" s="94">
        <f t="shared" si="111"/>
        <v>0</v>
      </c>
      <c r="J1045" s="320" t="str">
        <f t="shared" si="110"/>
        <v>2106–2107</v>
      </c>
      <c r="L1045" s="356"/>
      <c r="N1045" s="95"/>
    </row>
    <row r="1046" spans="1:14" x14ac:dyDescent="0.3">
      <c r="A1046" s="354">
        <v>75546</v>
      </c>
      <c r="B1046" s="92">
        <f t="shared" si="106"/>
        <v>0</v>
      </c>
      <c r="C1046" s="93"/>
      <c r="D1046" s="94">
        <f t="shared" si="107"/>
        <v>0</v>
      </c>
      <c r="E1046" s="355">
        <f t="shared" si="105"/>
        <v>0</v>
      </c>
      <c r="F1046" s="94">
        <f t="shared" si="108"/>
        <v>0</v>
      </c>
      <c r="G1046" s="94">
        <f>IF(AND(C1046&lt;&gt;"",SUM(G$34:G1045)&lt;E$25),$E$25/$E$29,0)</f>
        <v>0</v>
      </c>
      <c r="H1046" s="94">
        <f t="shared" si="109"/>
        <v>0</v>
      </c>
      <c r="I1046" s="94">
        <f t="shared" si="111"/>
        <v>0</v>
      </c>
      <c r="J1046" s="320" t="str">
        <f t="shared" si="110"/>
        <v>2106–2107</v>
      </c>
      <c r="L1046" s="356"/>
      <c r="N1046" s="95"/>
    </row>
    <row r="1047" spans="1:14" x14ac:dyDescent="0.3">
      <c r="A1047" s="354">
        <v>75576</v>
      </c>
      <c r="B1047" s="92">
        <f t="shared" si="106"/>
        <v>0</v>
      </c>
      <c r="C1047" s="93"/>
      <c r="D1047" s="94">
        <f t="shared" si="107"/>
        <v>0</v>
      </c>
      <c r="E1047" s="355">
        <f t="shared" si="105"/>
        <v>0</v>
      </c>
      <c r="F1047" s="94">
        <f t="shared" si="108"/>
        <v>0</v>
      </c>
      <c r="G1047" s="94">
        <f>IF(AND(C1047&lt;&gt;"",SUM(G$34:G1046)&lt;E$25),$E$25/$E$29,0)</f>
        <v>0</v>
      </c>
      <c r="H1047" s="94">
        <f t="shared" si="109"/>
        <v>0</v>
      </c>
      <c r="I1047" s="94">
        <f t="shared" si="111"/>
        <v>0</v>
      </c>
      <c r="J1047" s="320" t="str">
        <f t="shared" si="110"/>
        <v>2106–2107</v>
      </c>
      <c r="L1047" s="356"/>
      <c r="N1047" s="95"/>
    </row>
    <row r="1048" spans="1:14" x14ac:dyDescent="0.3">
      <c r="A1048" s="354">
        <v>75607</v>
      </c>
      <c r="B1048" s="92">
        <f t="shared" si="106"/>
        <v>0</v>
      </c>
      <c r="C1048" s="93"/>
      <c r="D1048" s="94">
        <f t="shared" si="107"/>
        <v>0</v>
      </c>
      <c r="E1048" s="355">
        <f t="shared" si="105"/>
        <v>0</v>
      </c>
      <c r="F1048" s="94">
        <f t="shared" si="108"/>
        <v>0</v>
      </c>
      <c r="G1048" s="94">
        <f>IF(AND(C1048&lt;&gt;"",SUM(G$34:G1047)&lt;E$25),$E$25/$E$29,0)</f>
        <v>0</v>
      </c>
      <c r="H1048" s="94">
        <f t="shared" si="109"/>
        <v>0</v>
      </c>
      <c r="I1048" s="94">
        <f t="shared" si="111"/>
        <v>0</v>
      </c>
      <c r="J1048" s="320" t="str">
        <f t="shared" si="110"/>
        <v>2106–2107</v>
      </c>
      <c r="L1048" s="356"/>
      <c r="N1048" s="95"/>
    </row>
    <row r="1049" spans="1:14" x14ac:dyDescent="0.3">
      <c r="A1049" s="354">
        <v>75638</v>
      </c>
      <c r="B1049" s="92">
        <f t="shared" si="106"/>
        <v>0</v>
      </c>
      <c r="C1049" s="93"/>
      <c r="D1049" s="94">
        <f t="shared" si="107"/>
        <v>0</v>
      </c>
      <c r="E1049" s="355">
        <f t="shared" si="105"/>
        <v>0</v>
      </c>
      <c r="F1049" s="94">
        <f t="shared" si="108"/>
        <v>0</v>
      </c>
      <c r="G1049" s="94">
        <f>IF(AND(C1049&lt;&gt;"",SUM(G$34:G1048)&lt;E$25),$E$25/$E$29,0)</f>
        <v>0</v>
      </c>
      <c r="H1049" s="94">
        <f t="shared" si="109"/>
        <v>0</v>
      </c>
      <c r="I1049" s="94">
        <f t="shared" si="111"/>
        <v>0</v>
      </c>
      <c r="J1049" s="320" t="str">
        <f t="shared" si="110"/>
        <v>2106–2107</v>
      </c>
      <c r="L1049" s="356"/>
      <c r="N1049" s="95"/>
    </row>
    <row r="1050" spans="1:14" x14ac:dyDescent="0.3">
      <c r="A1050" s="354">
        <v>75666</v>
      </c>
      <c r="B1050" s="92">
        <f t="shared" si="106"/>
        <v>0</v>
      </c>
      <c r="C1050" s="93"/>
      <c r="D1050" s="94">
        <f t="shared" si="107"/>
        <v>0</v>
      </c>
      <c r="E1050" s="355">
        <f t="shared" si="105"/>
        <v>0</v>
      </c>
      <c r="F1050" s="94">
        <f t="shared" si="108"/>
        <v>0</v>
      </c>
      <c r="G1050" s="94">
        <f>IF(AND(C1050&lt;&gt;"",SUM(G$34:G1049)&lt;E$25),$E$25/$E$29,0)</f>
        <v>0</v>
      </c>
      <c r="H1050" s="94">
        <f t="shared" si="109"/>
        <v>0</v>
      </c>
      <c r="I1050" s="94">
        <f t="shared" si="111"/>
        <v>0</v>
      </c>
      <c r="J1050" s="320" t="str">
        <f t="shared" si="110"/>
        <v>2106–2107</v>
      </c>
      <c r="L1050" s="356"/>
      <c r="N1050" s="95"/>
    </row>
    <row r="1051" spans="1:14" x14ac:dyDescent="0.3">
      <c r="A1051" s="354">
        <v>75697</v>
      </c>
      <c r="B1051" s="92">
        <f t="shared" si="106"/>
        <v>0</v>
      </c>
      <c r="C1051" s="93"/>
      <c r="D1051" s="94">
        <f t="shared" si="107"/>
        <v>0</v>
      </c>
      <c r="E1051" s="355">
        <f t="shared" si="105"/>
        <v>0</v>
      </c>
      <c r="F1051" s="94">
        <f t="shared" si="108"/>
        <v>0</v>
      </c>
      <c r="G1051" s="94">
        <f>IF(AND(C1051&lt;&gt;"",SUM(G$34:G1050)&lt;E$25),$E$25/$E$29,0)</f>
        <v>0</v>
      </c>
      <c r="H1051" s="94">
        <f t="shared" si="109"/>
        <v>0</v>
      </c>
      <c r="I1051" s="94">
        <f t="shared" si="111"/>
        <v>0</v>
      </c>
      <c r="J1051" s="320" t="str">
        <f t="shared" si="110"/>
        <v>2106–2107</v>
      </c>
      <c r="L1051" s="356"/>
      <c r="N1051" s="95"/>
    </row>
    <row r="1052" spans="1:14" x14ac:dyDescent="0.3">
      <c r="A1052" s="354">
        <v>75727</v>
      </c>
      <c r="B1052" s="92">
        <f t="shared" si="106"/>
        <v>0</v>
      </c>
      <c r="C1052" s="93"/>
      <c r="D1052" s="94">
        <f t="shared" si="107"/>
        <v>0</v>
      </c>
      <c r="E1052" s="355">
        <f t="shared" si="105"/>
        <v>0</v>
      </c>
      <c r="F1052" s="94">
        <f t="shared" si="108"/>
        <v>0</v>
      </c>
      <c r="G1052" s="94">
        <f>IF(AND(C1052&lt;&gt;"",SUM(G$34:G1051)&lt;E$25),$E$25/$E$29,0)</f>
        <v>0</v>
      </c>
      <c r="H1052" s="94">
        <f t="shared" si="109"/>
        <v>0</v>
      </c>
      <c r="I1052" s="94">
        <f t="shared" si="111"/>
        <v>0</v>
      </c>
      <c r="J1052" s="320" t="str">
        <f t="shared" si="110"/>
        <v>2106–2107</v>
      </c>
      <c r="L1052" s="356"/>
      <c r="N1052" s="95"/>
    </row>
    <row r="1053" spans="1:14" x14ac:dyDescent="0.3">
      <c r="A1053" s="354">
        <v>75758</v>
      </c>
      <c r="B1053" s="92">
        <f t="shared" si="106"/>
        <v>0</v>
      </c>
      <c r="C1053" s="93"/>
      <c r="D1053" s="94">
        <f t="shared" si="107"/>
        <v>0</v>
      </c>
      <c r="E1053" s="355">
        <f t="shared" si="105"/>
        <v>0</v>
      </c>
      <c r="F1053" s="94">
        <f t="shared" si="108"/>
        <v>0</v>
      </c>
      <c r="G1053" s="94">
        <f>IF(AND(C1053&lt;&gt;"",SUM(G$34:G1052)&lt;E$25),$E$25/$E$29,0)</f>
        <v>0</v>
      </c>
      <c r="H1053" s="94">
        <f t="shared" si="109"/>
        <v>0</v>
      </c>
      <c r="I1053" s="94">
        <f t="shared" si="111"/>
        <v>0</v>
      </c>
      <c r="J1053" s="320" t="str">
        <f t="shared" si="110"/>
        <v>2106–2107</v>
      </c>
      <c r="L1053" s="356"/>
      <c r="N1053" s="95"/>
    </row>
    <row r="1054" spans="1:14" x14ac:dyDescent="0.3">
      <c r="A1054" s="354">
        <v>75788</v>
      </c>
      <c r="B1054" s="92">
        <f t="shared" si="106"/>
        <v>0</v>
      </c>
      <c r="C1054" s="93"/>
      <c r="D1054" s="94">
        <f t="shared" si="107"/>
        <v>0</v>
      </c>
      <c r="E1054" s="355">
        <f t="shared" si="105"/>
        <v>0</v>
      </c>
      <c r="F1054" s="94">
        <f t="shared" si="108"/>
        <v>0</v>
      </c>
      <c r="G1054" s="94">
        <f>IF(AND(C1054&lt;&gt;"",SUM(G$34:G1053)&lt;E$25),$E$25/$E$29,0)</f>
        <v>0</v>
      </c>
      <c r="H1054" s="94">
        <f t="shared" si="109"/>
        <v>0</v>
      </c>
      <c r="I1054" s="94">
        <f t="shared" si="111"/>
        <v>0</v>
      </c>
      <c r="J1054" s="320" t="str">
        <f t="shared" si="110"/>
        <v>2107–2108</v>
      </c>
      <c r="L1054" s="356"/>
      <c r="N1054" s="95"/>
    </row>
    <row r="1055" spans="1:14" x14ac:dyDescent="0.3">
      <c r="A1055" s="354">
        <v>75819</v>
      </c>
      <c r="B1055" s="92">
        <f t="shared" si="106"/>
        <v>0</v>
      </c>
      <c r="C1055" s="93"/>
      <c r="D1055" s="94">
        <f t="shared" si="107"/>
        <v>0</v>
      </c>
      <c r="E1055" s="355">
        <f t="shared" si="105"/>
        <v>0</v>
      </c>
      <c r="F1055" s="94">
        <f t="shared" si="108"/>
        <v>0</v>
      </c>
      <c r="G1055" s="94">
        <f>IF(AND(C1055&lt;&gt;"",SUM(G$34:G1054)&lt;E$25),$E$25/$E$29,0)</f>
        <v>0</v>
      </c>
      <c r="H1055" s="94">
        <f t="shared" si="109"/>
        <v>0</v>
      </c>
      <c r="I1055" s="94">
        <f t="shared" si="111"/>
        <v>0</v>
      </c>
      <c r="J1055" s="320" t="str">
        <f t="shared" si="110"/>
        <v>2107–2108</v>
      </c>
      <c r="L1055" s="356"/>
      <c r="N1055" s="95"/>
    </row>
    <row r="1056" spans="1:14" x14ac:dyDescent="0.3">
      <c r="A1056" s="354">
        <v>75850</v>
      </c>
      <c r="B1056" s="92">
        <f t="shared" si="106"/>
        <v>0</v>
      </c>
      <c r="C1056" s="93"/>
      <c r="D1056" s="94">
        <f t="shared" si="107"/>
        <v>0</v>
      </c>
      <c r="E1056" s="355">
        <f t="shared" si="105"/>
        <v>0</v>
      </c>
      <c r="F1056" s="94">
        <f t="shared" si="108"/>
        <v>0</v>
      </c>
      <c r="G1056" s="94">
        <f>IF(AND(C1056&lt;&gt;"",SUM(G$34:G1055)&lt;E$25),$E$25/$E$29,0)</f>
        <v>0</v>
      </c>
      <c r="H1056" s="94">
        <f t="shared" si="109"/>
        <v>0</v>
      </c>
      <c r="I1056" s="94">
        <f t="shared" si="111"/>
        <v>0</v>
      </c>
      <c r="J1056" s="320" t="str">
        <f t="shared" si="110"/>
        <v>2107–2108</v>
      </c>
      <c r="L1056" s="356"/>
      <c r="N1056" s="95"/>
    </row>
    <row r="1057" spans="1:14" x14ac:dyDescent="0.3">
      <c r="A1057" s="354">
        <v>75880</v>
      </c>
      <c r="B1057" s="92">
        <f t="shared" si="106"/>
        <v>0</v>
      </c>
      <c r="C1057" s="93"/>
      <c r="D1057" s="94">
        <f t="shared" si="107"/>
        <v>0</v>
      </c>
      <c r="E1057" s="355">
        <f t="shared" si="105"/>
        <v>0</v>
      </c>
      <c r="F1057" s="94">
        <f t="shared" si="108"/>
        <v>0</v>
      </c>
      <c r="G1057" s="94">
        <f>IF(AND(C1057&lt;&gt;"",SUM(G$34:G1056)&lt;E$25),$E$25/$E$29,0)</f>
        <v>0</v>
      </c>
      <c r="H1057" s="94">
        <f t="shared" si="109"/>
        <v>0</v>
      </c>
      <c r="I1057" s="94">
        <f t="shared" si="111"/>
        <v>0</v>
      </c>
      <c r="J1057" s="320" t="str">
        <f t="shared" si="110"/>
        <v>2107–2108</v>
      </c>
      <c r="L1057" s="356"/>
      <c r="N1057" s="95"/>
    </row>
    <row r="1058" spans="1:14" x14ac:dyDescent="0.3">
      <c r="A1058" s="354">
        <v>75911</v>
      </c>
      <c r="B1058" s="92">
        <f t="shared" si="106"/>
        <v>0</v>
      </c>
      <c r="C1058" s="93"/>
      <c r="D1058" s="94">
        <f t="shared" si="107"/>
        <v>0</v>
      </c>
      <c r="E1058" s="355">
        <f t="shared" ref="E1058:E1121" si="112">C1058-D1058</f>
        <v>0</v>
      </c>
      <c r="F1058" s="94">
        <f t="shared" si="108"/>
        <v>0</v>
      </c>
      <c r="G1058" s="94">
        <f>IF(AND(C1058&lt;&gt;"",SUM(G$34:G1057)&lt;E$25),$E$25/$E$29,0)</f>
        <v>0</v>
      </c>
      <c r="H1058" s="94">
        <f t="shared" si="109"/>
        <v>0</v>
      </c>
      <c r="I1058" s="94">
        <f t="shared" si="111"/>
        <v>0</v>
      </c>
      <c r="J1058" s="320" t="str">
        <f t="shared" si="110"/>
        <v>2107–2108</v>
      </c>
      <c r="L1058" s="356"/>
      <c r="N1058" s="95"/>
    </row>
    <row r="1059" spans="1:14" x14ac:dyDescent="0.3">
      <c r="A1059" s="354">
        <v>75941</v>
      </c>
      <c r="B1059" s="92">
        <f t="shared" ref="B1059:B1122" si="113">IF(C1059&gt;0,C1059*-1,C1059)</f>
        <v>0</v>
      </c>
      <c r="C1059" s="93"/>
      <c r="D1059" s="94">
        <f t="shared" ref="D1059:D1122" si="114">IF(C1059="",0,IF($E$20="Beginning",IF(C1058&lt;&gt;"",$F1058*$E$16/12,0),IF(C1058&lt;&gt;"",$F1058*$E$16/12,$E$21*$E$16/12)))</f>
        <v>0</v>
      </c>
      <c r="E1059" s="355">
        <f t="shared" si="112"/>
        <v>0</v>
      </c>
      <c r="F1059" s="94">
        <f t="shared" ref="F1059:F1122" si="115">IF(C1059="",0,IF(C1058="",$E$21-E1059,IF(C1059&lt;&gt;"",F1058-E1059)))</f>
        <v>0</v>
      </c>
      <c r="G1059" s="94">
        <f>IF(AND(C1059&lt;&gt;"",SUM(G$34:G1058)&lt;E$25),$E$25/$E$29,0)</f>
        <v>0</v>
      </c>
      <c r="H1059" s="94">
        <f t="shared" ref="H1059:H1122" si="116">IF(C1059&lt;&gt;"",G1059+H1058,0)</f>
        <v>0</v>
      </c>
      <c r="I1059" s="94">
        <f t="shared" si="111"/>
        <v>0</v>
      </c>
      <c r="J1059" s="320" t="str">
        <f t="shared" ref="J1059:J1122" si="117">IF(OR(MONTH(A1059)=1,MONTH(A1059)=2,MONTH(A1059)=3,MONTH(A1059)=4,MONTH(A1059)=5,MONTH(A1059)=6),YEAR(A1059)-1&amp;"–"&amp;YEAR(A1059),YEAR(A1059)&amp;"–"&amp;YEAR(A1059)+1)</f>
        <v>2107–2108</v>
      </c>
      <c r="L1059" s="356"/>
      <c r="N1059" s="95"/>
    </row>
    <row r="1060" spans="1:14" x14ac:dyDescent="0.3">
      <c r="A1060" s="354">
        <v>75972</v>
      </c>
      <c r="B1060" s="92">
        <f t="shared" si="113"/>
        <v>0</v>
      </c>
      <c r="C1060" s="93"/>
      <c r="D1060" s="94">
        <f t="shared" si="114"/>
        <v>0</v>
      </c>
      <c r="E1060" s="355">
        <f t="shared" si="112"/>
        <v>0</v>
      </c>
      <c r="F1060" s="94">
        <f t="shared" si="115"/>
        <v>0</v>
      </c>
      <c r="G1060" s="94">
        <f>IF(AND(C1060&lt;&gt;"",SUM(G$34:G1059)&lt;E$25),$E$25/$E$29,0)</f>
        <v>0</v>
      </c>
      <c r="H1060" s="94">
        <f t="shared" si="116"/>
        <v>0</v>
      </c>
      <c r="I1060" s="94">
        <f t="shared" ref="I1060:I1123" si="118">IF(C1060&lt;&gt;"",$E$25-H1060,0)</f>
        <v>0</v>
      </c>
      <c r="J1060" s="320" t="str">
        <f t="shared" si="117"/>
        <v>2107–2108</v>
      </c>
      <c r="L1060" s="356"/>
      <c r="N1060" s="95"/>
    </row>
    <row r="1061" spans="1:14" x14ac:dyDescent="0.3">
      <c r="A1061" s="354">
        <v>76003</v>
      </c>
      <c r="B1061" s="92">
        <f t="shared" si="113"/>
        <v>0</v>
      </c>
      <c r="C1061" s="93"/>
      <c r="D1061" s="94">
        <f t="shared" si="114"/>
        <v>0</v>
      </c>
      <c r="E1061" s="355">
        <f t="shared" si="112"/>
        <v>0</v>
      </c>
      <c r="F1061" s="94">
        <f t="shared" si="115"/>
        <v>0</v>
      </c>
      <c r="G1061" s="94">
        <f>IF(AND(C1061&lt;&gt;"",SUM(G$34:G1060)&lt;E$25),$E$25/$E$29,0)</f>
        <v>0</v>
      </c>
      <c r="H1061" s="94">
        <f t="shared" si="116"/>
        <v>0</v>
      </c>
      <c r="I1061" s="94">
        <f t="shared" si="118"/>
        <v>0</v>
      </c>
      <c r="J1061" s="320" t="str">
        <f t="shared" si="117"/>
        <v>2107–2108</v>
      </c>
      <c r="L1061" s="356"/>
      <c r="N1061" s="95"/>
    </row>
    <row r="1062" spans="1:14" x14ac:dyDescent="0.3">
      <c r="A1062" s="354">
        <v>76032</v>
      </c>
      <c r="B1062" s="92">
        <f t="shared" si="113"/>
        <v>0</v>
      </c>
      <c r="C1062" s="93"/>
      <c r="D1062" s="94">
        <f t="shared" si="114"/>
        <v>0</v>
      </c>
      <c r="E1062" s="355">
        <f t="shared" si="112"/>
        <v>0</v>
      </c>
      <c r="F1062" s="94">
        <f t="shared" si="115"/>
        <v>0</v>
      </c>
      <c r="G1062" s="94">
        <f>IF(AND(C1062&lt;&gt;"",SUM(G$34:G1061)&lt;E$25),$E$25/$E$29,0)</f>
        <v>0</v>
      </c>
      <c r="H1062" s="94">
        <f t="shared" si="116"/>
        <v>0</v>
      </c>
      <c r="I1062" s="94">
        <f t="shared" si="118"/>
        <v>0</v>
      </c>
      <c r="J1062" s="320" t="str">
        <f t="shared" si="117"/>
        <v>2107–2108</v>
      </c>
      <c r="L1062" s="356"/>
      <c r="N1062" s="95"/>
    </row>
    <row r="1063" spans="1:14" x14ac:dyDescent="0.3">
      <c r="A1063" s="354">
        <v>76063</v>
      </c>
      <c r="B1063" s="92">
        <f t="shared" si="113"/>
        <v>0</v>
      </c>
      <c r="C1063" s="93"/>
      <c r="D1063" s="94">
        <f t="shared" si="114"/>
        <v>0</v>
      </c>
      <c r="E1063" s="355">
        <f t="shared" si="112"/>
        <v>0</v>
      </c>
      <c r="F1063" s="94">
        <f t="shared" si="115"/>
        <v>0</v>
      </c>
      <c r="G1063" s="94">
        <f>IF(AND(C1063&lt;&gt;"",SUM(G$34:G1062)&lt;E$25),$E$25/$E$29,0)</f>
        <v>0</v>
      </c>
      <c r="H1063" s="94">
        <f t="shared" si="116"/>
        <v>0</v>
      </c>
      <c r="I1063" s="94">
        <f t="shared" si="118"/>
        <v>0</v>
      </c>
      <c r="J1063" s="320" t="str">
        <f t="shared" si="117"/>
        <v>2107–2108</v>
      </c>
      <c r="L1063" s="356"/>
      <c r="N1063" s="95"/>
    </row>
    <row r="1064" spans="1:14" x14ac:dyDescent="0.3">
      <c r="A1064" s="354">
        <v>76093</v>
      </c>
      <c r="B1064" s="92">
        <f t="shared" si="113"/>
        <v>0</v>
      </c>
      <c r="C1064" s="93"/>
      <c r="D1064" s="94">
        <f t="shared" si="114"/>
        <v>0</v>
      </c>
      <c r="E1064" s="355">
        <f t="shared" si="112"/>
        <v>0</v>
      </c>
      <c r="F1064" s="94">
        <f t="shared" si="115"/>
        <v>0</v>
      </c>
      <c r="G1064" s="94">
        <f>IF(AND(C1064&lt;&gt;"",SUM(G$34:G1063)&lt;E$25),$E$25/$E$29,0)</f>
        <v>0</v>
      </c>
      <c r="H1064" s="94">
        <f t="shared" si="116"/>
        <v>0</v>
      </c>
      <c r="I1064" s="94">
        <f t="shared" si="118"/>
        <v>0</v>
      </c>
      <c r="J1064" s="320" t="str">
        <f t="shared" si="117"/>
        <v>2107–2108</v>
      </c>
      <c r="L1064" s="356"/>
      <c r="N1064" s="95"/>
    </row>
    <row r="1065" spans="1:14" x14ac:dyDescent="0.3">
      <c r="A1065" s="354">
        <v>76124</v>
      </c>
      <c r="B1065" s="92">
        <f t="shared" si="113"/>
        <v>0</v>
      </c>
      <c r="C1065" s="93"/>
      <c r="D1065" s="94">
        <f t="shared" si="114"/>
        <v>0</v>
      </c>
      <c r="E1065" s="355">
        <f t="shared" si="112"/>
        <v>0</v>
      </c>
      <c r="F1065" s="94">
        <f t="shared" si="115"/>
        <v>0</v>
      </c>
      <c r="G1065" s="94">
        <f>IF(AND(C1065&lt;&gt;"",SUM(G$34:G1064)&lt;E$25),$E$25/$E$29,0)</f>
        <v>0</v>
      </c>
      <c r="H1065" s="94">
        <f t="shared" si="116"/>
        <v>0</v>
      </c>
      <c r="I1065" s="94">
        <f t="shared" si="118"/>
        <v>0</v>
      </c>
      <c r="J1065" s="320" t="str">
        <f t="shared" si="117"/>
        <v>2107–2108</v>
      </c>
      <c r="L1065" s="356"/>
      <c r="N1065" s="95"/>
    </row>
    <row r="1066" spans="1:14" x14ac:dyDescent="0.3">
      <c r="A1066" s="354">
        <v>76154</v>
      </c>
      <c r="B1066" s="92">
        <f t="shared" si="113"/>
        <v>0</v>
      </c>
      <c r="C1066" s="93"/>
      <c r="D1066" s="94">
        <f t="shared" si="114"/>
        <v>0</v>
      </c>
      <c r="E1066" s="355">
        <f t="shared" si="112"/>
        <v>0</v>
      </c>
      <c r="F1066" s="94">
        <f t="shared" si="115"/>
        <v>0</v>
      </c>
      <c r="G1066" s="94">
        <f>IF(AND(C1066&lt;&gt;"",SUM(G$34:G1065)&lt;E$25),$E$25/$E$29,0)</f>
        <v>0</v>
      </c>
      <c r="H1066" s="94">
        <f t="shared" si="116"/>
        <v>0</v>
      </c>
      <c r="I1066" s="94">
        <f t="shared" si="118"/>
        <v>0</v>
      </c>
      <c r="J1066" s="320" t="str">
        <f t="shared" si="117"/>
        <v>2108–2109</v>
      </c>
      <c r="L1066" s="356"/>
      <c r="N1066" s="95"/>
    </row>
    <row r="1067" spans="1:14" x14ac:dyDescent="0.3">
      <c r="A1067" s="354">
        <v>76185</v>
      </c>
      <c r="B1067" s="92">
        <f t="shared" si="113"/>
        <v>0</v>
      </c>
      <c r="C1067" s="93"/>
      <c r="D1067" s="94">
        <f t="shared" si="114"/>
        <v>0</v>
      </c>
      <c r="E1067" s="355">
        <f t="shared" si="112"/>
        <v>0</v>
      </c>
      <c r="F1067" s="94">
        <f t="shared" si="115"/>
        <v>0</v>
      </c>
      <c r="G1067" s="94">
        <f>IF(AND(C1067&lt;&gt;"",SUM(G$34:G1066)&lt;E$25),$E$25/$E$29,0)</f>
        <v>0</v>
      </c>
      <c r="H1067" s="94">
        <f t="shared" si="116"/>
        <v>0</v>
      </c>
      <c r="I1067" s="94">
        <f t="shared" si="118"/>
        <v>0</v>
      </c>
      <c r="J1067" s="320" t="str">
        <f t="shared" si="117"/>
        <v>2108–2109</v>
      </c>
      <c r="L1067" s="356"/>
      <c r="N1067" s="95"/>
    </row>
    <row r="1068" spans="1:14" x14ac:dyDescent="0.3">
      <c r="A1068" s="354">
        <v>76216</v>
      </c>
      <c r="B1068" s="92">
        <f t="shared" si="113"/>
        <v>0</v>
      </c>
      <c r="C1068" s="93"/>
      <c r="D1068" s="94">
        <f t="shared" si="114"/>
        <v>0</v>
      </c>
      <c r="E1068" s="355">
        <f t="shared" si="112"/>
        <v>0</v>
      </c>
      <c r="F1068" s="94">
        <f t="shared" si="115"/>
        <v>0</v>
      </c>
      <c r="G1068" s="94">
        <f>IF(AND(C1068&lt;&gt;"",SUM(G$34:G1067)&lt;E$25),$E$25/$E$29,0)</f>
        <v>0</v>
      </c>
      <c r="H1068" s="94">
        <f t="shared" si="116"/>
        <v>0</v>
      </c>
      <c r="I1068" s="94">
        <f t="shared" si="118"/>
        <v>0</v>
      </c>
      <c r="J1068" s="320" t="str">
        <f t="shared" si="117"/>
        <v>2108–2109</v>
      </c>
      <c r="L1068" s="356"/>
      <c r="N1068" s="95"/>
    </row>
    <row r="1069" spans="1:14" x14ac:dyDescent="0.3">
      <c r="A1069" s="354">
        <v>76246</v>
      </c>
      <c r="B1069" s="92">
        <f t="shared" si="113"/>
        <v>0</v>
      </c>
      <c r="C1069" s="93"/>
      <c r="D1069" s="94">
        <f t="shared" si="114"/>
        <v>0</v>
      </c>
      <c r="E1069" s="355">
        <f t="shared" si="112"/>
        <v>0</v>
      </c>
      <c r="F1069" s="94">
        <f t="shared" si="115"/>
        <v>0</v>
      </c>
      <c r="G1069" s="94">
        <f>IF(AND(C1069&lt;&gt;"",SUM(G$34:G1068)&lt;E$25),$E$25/$E$29,0)</f>
        <v>0</v>
      </c>
      <c r="H1069" s="94">
        <f t="shared" si="116"/>
        <v>0</v>
      </c>
      <c r="I1069" s="94">
        <f t="shared" si="118"/>
        <v>0</v>
      </c>
      <c r="J1069" s="320" t="str">
        <f t="shared" si="117"/>
        <v>2108–2109</v>
      </c>
      <c r="L1069" s="356"/>
      <c r="N1069" s="95"/>
    </row>
    <row r="1070" spans="1:14" x14ac:dyDescent="0.3">
      <c r="A1070" s="354">
        <v>76277</v>
      </c>
      <c r="B1070" s="92">
        <f t="shared" si="113"/>
        <v>0</v>
      </c>
      <c r="C1070" s="93"/>
      <c r="D1070" s="94">
        <f t="shared" si="114"/>
        <v>0</v>
      </c>
      <c r="E1070" s="355">
        <f t="shared" si="112"/>
        <v>0</v>
      </c>
      <c r="F1070" s="94">
        <f t="shared" si="115"/>
        <v>0</v>
      </c>
      <c r="G1070" s="94">
        <f>IF(AND(C1070&lt;&gt;"",SUM(G$34:G1069)&lt;E$25),$E$25/$E$29,0)</f>
        <v>0</v>
      </c>
      <c r="H1070" s="94">
        <f t="shared" si="116"/>
        <v>0</v>
      </c>
      <c r="I1070" s="94">
        <f t="shared" si="118"/>
        <v>0</v>
      </c>
      <c r="J1070" s="320" t="str">
        <f t="shared" si="117"/>
        <v>2108–2109</v>
      </c>
      <c r="L1070" s="356"/>
      <c r="N1070" s="95"/>
    </row>
    <row r="1071" spans="1:14" x14ac:dyDescent="0.3">
      <c r="A1071" s="354">
        <v>76307</v>
      </c>
      <c r="B1071" s="92">
        <f t="shared" si="113"/>
        <v>0</v>
      </c>
      <c r="C1071" s="93"/>
      <c r="D1071" s="94">
        <f t="shared" si="114"/>
        <v>0</v>
      </c>
      <c r="E1071" s="355">
        <f t="shared" si="112"/>
        <v>0</v>
      </c>
      <c r="F1071" s="94">
        <f t="shared" si="115"/>
        <v>0</v>
      </c>
      <c r="G1071" s="94">
        <f>IF(AND(C1071&lt;&gt;"",SUM(G$34:G1070)&lt;E$25),$E$25/$E$29,0)</f>
        <v>0</v>
      </c>
      <c r="H1071" s="94">
        <f t="shared" si="116"/>
        <v>0</v>
      </c>
      <c r="I1071" s="94">
        <f t="shared" si="118"/>
        <v>0</v>
      </c>
      <c r="J1071" s="320" t="str">
        <f t="shared" si="117"/>
        <v>2108–2109</v>
      </c>
      <c r="L1071" s="356"/>
      <c r="N1071" s="95"/>
    </row>
    <row r="1072" spans="1:14" x14ac:dyDescent="0.3">
      <c r="A1072" s="354">
        <v>76338</v>
      </c>
      <c r="B1072" s="92">
        <f t="shared" si="113"/>
        <v>0</v>
      </c>
      <c r="C1072" s="93"/>
      <c r="D1072" s="94">
        <f t="shared" si="114"/>
        <v>0</v>
      </c>
      <c r="E1072" s="355">
        <f t="shared" si="112"/>
        <v>0</v>
      </c>
      <c r="F1072" s="94">
        <f t="shared" si="115"/>
        <v>0</v>
      </c>
      <c r="G1072" s="94">
        <f>IF(AND(C1072&lt;&gt;"",SUM(G$34:G1071)&lt;E$25),$E$25/$E$29,0)</f>
        <v>0</v>
      </c>
      <c r="H1072" s="94">
        <f t="shared" si="116"/>
        <v>0</v>
      </c>
      <c r="I1072" s="94">
        <f t="shared" si="118"/>
        <v>0</v>
      </c>
      <c r="J1072" s="320" t="str">
        <f t="shared" si="117"/>
        <v>2108–2109</v>
      </c>
      <c r="L1072" s="356"/>
      <c r="N1072" s="95"/>
    </row>
    <row r="1073" spans="1:14" x14ac:dyDescent="0.3">
      <c r="A1073" s="354">
        <v>76369</v>
      </c>
      <c r="B1073" s="92">
        <f t="shared" si="113"/>
        <v>0</v>
      </c>
      <c r="C1073" s="93"/>
      <c r="D1073" s="94">
        <f t="shared" si="114"/>
        <v>0</v>
      </c>
      <c r="E1073" s="355">
        <f t="shared" si="112"/>
        <v>0</v>
      </c>
      <c r="F1073" s="94">
        <f t="shared" si="115"/>
        <v>0</v>
      </c>
      <c r="G1073" s="94">
        <f>IF(AND(C1073&lt;&gt;"",SUM(G$34:G1072)&lt;E$25),$E$25/$E$29,0)</f>
        <v>0</v>
      </c>
      <c r="H1073" s="94">
        <f t="shared" si="116"/>
        <v>0</v>
      </c>
      <c r="I1073" s="94">
        <f t="shared" si="118"/>
        <v>0</v>
      </c>
      <c r="J1073" s="320" t="str">
        <f t="shared" si="117"/>
        <v>2108–2109</v>
      </c>
      <c r="L1073" s="356"/>
      <c r="N1073" s="95"/>
    </row>
    <row r="1074" spans="1:14" x14ac:dyDescent="0.3">
      <c r="A1074" s="354">
        <v>76397</v>
      </c>
      <c r="B1074" s="92">
        <f t="shared" si="113"/>
        <v>0</v>
      </c>
      <c r="C1074" s="93"/>
      <c r="D1074" s="94">
        <f t="shared" si="114"/>
        <v>0</v>
      </c>
      <c r="E1074" s="355">
        <f t="shared" si="112"/>
        <v>0</v>
      </c>
      <c r="F1074" s="94">
        <f t="shared" si="115"/>
        <v>0</v>
      </c>
      <c r="G1074" s="94">
        <f>IF(AND(C1074&lt;&gt;"",SUM(G$34:G1073)&lt;E$25),$E$25/$E$29,0)</f>
        <v>0</v>
      </c>
      <c r="H1074" s="94">
        <f t="shared" si="116"/>
        <v>0</v>
      </c>
      <c r="I1074" s="94">
        <f t="shared" si="118"/>
        <v>0</v>
      </c>
      <c r="J1074" s="320" t="str">
        <f t="shared" si="117"/>
        <v>2108–2109</v>
      </c>
      <c r="L1074" s="356"/>
      <c r="N1074" s="95"/>
    </row>
    <row r="1075" spans="1:14" x14ac:dyDescent="0.3">
      <c r="A1075" s="354">
        <v>76428</v>
      </c>
      <c r="B1075" s="92">
        <f t="shared" si="113"/>
        <v>0</v>
      </c>
      <c r="C1075" s="93"/>
      <c r="D1075" s="94">
        <f t="shared" si="114"/>
        <v>0</v>
      </c>
      <c r="E1075" s="355">
        <f t="shared" si="112"/>
        <v>0</v>
      </c>
      <c r="F1075" s="94">
        <f t="shared" si="115"/>
        <v>0</v>
      </c>
      <c r="G1075" s="94">
        <f>IF(AND(C1075&lt;&gt;"",SUM(G$34:G1074)&lt;E$25),$E$25/$E$29,0)</f>
        <v>0</v>
      </c>
      <c r="H1075" s="94">
        <f t="shared" si="116"/>
        <v>0</v>
      </c>
      <c r="I1075" s="94">
        <f t="shared" si="118"/>
        <v>0</v>
      </c>
      <c r="J1075" s="320" t="str">
        <f t="shared" si="117"/>
        <v>2108–2109</v>
      </c>
      <c r="L1075" s="356"/>
      <c r="N1075" s="95"/>
    </row>
    <row r="1076" spans="1:14" x14ac:dyDescent="0.3">
      <c r="A1076" s="354">
        <v>76458</v>
      </c>
      <c r="B1076" s="92">
        <f t="shared" si="113"/>
        <v>0</v>
      </c>
      <c r="C1076" s="93"/>
      <c r="D1076" s="94">
        <f t="shared" si="114"/>
        <v>0</v>
      </c>
      <c r="E1076" s="355">
        <f t="shared" si="112"/>
        <v>0</v>
      </c>
      <c r="F1076" s="94">
        <f t="shared" si="115"/>
        <v>0</v>
      </c>
      <c r="G1076" s="94">
        <f>IF(AND(C1076&lt;&gt;"",SUM(G$34:G1075)&lt;E$25),$E$25/$E$29,0)</f>
        <v>0</v>
      </c>
      <c r="H1076" s="94">
        <f t="shared" si="116"/>
        <v>0</v>
      </c>
      <c r="I1076" s="94">
        <f t="shared" si="118"/>
        <v>0</v>
      </c>
      <c r="J1076" s="320" t="str">
        <f t="shared" si="117"/>
        <v>2108–2109</v>
      </c>
      <c r="L1076" s="356"/>
      <c r="N1076" s="95"/>
    </row>
    <row r="1077" spans="1:14" x14ac:dyDescent="0.3">
      <c r="A1077" s="354">
        <v>76489</v>
      </c>
      <c r="B1077" s="92">
        <f t="shared" si="113"/>
        <v>0</v>
      </c>
      <c r="C1077" s="93"/>
      <c r="D1077" s="94">
        <f t="shared" si="114"/>
        <v>0</v>
      </c>
      <c r="E1077" s="355">
        <f t="shared" si="112"/>
        <v>0</v>
      </c>
      <c r="F1077" s="94">
        <f t="shared" si="115"/>
        <v>0</v>
      </c>
      <c r="G1077" s="94">
        <f>IF(AND(C1077&lt;&gt;"",SUM(G$34:G1076)&lt;E$25),$E$25/$E$29,0)</f>
        <v>0</v>
      </c>
      <c r="H1077" s="94">
        <f t="shared" si="116"/>
        <v>0</v>
      </c>
      <c r="I1077" s="94">
        <f t="shared" si="118"/>
        <v>0</v>
      </c>
      <c r="J1077" s="320" t="str">
        <f t="shared" si="117"/>
        <v>2108–2109</v>
      </c>
      <c r="L1077" s="356"/>
      <c r="N1077" s="95"/>
    </row>
    <row r="1078" spans="1:14" x14ac:dyDescent="0.3">
      <c r="A1078" s="354">
        <v>76519</v>
      </c>
      <c r="B1078" s="92">
        <f t="shared" si="113"/>
        <v>0</v>
      </c>
      <c r="C1078" s="93"/>
      <c r="D1078" s="94">
        <f t="shared" si="114"/>
        <v>0</v>
      </c>
      <c r="E1078" s="355">
        <f t="shared" si="112"/>
        <v>0</v>
      </c>
      <c r="F1078" s="94">
        <f t="shared" si="115"/>
        <v>0</v>
      </c>
      <c r="G1078" s="94">
        <f>IF(AND(C1078&lt;&gt;"",SUM(G$34:G1077)&lt;E$25),$E$25/$E$29,0)</f>
        <v>0</v>
      </c>
      <c r="H1078" s="94">
        <f t="shared" si="116"/>
        <v>0</v>
      </c>
      <c r="I1078" s="94">
        <f t="shared" si="118"/>
        <v>0</v>
      </c>
      <c r="J1078" s="320" t="str">
        <f t="shared" si="117"/>
        <v>2109–2110</v>
      </c>
      <c r="L1078" s="356"/>
      <c r="N1078" s="95"/>
    </row>
    <row r="1079" spans="1:14" x14ac:dyDescent="0.3">
      <c r="A1079" s="354">
        <v>76550</v>
      </c>
      <c r="B1079" s="92">
        <f t="shared" si="113"/>
        <v>0</v>
      </c>
      <c r="C1079" s="93"/>
      <c r="D1079" s="94">
        <f t="shared" si="114"/>
        <v>0</v>
      </c>
      <c r="E1079" s="355">
        <f t="shared" si="112"/>
        <v>0</v>
      </c>
      <c r="F1079" s="94">
        <f t="shared" si="115"/>
        <v>0</v>
      </c>
      <c r="G1079" s="94">
        <f>IF(AND(C1079&lt;&gt;"",SUM(G$34:G1078)&lt;E$25),$E$25/$E$29,0)</f>
        <v>0</v>
      </c>
      <c r="H1079" s="94">
        <f t="shared" si="116"/>
        <v>0</v>
      </c>
      <c r="I1079" s="94">
        <f t="shared" si="118"/>
        <v>0</v>
      </c>
      <c r="J1079" s="320" t="str">
        <f t="shared" si="117"/>
        <v>2109–2110</v>
      </c>
      <c r="L1079" s="356"/>
      <c r="N1079" s="95"/>
    </row>
    <row r="1080" spans="1:14" x14ac:dyDescent="0.3">
      <c r="A1080" s="354">
        <v>76581</v>
      </c>
      <c r="B1080" s="92">
        <f t="shared" si="113"/>
        <v>0</v>
      </c>
      <c r="C1080" s="93"/>
      <c r="D1080" s="94">
        <f t="shared" si="114"/>
        <v>0</v>
      </c>
      <c r="E1080" s="355">
        <f t="shared" si="112"/>
        <v>0</v>
      </c>
      <c r="F1080" s="94">
        <f t="shared" si="115"/>
        <v>0</v>
      </c>
      <c r="G1080" s="94">
        <f>IF(AND(C1080&lt;&gt;"",SUM(G$34:G1079)&lt;E$25),$E$25/$E$29,0)</f>
        <v>0</v>
      </c>
      <c r="H1080" s="94">
        <f t="shared" si="116"/>
        <v>0</v>
      </c>
      <c r="I1080" s="94">
        <f t="shared" si="118"/>
        <v>0</v>
      </c>
      <c r="J1080" s="320" t="str">
        <f t="shared" si="117"/>
        <v>2109–2110</v>
      </c>
      <c r="L1080" s="356"/>
      <c r="N1080" s="95"/>
    </row>
    <row r="1081" spans="1:14" x14ac:dyDescent="0.3">
      <c r="A1081" s="354">
        <v>76611</v>
      </c>
      <c r="B1081" s="92">
        <f t="shared" si="113"/>
        <v>0</v>
      </c>
      <c r="C1081" s="93"/>
      <c r="D1081" s="94">
        <f t="shared" si="114"/>
        <v>0</v>
      </c>
      <c r="E1081" s="355">
        <f t="shared" si="112"/>
        <v>0</v>
      </c>
      <c r="F1081" s="94">
        <f t="shared" si="115"/>
        <v>0</v>
      </c>
      <c r="G1081" s="94">
        <f>IF(AND(C1081&lt;&gt;"",SUM(G$34:G1080)&lt;E$25),$E$25/$E$29,0)</f>
        <v>0</v>
      </c>
      <c r="H1081" s="94">
        <f t="shared" si="116"/>
        <v>0</v>
      </c>
      <c r="I1081" s="94">
        <f t="shared" si="118"/>
        <v>0</v>
      </c>
      <c r="J1081" s="320" t="str">
        <f t="shared" si="117"/>
        <v>2109–2110</v>
      </c>
      <c r="L1081" s="356"/>
      <c r="N1081" s="95"/>
    </row>
    <row r="1082" spans="1:14" x14ac:dyDescent="0.3">
      <c r="A1082" s="354">
        <v>76642</v>
      </c>
      <c r="B1082" s="92">
        <f t="shared" si="113"/>
        <v>0</v>
      </c>
      <c r="C1082" s="93"/>
      <c r="D1082" s="94">
        <f t="shared" si="114"/>
        <v>0</v>
      </c>
      <c r="E1082" s="355">
        <f t="shared" si="112"/>
        <v>0</v>
      </c>
      <c r="F1082" s="94">
        <f t="shared" si="115"/>
        <v>0</v>
      </c>
      <c r="G1082" s="94">
        <f>IF(AND(C1082&lt;&gt;"",SUM(G$34:G1081)&lt;E$25),$E$25/$E$29,0)</f>
        <v>0</v>
      </c>
      <c r="H1082" s="94">
        <f t="shared" si="116"/>
        <v>0</v>
      </c>
      <c r="I1082" s="94">
        <f t="shared" si="118"/>
        <v>0</v>
      </c>
      <c r="J1082" s="320" t="str">
        <f t="shared" si="117"/>
        <v>2109–2110</v>
      </c>
      <c r="L1082" s="356"/>
      <c r="N1082" s="95"/>
    </row>
    <row r="1083" spans="1:14" x14ac:dyDescent="0.3">
      <c r="A1083" s="354">
        <v>76672</v>
      </c>
      <c r="B1083" s="92">
        <f t="shared" si="113"/>
        <v>0</v>
      </c>
      <c r="C1083" s="93"/>
      <c r="D1083" s="94">
        <f t="shared" si="114"/>
        <v>0</v>
      </c>
      <c r="E1083" s="355">
        <f t="shared" si="112"/>
        <v>0</v>
      </c>
      <c r="F1083" s="94">
        <f t="shared" si="115"/>
        <v>0</v>
      </c>
      <c r="G1083" s="94">
        <f>IF(AND(C1083&lt;&gt;"",SUM(G$34:G1082)&lt;E$25),$E$25/$E$29,0)</f>
        <v>0</v>
      </c>
      <c r="H1083" s="94">
        <f t="shared" si="116"/>
        <v>0</v>
      </c>
      <c r="I1083" s="94">
        <f t="shared" si="118"/>
        <v>0</v>
      </c>
      <c r="J1083" s="320" t="str">
        <f t="shared" si="117"/>
        <v>2109–2110</v>
      </c>
      <c r="L1083" s="356"/>
      <c r="N1083" s="95"/>
    </row>
    <row r="1084" spans="1:14" x14ac:dyDescent="0.3">
      <c r="A1084" s="354">
        <v>76703</v>
      </c>
      <c r="B1084" s="92">
        <f t="shared" si="113"/>
        <v>0</v>
      </c>
      <c r="C1084" s="93"/>
      <c r="D1084" s="94">
        <f t="shared" si="114"/>
        <v>0</v>
      </c>
      <c r="E1084" s="355">
        <f t="shared" si="112"/>
        <v>0</v>
      </c>
      <c r="F1084" s="94">
        <f t="shared" si="115"/>
        <v>0</v>
      </c>
      <c r="G1084" s="94">
        <f>IF(AND(C1084&lt;&gt;"",SUM(G$34:G1083)&lt;E$25),$E$25/$E$29,0)</f>
        <v>0</v>
      </c>
      <c r="H1084" s="94">
        <f t="shared" si="116"/>
        <v>0</v>
      </c>
      <c r="I1084" s="94">
        <f t="shared" si="118"/>
        <v>0</v>
      </c>
      <c r="J1084" s="320" t="str">
        <f t="shared" si="117"/>
        <v>2109–2110</v>
      </c>
      <c r="L1084" s="356"/>
      <c r="N1084" s="95"/>
    </row>
    <row r="1085" spans="1:14" x14ac:dyDescent="0.3">
      <c r="A1085" s="354">
        <v>76734</v>
      </c>
      <c r="B1085" s="92">
        <f t="shared" si="113"/>
        <v>0</v>
      </c>
      <c r="C1085" s="93"/>
      <c r="D1085" s="94">
        <f t="shared" si="114"/>
        <v>0</v>
      </c>
      <c r="E1085" s="355">
        <f t="shared" si="112"/>
        <v>0</v>
      </c>
      <c r="F1085" s="94">
        <f t="shared" si="115"/>
        <v>0</v>
      </c>
      <c r="G1085" s="94">
        <f>IF(AND(C1085&lt;&gt;"",SUM(G$34:G1084)&lt;E$25),$E$25/$E$29,0)</f>
        <v>0</v>
      </c>
      <c r="H1085" s="94">
        <f t="shared" si="116"/>
        <v>0</v>
      </c>
      <c r="I1085" s="94">
        <f t="shared" si="118"/>
        <v>0</v>
      </c>
      <c r="J1085" s="320" t="str">
        <f t="shared" si="117"/>
        <v>2109–2110</v>
      </c>
      <c r="L1085" s="356"/>
      <c r="N1085" s="95"/>
    </row>
    <row r="1086" spans="1:14" x14ac:dyDescent="0.3">
      <c r="A1086" s="354">
        <v>76762</v>
      </c>
      <c r="B1086" s="92">
        <f t="shared" si="113"/>
        <v>0</v>
      </c>
      <c r="C1086" s="93"/>
      <c r="D1086" s="94">
        <f t="shared" si="114"/>
        <v>0</v>
      </c>
      <c r="E1086" s="355">
        <f t="shared" si="112"/>
        <v>0</v>
      </c>
      <c r="F1086" s="94">
        <f t="shared" si="115"/>
        <v>0</v>
      </c>
      <c r="G1086" s="94">
        <f>IF(AND(C1086&lt;&gt;"",SUM(G$34:G1085)&lt;E$25),$E$25/$E$29,0)</f>
        <v>0</v>
      </c>
      <c r="H1086" s="94">
        <f t="shared" si="116"/>
        <v>0</v>
      </c>
      <c r="I1086" s="94">
        <f t="shared" si="118"/>
        <v>0</v>
      </c>
      <c r="J1086" s="320" t="str">
        <f t="shared" si="117"/>
        <v>2109–2110</v>
      </c>
      <c r="L1086" s="356"/>
      <c r="N1086" s="95"/>
    </row>
    <row r="1087" spans="1:14" x14ac:dyDescent="0.3">
      <c r="A1087" s="354">
        <v>76793</v>
      </c>
      <c r="B1087" s="92">
        <f t="shared" si="113"/>
        <v>0</v>
      </c>
      <c r="C1087" s="93"/>
      <c r="D1087" s="94">
        <f t="shared" si="114"/>
        <v>0</v>
      </c>
      <c r="E1087" s="355">
        <f t="shared" si="112"/>
        <v>0</v>
      </c>
      <c r="F1087" s="94">
        <f t="shared" si="115"/>
        <v>0</v>
      </c>
      <c r="G1087" s="94">
        <f>IF(AND(C1087&lt;&gt;"",SUM(G$34:G1086)&lt;E$25),$E$25/$E$29,0)</f>
        <v>0</v>
      </c>
      <c r="H1087" s="94">
        <f t="shared" si="116"/>
        <v>0</v>
      </c>
      <c r="I1087" s="94">
        <f t="shared" si="118"/>
        <v>0</v>
      </c>
      <c r="J1087" s="320" t="str">
        <f t="shared" si="117"/>
        <v>2109–2110</v>
      </c>
      <c r="L1087" s="356"/>
      <c r="N1087" s="95"/>
    </row>
    <row r="1088" spans="1:14" x14ac:dyDescent="0.3">
      <c r="A1088" s="354">
        <v>76823</v>
      </c>
      <c r="B1088" s="92">
        <f t="shared" si="113"/>
        <v>0</v>
      </c>
      <c r="C1088" s="93"/>
      <c r="D1088" s="94">
        <f t="shared" si="114"/>
        <v>0</v>
      </c>
      <c r="E1088" s="355">
        <f t="shared" si="112"/>
        <v>0</v>
      </c>
      <c r="F1088" s="94">
        <f t="shared" si="115"/>
        <v>0</v>
      </c>
      <c r="G1088" s="94">
        <f>IF(AND(C1088&lt;&gt;"",SUM(G$34:G1087)&lt;E$25),$E$25/$E$29,0)</f>
        <v>0</v>
      </c>
      <c r="H1088" s="94">
        <f t="shared" si="116"/>
        <v>0</v>
      </c>
      <c r="I1088" s="94">
        <f t="shared" si="118"/>
        <v>0</v>
      </c>
      <c r="J1088" s="320" t="str">
        <f t="shared" si="117"/>
        <v>2109–2110</v>
      </c>
      <c r="L1088" s="356"/>
      <c r="N1088" s="95"/>
    </row>
    <row r="1089" spans="1:14" x14ac:dyDescent="0.3">
      <c r="A1089" s="354">
        <v>76854</v>
      </c>
      <c r="B1089" s="92">
        <f t="shared" si="113"/>
        <v>0</v>
      </c>
      <c r="C1089" s="93"/>
      <c r="D1089" s="94">
        <f t="shared" si="114"/>
        <v>0</v>
      </c>
      <c r="E1089" s="355">
        <f t="shared" si="112"/>
        <v>0</v>
      </c>
      <c r="F1089" s="94">
        <f t="shared" si="115"/>
        <v>0</v>
      </c>
      <c r="G1089" s="94">
        <f>IF(AND(C1089&lt;&gt;"",SUM(G$34:G1088)&lt;E$25),$E$25/$E$29,0)</f>
        <v>0</v>
      </c>
      <c r="H1089" s="94">
        <f t="shared" si="116"/>
        <v>0</v>
      </c>
      <c r="I1089" s="94">
        <f t="shared" si="118"/>
        <v>0</v>
      </c>
      <c r="J1089" s="320" t="str">
        <f t="shared" si="117"/>
        <v>2109–2110</v>
      </c>
      <c r="L1089" s="356"/>
      <c r="N1089" s="95"/>
    </row>
    <row r="1090" spans="1:14" x14ac:dyDescent="0.3">
      <c r="A1090" s="354">
        <v>76884</v>
      </c>
      <c r="B1090" s="92">
        <f t="shared" si="113"/>
        <v>0</v>
      </c>
      <c r="C1090" s="93"/>
      <c r="D1090" s="94">
        <f t="shared" si="114"/>
        <v>0</v>
      </c>
      <c r="E1090" s="355">
        <f t="shared" si="112"/>
        <v>0</v>
      </c>
      <c r="F1090" s="94">
        <f t="shared" si="115"/>
        <v>0</v>
      </c>
      <c r="G1090" s="94">
        <f>IF(AND(C1090&lt;&gt;"",SUM(G$34:G1089)&lt;E$25),$E$25/$E$29,0)</f>
        <v>0</v>
      </c>
      <c r="H1090" s="94">
        <f t="shared" si="116"/>
        <v>0</v>
      </c>
      <c r="I1090" s="94">
        <f t="shared" si="118"/>
        <v>0</v>
      </c>
      <c r="J1090" s="320" t="str">
        <f t="shared" si="117"/>
        <v>2110–2111</v>
      </c>
      <c r="L1090" s="356"/>
      <c r="N1090" s="95"/>
    </row>
    <row r="1091" spans="1:14" x14ac:dyDescent="0.3">
      <c r="A1091" s="354">
        <v>76915</v>
      </c>
      <c r="B1091" s="92">
        <f t="shared" si="113"/>
        <v>0</v>
      </c>
      <c r="C1091" s="93"/>
      <c r="D1091" s="94">
        <f t="shared" si="114"/>
        <v>0</v>
      </c>
      <c r="E1091" s="355">
        <f t="shared" si="112"/>
        <v>0</v>
      </c>
      <c r="F1091" s="94">
        <f t="shared" si="115"/>
        <v>0</v>
      </c>
      <c r="G1091" s="94">
        <f>IF(AND(C1091&lt;&gt;"",SUM(G$34:G1090)&lt;E$25),$E$25/$E$29,0)</f>
        <v>0</v>
      </c>
      <c r="H1091" s="94">
        <f t="shared" si="116"/>
        <v>0</v>
      </c>
      <c r="I1091" s="94">
        <f t="shared" si="118"/>
        <v>0</v>
      </c>
      <c r="J1091" s="320" t="str">
        <f t="shared" si="117"/>
        <v>2110–2111</v>
      </c>
      <c r="L1091" s="356"/>
      <c r="N1091" s="95"/>
    </row>
    <row r="1092" spans="1:14" x14ac:dyDescent="0.3">
      <c r="A1092" s="354">
        <v>76946</v>
      </c>
      <c r="B1092" s="92">
        <f t="shared" si="113"/>
        <v>0</v>
      </c>
      <c r="C1092" s="93"/>
      <c r="D1092" s="94">
        <f t="shared" si="114"/>
        <v>0</v>
      </c>
      <c r="E1092" s="355">
        <f t="shared" si="112"/>
        <v>0</v>
      </c>
      <c r="F1092" s="94">
        <f t="shared" si="115"/>
        <v>0</v>
      </c>
      <c r="G1092" s="94">
        <f>IF(AND(C1092&lt;&gt;"",SUM(G$34:G1091)&lt;E$25),$E$25/$E$29,0)</f>
        <v>0</v>
      </c>
      <c r="H1092" s="94">
        <f t="shared" si="116"/>
        <v>0</v>
      </c>
      <c r="I1092" s="94">
        <f t="shared" si="118"/>
        <v>0</v>
      </c>
      <c r="J1092" s="320" t="str">
        <f t="shared" si="117"/>
        <v>2110–2111</v>
      </c>
      <c r="L1092" s="356"/>
      <c r="N1092" s="95"/>
    </row>
    <row r="1093" spans="1:14" x14ac:dyDescent="0.3">
      <c r="A1093" s="354">
        <v>76976</v>
      </c>
      <c r="B1093" s="92">
        <f t="shared" si="113"/>
        <v>0</v>
      </c>
      <c r="C1093" s="93"/>
      <c r="D1093" s="94">
        <f t="shared" si="114"/>
        <v>0</v>
      </c>
      <c r="E1093" s="355">
        <f t="shared" si="112"/>
        <v>0</v>
      </c>
      <c r="F1093" s="94">
        <f t="shared" si="115"/>
        <v>0</v>
      </c>
      <c r="G1093" s="94">
        <f>IF(AND(C1093&lt;&gt;"",SUM(G$34:G1092)&lt;E$25),$E$25/$E$29,0)</f>
        <v>0</v>
      </c>
      <c r="H1093" s="94">
        <f t="shared" si="116"/>
        <v>0</v>
      </c>
      <c r="I1093" s="94">
        <f t="shared" si="118"/>
        <v>0</v>
      </c>
      <c r="J1093" s="320" t="str">
        <f t="shared" si="117"/>
        <v>2110–2111</v>
      </c>
      <c r="L1093" s="356"/>
      <c r="N1093" s="95"/>
    </row>
    <row r="1094" spans="1:14" x14ac:dyDescent="0.3">
      <c r="A1094" s="354">
        <v>77007</v>
      </c>
      <c r="B1094" s="92">
        <f t="shared" si="113"/>
        <v>0</v>
      </c>
      <c r="C1094" s="93"/>
      <c r="D1094" s="94">
        <f t="shared" si="114"/>
        <v>0</v>
      </c>
      <c r="E1094" s="355">
        <f t="shared" si="112"/>
        <v>0</v>
      </c>
      <c r="F1094" s="94">
        <f t="shared" si="115"/>
        <v>0</v>
      </c>
      <c r="G1094" s="94">
        <f>IF(AND(C1094&lt;&gt;"",SUM(G$34:G1093)&lt;E$25),$E$25/$E$29,0)</f>
        <v>0</v>
      </c>
      <c r="H1094" s="94">
        <f t="shared" si="116"/>
        <v>0</v>
      </c>
      <c r="I1094" s="94">
        <f t="shared" si="118"/>
        <v>0</v>
      </c>
      <c r="J1094" s="320" t="str">
        <f t="shared" si="117"/>
        <v>2110–2111</v>
      </c>
      <c r="L1094" s="356"/>
      <c r="N1094" s="95"/>
    </row>
    <row r="1095" spans="1:14" x14ac:dyDescent="0.3">
      <c r="A1095" s="354">
        <v>77037</v>
      </c>
      <c r="B1095" s="92">
        <f t="shared" si="113"/>
        <v>0</v>
      </c>
      <c r="C1095" s="93"/>
      <c r="D1095" s="94">
        <f t="shared" si="114"/>
        <v>0</v>
      </c>
      <c r="E1095" s="355">
        <f t="shared" si="112"/>
        <v>0</v>
      </c>
      <c r="F1095" s="94">
        <f t="shared" si="115"/>
        <v>0</v>
      </c>
      <c r="G1095" s="94">
        <f>IF(AND(C1095&lt;&gt;"",SUM(G$34:G1094)&lt;E$25),$E$25/$E$29,0)</f>
        <v>0</v>
      </c>
      <c r="H1095" s="94">
        <f t="shared" si="116"/>
        <v>0</v>
      </c>
      <c r="I1095" s="94">
        <f t="shared" si="118"/>
        <v>0</v>
      </c>
      <c r="J1095" s="320" t="str">
        <f t="shared" si="117"/>
        <v>2110–2111</v>
      </c>
      <c r="L1095" s="356"/>
      <c r="N1095" s="95"/>
    </row>
    <row r="1096" spans="1:14" x14ac:dyDescent="0.3">
      <c r="A1096" s="354">
        <v>77068</v>
      </c>
      <c r="B1096" s="92">
        <f t="shared" si="113"/>
        <v>0</v>
      </c>
      <c r="C1096" s="93"/>
      <c r="D1096" s="94">
        <f t="shared" si="114"/>
        <v>0</v>
      </c>
      <c r="E1096" s="355">
        <f t="shared" si="112"/>
        <v>0</v>
      </c>
      <c r="F1096" s="94">
        <f t="shared" si="115"/>
        <v>0</v>
      </c>
      <c r="G1096" s="94">
        <f>IF(AND(C1096&lt;&gt;"",SUM(G$34:G1095)&lt;E$25),$E$25/$E$29,0)</f>
        <v>0</v>
      </c>
      <c r="H1096" s="94">
        <f t="shared" si="116"/>
        <v>0</v>
      </c>
      <c r="I1096" s="94">
        <f t="shared" si="118"/>
        <v>0</v>
      </c>
      <c r="J1096" s="320" t="str">
        <f t="shared" si="117"/>
        <v>2110–2111</v>
      </c>
      <c r="L1096" s="356"/>
      <c r="N1096" s="95"/>
    </row>
    <row r="1097" spans="1:14" x14ac:dyDescent="0.3">
      <c r="A1097" s="354">
        <v>77099</v>
      </c>
      <c r="B1097" s="92">
        <f t="shared" si="113"/>
        <v>0</v>
      </c>
      <c r="C1097" s="93"/>
      <c r="D1097" s="94">
        <f t="shared" si="114"/>
        <v>0</v>
      </c>
      <c r="E1097" s="355">
        <f t="shared" si="112"/>
        <v>0</v>
      </c>
      <c r="F1097" s="94">
        <f t="shared" si="115"/>
        <v>0</v>
      </c>
      <c r="G1097" s="94">
        <f>IF(AND(C1097&lt;&gt;"",SUM(G$34:G1096)&lt;E$25),$E$25/$E$29,0)</f>
        <v>0</v>
      </c>
      <c r="H1097" s="94">
        <f t="shared" si="116"/>
        <v>0</v>
      </c>
      <c r="I1097" s="94">
        <f t="shared" si="118"/>
        <v>0</v>
      </c>
      <c r="J1097" s="320" t="str">
        <f t="shared" si="117"/>
        <v>2110–2111</v>
      </c>
      <c r="L1097" s="356"/>
      <c r="N1097" s="95"/>
    </row>
    <row r="1098" spans="1:14" x14ac:dyDescent="0.3">
      <c r="A1098" s="354">
        <v>77127</v>
      </c>
      <c r="B1098" s="92">
        <f t="shared" si="113"/>
        <v>0</v>
      </c>
      <c r="C1098" s="93"/>
      <c r="D1098" s="94">
        <f t="shared" si="114"/>
        <v>0</v>
      </c>
      <c r="E1098" s="355">
        <f t="shared" si="112"/>
        <v>0</v>
      </c>
      <c r="F1098" s="94">
        <f t="shared" si="115"/>
        <v>0</v>
      </c>
      <c r="G1098" s="94">
        <f>IF(AND(C1098&lt;&gt;"",SUM(G$34:G1097)&lt;E$25),$E$25/$E$29,0)</f>
        <v>0</v>
      </c>
      <c r="H1098" s="94">
        <f t="shared" si="116"/>
        <v>0</v>
      </c>
      <c r="I1098" s="94">
        <f t="shared" si="118"/>
        <v>0</v>
      </c>
      <c r="J1098" s="320" t="str">
        <f t="shared" si="117"/>
        <v>2110–2111</v>
      </c>
      <c r="L1098" s="356"/>
      <c r="N1098" s="95"/>
    </row>
    <row r="1099" spans="1:14" x14ac:dyDescent="0.3">
      <c r="A1099" s="354">
        <v>77158</v>
      </c>
      <c r="B1099" s="92">
        <f t="shared" si="113"/>
        <v>0</v>
      </c>
      <c r="C1099" s="93"/>
      <c r="D1099" s="94">
        <f t="shared" si="114"/>
        <v>0</v>
      </c>
      <c r="E1099" s="355">
        <f t="shared" si="112"/>
        <v>0</v>
      </c>
      <c r="F1099" s="94">
        <f t="shared" si="115"/>
        <v>0</v>
      </c>
      <c r="G1099" s="94">
        <f>IF(AND(C1099&lt;&gt;"",SUM(G$34:G1098)&lt;E$25),$E$25/$E$29,0)</f>
        <v>0</v>
      </c>
      <c r="H1099" s="94">
        <f t="shared" si="116"/>
        <v>0</v>
      </c>
      <c r="I1099" s="94">
        <f t="shared" si="118"/>
        <v>0</v>
      </c>
      <c r="J1099" s="320" t="str">
        <f t="shared" si="117"/>
        <v>2110–2111</v>
      </c>
      <c r="L1099" s="356"/>
      <c r="N1099" s="95"/>
    </row>
    <row r="1100" spans="1:14" x14ac:dyDescent="0.3">
      <c r="A1100" s="354">
        <v>77188</v>
      </c>
      <c r="B1100" s="92">
        <f t="shared" si="113"/>
        <v>0</v>
      </c>
      <c r="C1100" s="93"/>
      <c r="D1100" s="94">
        <f t="shared" si="114"/>
        <v>0</v>
      </c>
      <c r="E1100" s="355">
        <f t="shared" si="112"/>
        <v>0</v>
      </c>
      <c r="F1100" s="94">
        <f t="shared" si="115"/>
        <v>0</v>
      </c>
      <c r="G1100" s="94">
        <f>IF(AND(C1100&lt;&gt;"",SUM(G$34:G1099)&lt;E$25),$E$25/$E$29,0)</f>
        <v>0</v>
      </c>
      <c r="H1100" s="94">
        <f t="shared" si="116"/>
        <v>0</v>
      </c>
      <c r="I1100" s="94">
        <f t="shared" si="118"/>
        <v>0</v>
      </c>
      <c r="J1100" s="320" t="str">
        <f t="shared" si="117"/>
        <v>2110–2111</v>
      </c>
      <c r="L1100" s="356"/>
      <c r="N1100" s="95"/>
    </row>
    <row r="1101" spans="1:14" x14ac:dyDescent="0.3">
      <c r="A1101" s="354">
        <v>77219</v>
      </c>
      <c r="B1101" s="92">
        <f t="shared" si="113"/>
        <v>0</v>
      </c>
      <c r="C1101" s="93"/>
      <c r="D1101" s="94">
        <f t="shared" si="114"/>
        <v>0</v>
      </c>
      <c r="E1101" s="355">
        <f t="shared" si="112"/>
        <v>0</v>
      </c>
      <c r="F1101" s="94">
        <f t="shared" si="115"/>
        <v>0</v>
      </c>
      <c r="G1101" s="94">
        <f>IF(AND(C1101&lt;&gt;"",SUM(G$34:G1100)&lt;E$25),$E$25/$E$29,0)</f>
        <v>0</v>
      </c>
      <c r="H1101" s="94">
        <f t="shared" si="116"/>
        <v>0</v>
      </c>
      <c r="I1101" s="94">
        <f t="shared" si="118"/>
        <v>0</v>
      </c>
      <c r="J1101" s="320" t="str">
        <f t="shared" si="117"/>
        <v>2110–2111</v>
      </c>
      <c r="L1101" s="356"/>
      <c r="N1101" s="95"/>
    </row>
    <row r="1102" spans="1:14" x14ac:dyDescent="0.3">
      <c r="A1102" s="354">
        <v>77249</v>
      </c>
      <c r="B1102" s="92">
        <f t="shared" si="113"/>
        <v>0</v>
      </c>
      <c r="C1102" s="93"/>
      <c r="D1102" s="94">
        <f t="shared" si="114"/>
        <v>0</v>
      </c>
      <c r="E1102" s="355">
        <f t="shared" si="112"/>
        <v>0</v>
      </c>
      <c r="F1102" s="94">
        <f t="shared" si="115"/>
        <v>0</v>
      </c>
      <c r="G1102" s="94">
        <f>IF(AND(C1102&lt;&gt;"",SUM(G$34:G1101)&lt;E$25),$E$25/$E$29,0)</f>
        <v>0</v>
      </c>
      <c r="H1102" s="94">
        <f t="shared" si="116"/>
        <v>0</v>
      </c>
      <c r="I1102" s="94">
        <f t="shared" si="118"/>
        <v>0</v>
      </c>
      <c r="J1102" s="320" t="str">
        <f t="shared" si="117"/>
        <v>2111–2112</v>
      </c>
      <c r="L1102" s="356"/>
      <c r="N1102" s="95"/>
    </row>
    <row r="1103" spans="1:14" x14ac:dyDescent="0.3">
      <c r="A1103" s="354">
        <v>77280</v>
      </c>
      <c r="B1103" s="92">
        <f t="shared" si="113"/>
        <v>0</v>
      </c>
      <c r="C1103" s="93"/>
      <c r="D1103" s="94">
        <f t="shared" si="114"/>
        <v>0</v>
      </c>
      <c r="E1103" s="355">
        <f t="shared" si="112"/>
        <v>0</v>
      </c>
      <c r="F1103" s="94">
        <f t="shared" si="115"/>
        <v>0</v>
      </c>
      <c r="G1103" s="94">
        <f>IF(AND(C1103&lt;&gt;"",SUM(G$34:G1102)&lt;E$25),$E$25/$E$29,0)</f>
        <v>0</v>
      </c>
      <c r="H1103" s="94">
        <f t="shared" si="116"/>
        <v>0</v>
      </c>
      <c r="I1103" s="94">
        <f t="shared" si="118"/>
        <v>0</v>
      </c>
      <c r="J1103" s="320" t="str">
        <f t="shared" si="117"/>
        <v>2111–2112</v>
      </c>
      <c r="L1103" s="356"/>
      <c r="N1103" s="95"/>
    </row>
    <row r="1104" spans="1:14" x14ac:dyDescent="0.3">
      <c r="A1104" s="354">
        <v>77311</v>
      </c>
      <c r="B1104" s="92">
        <f t="shared" si="113"/>
        <v>0</v>
      </c>
      <c r="C1104" s="93"/>
      <c r="D1104" s="94">
        <f t="shared" si="114"/>
        <v>0</v>
      </c>
      <c r="E1104" s="355">
        <f t="shared" si="112"/>
        <v>0</v>
      </c>
      <c r="F1104" s="94">
        <f t="shared" si="115"/>
        <v>0</v>
      </c>
      <c r="G1104" s="94">
        <f>IF(AND(C1104&lt;&gt;"",SUM(G$34:G1103)&lt;E$25),$E$25/$E$29,0)</f>
        <v>0</v>
      </c>
      <c r="H1104" s="94">
        <f t="shared" si="116"/>
        <v>0</v>
      </c>
      <c r="I1104" s="94">
        <f t="shared" si="118"/>
        <v>0</v>
      </c>
      <c r="J1104" s="320" t="str">
        <f t="shared" si="117"/>
        <v>2111–2112</v>
      </c>
      <c r="L1104" s="356"/>
      <c r="N1104" s="95"/>
    </row>
    <row r="1105" spans="1:14" x14ac:dyDescent="0.3">
      <c r="A1105" s="354">
        <v>77341</v>
      </c>
      <c r="B1105" s="92">
        <f t="shared" si="113"/>
        <v>0</v>
      </c>
      <c r="C1105" s="93"/>
      <c r="D1105" s="94">
        <f t="shared" si="114"/>
        <v>0</v>
      </c>
      <c r="E1105" s="355">
        <f t="shared" si="112"/>
        <v>0</v>
      </c>
      <c r="F1105" s="94">
        <f t="shared" si="115"/>
        <v>0</v>
      </c>
      <c r="G1105" s="94">
        <f>IF(AND(C1105&lt;&gt;"",SUM(G$34:G1104)&lt;E$25),$E$25/$E$29,0)</f>
        <v>0</v>
      </c>
      <c r="H1105" s="94">
        <f t="shared" si="116"/>
        <v>0</v>
      </c>
      <c r="I1105" s="94">
        <f t="shared" si="118"/>
        <v>0</v>
      </c>
      <c r="J1105" s="320" t="str">
        <f t="shared" si="117"/>
        <v>2111–2112</v>
      </c>
      <c r="L1105" s="356"/>
      <c r="N1105" s="95"/>
    </row>
    <row r="1106" spans="1:14" x14ac:dyDescent="0.3">
      <c r="A1106" s="354">
        <v>77372</v>
      </c>
      <c r="B1106" s="92">
        <f t="shared" si="113"/>
        <v>0</v>
      </c>
      <c r="C1106" s="93"/>
      <c r="D1106" s="94">
        <f t="shared" si="114"/>
        <v>0</v>
      </c>
      <c r="E1106" s="355">
        <f t="shared" si="112"/>
        <v>0</v>
      </c>
      <c r="F1106" s="94">
        <f t="shared" si="115"/>
        <v>0</v>
      </c>
      <c r="G1106" s="94">
        <f>IF(AND(C1106&lt;&gt;"",SUM(G$34:G1105)&lt;E$25),$E$25/$E$29,0)</f>
        <v>0</v>
      </c>
      <c r="H1106" s="94">
        <f t="shared" si="116"/>
        <v>0</v>
      </c>
      <c r="I1106" s="94">
        <f t="shared" si="118"/>
        <v>0</v>
      </c>
      <c r="J1106" s="320" t="str">
        <f t="shared" si="117"/>
        <v>2111–2112</v>
      </c>
      <c r="L1106" s="356"/>
      <c r="N1106" s="95"/>
    </row>
    <row r="1107" spans="1:14" x14ac:dyDescent="0.3">
      <c r="A1107" s="354">
        <v>77402</v>
      </c>
      <c r="B1107" s="92">
        <f t="shared" si="113"/>
        <v>0</v>
      </c>
      <c r="C1107" s="93"/>
      <c r="D1107" s="94">
        <f t="shared" si="114"/>
        <v>0</v>
      </c>
      <c r="E1107" s="355">
        <f t="shared" si="112"/>
        <v>0</v>
      </c>
      <c r="F1107" s="94">
        <f t="shared" si="115"/>
        <v>0</v>
      </c>
      <c r="G1107" s="94">
        <f>IF(AND(C1107&lt;&gt;"",SUM(G$34:G1106)&lt;E$25),$E$25/$E$29,0)</f>
        <v>0</v>
      </c>
      <c r="H1107" s="94">
        <f t="shared" si="116"/>
        <v>0</v>
      </c>
      <c r="I1107" s="94">
        <f t="shared" si="118"/>
        <v>0</v>
      </c>
      <c r="J1107" s="320" t="str">
        <f t="shared" si="117"/>
        <v>2111–2112</v>
      </c>
      <c r="L1107" s="356"/>
      <c r="N1107" s="95"/>
    </row>
    <row r="1108" spans="1:14" x14ac:dyDescent="0.3">
      <c r="A1108" s="354">
        <v>77433</v>
      </c>
      <c r="B1108" s="92">
        <f t="shared" si="113"/>
        <v>0</v>
      </c>
      <c r="C1108" s="93"/>
      <c r="D1108" s="94">
        <f t="shared" si="114"/>
        <v>0</v>
      </c>
      <c r="E1108" s="355">
        <f t="shared" si="112"/>
        <v>0</v>
      </c>
      <c r="F1108" s="94">
        <f t="shared" si="115"/>
        <v>0</v>
      </c>
      <c r="G1108" s="94">
        <f>IF(AND(C1108&lt;&gt;"",SUM(G$34:G1107)&lt;E$25),$E$25/$E$29,0)</f>
        <v>0</v>
      </c>
      <c r="H1108" s="94">
        <f t="shared" si="116"/>
        <v>0</v>
      </c>
      <c r="I1108" s="94">
        <f t="shared" si="118"/>
        <v>0</v>
      </c>
      <c r="J1108" s="320" t="str">
        <f t="shared" si="117"/>
        <v>2111–2112</v>
      </c>
      <c r="L1108" s="356"/>
      <c r="N1108" s="95"/>
    </row>
    <row r="1109" spans="1:14" x14ac:dyDescent="0.3">
      <c r="A1109" s="354">
        <v>77464</v>
      </c>
      <c r="B1109" s="92">
        <f t="shared" si="113"/>
        <v>0</v>
      </c>
      <c r="C1109" s="93"/>
      <c r="D1109" s="94">
        <f t="shared" si="114"/>
        <v>0</v>
      </c>
      <c r="E1109" s="355">
        <f t="shared" si="112"/>
        <v>0</v>
      </c>
      <c r="F1109" s="94">
        <f t="shared" si="115"/>
        <v>0</v>
      </c>
      <c r="G1109" s="94">
        <f>IF(AND(C1109&lt;&gt;"",SUM(G$34:G1108)&lt;E$25),$E$25/$E$29,0)</f>
        <v>0</v>
      </c>
      <c r="H1109" s="94">
        <f t="shared" si="116"/>
        <v>0</v>
      </c>
      <c r="I1109" s="94">
        <f t="shared" si="118"/>
        <v>0</v>
      </c>
      <c r="J1109" s="320" t="str">
        <f t="shared" si="117"/>
        <v>2111–2112</v>
      </c>
      <c r="L1109" s="356"/>
      <c r="N1109" s="95"/>
    </row>
    <row r="1110" spans="1:14" x14ac:dyDescent="0.3">
      <c r="A1110" s="354">
        <v>77493</v>
      </c>
      <c r="B1110" s="92">
        <f t="shared" si="113"/>
        <v>0</v>
      </c>
      <c r="C1110" s="93"/>
      <c r="D1110" s="94">
        <f t="shared" si="114"/>
        <v>0</v>
      </c>
      <c r="E1110" s="355">
        <f t="shared" si="112"/>
        <v>0</v>
      </c>
      <c r="F1110" s="94">
        <f t="shared" si="115"/>
        <v>0</v>
      </c>
      <c r="G1110" s="94">
        <f>IF(AND(C1110&lt;&gt;"",SUM(G$34:G1109)&lt;E$25),$E$25/$E$29,0)</f>
        <v>0</v>
      </c>
      <c r="H1110" s="94">
        <f t="shared" si="116"/>
        <v>0</v>
      </c>
      <c r="I1110" s="94">
        <f t="shared" si="118"/>
        <v>0</v>
      </c>
      <c r="J1110" s="320" t="str">
        <f t="shared" si="117"/>
        <v>2111–2112</v>
      </c>
      <c r="L1110" s="356"/>
      <c r="N1110" s="95"/>
    </row>
    <row r="1111" spans="1:14" x14ac:dyDescent="0.3">
      <c r="A1111" s="354">
        <v>77524</v>
      </c>
      <c r="B1111" s="92">
        <f t="shared" si="113"/>
        <v>0</v>
      </c>
      <c r="C1111" s="93"/>
      <c r="D1111" s="94">
        <f t="shared" si="114"/>
        <v>0</v>
      </c>
      <c r="E1111" s="355">
        <f t="shared" si="112"/>
        <v>0</v>
      </c>
      <c r="F1111" s="94">
        <f t="shared" si="115"/>
        <v>0</v>
      </c>
      <c r="G1111" s="94">
        <f>IF(AND(C1111&lt;&gt;"",SUM(G$34:G1110)&lt;E$25),$E$25/$E$29,0)</f>
        <v>0</v>
      </c>
      <c r="H1111" s="94">
        <f t="shared" si="116"/>
        <v>0</v>
      </c>
      <c r="I1111" s="94">
        <f t="shared" si="118"/>
        <v>0</v>
      </c>
      <c r="J1111" s="320" t="str">
        <f t="shared" si="117"/>
        <v>2111–2112</v>
      </c>
      <c r="L1111" s="356"/>
      <c r="N1111" s="95"/>
    </row>
    <row r="1112" spans="1:14" x14ac:dyDescent="0.3">
      <c r="A1112" s="354">
        <v>77554</v>
      </c>
      <c r="B1112" s="92">
        <f t="shared" si="113"/>
        <v>0</v>
      </c>
      <c r="C1112" s="93"/>
      <c r="D1112" s="94">
        <f t="shared" si="114"/>
        <v>0</v>
      </c>
      <c r="E1112" s="355">
        <f t="shared" si="112"/>
        <v>0</v>
      </c>
      <c r="F1112" s="94">
        <f t="shared" si="115"/>
        <v>0</v>
      </c>
      <c r="G1112" s="94">
        <f>IF(AND(C1112&lt;&gt;"",SUM(G$34:G1111)&lt;E$25),$E$25/$E$29,0)</f>
        <v>0</v>
      </c>
      <c r="H1112" s="94">
        <f t="shared" si="116"/>
        <v>0</v>
      </c>
      <c r="I1112" s="94">
        <f t="shared" si="118"/>
        <v>0</v>
      </c>
      <c r="J1112" s="320" t="str">
        <f t="shared" si="117"/>
        <v>2111–2112</v>
      </c>
      <c r="L1112" s="356"/>
      <c r="N1112" s="95"/>
    </row>
    <row r="1113" spans="1:14" x14ac:dyDescent="0.3">
      <c r="A1113" s="354">
        <v>77585</v>
      </c>
      <c r="B1113" s="92">
        <f t="shared" si="113"/>
        <v>0</v>
      </c>
      <c r="C1113" s="93"/>
      <c r="D1113" s="94">
        <f t="shared" si="114"/>
        <v>0</v>
      </c>
      <c r="E1113" s="355">
        <f t="shared" si="112"/>
        <v>0</v>
      </c>
      <c r="F1113" s="94">
        <f t="shared" si="115"/>
        <v>0</v>
      </c>
      <c r="G1113" s="94">
        <f>IF(AND(C1113&lt;&gt;"",SUM(G$34:G1112)&lt;E$25),$E$25/$E$29,0)</f>
        <v>0</v>
      </c>
      <c r="H1113" s="94">
        <f t="shared" si="116"/>
        <v>0</v>
      </c>
      <c r="I1113" s="94">
        <f t="shared" si="118"/>
        <v>0</v>
      </c>
      <c r="J1113" s="320" t="str">
        <f t="shared" si="117"/>
        <v>2111–2112</v>
      </c>
      <c r="L1113" s="356"/>
      <c r="N1113" s="95"/>
    </row>
    <row r="1114" spans="1:14" x14ac:dyDescent="0.3">
      <c r="A1114" s="354">
        <v>77615</v>
      </c>
      <c r="B1114" s="92">
        <f t="shared" si="113"/>
        <v>0</v>
      </c>
      <c r="C1114" s="93"/>
      <c r="D1114" s="94">
        <f t="shared" si="114"/>
        <v>0</v>
      </c>
      <c r="E1114" s="355">
        <f t="shared" si="112"/>
        <v>0</v>
      </c>
      <c r="F1114" s="94">
        <f t="shared" si="115"/>
        <v>0</v>
      </c>
      <c r="G1114" s="94">
        <f>IF(AND(C1114&lt;&gt;"",SUM(G$34:G1113)&lt;E$25),$E$25/$E$29,0)</f>
        <v>0</v>
      </c>
      <c r="H1114" s="94">
        <f t="shared" si="116"/>
        <v>0</v>
      </c>
      <c r="I1114" s="94">
        <f t="shared" si="118"/>
        <v>0</v>
      </c>
      <c r="J1114" s="320" t="str">
        <f t="shared" si="117"/>
        <v>2112–2113</v>
      </c>
      <c r="L1114" s="356"/>
      <c r="N1114" s="95"/>
    </row>
    <row r="1115" spans="1:14" x14ac:dyDescent="0.3">
      <c r="A1115" s="354">
        <v>77646</v>
      </c>
      <c r="B1115" s="92">
        <f t="shared" si="113"/>
        <v>0</v>
      </c>
      <c r="C1115" s="93"/>
      <c r="D1115" s="94">
        <f t="shared" si="114"/>
        <v>0</v>
      </c>
      <c r="E1115" s="355">
        <f t="shared" si="112"/>
        <v>0</v>
      </c>
      <c r="F1115" s="94">
        <f t="shared" si="115"/>
        <v>0</v>
      </c>
      <c r="G1115" s="94">
        <f>IF(AND(C1115&lt;&gt;"",SUM(G$34:G1114)&lt;E$25),$E$25/$E$29,0)</f>
        <v>0</v>
      </c>
      <c r="H1115" s="94">
        <f t="shared" si="116"/>
        <v>0</v>
      </c>
      <c r="I1115" s="94">
        <f t="shared" si="118"/>
        <v>0</v>
      </c>
      <c r="J1115" s="320" t="str">
        <f t="shared" si="117"/>
        <v>2112–2113</v>
      </c>
      <c r="L1115" s="356"/>
      <c r="N1115" s="95"/>
    </row>
    <row r="1116" spans="1:14" x14ac:dyDescent="0.3">
      <c r="A1116" s="354">
        <v>77677</v>
      </c>
      <c r="B1116" s="92">
        <f t="shared" si="113"/>
        <v>0</v>
      </c>
      <c r="C1116" s="93"/>
      <c r="D1116" s="94">
        <f t="shared" si="114"/>
        <v>0</v>
      </c>
      <c r="E1116" s="355">
        <f t="shared" si="112"/>
        <v>0</v>
      </c>
      <c r="F1116" s="94">
        <f t="shared" si="115"/>
        <v>0</v>
      </c>
      <c r="G1116" s="94">
        <f>IF(AND(C1116&lt;&gt;"",SUM(G$34:G1115)&lt;E$25),$E$25/$E$29,0)</f>
        <v>0</v>
      </c>
      <c r="H1116" s="94">
        <f t="shared" si="116"/>
        <v>0</v>
      </c>
      <c r="I1116" s="94">
        <f t="shared" si="118"/>
        <v>0</v>
      </c>
      <c r="J1116" s="320" t="str">
        <f t="shared" si="117"/>
        <v>2112–2113</v>
      </c>
      <c r="L1116" s="356"/>
      <c r="N1116" s="95"/>
    </row>
    <row r="1117" spans="1:14" x14ac:dyDescent="0.3">
      <c r="A1117" s="354">
        <v>77707</v>
      </c>
      <c r="B1117" s="92">
        <f t="shared" si="113"/>
        <v>0</v>
      </c>
      <c r="C1117" s="93"/>
      <c r="D1117" s="94">
        <f t="shared" si="114"/>
        <v>0</v>
      </c>
      <c r="E1117" s="355">
        <f t="shared" si="112"/>
        <v>0</v>
      </c>
      <c r="F1117" s="94">
        <f t="shared" si="115"/>
        <v>0</v>
      </c>
      <c r="G1117" s="94">
        <f>IF(AND(C1117&lt;&gt;"",SUM(G$34:G1116)&lt;E$25),$E$25/$E$29,0)</f>
        <v>0</v>
      </c>
      <c r="H1117" s="94">
        <f t="shared" si="116"/>
        <v>0</v>
      </c>
      <c r="I1117" s="94">
        <f t="shared" si="118"/>
        <v>0</v>
      </c>
      <c r="J1117" s="320" t="str">
        <f t="shared" si="117"/>
        <v>2112–2113</v>
      </c>
      <c r="L1117" s="356"/>
      <c r="N1117" s="95"/>
    </row>
    <row r="1118" spans="1:14" x14ac:dyDescent="0.3">
      <c r="A1118" s="354">
        <v>77738</v>
      </c>
      <c r="B1118" s="92">
        <f t="shared" si="113"/>
        <v>0</v>
      </c>
      <c r="C1118" s="93"/>
      <c r="D1118" s="94">
        <f t="shared" si="114"/>
        <v>0</v>
      </c>
      <c r="E1118" s="355">
        <f t="shared" si="112"/>
        <v>0</v>
      </c>
      <c r="F1118" s="94">
        <f t="shared" si="115"/>
        <v>0</v>
      </c>
      <c r="G1118" s="94">
        <f>IF(AND(C1118&lt;&gt;"",SUM(G$34:G1117)&lt;E$25),$E$25/$E$29,0)</f>
        <v>0</v>
      </c>
      <c r="H1118" s="94">
        <f t="shared" si="116"/>
        <v>0</v>
      </c>
      <c r="I1118" s="94">
        <f t="shared" si="118"/>
        <v>0</v>
      </c>
      <c r="J1118" s="320" t="str">
        <f t="shared" si="117"/>
        <v>2112–2113</v>
      </c>
      <c r="L1118" s="356"/>
      <c r="N1118" s="95"/>
    </row>
    <row r="1119" spans="1:14" x14ac:dyDescent="0.3">
      <c r="A1119" s="354">
        <v>77768</v>
      </c>
      <c r="B1119" s="92">
        <f t="shared" si="113"/>
        <v>0</v>
      </c>
      <c r="C1119" s="93"/>
      <c r="D1119" s="94">
        <f t="shared" si="114"/>
        <v>0</v>
      </c>
      <c r="E1119" s="355">
        <f t="shared" si="112"/>
        <v>0</v>
      </c>
      <c r="F1119" s="94">
        <f t="shared" si="115"/>
        <v>0</v>
      </c>
      <c r="G1119" s="94">
        <f>IF(AND(C1119&lt;&gt;"",SUM(G$34:G1118)&lt;E$25),$E$25/$E$29,0)</f>
        <v>0</v>
      </c>
      <c r="H1119" s="94">
        <f t="shared" si="116"/>
        <v>0</v>
      </c>
      <c r="I1119" s="94">
        <f t="shared" si="118"/>
        <v>0</v>
      </c>
      <c r="J1119" s="320" t="str">
        <f t="shared" si="117"/>
        <v>2112–2113</v>
      </c>
      <c r="L1119" s="356"/>
      <c r="N1119" s="95"/>
    </row>
    <row r="1120" spans="1:14" x14ac:dyDescent="0.3">
      <c r="A1120" s="354">
        <v>77799</v>
      </c>
      <c r="B1120" s="92">
        <f t="shared" si="113"/>
        <v>0</v>
      </c>
      <c r="C1120" s="93"/>
      <c r="D1120" s="94">
        <f t="shared" si="114"/>
        <v>0</v>
      </c>
      <c r="E1120" s="355">
        <f t="shared" si="112"/>
        <v>0</v>
      </c>
      <c r="F1120" s="94">
        <f t="shared" si="115"/>
        <v>0</v>
      </c>
      <c r="G1120" s="94">
        <f>IF(AND(C1120&lt;&gt;"",SUM(G$34:G1119)&lt;E$25),$E$25/$E$29,0)</f>
        <v>0</v>
      </c>
      <c r="H1120" s="94">
        <f t="shared" si="116"/>
        <v>0</v>
      </c>
      <c r="I1120" s="94">
        <f t="shared" si="118"/>
        <v>0</v>
      </c>
      <c r="J1120" s="320" t="str">
        <f t="shared" si="117"/>
        <v>2112–2113</v>
      </c>
      <c r="L1120" s="356"/>
      <c r="N1120" s="95"/>
    </row>
    <row r="1121" spans="1:14" x14ac:dyDescent="0.3">
      <c r="A1121" s="354">
        <v>77830</v>
      </c>
      <c r="B1121" s="92">
        <f t="shared" si="113"/>
        <v>0</v>
      </c>
      <c r="C1121" s="93"/>
      <c r="D1121" s="94">
        <f t="shared" si="114"/>
        <v>0</v>
      </c>
      <c r="E1121" s="355">
        <f t="shared" si="112"/>
        <v>0</v>
      </c>
      <c r="F1121" s="94">
        <f t="shared" si="115"/>
        <v>0</v>
      </c>
      <c r="G1121" s="94">
        <f>IF(AND(C1121&lt;&gt;"",SUM(G$34:G1120)&lt;E$25),$E$25/$E$29,0)</f>
        <v>0</v>
      </c>
      <c r="H1121" s="94">
        <f t="shared" si="116"/>
        <v>0</v>
      </c>
      <c r="I1121" s="94">
        <f t="shared" si="118"/>
        <v>0</v>
      </c>
      <c r="J1121" s="320" t="str">
        <f t="shared" si="117"/>
        <v>2112–2113</v>
      </c>
      <c r="L1121" s="356"/>
      <c r="N1121" s="95"/>
    </row>
    <row r="1122" spans="1:14" x14ac:dyDescent="0.3">
      <c r="A1122" s="354">
        <v>77858</v>
      </c>
      <c r="B1122" s="92">
        <f t="shared" si="113"/>
        <v>0</v>
      </c>
      <c r="C1122" s="93"/>
      <c r="D1122" s="94">
        <f t="shared" si="114"/>
        <v>0</v>
      </c>
      <c r="E1122" s="355">
        <f t="shared" ref="E1122:E1185" si="119">C1122-D1122</f>
        <v>0</v>
      </c>
      <c r="F1122" s="94">
        <f t="shared" si="115"/>
        <v>0</v>
      </c>
      <c r="G1122" s="94">
        <f>IF(AND(C1122&lt;&gt;"",SUM(G$34:G1121)&lt;E$25),$E$25/$E$29,0)</f>
        <v>0</v>
      </c>
      <c r="H1122" s="94">
        <f t="shared" si="116"/>
        <v>0</v>
      </c>
      <c r="I1122" s="94">
        <f t="shared" si="118"/>
        <v>0</v>
      </c>
      <c r="J1122" s="320" t="str">
        <f t="shared" si="117"/>
        <v>2112–2113</v>
      </c>
      <c r="L1122" s="356"/>
      <c r="N1122" s="95"/>
    </row>
    <row r="1123" spans="1:14" x14ac:dyDescent="0.3">
      <c r="A1123" s="354">
        <v>77889</v>
      </c>
      <c r="B1123" s="92">
        <f t="shared" ref="B1123:B1186" si="120">IF(C1123&gt;0,C1123*-1,C1123)</f>
        <v>0</v>
      </c>
      <c r="C1123" s="93"/>
      <c r="D1123" s="94">
        <f t="shared" ref="D1123:D1186" si="121">IF(C1123="",0,IF($E$20="Beginning",IF(C1122&lt;&gt;"",$F1122*$E$16/12,0),IF(C1122&lt;&gt;"",$F1122*$E$16/12,$E$21*$E$16/12)))</f>
        <v>0</v>
      </c>
      <c r="E1123" s="355">
        <f t="shared" si="119"/>
        <v>0</v>
      </c>
      <c r="F1123" s="94">
        <f t="shared" ref="F1123:F1186" si="122">IF(C1123="",0,IF(C1122="",$E$21-E1123,IF(C1123&lt;&gt;"",F1122-E1123)))</f>
        <v>0</v>
      </c>
      <c r="G1123" s="94">
        <f>IF(AND(C1123&lt;&gt;"",SUM(G$34:G1122)&lt;E$25),$E$25/$E$29,0)</f>
        <v>0</v>
      </c>
      <c r="H1123" s="94">
        <f t="shared" ref="H1123:H1186" si="123">IF(C1123&lt;&gt;"",G1123+H1122,0)</f>
        <v>0</v>
      </c>
      <c r="I1123" s="94">
        <f t="shared" si="118"/>
        <v>0</v>
      </c>
      <c r="J1123" s="320" t="str">
        <f t="shared" ref="J1123:J1186" si="124">IF(OR(MONTH(A1123)=1,MONTH(A1123)=2,MONTH(A1123)=3,MONTH(A1123)=4,MONTH(A1123)=5,MONTH(A1123)=6),YEAR(A1123)-1&amp;"–"&amp;YEAR(A1123),YEAR(A1123)&amp;"–"&amp;YEAR(A1123)+1)</f>
        <v>2112–2113</v>
      </c>
      <c r="L1123" s="356"/>
      <c r="N1123" s="95"/>
    </row>
    <row r="1124" spans="1:14" x14ac:dyDescent="0.3">
      <c r="A1124" s="354">
        <v>77919</v>
      </c>
      <c r="B1124" s="92">
        <f t="shared" si="120"/>
        <v>0</v>
      </c>
      <c r="C1124" s="93"/>
      <c r="D1124" s="94">
        <f t="shared" si="121"/>
        <v>0</v>
      </c>
      <c r="E1124" s="355">
        <f t="shared" si="119"/>
        <v>0</v>
      </c>
      <c r="F1124" s="94">
        <f t="shared" si="122"/>
        <v>0</v>
      </c>
      <c r="G1124" s="94">
        <f>IF(AND(C1124&lt;&gt;"",SUM(G$34:G1123)&lt;E$25),$E$25/$E$29,0)</f>
        <v>0</v>
      </c>
      <c r="H1124" s="94">
        <f t="shared" si="123"/>
        <v>0</v>
      </c>
      <c r="I1124" s="94">
        <f t="shared" ref="I1124:I1187" si="125">IF(C1124&lt;&gt;"",$E$25-H1124,0)</f>
        <v>0</v>
      </c>
      <c r="J1124" s="320" t="str">
        <f t="shared" si="124"/>
        <v>2112–2113</v>
      </c>
      <c r="L1124" s="356"/>
      <c r="N1124" s="95"/>
    </row>
    <row r="1125" spans="1:14" x14ac:dyDescent="0.3">
      <c r="A1125" s="354">
        <v>77950</v>
      </c>
      <c r="B1125" s="92">
        <f t="shared" si="120"/>
        <v>0</v>
      </c>
      <c r="C1125" s="93"/>
      <c r="D1125" s="94">
        <f t="shared" si="121"/>
        <v>0</v>
      </c>
      <c r="E1125" s="355">
        <f t="shared" si="119"/>
        <v>0</v>
      </c>
      <c r="F1125" s="94">
        <f t="shared" si="122"/>
        <v>0</v>
      </c>
      <c r="G1125" s="94">
        <f>IF(AND(C1125&lt;&gt;"",SUM(G$34:G1124)&lt;E$25),$E$25/$E$29,0)</f>
        <v>0</v>
      </c>
      <c r="H1125" s="94">
        <f t="shared" si="123"/>
        <v>0</v>
      </c>
      <c r="I1125" s="94">
        <f t="shared" si="125"/>
        <v>0</v>
      </c>
      <c r="J1125" s="320" t="str">
        <f t="shared" si="124"/>
        <v>2112–2113</v>
      </c>
      <c r="L1125" s="356"/>
      <c r="N1125" s="95"/>
    </row>
    <row r="1126" spans="1:14" x14ac:dyDescent="0.3">
      <c r="A1126" s="354">
        <v>77980</v>
      </c>
      <c r="B1126" s="92">
        <f t="shared" si="120"/>
        <v>0</v>
      </c>
      <c r="C1126" s="93"/>
      <c r="D1126" s="94">
        <f t="shared" si="121"/>
        <v>0</v>
      </c>
      <c r="E1126" s="355">
        <f t="shared" si="119"/>
        <v>0</v>
      </c>
      <c r="F1126" s="94">
        <f t="shared" si="122"/>
        <v>0</v>
      </c>
      <c r="G1126" s="94">
        <f>IF(AND(C1126&lt;&gt;"",SUM(G$34:G1125)&lt;E$25),$E$25/$E$29,0)</f>
        <v>0</v>
      </c>
      <c r="H1126" s="94">
        <f t="shared" si="123"/>
        <v>0</v>
      </c>
      <c r="I1126" s="94">
        <f t="shared" si="125"/>
        <v>0</v>
      </c>
      <c r="J1126" s="320" t="str">
        <f t="shared" si="124"/>
        <v>2113–2114</v>
      </c>
      <c r="L1126" s="356"/>
      <c r="N1126" s="95"/>
    </row>
    <row r="1127" spans="1:14" x14ac:dyDescent="0.3">
      <c r="A1127" s="354">
        <v>78011</v>
      </c>
      <c r="B1127" s="92">
        <f t="shared" si="120"/>
        <v>0</v>
      </c>
      <c r="C1127" s="93"/>
      <c r="D1127" s="94">
        <f t="shared" si="121"/>
        <v>0</v>
      </c>
      <c r="E1127" s="355">
        <f t="shared" si="119"/>
        <v>0</v>
      </c>
      <c r="F1127" s="94">
        <f t="shared" si="122"/>
        <v>0</v>
      </c>
      <c r="G1127" s="94">
        <f>IF(AND(C1127&lt;&gt;"",SUM(G$34:G1126)&lt;E$25),$E$25/$E$29,0)</f>
        <v>0</v>
      </c>
      <c r="H1127" s="94">
        <f t="shared" si="123"/>
        <v>0</v>
      </c>
      <c r="I1127" s="94">
        <f t="shared" si="125"/>
        <v>0</v>
      </c>
      <c r="J1127" s="320" t="str">
        <f t="shared" si="124"/>
        <v>2113–2114</v>
      </c>
      <c r="L1127" s="356"/>
      <c r="N1127" s="95"/>
    </row>
    <row r="1128" spans="1:14" x14ac:dyDescent="0.3">
      <c r="A1128" s="354">
        <v>78042</v>
      </c>
      <c r="B1128" s="92">
        <f t="shared" si="120"/>
        <v>0</v>
      </c>
      <c r="C1128" s="93"/>
      <c r="D1128" s="94">
        <f t="shared" si="121"/>
        <v>0</v>
      </c>
      <c r="E1128" s="355">
        <f t="shared" si="119"/>
        <v>0</v>
      </c>
      <c r="F1128" s="94">
        <f t="shared" si="122"/>
        <v>0</v>
      </c>
      <c r="G1128" s="94">
        <f>IF(AND(C1128&lt;&gt;"",SUM(G$34:G1127)&lt;E$25),$E$25/$E$29,0)</f>
        <v>0</v>
      </c>
      <c r="H1128" s="94">
        <f t="shared" si="123"/>
        <v>0</v>
      </c>
      <c r="I1128" s="94">
        <f t="shared" si="125"/>
        <v>0</v>
      </c>
      <c r="J1128" s="320" t="str">
        <f t="shared" si="124"/>
        <v>2113–2114</v>
      </c>
      <c r="L1128" s="356"/>
      <c r="N1128" s="95"/>
    </row>
    <row r="1129" spans="1:14" x14ac:dyDescent="0.3">
      <c r="A1129" s="354">
        <v>78072</v>
      </c>
      <c r="B1129" s="92">
        <f t="shared" si="120"/>
        <v>0</v>
      </c>
      <c r="C1129" s="93"/>
      <c r="D1129" s="94">
        <f t="shared" si="121"/>
        <v>0</v>
      </c>
      <c r="E1129" s="355">
        <f t="shared" si="119"/>
        <v>0</v>
      </c>
      <c r="F1129" s="94">
        <f t="shared" si="122"/>
        <v>0</v>
      </c>
      <c r="G1129" s="94">
        <f>IF(AND(C1129&lt;&gt;"",SUM(G$34:G1128)&lt;E$25),$E$25/$E$29,0)</f>
        <v>0</v>
      </c>
      <c r="H1129" s="94">
        <f t="shared" si="123"/>
        <v>0</v>
      </c>
      <c r="I1129" s="94">
        <f t="shared" si="125"/>
        <v>0</v>
      </c>
      <c r="J1129" s="320" t="str">
        <f t="shared" si="124"/>
        <v>2113–2114</v>
      </c>
      <c r="L1129" s="356"/>
      <c r="N1129" s="95"/>
    </row>
    <row r="1130" spans="1:14" x14ac:dyDescent="0.3">
      <c r="A1130" s="354">
        <v>78103</v>
      </c>
      <c r="B1130" s="92">
        <f t="shared" si="120"/>
        <v>0</v>
      </c>
      <c r="C1130" s="93"/>
      <c r="D1130" s="94">
        <f t="shared" si="121"/>
        <v>0</v>
      </c>
      <c r="E1130" s="355">
        <f t="shared" si="119"/>
        <v>0</v>
      </c>
      <c r="F1130" s="94">
        <f t="shared" si="122"/>
        <v>0</v>
      </c>
      <c r="G1130" s="94">
        <f>IF(AND(C1130&lt;&gt;"",SUM(G$34:G1129)&lt;E$25),$E$25/$E$29,0)</f>
        <v>0</v>
      </c>
      <c r="H1130" s="94">
        <f t="shared" si="123"/>
        <v>0</v>
      </c>
      <c r="I1130" s="94">
        <f t="shared" si="125"/>
        <v>0</v>
      </c>
      <c r="J1130" s="320" t="str">
        <f t="shared" si="124"/>
        <v>2113–2114</v>
      </c>
      <c r="L1130" s="356"/>
      <c r="N1130" s="95"/>
    </row>
    <row r="1131" spans="1:14" x14ac:dyDescent="0.3">
      <c r="A1131" s="354">
        <v>78133</v>
      </c>
      <c r="B1131" s="92">
        <f t="shared" si="120"/>
        <v>0</v>
      </c>
      <c r="C1131" s="93"/>
      <c r="D1131" s="94">
        <f t="shared" si="121"/>
        <v>0</v>
      </c>
      <c r="E1131" s="355">
        <f t="shared" si="119"/>
        <v>0</v>
      </c>
      <c r="F1131" s="94">
        <f t="shared" si="122"/>
        <v>0</v>
      </c>
      <c r="G1131" s="94">
        <f>IF(AND(C1131&lt;&gt;"",SUM(G$34:G1130)&lt;E$25),$E$25/$E$29,0)</f>
        <v>0</v>
      </c>
      <c r="H1131" s="94">
        <f t="shared" si="123"/>
        <v>0</v>
      </c>
      <c r="I1131" s="94">
        <f t="shared" si="125"/>
        <v>0</v>
      </c>
      <c r="J1131" s="320" t="str">
        <f t="shared" si="124"/>
        <v>2113–2114</v>
      </c>
      <c r="L1131" s="356"/>
      <c r="N1131" s="95"/>
    </row>
    <row r="1132" spans="1:14" x14ac:dyDescent="0.3">
      <c r="A1132" s="354">
        <v>78164</v>
      </c>
      <c r="B1132" s="92">
        <f t="shared" si="120"/>
        <v>0</v>
      </c>
      <c r="C1132" s="93"/>
      <c r="D1132" s="94">
        <f t="shared" si="121"/>
        <v>0</v>
      </c>
      <c r="E1132" s="355">
        <f t="shared" si="119"/>
        <v>0</v>
      </c>
      <c r="F1132" s="94">
        <f t="shared" si="122"/>
        <v>0</v>
      </c>
      <c r="G1132" s="94">
        <f>IF(AND(C1132&lt;&gt;"",SUM(G$34:G1131)&lt;E$25),$E$25/$E$29,0)</f>
        <v>0</v>
      </c>
      <c r="H1132" s="94">
        <f t="shared" si="123"/>
        <v>0</v>
      </c>
      <c r="I1132" s="94">
        <f t="shared" si="125"/>
        <v>0</v>
      </c>
      <c r="J1132" s="320" t="str">
        <f t="shared" si="124"/>
        <v>2113–2114</v>
      </c>
      <c r="L1132" s="356"/>
      <c r="N1132" s="95"/>
    </row>
    <row r="1133" spans="1:14" x14ac:dyDescent="0.3">
      <c r="A1133" s="354">
        <v>78195</v>
      </c>
      <c r="B1133" s="92">
        <f t="shared" si="120"/>
        <v>0</v>
      </c>
      <c r="C1133" s="93"/>
      <c r="D1133" s="94">
        <f t="shared" si="121"/>
        <v>0</v>
      </c>
      <c r="E1133" s="355">
        <f t="shared" si="119"/>
        <v>0</v>
      </c>
      <c r="F1133" s="94">
        <f t="shared" si="122"/>
        <v>0</v>
      </c>
      <c r="G1133" s="94">
        <f>IF(AND(C1133&lt;&gt;"",SUM(G$34:G1132)&lt;E$25),$E$25/$E$29,0)</f>
        <v>0</v>
      </c>
      <c r="H1133" s="94">
        <f t="shared" si="123"/>
        <v>0</v>
      </c>
      <c r="I1133" s="94">
        <f t="shared" si="125"/>
        <v>0</v>
      </c>
      <c r="J1133" s="320" t="str">
        <f t="shared" si="124"/>
        <v>2113–2114</v>
      </c>
      <c r="L1133" s="356"/>
      <c r="N1133" s="95"/>
    </row>
    <row r="1134" spans="1:14" x14ac:dyDescent="0.3">
      <c r="A1134" s="354">
        <v>78223</v>
      </c>
      <c r="B1134" s="92">
        <f t="shared" si="120"/>
        <v>0</v>
      </c>
      <c r="C1134" s="93"/>
      <c r="D1134" s="94">
        <f t="shared" si="121"/>
        <v>0</v>
      </c>
      <c r="E1134" s="355">
        <f t="shared" si="119"/>
        <v>0</v>
      </c>
      <c r="F1134" s="94">
        <f t="shared" si="122"/>
        <v>0</v>
      </c>
      <c r="G1134" s="94">
        <f>IF(AND(C1134&lt;&gt;"",SUM(G$34:G1133)&lt;E$25),$E$25/$E$29,0)</f>
        <v>0</v>
      </c>
      <c r="H1134" s="94">
        <f t="shared" si="123"/>
        <v>0</v>
      </c>
      <c r="I1134" s="94">
        <f t="shared" si="125"/>
        <v>0</v>
      </c>
      <c r="J1134" s="320" t="str">
        <f t="shared" si="124"/>
        <v>2113–2114</v>
      </c>
      <c r="L1134" s="356"/>
      <c r="N1134" s="95"/>
    </row>
    <row r="1135" spans="1:14" x14ac:dyDescent="0.3">
      <c r="A1135" s="354">
        <v>78254</v>
      </c>
      <c r="B1135" s="92">
        <f t="shared" si="120"/>
        <v>0</v>
      </c>
      <c r="C1135" s="93"/>
      <c r="D1135" s="94">
        <f t="shared" si="121"/>
        <v>0</v>
      </c>
      <c r="E1135" s="355">
        <f t="shared" si="119"/>
        <v>0</v>
      </c>
      <c r="F1135" s="94">
        <f t="shared" si="122"/>
        <v>0</v>
      </c>
      <c r="G1135" s="94">
        <f>IF(AND(C1135&lt;&gt;"",SUM(G$34:G1134)&lt;E$25),$E$25/$E$29,0)</f>
        <v>0</v>
      </c>
      <c r="H1135" s="94">
        <f t="shared" si="123"/>
        <v>0</v>
      </c>
      <c r="I1135" s="94">
        <f t="shared" si="125"/>
        <v>0</v>
      </c>
      <c r="J1135" s="320" t="str">
        <f t="shared" si="124"/>
        <v>2113–2114</v>
      </c>
      <c r="L1135" s="356"/>
      <c r="N1135" s="95"/>
    </row>
    <row r="1136" spans="1:14" x14ac:dyDescent="0.3">
      <c r="A1136" s="354">
        <v>78284</v>
      </c>
      <c r="B1136" s="92">
        <f t="shared" si="120"/>
        <v>0</v>
      </c>
      <c r="C1136" s="93"/>
      <c r="D1136" s="94">
        <f t="shared" si="121"/>
        <v>0</v>
      </c>
      <c r="E1136" s="355">
        <f t="shared" si="119"/>
        <v>0</v>
      </c>
      <c r="F1136" s="94">
        <f t="shared" si="122"/>
        <v>0</v>
      </c>
      <c r="G1136" s="94">
        <f>IF(AND(C1136&lt;&gt;"",SUM(G$34:G1135)&lt;E$25),$E$25/$E$29,0)</f>
        <v>0</v>
      </c>
      <c r="H1136" s="94">
        <f t="shared" si="123"/>
        <v>0</v>
      </c>
      <c r="I1136" s="94">
        <f t="shared" si="125"/>
        <v>0</v>
      </c>
      <c r="J1136" s="320" t="str">
        <f t="shared" si="124"/>
        <v>2113–2114</v>
      </c>
      <c r="L1136" s="356"/>
      <c r="N1136" s="95"/>
    </row>
    <row r="1137" spans="1:14" x14ac:dyDescent="0.3">
      <c r="A1137" s="354">
        <v>78315</v>
      </c>
      <c r="B1137" s="92">
        <f t="shared" si="120"/>
        <v>0</v>
      </c>
      <c r="C1137" s="93"/>
      <c r="D1137" s="94">
        <f t="shared" si="121"/>
        <v>0</v>
      </c>
      <c r="E1137" s="355">
        <f t="shared" si="119"/>
        <v>0</v>
      </c>
      <c r="F1137" s="94">
        <f t="shared" si="122"/>
        <v>0</v>
      </c>
      <c r="G1137" s="94">
        <f>IF(AND(C1137&lt;&gt;"",SUM(G$34:G1136)&lt;E$25),$E$25/$E$29,0)</f>
        <v>0</v>
      </c>
      <c r="H1137" s="94">
        <f t="shared" si="123"/>
        <v>0</v>
      </c>
      <c r="I1137" s="94">
        <f t="shared" si="125"/>
        <v>0</v>
      </c>
      <c r="J1137" s="320" t="str">
        <f t="shared" si="124"/>
        <v>2113–2114</v>
      </c>
      <c r="L1137" s="356"/>
      <c r="N1137" s="95"/>
    </row>
    <row r="1138" spans="1:14" x14ac:dyDescent="0.3">
      <c r="A1138" s="354">
        <v>78345</v>
      </c>
      <c r="B1138" s="92">
        <f t="shared" si="120"/>
        <v>0</v>
      </c>
      <c r="C1138" s="93"/>
      <c r="D1138" s="94">
        <f t="shared" si="121"/>
        <v>0</v>
      </c>
      <c r="E1138" s="355">
        <f t="shared" si="119"/>
        <v>0</v>
      </c>
      <c r="F1138" s="94">
        <f t="shared" si="122"/>
        <v>0</v>
      </c>
      <c r="G1138" s="94">
        <f>IF(AND(C1138&lt;&gt;"",SUM(G$34:G1137)&lt;E$25),$E$25/$E$29,0)</f>
        <v>0</v>
      </c>
      <c r="H1138" s="94">
        <f t="shared" si="123"/>
        <v>0</v>
      </c>
      <c r="I1138" s="94">
        <f t="shared" si="125"/>
        <v>0</v>
      </c>
      <c r="J1138" s="320" t="str">
        <f t="shared" si="124"/>
        <v>2114–2115</v>
      </c>
      <c r="L1138" s="356"/>
      <c r="N1138" s="95"/>
    </row>
    <row r="1139" spans="1:14" x14ac:dyDescent="0.3">
      <c r="A1139" s="354">
        <v>78376</v>
      </c>
      <c r="B1139" s="92">
        <f t="shared" si="120"/>
        <v>0</v>
      </c>
      <c r="C1139" s="93"/>
      <c r="D1139" s="94">
        <f t="shared" si="121"/>
        <v>0</v>
      </c>
      <c r="E1139" s="355">
        <f t="shared" si="119"/>
        <v>0</v>
      </c>
      <c r="F1139" s="94">
        <f t="shared" si="122"/>
        <v>0</v>
      </c>
      <c r="G1139" s="94">
        <f>IF(AND(C1139&lt;&gt;"",SUM(G$34:G1138)&lt;E$25),$E$25/$E$29,0)</f>
        <v>0</v>
      </c>
      <c r="H1139" s="94">
        <f t="shared" si="123"/>
        <v>0</v>
      </c>
      <c r="I1139" s="94">
        <f t="shared" si="125"/>
        <v>0</v>
      </c>
      <c r="J1139" s="320" t="str">
        <f t="shared" si="124"/>
        <v>2114–2115</v>
      </c>
      <c r="L1139" s="356"/>
      <c r="N1139" s="95"/>
    </row>
    <row r="1140" spans="1:14" x14ac:dyDescent="0.3">
      <c r="A1140" s="354">
        <v>78407</v>
      </c>
      <c r="B1140" s="92">
        <f t="shared" si="120"/>
        <v>0</v>
      </c>
      <c r="C1140" s="93"/>
      <c r="D1140" s="94">
        <f t="shared" si="121"/>
        <v>0</v>
      </c>
      <c r="E1140" s="355">
        <f t="shared" si="119"/>
        <v>0</v>
      </c>
      <c r="F1140" s="94">
        <f t="shared" si="122"/>
        <v>0</v>
      </c>
      <c r="G1140" s="94">
        <f>IF(AND(C1140&lt;&gt;"",SUM(G$34:G1139)&lt;E$25),$E$25/$E$29,0)</f>
        <v>0</v>
      </c>
      <c r="H1140" s="94">
        <f t="shared" si="123"/>
        <v>0</v>
      </c>
      <c r="I1140" s="94">
        <f t="shared" si="125"/>
        <v>0</v>
      </c>
      <c r="J1140" s="320" t="str">
        <f t="shared" si="124"/>
        <v>2114–2115</v>
      </c>
      <c r="L1140" s="356"/>
      <c r="N1140" s="95"/>
    </row>
    <row r="1141" spans="1:14" x14ac:dyDescent="0.3">
      <c r="A1141" s="354">
        <v>78437</v>
      </c>
      <c r="B1141" s="92">
        <f t="shared" si="120"/>
        <v>0</v>
      </c>
      <c r="C1141" s="93"/>
      <c r="D1141" s="94">
        <f t="shared" si="121"/>
        <v>0</v>
      </c>
      <c r="E1141" s="355">
        <f t="shared" si="119"/>
        <v>0</v>
      </c>
      <c r="F1141" s="94">
        <f t="shared" si="122"/>
        <v>0</v>
      </c>
      <c r="G1141" s="94">
        <f>IF(AND(C1141&lt;&gt;"",SUM(G$34:G1140)&lt;E$25),$E$25/$E$29,0)</f>
        <v>0</v>
      </c>
      <c r="H1141" s="94">
        <f t="shared" si="123"/>
        <v>0</v>
      </c>
      <c r="I1141" s="94">
        <f t="shared" si="125"/>
        <v>0</v>
      </c>
      <c r="J1141" s="320" t="str">
        <f t="shared" si="124"/>
        <v>2114–2115</v>
      </c>
      <c r="L1141" s="356"/>
      <c r="N1141" s="95"/>
    </row>
    <row r="1142" spans="1:14" x14ac:dyDescent="0.3">
      <c r="A1142" s="354">
        <v>78468</v>
      </c>
      <c r="B1142" s="92">
        <f t="shared" si="120"/>
        <v>0</v>
      </c>
      <c r="C1142" s="93"/>
      <c r="D1142" s="94">
        <f t="shared" si="121"/>
        <v>0</v>
      </c>
      <c r="E1142" s="355">
        <f t="shared" si="119"/>
        <v>0</v>
      </c>
      <c r="F1142" s="94">
        <f t="shared" si="122"/>
        <v>0</v>
      </c>
      <c r="G1142" s="94">
        <f>IF(AND(C1142&lt;&gt;"",SUM(G$34:G1141)&lt;E$25),$E$25/$E$29,0)</f>
        <v>0</v>
      </c>
      <c r="H1142" s="94">
        <f t="shared" si="123"/>
        <v>0</v>
      </c>
      <c r="I1142" s="94">
        <f t="shared" si="125"/>
        <v>0</v>
      </c>
      <c r="J1142" s="320" t="str">
        <f t="shared" si="124"/>
        <v>2114–2115</v>
      </c>
      <c r="L1142" s="356"/>
      <c r="N1142" s="95"/>
    </row>
    <row r="1143" spans="1:14" x14ac:dyDescent="0.3">
      <c r="A1143" s="354">
        <v>78498</v>
      </c>
      <c r="B1143" s="92">
        <f t="shared" si="120"/>
        <v>0</v>
      </c>
      <c r="C1143" s="93"/>
      <c r="D1143" s="94">
        <f t="shared" si="121"/>
        <v>0</v>
      </c>
      <c r="E1143" s="355">
        <f t="shared" si="119"/>
        <v>0</v>
      </c>
      <c r="F1143" s="94">
        <f t="shared" si="122"/>
        <v>0</v>
      </c>
      <c r="G1143" s="94">
        <f>IF(AND(C1143&lt;&gt;"",SUM(G$34:G1142)&lt;E$25),$E$25/$E$29,0)</f>
        <v>0</v>
      </c>
      <c r="H1143" s="94">
        <f t="shared" si="123"/>
        <v>0</v>
      </c>
      <c r="I1143" s="94">
        <f t="shared" si="125"/>
        <v>0</v>
      </c>
      <c r="J1143" s="320" t="str">
        <f t="shared" si="124"/>
        <v>2114–2115</v>
      </c>
      <c r="L1143" s="356"/>
      <c r="N1143" s="95"/>
    </row>
    <row r="1144" spans="1:14" x14ac:dyDescent="0.3">
      <c r="A1144" s="354">
        <v>78529</v>
      </c>
      <c r="B1144" s="92">
        <f t="shared" si="120"/>
        <v>0</v>
      </c>
      <c r="C1144" s="93"/>
      <c r="D1144" s="94">
        <f t="shared" si="121"/>
        <v>0</v>
      </c>
      <c r="E1144" s="355">
        <f t="shared" si="119"/>
        <v>0</v>
      </c>
      <c r="F1144" s="94">
        <f t="shared" si="122"/>
        <v>0</v>
      </c>
      <c r="G1144" s="94">
        <f>IF(AND(C1144&lt;&gt;"",SUM(G$34:G1143)&lt;E$25),$E$25/$E$29,0)</f>
        <v>0</v>
      </c>
      <c r="H1144" s="94">
        <f t="shared" si="123"/>
        <v>0</v>
      </c>
      <c r="I1144" s="94">
        <f t="shared" si="125"/>
        <v>0</v>
      </c>
      <c r="J1144" s="320" t="str">
        <f t="shared" si="124"/>
        <v>2114–2115</v>
      </c>
      <c r="L1144" s="356"/>
      <c r="N1144" s="95"/>
    </row>
    <row r="1145" spans="1:14" x14ac:dyDescent="0.3">
      <c r="A1145" s="354">
        <v>78560</v>
      </c>
      <c r="B1145" s="92">
        <f t="shared" si="120"/>
        <v>0</v>
      </c>
      <c r="C1145" s="93"/>
      <c r="D1145" s="94">
        <f t="shared" si="121"/>
        <v>0</v>
      </c>
      <c r="E1145" s="355">
        <f t="shared" si="119"/>
        <v>0</v>
      </c>
      <c r="F1145" s="94">
        <f t="shared" si="122"/>
        <v>0</v>
      </c>
      <c r="G1145" s="94">
        <f>IF(AND(C1145&lt;&gt;"",SUM(G$34:G1144)&lt;E$25),$E$25/$E$29,0)</f>
        <v>0</v>
      </c>
      <c r="H1145" s="94">
        <f t="shared" si="123"/>
        <v>0</v>
      </c>
      <c r="I1145" s="94">
        <f t="shared" si="125"/>
        <v>0</v>
      </c>
      <c r="J1145" s="320" t="str">
        <f t="shared" si="124"/>
        <v>2114–2115</v>
      </c>
      <c r="L1145" s="356"/>
      <c r="N1145" s="95"/>
    </row>
    <row r="1146" spans="1:14" x14ac:dyDescent="0.3">
      <c r="A1146" s="354">
        <v>78588</v>
      </c>
      <c r="B1146" s="92">
        <f t="shared" si="120"/>
        <v>0</v>
      </c>
      <c r="C1146" s="93"/>
      <c r="D1146" s="94">
        <f t="shared" si="121"/>
        <v>0</v>
      </c>
      <c r="E1146" s="355">
        <f t="shared" si="119"/>
        <v>0</v>
      </c>
      <c r="F1146" s="94">
        <f t="shared" si="122"/>
        <v>0</v>
      </c>
      <c r="G1146" s="94">
        <f>IF(AND(C1146&lt;&gt;"",SUM(G$34:G1145)&lt;E$25),$E$25/$E$29,0)</f>
        <v>0</v>
      </c>
      <c r="H1146" s="94">
        <f t="shared" si="123"/>
        <v>0</v>
      </c>
      <c r="I1146" s="94">
        <f t="shared" si="125"/>
        <v>0</v>
      </c>
      <c r="J1146" s="320" t="str">
        <f t="shared" si="124"/>
        <v>2114–2115</v>
      </c>
      <c r="L1146" s="356"/>
      <c r="N1146" s="95"/>
    </row>
    <row r="1147" spans="1:14" x14ac:dyDescent="0.3">
      <c r="A1147" s="354">
        <v>78619</v>
      </c>
      <c r="B1147" s="92">
        <f t="shared" si="120"/>
        <v>0</v>
      </c>
      <c r="C1147" s="93"/>
      <c r="D1147" s="94">
        <f t="shared" si="121"/>
        <v>0</v>
      </c>
      <c r="E1147" s="355">
        <f t="shared" si="119"/>
        <v>0</v>
      </c>
      <c r="F1147" s="94">
        <f t="shared" si="122"/>
        <v>0</v>
      </c>
      <c r="G1147" s="94">
        <f>IF(AND(C1147&lt;&gt;"",SUM(G$34:G1146)&lt;E$25),$E$25/$E$29,0)</f>
        <v>0</v>
      </c>
      <c r="H1147" s="94">
        <f t="shared" si="123"/>
        <v>0</v>
      </c>
      <c r="I1147" s="94">
        <f t="shared" si="125"/>
        <v>0</v>
      </c>
      <c r="J1147" s="320" t="str">
        <f t="shared" si="124"/>
        <v>2114–2115</v>
      </c>
      <c r="L1147" s="356"/>
      <c r="N1147" s="95"/>
    </row>
    <row r="1148" spans="1:14" x14ac:dyDescent="0.3">
      <c r="A1148" s="354">
        <v>78649</v>
      </c>
      <c r="B1148" s="92">
        <f t="shared" si="120"/>
        <v>0</v>
      </c>
      <c r="C1148" s="93"/>
      <c r="D1148" s="94">
        <f t="shared" si="121"/>
        <v>0</v>
      </c>
      <c r="E1148" s="355">
        <f t="shared" si="119"/>
        <v>0</v>
      </c>
      <c r="F1148" s="94">
        <f t="shared" si="122"/>
        <v>0</v>
      </c>
      <c r="G1148" s="94">
        <f>IF(AND(C1148&lt;&gt;"",SUM(G$34:G1147)&lt;E$25),$E$25/$E$29,0)</f>
        <v>0</v>
      </c>
      <c r="H1148" s="94">
        <f t="shared" si="123"/>
        <v>0</v>
      </c>
      <c r="I1148" s="94">
        <f t="shared" si="125"/>
        <v>0</v>
      </c>
      <c r="J1148" s="320" t="str">
        <f t="shared" si="124"/>
        <v>2114–2115</v>
      </c>
      <c r="L1148" s="356"/>
      <c r="N1148" s="95"/>
    </row>
    <row r="1149" spans="1:14" x14ac:dyDescent="0.3">
      <c r="A1149" s="354">
        <v>78680</v>
      </c>
      <c r="B1149" s="92">
        <f t="shared" si="120"/>
        <v>0</v>
      </c>
      <c r="C1149" s="93"/>
      <c r="D1149" s="94">
        <f t="shared" si="121"/>
        <v>0</v>
      </c>
      <c r="E1149" s="355">
        <f t="shared" si="119"/>
        <v>0</v>
      </c>
      <c r="F1149" s="94">
        <f t="shared" si="122"/>
        <v>0</v>
      </c>
      <c r="G1149" s="94">
        <f>IF(AND(C1149&lt;&gt;"",SUM(G$34:G1148)&lt;E$25),$E$25/$E$29,0)</f>
        <v>0</v>
      </c>
      <c r="H1149" s="94">
        <f t="shared" si="123"/>
        <v>0</v>
      </c>
      <c r="I1149" s="94">
        <f t="shared" si="125"/>
        <v>0</v>
      </c>
      <c r="J1149" s="320" t="str">
        <f t="shared" si="124"/>
        <v>2114–2115</v>
      </c>
      <c r="L1149" s="356"/>
      <c r="N1149" s="95"/>
    </row>
    <row r="1150" spans="1:14" x14ac:dyDescent="0.3">
      <c r="A1150" s="354">
        <v>78710</v>
      </c>
      <c r="B1150" s="92">
        <f t="shared" si="120"/>
        <v>0</v>
      </c>
      <c r="C1150" s="93"/>
      <c r="D1150" s="94">
        <f t="shared" si="121"/>
        <v>0</v>
      </c>
      <c r="E1150" s="355">
        <f t="shared" si="119"/>
        <v>0</v>
      </c>
      <c r="F1150" s="94">
        <f t="shared" si="122"/>
        <v>0</v>
      </c>
      <c r="G1150" s="94">
        <f>IF(AND(C1150&lt;&gt;"",SUM(G$34:G1149)&lt;E$25),$E$25/$E$29,0)</f>
        <v>0</v>
      </c>
      <c r="H1150" s="94">
        <f t="shared" si="123"/>
        <v>0</v>
      </c>
      <c r="I1150" s="94">
        <f t="shared" si="125"/>
        <v>0</v>
      </c>
      <c r="J1150" s="320" t="str">
        <f t="shared" si="124"/>
        <v>2115–2116</v>
      </c>
      <c r="L1150" s="356"/>
      <c r="N1150" s="95"/>
    </row>
    <row r="1151" spans="1:14" x14ac:dyDescent="0.3">
      <c r="A1151" s="354">
        <v>78741</v>
      </c>
      <c r="B1151" s="92">
        <f t="shared" si="120"/>
        <v>0</v>
      </c>
      <c r="C1151" s="93"/>
      <c r="D1151" s="94">
        <f t="shared" si="121"/>
        <v>0</v>
      </c>
      <c r="E1151" s="355">
        <f t="shared" si="119"/>
        <v>0</v>
      </c>
      <c r="F1151" s="94">
        <f t="shared" si="122"/>
        <v>0</v>
      </c>
      <c r="G1151" s="94">
        <f>IF(AND(C1151&lt;&gt;"",SUM(G$34:G1150)&lt;E$25),$E$25/$E$29,0)</f>
        <v>0</v>
      </c>
      <c r="H1151" s="94">
        <f t="shared" si="123"/>
        <v>0</v>
      </c>
      <c r="I1151" s="94">
        <f t="shared" si="125"/>
        <v>0</v>
      </c>
      <c r="J1151" s="320" t="str">
        <f t="shared" si="124"/>
        <v>2115–2116</v>
      </c>
      <c r="L1151" s="356"/>
      <c r="N1151" s="95"/>
    </row>
    <row r="1152" spans="1:14" x14ac:dyDescent="0.3">
      <c r="A1152" s="354">
        <v>78772</v>
      </c>
      <c r="B1152" s="92">
        <f t="shared" si="120"/>
        <v>0</v>
      </c>
      <c r="C1152" s="93"/>
      <c r="D1152" s="94">
        <f t="shared" si="121"/>
        <v>0</v>
      </c>
      <c r="E1152" s="355">
        <f t="shared" si="119"/>
        <v>0</v>
      </c>
      <c r="F1152" s="94">
        <f t="shared" si="122"/>
        <v>0</v>
      </c>
      <c r="G1152" s="94">
        <f>IF(AND(C1152&lt;&gt;"",SUM(G$34:G1151)&lt;E$25),$E$25/$E$29,0)</f>
        <v>0</v>
      </c>
      <c r="H1152" s="94">
        <f t="shared" si="123"/>
        <v>0</v>
      </c>
      <c r="I1152" s="94">
        <f t="shared" si="125"/>
        <v>0</v>
      </c>
      <c r="J1152" s="320" t="str">
        <f t="shared" si="124"/>
        <v>2115–2116</v>
      </c>
      <c r="L1152" s="356"/>
      <c r="N1152" s="95"/>
    </row>
    <row r="1153" spans="1:14" x14ac:dyDescent="0.3">
      <c r="A1153" s="354">
        <v>78802</v>
      </c>
      <c r="B1153" s="92">
        <f t="shared" si="120"/>
        <v>0</v>
      </c>
      <c r="C1153" s="93"/>
      <c r="D1153" s="94">
        <f t="shared" si="121"/>
        <v>0</v>
      </c>
      <c r="E1153" s="355">
        <f t="shared" si="119"/>
        <v>0</v>
      </c>
      <c r="F1153" s="94">
        <f t="shared" si="122"/>
        <v>0</v>
      </c>
      <c r="G1153" s="94">
        <f>IF(AND(C1153&lt;&gt;"",SUM(G$34:G1152)&lt;E$25),$E$25/$E$29,0)</f>
        <v>0</v>
      </c>
      <c r="H1153" s="94">
        <f t="shared" si="123"/>
        <v>0</v>
      </c>
      <c r="I1153" s="94">
        <f t="shared" si="125"/>
        <v>0</v>
      </c>
      <c r="J1153" s="320" t="str">
        <f t="shared" si="124"/>
        <v>2115–2116</v>
      </c>
      <c r="L1153" s="356"/>
      <c r="N1153" s="95"/>
    </row>
    <row r="1154" spans="1:14" x14ac:dyDescent="0.3">
      <c r="A1154" s="354">
        <v>78833</v>
      </c>
      <c r="B1154" s="92">
        <f t="shared" si="120"/>
        <v>0</v>
      </c>
      <c r="C1154" s="93"/>
      <c r="D1154" s="94">
        <f t="shared" si="121"/>
        <v>0</v>
      </c>
      <c r="E1154" s="355">
        <f t="shared" si="119"/>
        <v>0</v>
      </c>
      <c r="F1154" s="94">
        <f t="shared" si="122"/>
        <v>0</v>
      </c>
      <c r="G1154" s="94">
        <f>IF(AND(C1154&lt;&gt;"",SUM(G$34:G1153)&lt;E$25),$E$25/$E$29,0)</f>
        <v>0</v>
      </c>
      <c r="H1154" s="94">
        <f t="shared" si="123"/>
        <v>0</v>
      </c>
      <c r="I1154" s="94">
        <f t="shared" si="125"/>
        <v>0</v>
      </c>
      <c r="J1154" s="320" t="str">
        <f t="shared" si="124"/>
        <v>2115–2116</v>
      </c>
      <c r="L1154" s="356"/>
      <c r="N1154" s="95"/>
    </row>
    <row r="1155" spans="1:14" x14ac:dyDescent="0.3">
      <c r="A1155" s="354">
        <v>78863</v>
      </c>
      <c r="B1155" s="92">
        <f t="shared" si="120"/>
        <v>0</v>
      </c>
      <c r="C1155" s="93"/>
      <c r="D1155" s="94">
        <f t="shared" si="121"/>
        <v>0</v>
      </c>
      <c r="E1155" s="355">
        <f t="shared" si="119"/>
        <v>0</v>
      </c>
      <c r="F1155" s="94">
        <f t="shared" si="122"/>
        <v>0</v>
      </c>
      <c r="G1155" s="94">
        <f>IF(AND(C1155&lt;&gt;"",SUM(G$34:G1154)&lt;E$25),$E$25/$E$29,0)</f>
        <v>0</v>
      </c>
      <c r="H1155" s="94">
        <f t="shared" si="123"/>
        <v>0</v>
      </c>
      <c r="I1155" s="94">
        <f t="shared" si="125"/>
        <v>0</v>
      </c>
      <c r="J1155" s="320" t="str">
        <f t="shared" si="124"/>
        <v>2115–2116</v>
      </c>
      <c r="L1155" s="356"/>
      <c r="N1155" s="95"/>
    </row>
    <row r="1156" spans="1:14" x14ac:dyDescent="0.3">
      <c r="A1156" s="354">
        <v>78894</v>
      </c>
      <c r="B1156" s="92">
        <f t="shared" si="120"/>
        <v>0</v>
      </c>
      <c r="C1156" s="93"/>
      <c r="D1156" s="94">
        <f t="shared" si="121"/>
        <v>0</v>
      </c>
      <c r="E1156" s="355">
        <f t="shared" si="119"/>
        <v>0</v>
      </c>
      <c r="F1156" s="94">
        <f t="shared" si="122"/>
        <v>0</v>
      </c>
      <c r="G1156" s="94">
        <f>IF(AND(C1156&lt;&gt;"",SUM(G$34:G1155)&lt;E$25),$E$25/$E$29,0)</f>
        <v>0</v>
      </c>
      <c r="H1156" s="94">
        <f t="shared" si="123"/>
        <v>0</v>
      </c>
      <c r="I1156" s="94">
        <f t="shared" si="125"/>
        <v>0</v>
      </c>
      <c r="J1156" s="320" t="str">
        <f t="shared" si="124"/>
        <v>2115–2116</v>
      </c>
      <c r="L1156" s="356"/>
      <c r="N1156" s="95"/>
    </row>
    <row r="1157" spans="1:14" x14ac:dyDescent="0.3">
      <c r="A1157" s="354">
        <v>78925</v>
      </c>
      <c r="B1157" s="92">
        <f t="shared" si="120"/>
        <v>0</v>
      </c>
      <c r="C1157" s="93"/>
      <c r="D1157" s="94">
        <f t="shared" si="121"/>
        <v>0</v>
      </c>
      <c r="E1157" s="355">
        <f t="shared" si="119"/>
        <v>0</v>
      </c>
      <c r="F1157" s="94">
        <f t="shared" si="122"/>
        <v>0</v>
      </c>
      <c r="G1157" s="94">
        <f>IF(AND(C1157&lt;&gt;"",SUM(G$34:G1156)&lt;E$25),$E$25/$E$29,0)</f>
        <v>0</v>
      </c>
      <c r="H1157" s="94">
        <f t="shared" si="123"/>
        <v>0</v>
      </c>
      <c r="I1157" s="94">
        <f t="shared" si="125"/>
        <v>0</v>
      </c>
      <c r="J1157" s="320" t="str">
        <f t="shared" si="124"/>
        <v>2115–2116</v>
      </c>
      <c r="L1157" s="356"/>
      <c r="N1157" s="95"/>
    </row>
    <row r="1158" spans="1:14" x14ac:dyDescent="0.3">
      <c r="A1158" s="354">
        <v>78954</v>
      </c>
      <c r="B1158" s="92">
        <f t="shared" si="120"/>
        <v>0</v>
      </c>
      <c r="C1158" s="93"/>
      <c r="D1158" s="94">
        <f t="shared" si="121"/>
        <v>0</v>
      </c>
      <c r="E1158" s="355">
        <f t="shared" si="119"/>
        <v>0</v>
      </c>
      <c r="F1158" s="94">
        <f t="shared" si="122"/>
        <v>0</v>
      </c>
      <c r="G1158" s="94">
        <f>IF(AND(C1158&lt;&gt;"",SUM(G$34:G1157)&lt;E$25),$E$25/$E$29,0)</f>
        <v>0</v>
      </c>
      <c r="H1158" s="94">
        <f t="shared" si="123"/>
        <v>0</v>
      </c>
      <c r="I1158" s="94">
        <f t="shared" si="125"/>
        <v>0</v>
      </c>
      <c r="J1158" s="320" t="str">
        <f t="shared" si="124"/>
        <v>2115–2116</v>
      </c>
      <c r="L1158" s="356"/>
      <c r="N1158" s="95"/>
    </row>
    <row r="1159" spans="1:14" x14ac:dyDescent="0.3">
      <c r="A1159" s="354">
        <v>78985</v>
      </c>
      <c r="B1159" s="92">
        <f t="shared" si="120"/>
        <v>0</v>
      </c>
      <c r="C1159" s="93"/>
      <c r="D1159" s="94">
        <f t="shared" si="121"/>
        <v>0</v>
      </c>
      <c r="E1159" s="355">
        <f t="shared" si="119"/>
        <v>0</v>
      </c>
      <c r="F1159" s="94">
        <f t="shared" si="122"/>
        <v>0</v>
      </c>
      <c r="G1159" s="94">
        <f>IF(AND(C1159&lt;&gt;"",SUM(G$34:G1158)&lt;E$25),$E$25/$E$29,0)</f>
        <v>0</v>
      </c>
      <c r="H1159" s="94">
        <f t="shared" si="123"/>
        <v>0</v>
      </c>
      <c r="I1159" s="94">
        <f t="shared" si="125"/>
        <v>0</v>
      </c>
      <c r="J1159" s="320" t="str">
        <f t="shared" si="124"/>
        <v>2115–2116</v>
      </c>
      <c r="L1159" s="356"/>
      <c r="N1159" s="95"/>
    </row>
    <row r="1160" spans="1:14" x14ac:dyDescent="0.3">
      <c r="A1160" s="354">
        <v>79015</v>
      </c>
      <c r="B1160" s="92">
        <f t="shared" si="120"/>
        <v>0</v>
      </c>
      <c r="C1160" s="93"/>
      <c r="D1160" s="94">
        <f t="shared" si="121"/>
        <v>0</v>
      </c>
      <c r="E1160" s="355">
        <f t="shared" si="119"/>
        <v>0</v>
      </c>
      <c r="F1160" s="94">
        <f t="shared" si="122"/>
        <v>0</v>
      </c>
      <c r="G1160" s="94">
        <f>IF(AND(C1160&lt;&gt;"",SUM(G$34:G1159)&lt;E$25),$E$25/$E$29,0)</f>
        <v>0</v>
      </c>
      <c r="H1160" s="94">
        <f t="shared" si="123"/>
        <v>0</v>
      </c>
      <c r="I1160" s="94">
        <f t="shared" si="125"/>
        <v>0</v>
      </c>
      <c r="J1160" s="320" t="str">
        <f t="shared" si="124"/>
        <v>2115–2116</v>
      </c>
      <c r="L1160" s="356"/>
      <c r="N1160" s="95"/>
    </row>
    <row r="1161" spans="1:14" x14ac:dyDescent="0.3">
      <c r="A1161" s="354">
        <v>79046</v>
      </c>
      <c r="B1161" s="92">
        <f t="shared" si="120"/>
        <v>0</v>
      </c>
      <c r="C1161" s="93"/>
      <c r="D1161" s="94">
        <f t="shared" si="121"/>
        <v>0</v>
      </c>
      <c r="E1161" s="355">
        <f t="shared" si="119"/>
        <v>0</v>
      </c>
      <c r="F1161" s="94">
        <f t="shared" si="122"/>
        <v>0</v>
      </c>
      <c r="G1161" s="94">
        <f>IF(AND(C1161&lt;&gt;"",SUM(G$34:G1160)&lt;E$25),$E$25/$E$29,0)</f>
        <v>0</v>
      </c>
      <c r="H1161" s="94">
        <f t="shared" si="123"/>
        <v>0</v>
      </c>
      <c r="I1161" s="94">
        <f t="shared" si="125"/>
        <v>0</v>
      </c>
      <c r="J1161" s="320" t="str">
        <f t="shared" si="124"/>
        <v>2115–2116</v>
      </c>
      <c r="L1161" s="356"/>
      <c r="N1161" s="95"/>
    </row>
    <row r="1162" spans="1:14" x14ac:dyDescent="0.3">
      <c r="A1162" s="354">
        <v>79076</v>
      </c>
      <c r="B1162" s="92">
        <f t="shared" si="120"/>
        <v>0</v>
      </c>
      <c r="C1162" s="93"/>
      <c r="D1162" s="94">
        <f t="shared" si="121"/>
        <v>0</v>
      </c>
      <c r="E1162" s="355">
        <f t="shared" si="119"/>
        <v>0</v>
      </c>
      <c r="F1162" s="94">
        <f t="shared" si="122"/>
        <v>0</v>
      </c>
      <c r="G1162" s="94">
        <f>IF(AND(C1162&lt;&gt;"",SUM(G$34:G1161)&lt;E$25),$E$25/$E$29,0)</f>
        <v>0</v>
      </c>
      <c r="H1162" s="94">
        <f t="shared" si="123"/>
        <v>0</v>
      </c>
      <c r="I1162" s="94">
        <f t="shared" si="125"/>
        <v>0</v>
      </c>
      <c r="J1162" s="320" t="str">
        <f t="shared" si="124"/>
        <v>2116–2117</v>
      </c>
      <c r="L1162" s="356"/>
      <c r="N1162" s="95"/>
    </row>
    <row r="1163" spans="1:14" x14ac:dyDescent="0.3">
      <c r="A1163" s="354">
        <v>79107</v>
      </c>
      <c r="B1163" s="92">
        <f t="shared" si="120"/>
        <v>0</v>
      </c>
      <c r="C1163" s="93"/>
      <c r="D1163" s="94">
        <f t="shared" si="121"/>
        <v>0</v>
      </c>
      <c r="E1163" s="355">
        <f t="shared" si="119"/>
        <v>0</v>
      </c>
      <c r="F1163" s="94">
        <f t="shared" si="122"/>
        <v>0</v>
      </c>
      <c r="G1163" s="94">
        <f>IF(AND(C1163&lt;&gt;"",SUM(G$34:G1162)&lt;E$25),$E$25/$E$29,0)</f>
        <v>0</v>
      </c>
      <c r="H1163" s="94">
        <f t="shared" si="123"/>
        <v>0</v>
      </c>
      <c r="I1163" s="94">
        <f t="shared" si="125"/>
        <v>0</v>
      </c>
      <c r="J1163" s="320" t="str">
        <f t="shared" si="124"/>
        <v>2116–2117</v>
      </c>
      <c r="L1163" s="356"/>
      <c r="N1163" s="95"/>
    </row>
    <row r="1164" spans="1:14" x14ac:dyDescent="0.3">
      <c r="A1164" s="354">
        <v>79138</v>
      </c>
      <c r="B1164" s="92">
        <f t="shared" si="120"/>
        <v>0</v>
      </c>
      <c r="C1164" s="93"/>
      <c r="D1164" s="94">
        <f t="shared" si="121"/>
        <v>0</v>
      </c>
      <c r="E1164" s="355">
        <f t="shared" si="119"/>
        <v>0</v>
      </c>
      <c r="F1164" s="94">
        <f t="shared" si="122"/>
        <v>0</v>
      </c>
      <c r="G1164" s="94">
        <f>IF(AND(C1164&lt;&gt;"",SUM(G$34:G1163)&lt;E$25),$E$25/$E$29,0)</f>
        <v>0</v>
      </c>
      <c r="H1164" s="94">
        <f t="shared" si="123"/>
        <v>0</v>
      </c>
      <c r="I1164" s="94">
        <f t="shared" si="125"/>
        <v>0</v>
      </c>
      <c r="J1164" s="320" t="str">
        <f t="shared" si="124"/>
        <v>2116–2117</v>
      </c>
      <c r="L1164" s="356"/>
      <c r="N1164" s="95"/>
    </row>
    <row r="1165" spans="1:14" x14ac:dyDescent="0.3">
      <c r="A1165" s="354">
        <v>79168</v>
      </c>
      <c r="B1165" s="92">
        <f t="shared" si="120"/>
        <v>0</v>
      </c>
      <c r="C1165" s="93"/>
      <c r="D1165" s="94">
        <f t="shared" si="121"/>
        <v>0</v>
      </c>
      <c r="E1165" s="355">
        <f t="shared" si="119"/>
        <v>0</v>
      </c>
      <c r="F1165" s="94">
        <f t="shared" si="122"/>
        <v>0</v>
      </c>
      <c r="G1165" s="94">
        <f>IF(AND(C1165&lt;&gt;"",SUM(G$34:G1164)&lt;E$25),$E$25/$E$29,0)</f>
        <v>0</v>
      </c>
      <c r="H1165" s="94">
        <f t="shared" si="123"/>
        <v>0</v>
      </c>
      <c r="I1165" s="94">
        <f t="shared" si="125"/>
        <v>0</v>
      </c>
      <c r="J1165" s="320" t="str">
        <f t="shared" si="124"/>
        <v>2116–2117</v>
      </c>
      <c r="L1165" s="356"/>
      <c r="N1165" s="95"/>
    </row>
    <row r="1166" spans="1:14" x14ac:dyDescent="0.3">
      <c r="A1166" s="354">
        <v>79199</v>
      </c>
      <c r="B1166" s="92">
        <f t="shared" si="120"/>
        <v>0</v>
      </c>
      <c r="C1166" s="93"/>
      <c r="D1166" s="94">
        <f t="shared" si="121"/>
        <v>0</v>
      </c>
      <c r="E1166" s="355">
        <f t="shared" si="119"/>
        <v>0</v>
      </c>
      <c r="F1166" s="94">
        <f t="shared" si="122"/>
        <v>0</v>
      </c>
      <c r="G1166" s="94">
        <f>IF(AND(C1166&lt;&gt;"",SUM(G$34:G1165)&lt;E$25),$E$25/$E$29,0)</f>
        <v>0</v>
      </c>
      <c r="H1166" s="94">
        <f t="shared" si="123"/>
        <v>0</v>
      </c>
      <c r="I1166" s="94">
        <f t="shared" si="125"/>
        <v>0</v>
      </c>
      <c r="J1166" s="320" t="str">
        <f t="shared" si="124"/>
        <v>2116–2117</v>
      </c>
      <c r="L1166" s="356"/>
      <c r="N1166" s="95"/>
    </row>
    <row r="1167" spans="1:14" x14ac:dyDescent="0.3">
      <c r="A1167" s="354">
        <v>79229</v>
      </c>
      <c r="B1167" s="92">
        <f t="shared" si="120"/>
        <v>0</v>
      </c>
      <c r="C1167" s="93"/>
      <c r="D1167" s="94">
        <f t="shared" si="121"/>
        <v>0</v>
      </c>
      <c r="E1167" s="355">
        <f t="shared" si="119"/>
        <v>0</v>
      </c>
      <c r="F1167" s="94">
        <f t="shared" si="122"/>
        <v>0</v>
      </c>
      <c r="G1167" s="94">
        <f>IF(AND(C1167&lt;&gt;"",SUM(G$34:G1166)&lt;E$25),$E$25/$E$29,0)</f>
        <v>0</v>
      </c>
      <c r="H1167" s="94">
        <f t="shared" si="123"/>
        <v>0</v>
      </c>
      <c r="I1167" s="94">
        <f t="shared" si="125"/>
        <v>0</v>
      </c>
      <c r="J1167" s="320" t="str">
        <f t="shared" si="124"/>
        <v>2116–2117</v>
      </c>
      <c r="L1167" s="356"/>
      <c r="N1167" s="95"/>
    </row>
    <row r="1168" spans="1:14" x14ac:dyDescent="0.3">
      <c r="A1168" s="354">
        <v>79260</v>
      </c>
      <c r="B1168" s="92">
        <f t="shared" si="120"/>
        <v>0</v>
      </c>
      <c r="C1168" s="93"/>
      <c r="D1168" s="94">
        <f t="shared" si="121"/>
        <v>0</v>
      </c>
      <c r="E1168" s="355">
        <f t="shared" si="119"/>
        <v>0</v>
      </c>
      <c r="F1168" s="94">
        <f t="shared" si="122"/>
        <v>0</v>
      </c>
      <c r="G1168" s="94">
        <f>IF(AND(C1168&lt;&gt;"",SUM(G$34:G1167)&lt;E$25),$E$25/$E$29,0)</f>
        <v>0</v>
      </c>
      <c r="H1168" s="94">
        <f t="shared" si="123"/>
        <v>0</v>
      </c>
      <c r="I1168" s="94">
        <f t="shared" si="125"/>
        <v>0</v>
      </c>
      <c r="J1168" s="320" t="str">
        <f t="shared" si="124"/>
        <v>2116–2117</v>
      </c>
      <c r="L1168" s="356"/>
      <c r="N1168" s="95"/>
    </row>
    <row r="1169" spans="1:14" x14ac:dyDescent="0.3">
      <c r="A1169" s="354">
        <v>79291</v>
      </c>
      <c r="B1169" s="92">
        <f t="shared" si="120"/>
        <v>0</v>
      </c>
      <c r="C1169" s="93"/>
      <c r="D1169" s="94">
        <f t="shared" si="121"/>
        <v>0</v>
      </c>
      <c r="E1169" s="355">
        <f t="shared" si="119"/>
        <v>0</v>
      </c>
      <c r="F1169" s="94">
        <f t="shared" si="122"/>
        <v>0</v>
      </c>
      <c r="G1169" s="94">
        <f>IF(AND(C1169&lt;&gt;"",SUM(G$34:G1168)&lt;E$25),$E$25/$E$29,0)</f>
        <v>0</v>
      </c>
      <c r="H1169" s="94">
        <f t="shared" si="123"/>
        <v>0</v>
      </c>
      <c r="I1169" s="94">
        <f t="shared" si="125"/>
        <v>0</v>
      </c>
      <c r="J1169" s="320" t="str">
        <f t="shared" si="124"/>
        <v>2116–2117</v>
      </c>
      <c r="L1169" s="356"/>
      <c r="N1169" s="95"/>
    </row>
    <row r="1170" spans="1:14" x14ac:dyDescent="0.3">
      <c r="A1170" s="354">
        <v>79319</v>
      </c>
      <c r="B1170" s="92">
        <f t="shared" si="120"/>
        <v>0</v>
      </c>
      <c r="C1170" s="93"/>
      <c r="D1170" s="94">
        <f t="shared" si="121"/>
        <v>0</v>
      </c>
      <c r="E1170" s="355">
        <f t="shared" si="119"/>
        <v>0</v>
      </c>
      <c r="F1170" s="94">
        <f t="shared" si="122"/>
        <v>0</v>
      </c>
      <c r="G1170" s="94">
        <f>IF(AND(C1170&lt;&gt;"",SUM(G$34:G1169)&lt;E$25),$E$25/$E$29,0)</f>
        <v>0</v>
      </c>
      <c r="H1170" s="94">
        <f t="shared" si="123"/>
        <v>0</v>
      </c>
      <c r="I1170" s="94">
        <f t="shared" si="125"/>
        <v>0</v>
      </c>
      <c r="J1170" s="320" t="str">
        <f t="shared" si="124"/>
        <v>2116–2117</v>
      </c>
      <c r="L1170" s="356"/>
      <c r="N1170" s="95"/>
    </row>
    <row r="1171" spans="1:14" x14ac:dyDescent="0.3">
      <c r="A1171" s="354">
        <v>79350</v>
      </c>
      <c r="B1171" s="92">
        <f t="shared" si="120"/>
        <v>0</v>
      </c>
      <c r="C1171" s="93"/>
      <c r="D1171" s="94">
        <f t="shared" si="121"/>
        <v>0</v>
      </c>
      <c r="E1171" s="355">
        <f t="shared" si="119"/>
        <v>0</v>
      </c>
      <c r="F1171" s="94">
        <f t="shared" si="122"/>
        <v>0</v>
      </c>
      <c r="G1171" s="94">
        <f>IF(AND(C1171&lt;&gt;"",SUM(G$34:G1170)&lt;E$25),$E$25/$E$29,0)</f>
        <v>0</v>
      </c>
      <c r="H1171" s="94">
        <f t="shared" si="123"/>
        <v>0</v>
      </c>
      <c r="I1171" s="94">
        <f t="shared" si="125"/>
        <v>0</v>
      </c>
      <c r="J1171" s="320" t="str">
        <f t="shared" si="124"/>
        <v>2116–2117</v>
      </c>
      <c r="L1171" s="356"/>
      <c r="N1171" s="95"/>
    </row>
    <row r="1172" spans="1:14" x14ac:dyDescent="0.3">
      <c r="A1172" s="354">
        <v>79380</v>
      </c>
      <c r="B1172" s="92">
        <f t="shared" si="120"/>
        <v>0</v>
      </c>
      <c r="C1172" s="93"/>
      <c r="D1172" s="94">
        <f t="shared" si="121"/>
        <v>0</v>
      </c>
      <c r="E1172" s="355">
        <f t="shared" si="119"/>
        <v>0</v>
      </c>
      <c r="F1172" s="94">
        <f t="shared" si="122"/>
        <v>0</v>
      </c>
      <c r="G1172" s="94">
        <f>IF(AND(C1172&lt;&gt;"",SUM(G$34:G1171)&lt;E$25),$E$25/$E$29,0)</f>
        <v>0</v>
      </c>
      <c r="H1172" s="94">
        <f t="shared" si="123"/>
        <v>0</v>
      </c>
      <c r="I1172" s="94">
        <f t="shared" si="125"/>
        <v>0</v>
      </c>
      <c r="J1172" s="320" t="str">
        <f t="shared" si="124"/>
        <v>2116–2117</v>
      </c>
      <c r="L1172" s="356"/>
      <c r="N1172" s="95"/>
    </row>
    <row r="1173" spans="1:14" x14ac:dyDescent="0.3">
      <c r="A1173" s="354">
        <v>79411</v>
      </c>
      <c r="B1173" s="92">
        <f t="shared" si="120"/>
        <v>0</v>
      </c>
      <c r="C1173" s="93"/>
      <c r="D1173" s="94">
        <f t="shared" si="121"/>
        <v>0</v>
      </c>
      <c r="E1173" s="355">
        <f t="shared" si="119"/>
        <v>0</v>
      </c>
      <c r="F1173" s="94">
        <f t="shared" si="122"/>
        <v>0</v>
      </c>
      <c r="G1173" s="94">
        <f>IF(AND(C1173&lt;&gt;"",SUM(G$34:G1172)&lt;E$25),$E$25/$E$29,0)</f>
        <v>0</v>
      </c>
      <c r="H1173" s="94">
        <f t="shared" si="123"/>
        <v>0</v>
      </c>
      <c r="I1173" s="94">
        <f t="shared" si="125"/>
        <v>0</v>
      </c>
      <c r="J1173" s="320" t="str">
        <f t="shared" si="124"/>
        <v>2116–2117</v>
      </c>
      <c r="L1173" s="356"/>
      <c r="N1173" s="95"/>
    </row>
    <row r="1174" spans="1:14" x14ac:dyDescent="0.3">
      <c r="A1174" s="354">
        <v>79441</v>
      </c>
      <c r="B1174" s="92">
        <f t="shared" si="120"/>
        <v>0</v>
      </c>
      <c r="C1174" s="93"/>
      <c r="D1174" s="94">
        <f t="shared" si="121"/>
        <v>0</v>
      </c>
      <c r="E1174" s="355">
        <f t="shared" si="119"/>
        <v>0</v>
      </c>
      <c r="F1174" s="94">
        <f t="shared" si="122"/>
        <v>0</v>
      </c>
      <c r="G1174" s="94">
        <f>IF(AND(C1174&lt;&gt;"",SUM(G$34:G1173)&lt;E$25),$E$25/$E$29,0)</f>
        <v>0</v>
      </c>
      <c r="H1174" s="94">
        <f t="shared" si="123"/>
        <v>0</v>
      </c>
      <c r="I1174" s="94">
        <f t="shared" si="125"/>
        <v>0</v>
      </c>
      <c r="J1174" s="320" t="str">
        <f t="shared" si="124"/>
        <v>2117–2118</v>
      </c>
      <c r="L1174" s="356"/>
      <c r="N1174" s="95"/>
    </row>
    <row r="1175" spans="1:14" x14ac:dyDescent="0.3">
      <c r="A1175" s="354">
        <v>79472</v>
      </c>
      <c r="B1175" s="92">
        <f t="shared" si="120"/>
        <v>0</v>
      </c>
      <c r="C1175" s="93"/>
      <c r="D1175" s="94">
        <f t="shared" si="121"/>
        <v>0</v>
      </c>
      <c r="E1175" s="355">
        <f t="shared" si="119"/>
        <v>0</v>
      </c>
      <c r="F1175" s="94">
        <f t="shared" si="122"/>
        <v>0</v>
      </c>
      <c r="G1175" s="94">
        <f>IF(AND(C1175&lt;&gt;"",SUM(G$34:G1174)&lt;E$25),$E$25/$E$29,0)</f>
        <v>0</v>
      </c>
      <c r="H1175" s="94">
        <f t="shared" si="123"/>
        <v>0</v>
      </c>
      <c r="I1175" s="94">
        <f t="shared" si="125"/>
        <v>0</v>
      </c>
      <c r="J1175" s="320" t="str">
        <f t="shared" si="124"/>
        <v>2117–2118</v>
      </c>
      <c r="L1175" s="356"/>
      <c r="N1175" s="95"/>
    </row>
    <row r="1176" spans="1:14" x14ac:dyDescent="0.3">
      <c r="A1176" s="354">
        <v>79503</v>
      </c>
      <c r="B1176" s="92">
        <f t="shared" si="120"/>
        <v>0</v>
      </c>
      <c r="C1176" s="93"/>
      <c r="D1176" s="94">
        <f t="shared" si="121"/>
        <v>0</v>
      </c>
      <c r="E1176" s="355">
        <f t="shared" si="119"/>
        <v>0</v>
      </c>
      <c r="F1176" s="94">
        <f t="shared" si="122"/>
        <v>0</v>
      </c>
      <c r="G1176" s="94">
        <f>IF(AND(C1176&lt;&gt;"",SUM(G$34:G1175)&lt;E$25),$E$25/$E$29,0)</f>
        <v>0</v>
      </c>
      <c r="H1176" s="94">
        <f t="shared" si="123"/>
        <v>0</v>
      </c>
      <c r="I1176" s="94">
        <f t="shared" si="125"/>
        <v>0</v>
      </c>
      <c r="J1176" s="320" t="str">
        <f t="shared" si="124"/>
        <v>2117–2118</v>
      </c>
      <c r="L1176" s="356"/>
      <c r="N1176" s="95"/>
    </row>
    <row r="1177" spans="1:14" x14ac:dyDescent="0.3">
      <c r="A1177" s="354">
        <v>79533</v>
      </c>
      <c r="B1177" s="92">
        <f t="shared" si="120"/>
        <v>0</v>
      </c>
      <c r="C1177" s="93"/>
      <c r="D1177" s="94">
        <f t="shared" si="121"/>
        <v>0</v>
      </c>
      <c r="E1177" s="355">
        <f t="shared" si="119"/>
        <v>0</v>
      </c>
      <c r="F1177" s="94">
        <f t="shared" si="122"/>
        <v>0</v>
      </c>
      <c r="G1177" s="94">
        <f>IF(AND(C1177&lt;&gt;"",SUM(G$34:G1176)&lt;E$25),$E$25/$E$29,0)</f>
        <v>0</v>
      </c>
      <c r="H1177" s="94">
        <f t="shared" si="123"/>
        <v>0</v>
      </c>
      <c r="I1177" s="94">
        <f t="shared" si="125"/>
        <v>0</v>
      </c>
      <c r="J1177" s="320" t="str">
        <f t="shared" si="124"/>
        <v>2117–2118</v>
      </c>
      <c r="L1177" s="356"/>
      <c r="N1177" s="95"/>
    </row>
    <row r="1178" spans="1:14" x14ac:dyDescent="0.3">
      <c r="A1178" s="354">
        <v>79564</v>
      </c>
      <c r="B1178" s="92">
        <f t="shared" si="120"/>
        <v>0</v>
      </c>
      <c r="C1178" s="93"/>
      <c r="D1178" s="94">
        <f t="shared" si="121"/>
        <v>0</v>
      </c>
      <c r="E1178" s="355">
        <f t="shared" si="119"/>
        <v>0</v>
      </c>
      <c r="F1178" s="94">
        <f t="shared" si="122"/>
        <v>0</v>
      </c>
      <c r="G1178" s="94">
        <f>IF(AND(C1178&lt;&gt;"",SUM(G$34:G1177)&lt;E$25),$E$25/$E$29,0)</f>
        <v>0</v>
      </c>
      <c r="H1178" s="94">
        <f t="shared" si="123"/>
        <v>0</v>
      </c>
      <c r="I1178" s="94">
        <f t="shared" si="125"/>
        <v>0</v>
      </c>
      <c r="J1178" s="320" t="str">
        <f t="shared" si="124"/>
        <v>2117–2118</v>
      </c>
      <c r="L1178" s="356"/>
      <c r="N1178" s="95"/>
    </row>
    <row r="1179" spans="1:14" x14ac:dyDescent="0.3">
      <c r="A1179" s="354">
        <v>79594</v>
      </c>
      <c r="B1179" s="92">
        <f t="shared" si="120"/>
        <v>0</v>
      </c>
      <c r="C1179" s="93"/>
      <c r="D1179" s="94">
        <f t="shared" si="121"/>
        <v>0</v>
      </c>
      <c r="E1179" s="355">
        <f t="shared" si="119"/>
        <v>0</v>
      </c>
      <c r="F1179" s="94">
        <f t="shared" si="122"/>
        <v>0</v>
      </c>
      <c r="G1179" s="94">
        <f>IF(AND(C1179&lt;&gt;"",SUM(G$34:G1178)&lt;E$25),$E$25/$E$29,0)</f>
        <v>0</v>
      </c>
      <c r="H1179" s="94">
        <f t="shared" si="123"/>
        <v>0</v>
      </c>
      <c r="I1179" s="94">
        <f t="shared" si="125"/>
        <v>0</v>
      </c>
      <c r="J1179" s="320" t="str">
        <f t="shared" si="124"/>
        <v>2117–2118</v>
      </c>
      <c r="L1179" s="356"/>
      <c r="N1179" s="95"/>
    </row>
    <row r="1180" spans="1:14" x14ac:dyDescent="0.3">
      <c r="A1180" s="354">
        <v>79625</v>
      </c>
      <c r="B1180" s="92">
        <f t="shared" si="120"/>
        <v>0</v>
      </c>
      <c r="C1180" s="93"/>
      <c r="D1180" s="94">
        <f t="shared" si="121"/>
        <v>0</v>
      </c>
      <c r="E1180" s="355">
        <f t="shared" si="119"/>
        <v>0</v>
      </c>
      <c r="F1180" s="94">
        <f t="shared" si="122"/>
        <v>0</v>
      </c>
      <c r="G1180" s="94">
        <f>IF(AND(C1180&lt;&gt;"",SUM(G$34:G1179)&lt;E$25),$E$25/$E$29,0)</f>
        <v>0</v>
      </c>
      <c r="H1180" s="94">
        <f t="shared" si="123"/>
        <v>0</v>
      </c>
      <c r="I1180" s="94">
        <f t="shared" si="125"/>
        <v>0</v>
      </c>
      <c r="J1180" s="320" t="str">
        <f t="shared" si="124"/>
        <v>2117–2118</v>
      </c>
      <c r="L1180" s="356"/>
      <c r="N1180" s="95"/>
    </row>
    <row r="1181" spans="1:14" x14ac:dyDescent="0.3">
      <c r="A1181" s="354">
        <v>79656</v>
      </c>
      <c r="B1181" s="92">
        <f t="shared" si="120"/>
        <v>0</v>
      </c>
      <c r="C1181" s="93"/>
      <c r="D1181" s="94">
        <f t="shared" si="121"/>
        <v>0</v>
      </c>
      <c r="E1181" s="355">
        <f t="shared" si="119"/>
        <v>0</v>
      </c>
      <c r="F1181" s="94">
        <f t="shared" si="122"/>
        <v>0</v>
      </c>
      <c r="G1181" s="94">
        <f>IF(AND(C1181&lt;&gt;"",SUM(G$34:G1180)&lt;E$25),$E$25/$E$29,0)</f>
        <v>0</v>
      </c>
      <c r="H1181" s="94">
        <f t="shared" si="123"/>
        <v>0</v>
      </c>
      <c r="I1181" s="94">
        <f t="shared" si="125"/>
        <v>0</v>
      </c>
      <c r="J1181" s="320" t="str">
        <f t="shared" si="124"/>
        <v>2117–2118</v>
      </c>
      <c r="L1181" s="356"/>
      <c r="N1181" s="95"/>
    </row>
    <row r="1182" spans="1:14" x14ac:dyDescent="0.3">
      <c r="A1182" s="354">
        <v>79684</v>
      </c>
      <c r="B1182" s="92">
        <f t="shared" si="120"/>
        <v>0</v>
      </c>
      <c r="C1182" s="93"/>
      <c r="D1182" s="94">
        <f t="shared" si="121"/>
        <v>0</v>
      </c>
      <c r="E1182" s="355">
        <f t="shared" si="119"/>
        <v>0</v>
      </c>
      <c r="F1182" s="94">
        <f t="shared" si="122"/>
        <v>0</v>
      </c>
      <c r="G1182" s="94">
        <f>IF(AND(C1182&lt;&gt;"",SUM(G$34:G1181)&lt;E$25),$E$25/$E$29,0)</f>
        <v>0</v>
      </c>
      <c r="H1182" s="94">
        <f t="shared" si="123"/>
        <v>0</v>
      </c>
      <c r="I1182" s="94">
        <f t="shared" si="125"/>
        <v>0</v>
      </c>
      <c r="J1182" s="320" t="str">
        <f t="shared" si="124"/>
        <v>2117–2118</v>
      </c>
      <c r="L1182" s="356"/>
      <c r="N1182" s="95"/>
    </row>
    <row r="1183" spans="1:14" x14ac:dyDescent="0.3">
      <c r="A1183" s="354">
        <v>79715</v>
      </c>
      <c r="B1183" s="92">
        <f t="shared" si="120"/>
        <v>0</v>
      </c>
      <c r="C1183" s="93"/>
      <c r="D1183" s="94">
        <f t="shared" si="121"/>
        <v>0</v>
      </c>
      <c r="E1183" s="355">
        <f t="shared" si="119"/>
        <v>0</v>
      </c>
      <c r="F1183" s="94">
        <f t="shared" si="122"/>
        <v>0</v>
      </c>
      <c r="G1183" s="94">
        <f>IF(AND(C1183&lt;&gt;"",SUM(G$34:G1182)&lt;E$25),$E$25/$E$29,0)</f>
        <v>0</v>
      </c>
      <c r="H1183" s="94">
        <f t="shared" si="123"/>
        <v>0</v>
      </c>
      <c r="I1183" s="94">
        <f t="shared" si="125"/>
        <v>0</v>
      </c>
      <c r="J1183" s="320" t="str">
        <f t="shared" si="124"/>
        <v>2117–2118</v>
      </c>
      <c r="L1183" s="356"/>
      <c r="N1183" s="95"/>
    </row>
    <row r="1184" spans="1:14" x14ac:dyDescent="0.3">
      <c r="A1184" s="354">
        <v>79745</v>
      </c>
      <c r="B1184" s="92">
        <f t="shared" si="120"/>
        <v>0</v>
      </c>
      <c r="C1184" s="93"/>
      <c r="D1184" s="94">
        <f t="shared" si="121"/>
        <v>0</v>
      </c>
      <c r="E1184" s="355">
        <f t="shared" si="119"/>
        <v>0</v>
      </c>
      <c r="F1184" s="94">
        <f t="shared" si="122"/>
        <v>0</v>
      </c>
      <c r="G1184" s="94">
        <f>IF(AND(C1184&lt;&gt;"",SUM(G$34:G1183)&lt;E$25),$E$25/$E$29,0)</f>
        <v>0</v>
      </c>
      <c r="H1184" s="94">
        <f t="shared" si="123"/>
        <v>0</v>
      </c>
      <c r="I1184" s="94">
        <f t="shared" si="125"/>
        <v>0</v>
      </c>
      <c r="J1184" s="320" t="str">
        <f t="shared" si="124"/>
        <v>2117–2118</v>
      </c>
      <c r="L1184" s="356"/>
      <c r="N1184" s="95"/>
    </row>
    <row r="1185" spans="1:14" x14ac:dyDescent="0.3">
      <c r="A1185" s="354">
        <v>79776</v>
      </c>
      <c r="B1185" s="92">
        <f t="shared" si="120"/>
        <v>0</v>
      </c>
      <c r="C1185" s="93"/>
      <c r="D1185" s="94">
        <f t="shared" si="121"/>
        <v>0</v>
      </c>
      <c r="E1185" s="355">
        <f t="shared" si="119"/>
        <v>0</v>
      </c>
      <c r="F1185" s="94">
        <f t="shared" si="122"/>
        <v>0</v>
      </c>
      <c r="G1185" s="94">
        <f>IF(AND(C1185&lt;&gt;"",SUM(G$34:G1184)&lt;E$25),$E$25/$E$29,0)</f>
        <v>0</v>
      </c>
      <c r="H1185" s="94">
        <f t="shared" si="123"/>
        <v>0</v>
      </c>
      <c r="I1185" s="94">
        <f t="shared" si="125"/>
        <v>0</v>
      </c>
      <c r="J1185" s="320" t="str">
        <f t="shared" si="124"/>
        <v>2117–2118</v>
      </c>
      <c r="L1185" s="356"/>
      <c r="N1185" s="95"/>
    </row>
    <row r="1186" spans="1:14" x14ac:dyDescent="0.3">
      <c r="A1186" s="354">
        <v>79806</v>
      </c>
      <c r="B1186" s="92">
        <f t="shared" si="120"/>
        <v>0</v>
      </c>
      <c r="C1186" s="93"/>
      <c r="D1186" s="94">
        <f t="shared" si="121"/>
        <v>0</v>
      </c>
      <c r="E1186" s="355">
        <f t="shared" ref="E1186:E1245" si="126">C1186-D1186</f>
        <v>0</v>
      </c>
      <c r="F1186" s="94">
        <f t="shared" si="122"/>
        <v>0</v>
      </c>
      <c r="G1186" s="94">
        <f>IF(AND(C1186&lt;&gt;"",SUM(G$34:G1185)&lt;E$25),$E$25/$E$29,0)</f>
        <v>0</v>
      </c>
      <c r="H1186" s="94">
        <f t="shared" si="123"/>
        <v>0</v>
      </c>
      <c r="I1186" s="94">
        <f t="shared" si="125"/>
        <v>0</v>
      </c>
      <c r="J1186" s="320" t="str">
        <f t="shared" si="124"/>
        <v>2118–2119</v>
      </c>
      <c r="L1186" s="356"/>
      <c r="N1186" s="95"/>
    </row>
    <row r="1187" spans="1:14" x14ac:dyDescent="0.3">
      <c r="A1187" s="354">
        <v>79837</v>
      </c>
      <c r="B1187" s="92">
        <f t="shared" ref="B1187:B1245" si="127">IF(C1187&gt;0,C1187*-1,C1187)</f>
        <v>0</v>
      </c>
      <c r="C1187" s="93"/>
      <c r="D1187" s="94">
        <f t="shared" ref="D1187:D1245" si="128">IF(C1187="",0,IF($E$20="Beginning",IF(C1186&lt;&gt;"",$F1186*$E$16/12,0),IF(C1186&lt;&gt;"",$F1186*$E$16/12,$E$21*$E$16/12)))</f>
        <v>0</v>
      </c>
      <c r="E1187" s="355">
        <f t="shared" si="126"/>
        <v>0</v>
      </c>
      <c r="F1187" s="94">
        <f t="shared" ref="F1187:F1245" si="129">IF(C1187="",0,IF(C1186="",$E$21-E1187,IF(C1187&lt;&gt;"",F1186-E1187)))</f>
        <v>0</v>
      </c>
      <c r="G1187" s="94">
        <f>IF(AND(C1187&lt;&gt;"",SUM(G$34:G1186)&lt;E$25),$E$25/$E$29,0)</f>
        <v>0</v>
      </c>
      <c r="H1187" s="94">
        <f t="shared" ref="H1187:H1245" si="130">IF(C1187&lt;&gt;"",G1187+H1186,0)</f>
        <v>0</v>
      </c>
      <c r="I1187" s="94">
        <f t="shared" si="125"/>
        <v>0</v>
      </c>
      <c r="J1187" s="320" t="str">
        <f t="shared" ref="J1187:J1245" si="131">IF(OR(MONTH(A1187)=1,MONTH(A1187)=2,MONTH(A1187)=3,MONTH(A1187)=4,MONTH(A1187)=5,MONTH(A1187)=6),YEAR(A1187)-1&amp;"–"&amp;YEAR(A1187),YEAR(A1187)&amp;"–"&amp;YEAR(A1187)+1)</f>
        <v>2118–2119</v>
      </c>
      <c r="L1187" s="356"/>
      <c r="N1187" s="95"/>
    </row>
    <row r="1188" spans="1:14" x14ac:dyDescent="0.3">
      <c r="A1188" s="354">
        <v>79868</v>
      </c>
      <c r="B1188" s="92">
        <f t="shared" si="127"/>
        <v>0</v>
      </c>
      <c r="C1188" s="93"/>
      <c r="D1188" s="94">
        <f t="shared" si="128"/>
        <v>0</v>
      </c>
      <c r="E1188" s="355">
        <f t="shared" si="126"/>
        <v>0</v>
      </c>
      <c r="F1188" s="94">
        <f t="shared" si="129"/>
        <v>0</v>
      </c>
      <c r="G1188" s="94">
        <f>IF(AND(C1188&lt;&gt;"",SUM(G$34:G1187)&lt;E$25),$E$25/$E$29,0)</f>
        <v>0</v>
      </c>
      <c r="H1188" s="94">
        <f t="shared" si="130"/>
        <v>0</v>
      </c>
      <c r="I1188" s="94">
        <f t="shared" ref="I1188:I1245" si="132">IF(C1188&lt;&gt;"",$E$25-H1188,0)</f>
        <v>0</v>
      </c>
      <c r="J1188" s="320" t="str">
        <f t="shared" si="131"/>
        <v>2118–2119</v>
      </c>
      <c r="L1188" s="356"/>
      <c r="N1188" s="95"/>
    </row>
    <row r="1189" spans="1:14" x14ac:dyDescent="0.3">
      <c r="A1189" s="354">
        <v>79898</v>
      </c>
      <c r="B1189" s="92">
        <f t="shared" si="127"/>
        <v>0</v>
      </c>
      <c r="C1189" s="93"/>
      <c r="D1189" s="94">
        <f t="shared" si="128"/>
        <v>0</v>
      </c>
      <c r="E1189" s="355">
        <f t="shared" si="126"/>
        <v>0</v>
      </c>
      <c r="F1189" s="94">
        <f t="shared" si="129"/>
        <v>0</v>
      </c>
      <c r="G1189" s="94">
        <f>IF(AND(C1189&lt;&gt;"",SUM(G$34:G1188)&lt;E$25),$E$25/$E$29,0)</f>
        <v>0</v>
      </c>
      <c r="H1189" s="94">
        <f t="shared" si="130"/>
        <v>0</v>
      </c>
      <c r="I1189" s="94">
        <f t="shared" si="132"/>
        <v>0</v>
      </c>
      <c r="J1189" s="320" t="str">
        <f t="shared" si="131"/>
        <v>2118–2119</v>
      </c>
      <c r="L1189" s="356"/>
      <c r="N1189" s="95"/>
    </row>
    <row r="1190" spans="1:14" x14ac:dyDescent="0.3">
      <c r="A1190" s="354">
        <v>79929</v>
      </c>
      <c r="B1190" s="92">
        <f t="shared" si="127"/>
        <v>0</v>
      </c>
      <c r="C1190" s="93"/>
      <c r="D1190" s="94">
        <f t="shared" si="128"/>
        <v>0</v>
      </c>
      <c r="E1190" s="355">
        <f t="shared" si="126"/>
        <v>0</v>
      </c>
      <c r="F1190" s="94">
        <f t="shared" si="129"/>
        <v>0</v>
      </c>
      <c r="G1190" s="94">
        <f>IF(AND(C1190&lt;&gt;"",SUM(G$34:G1189)&lt;E$25),$E$25/$E$29,0)</f>
        <v>0</v>
      </c>
      <c r="H1190" s="94">
        <f t="shared" si="130"/>
        <v>0</v>
      </c>
      <c r="I1190" s="94">
        <f t="shared" si="132"/>
        <v>0</v>
      </c>
      <c r="J1190" s="320" t="str">
        <f t="shared" si="131"/>
        <v>2118–2119</v>
      </c>
      <c r="L1190" s="356"/>
      <c r="N1190" s="95"/>
    </row>
    <row r="1191" spans="1:14" x14ac:dyDescent="0.3">
      <c r="A1191" s="354">
        <v>79959</v>
      </c>
      <c r="B1191" s="92">
        <f t="shared" si="127"/>
        <v>0</v>
      </c>
      <c r="C1191" s="93"/>
      <c r="D1191" s="94">
        <f t="shared" si="128"/>
        <v>0</v>
      </c>
      <c r="E1191" s="355">
        <f t="shared" si="126"/>
        <v>0</v>
      </c>
      <c r="F1191" s="94">
        <f t="shared" si="129"/>
        <v>0</v>
      </c>
      <c r="G1191" s="94">
        <f>IF(AND(C1191&lt;&gt;"",SUM(G$34:G1190)&lt;E$25),$E$25/$E$29,0)</f>
        <v>0</v>
      </c>
      <c r="H1191" s="94">
        <f t="shared" si="130"/>
        <v>0</v>
      </c>
      <c r="I1191" s="94">
        <f t="shared" si="132"/>
        <v>0</v>
      </c>
      <c r="J1191" s="320" t="str">
        <f t="shared" si="131"/>
        <v>2118–2119</v>
      </c>
      <c r="L1191" s="356"/>
      <c r="N1191" s="95"/>
    </row>
    <row r="1192" spans="1:14" x14ac:dyDescent="0.3">
      <c r="A1192" s="354">
        <v>79990</v>
      </c>
      <c r="B1192" s="92">
        <f t="shared" si="127"/>
        <v>0</v>
      </c>
      <c r="C1192" s="93"/>
      <c r="D1192" s="94">
        <f t="shared" si="128"/>
        <v>0</v>
      </c>
      <c r="E1192" s="355">
        <f t="shared" si="126"/>
        <v>0</v>
      </c>
      <c r="F1192" s="94">
        <f t="shared" si="129"/>
        <v>0</v>
      </c>
      <c r="G1192" s="94">
        <f>IF(AND(C1192&lt;&gt;"",SUM(G$34:G1191)&lt;E$25),$E$25/$E$29,0)</f>
        <v>0</v>
      </c>
      <c r="H1192" s="94">
        <f t="shared" si="130"/>
        <v>0</v>
      </c>
      <c r="I1192" s="94">
        <f t="shared" si="132"/>
        <v>0</v>
      </c>
      <c r="J1192" s="320" t="str">
        <f t="shared" si="131"/>
        <v>2118–2119</v>
      </c>
      <c r="L1192" s="356"/>
      <c r="N1192" s="95"/>
    </row>
    <row r="1193" spans="1:14" x14ac:dyDescent="0.3">
      <c r="A1193" s="354">
        <v>80021</v>
      </c>
      <c r="B1193" s="92">
        <f t="shared" si="127"/>
        <v>0</v>
      </c>
      <c r="C1193" s="93"/>
      <c r="D1193" s="94">
        <f t="shared" si="128"/>
        <v>0</v>
      </c>
      <c r="E1193" s="355">
        <f t="shared" si="126"/>
        <v>0</v>
      </c>
      <c r="F1193" s="94">
        <f t="shared" si="129"/>
        <v>0</v>
      </c>
      <c r="G1193" s="94">
        <f>IF(AND(C1193&lt;&gt;"",SUM(G$34:G1192)&lt;E$25),$E$25/$E$29,0)</f>
        <v>0</v>
      </c>
      <c r="H1193" s="94">
        <f t="shared" si="130"/>
        <v>0</v>
      </c>
      <c r="I1193" s="94">
        <f t="shared" si="132"/>
        <v>0</v>
      </c>
      <c r="J1193" s="320" t="str">
        <f t="shared" si="131"/>
        <v>2118–2119</v>
      </c>
      <c r="L1193" s="356"/>
      <c r="N1193" s="95"/>
    </row>
    <row r="1194" spans="1:14" x14ac:dyDescent="0.3">
      <c r="A1194" s="354">
        <v>80049</v>
      </c>
      <c r="B1194" s="92">
        <f t="shared" si="127"/>
        <v>0</v>
      </c>
      <c r="C1194" s="93"/>
      <c r="D1194" s="94">
        <f t="shared" si="128"/>
        <v>0</v>
      </c>
      <c r="E1194" s="355">
        <f t="shared" si="126"/>
        <v>0</v>
      </c>
      <c r="F1194" s="94">
        <f t="shared" si="129"/>
        <v>0</v>
      </c>
      <c r="G1194" s="94">
        <f>IF(AND(C1194&lt;&gt;"",SUM(G$34:G1193)&lt;E$25),$E$25/$E$29,0)</f>
        <v>0</v>
      </c>
      <c r="H1194" s="94">
        <f t="shared" si="130"/>
        <v>0</v>
      </c>
      <c r="I1194" s="94">
        <f t="shared" si="132"/>
        <v>0</v>
      </c>
      <c r="J1194" s="320" t="str">
        <f t="shared" si="131"/>
        <v>2118–2119</v>
      </c>
      <c r="L1194" s="356"/>
      <c r="N1194" s="95"/>
    </row>
    <row r="1195" spans="1:14" x14ac:dyDescent="0.3">
      <c r="A1195" s="354">
        <v>80080</v>
      </c>
      <c r="B1195" s="92">
        <f t="shared" si="127"/>
        <v>0</v>
      </c>
      <c r="C1195" s="93"/>
      <c r="D1195" s="94">
        <f t="shared" si="128"/>
        <v>0</v>
      </c>
      <c r="E1195" s="355">
        <f t="shared" si="126"/>
        <v>0</v>
      </c>
      <c r="F1195" s="94">
        <f t="shared" si="129"/>
        <v>0</v>
      </c>
      <c r="G1195" s="94">
        <f>IF(AND(C1195&lt;&gt;"",SUM(G$34:G1194)&lt;E$25),$E$25/$E$29,0)</f>
        <v>0</v>
      </c>
      <c r="H1195" s="94">
        <f t="shared" si="130"/>
        <v>0</v>
      </c>
      <c r="I1195" s="94">
        <f t="shared" si="132"/>
        <v>0</v>
      </c>
      <c r="J1195" s="320" t="str">
        <f t="shared" si="131"/>
        <v>2118–2119</v>
      </c>
      <c r="L1195" s="356"/>
      <c r="N1195" s="95"/>
    </row>
    <row r="1196" spans="1:14" x14ac:dyDescent="0.3">
      <c r="A1196" s="354">
        <v>80110</v>
      </c>
      <c r="B1196" s="92">
        <f t="shared" si="127"/>
        <v>0</v>
      </c>
      <c r="C1196" s="93"/>
      <c r="D1196" s="94">
        <f t="shared" si="128"/>
        <v>0</v>
      </c>
      <c r="E1196" s="355">
        <f t="shared" si="126"/>
        <v>0</v>
      </c>
      <c r="F1196" s="94">
        <f t="shared" si="129"/>
        <v>0</v>
      </c>
      <c r="G1196" s="94">
        <f>IF(AND(C1196&lt;&gt;"",SUM(G$34:G1195)&lt;E$25),$E$25/$E$29,0)</f>
        <v>0</v>
      </c>
      <c r="H1196" s="94">
        <f t="shared" si="130"/>
        <v>0</v>
      </c>
      <c r="I1196" s="94">
        <f t="shared" si="132"/>
        <v>0</v>
      </c>
      <c r="J1196" s="320" t="str">
        <f t="shared" si="131"/>
        <v>2118–2119</v>
      </c>
      <c r="L1196" s="356"/>
      <c r="N1196" s="95"/>
    </row>
    <row r="1197" spans="1:14" x14ac:dyDescent="0.3">
      <c r="A1197" s="354">
        <v>80141</v>
      </c>
      <c r="B1197" s="92">
        <f t="shared" si="127"/>
        <v>0</v>
      </c>
      <c r="C1197" s="93"/>
      <c r="D1197" s="94">
        <f t="shared" si="128"/>
        <v>0</v>
      </c>
      <c r="E1197" s="355">
        <f t="shared" si="126"/>
        <v>0</v>
      </c>
      <c r="F1197" s="94">
        <f t="shared" si="129"/>
        <v>0</v>
      </c>
      <c r="G1197" s="94">
        <f>IF(AND(C1197&lt;&gt;"",SUM(G$34:G1196)&lt;E$25),$E$25/$E$29,0)</f>
        <v>0</v>
      </c>
      <c r="H1197" s="94">
        <f t="shared" si="130"/>
        <v>0</v>
      </c>
      <c r="I1197" s="94">
        <f t="shared" si="132"/>
        <v>0</v>
      </c>
      <c r="J1197" s="320" t="str">
        <f t="shared" si="131"/>
        <v>2118–2119</v>
      </c>
      <c r="L1197" s="356"/>
      <c r="N1197" s="95"/>
    </row>
    <row r="1198" spans="1:14" x14ac:dyDescent="0.3">
      <c r="A1198" s="354">
        <v>80171</v>
      </c>
      <c r="B1198" s="92">
        <f t="shared" si="127"/>
        <v>0</v>
      </c>
      <c r="C1198" s="93"/>
      <c r="D1198" s="94">
        <f t="shared" si="128"/>
        <v>0</v>
      </c>
      <c r="E1198" s="355">
        <f t="shared" si="126"/>
        <v>0</v>
      </c>
      <c r="F1198" s="94">
        <f t="shared" si="129"/>
        <v>0</v>
      </c>
      <c r="G1198" s="94">
        <f>IF(AND(C1198&lt;&gt;"",SUM(G$34:G1197)&lt;E$25),$E$25/$E$29,0)</f>
        <v>0</v>
      </c>
      <c r="H1198" s="94">
        <f t="shared" si="130"/>
        <v>0</v>
      </c>
      <c r="I1198" s="94">
        <f t="shared" si="132"/>
        <v>0</v>
      </c>
      <c r="J1198" s="320" t="str">
        <f t="shared" si="131"/>
        <v>2119–2120</v>
      </c>
      <c r="L1198" s="356"/>
      <c r="N1198" s="95"/>
    </row>
    <row r="1199" spans="1:14" x14ac:dyDescent="0.3">
      <c r="A1199" s="354">
        <v>80202</v>
      </c>
      <c r="B1199" s="92">
        <f t="shared" si="127"/>
        <v>0</v>
      </c>
      <c r="C1199" s="93"/>
      <c r="D1199" s="94">
        <f t="shared" si="128"/>
        <v>0</v>
      </c>
      <c r="E1199" s="355">
        <f t="shared" si="126"/>
        <v>0</v>
      </c>
      <c r="F1199" s="94">
        <f t="shared" si="129"/>
        <v>0</v>
      </c>
      <c r="G1199" s="94">
        <f>IF(AND(C1199&lt;&gt;"",SUM(G$34:G1198)&lt;E$25),$E$25/$E$29,0)</f>
        <v>0</v>
      </c>
      <c r="H1199" s="94">
        <f t="shared" si="130"/>
        <v>0</v>
      </c>
      <c r="I1199" s="94">
        <f t="shared" si="132"/>
        <v>0</v>
      </c>
      <c r="J1199" s="320" t="str">
        <f t="shared" si="131"/>
        <v>2119–2120</v>
      </c>
      <c r="L1199" s="356"/>
      <c r="N1199" s="95"/>
    </row>
    <row r="1200" spans="1:14" x14ac:dyDescent="0.3">
      <c r="A1200" s="354">
        <v>80233</v>
      </c>
      <c r="B1200" s="92">
        <f t="shared" si="127"/>
        <v>0</v>
      </c>
      <c r="C1200" s="93"/>
      <c r="D1200" s="94">
        <f t="shared" si="128"/>
        <v>0</v>
      </c>
      <c r="E1200" s="355">
        <f t="shared" si="126"/>
        <v>0</v>
      </c>
      <c r="F1200" s="94">
        <f t="shared" si="129"/>
        <v>0</v>
      </c>
      <c r="G1200" s="94">
        <f>IF(AND(C1200&lt;&gt;"",SUM(G$34:G1199)&lt;E$25),$E$25/$E$29,0)</f>
        <v>0</v>
      </c>
      <c r="H1200" s="94">
        <f t="shared" si="130"/>
        <v>0</v>
      </c>
      <c r="I1200" s="94">
        <f t="shared" si="132"/>
        <v>0</v>
      </c>
      <c r="J1200" s="320" t="str">
        <f t="shared" si="131"/>
        <v>2119–2120</v>
      </c>
      <c r="L1200" s="356"/>
      <c r="N1200" s="95"/>
    </row>
    <row r="1201" spans="1:14" x14ac:dyDescent="0.3">
      <c r="A1201" s="354">
        <v>80263</v>
      </c>
      <c r="B1201" s="92">
        <f t="shared" si="127"/>
        <v>0</v>
      </c>
      <c r="C1201" s="93"/>
      <c r="D1201" s="94">
        <f t="shared" si="128"/>
        <v>0</v>
      </c>
      <c r="E1201" s="355">
        <f t="shared" si="126"/>
        <v>0</v>
      </c>
      <c r="F1201" s="94">
        <f t="shared" si="129"/>
        <v>0</v>
      </c>
      <c r="G1201" s="94">
        <f>IF(AND(C1201&lt;&gt;"",SUM(G$34:G1200)&lt;E$25),$E$25/$E$29,0)</f>
        <v>0</v>
      </c>
      <c r="H1201" s="94">
        <f t="shared" si="130"/>
        <v>0</v>
      </c>
      <c r="I1201" s="94">
        <f t="shared" si="132"/>
        <v>0</v>
      </c>
      <c r="J1201" s="320" t="str">
        <f t="shared" si="131"/>
        <v>2119–2120</v>
      </c>
      <c r="L1201" s="356"/>
      <c r="N1201" s="95"/>
    </row>
    <row r="1202" spans="1:14" x14ac:dyDescent="0.3">
      <c r="A1202" s="354">
        <v>80294</v>
      </c>
      <c r="B1202" s="92">
        <f t="shared" si="127"/>
        <v>0</v>
      </c>
      <c r="C1202" s="93"/>
      <c r="D1202" s="94">
        <f t="shared" si="128"/>
        <v>0</v>
      </c>
      <c r="E1202" s="355">
        <f t="shared" si="126"/>
        <v>0</v>
      </c>
      <c r="F1202" s="94">
        <f t="shared" si="129"/>
        <v>0</v>
      </c>
      <c r="G1202" s="94">
        <f>IF(AND(C1202&lt;&gt;"",SUM(G$34:G1201)&lt;E$25),$E$25/$E$29,0)</f>
        <v>0</v>
      </c>
      <c r="H1202" s="94">
        <f t="shared" si="130"/>
        <v>0</v>
      </c>
      <c r="I1202" s="94">
        <f t="shared" si="132"/>
        <v>0</v>
      </c>
      <c r="J1202" s="320" t="str">
        <f t="shared" si="131"/>
        <v>2119–2120</v>
      </c>
      <c r="L1202" s="356"/>
      <c r="N1202" s="95"/>
    </row>
    <row r="1203" spans="1:14" x14ac:dyDescent="0.3">
      <c r="A1203" s="354">
        <v>80324</v>
      </c>
      <c r="B1203" s="92">
        <f t="shared" si="127"/>
        <v>0</v>
      </c>
      <c r="C1203" s="93"/>
      <c r="D1203" s="94">
        <f t="shared" si="128"/>
        <v>0</v>
      </c>
      <c r="E1203" s="355">
        <f t="shared" si="126"/>
        <v>0</v>
      </c>
      <c r="F1203" s="94">
        <f t="shared" si="129"/>
        <v>0</v>
      </c>
      <c r="G1203" s="94">
        <f>IF(AND(C1203&lt;&gt;"",SUM(G$34:G1202)&lt;E$25),$E$25/$E$29,0)</f>
        <v>0</v>
      </c>
      <c r="H1203" s="94">
        <f t="shared" si="130"/>
        <v>0</v>
      </c>
      <c r="I1203" s="94">
        <f t="shared" si="132"/>
        <v>0</v>
      </c>
      <c r="J1203" s="320" t="str">
        <f t="shared" si="131"/>
        <v>2119–2120</v>
      </c>
      <c r="L1203" s="356"/>
      <c r="N1203" s="95"/>
    </row>
    <row r="1204" spans="1:14" x14ac:dyDescent="0.3">
      <c r="A1204" s="354">
        <v>80355</v>
      </c>
      <c r="B1204" s="92">
        <f t="shared" si="127"/>
        <v>0</v>
      </c>
      <c r="C1204" s="93"/>
      <c r="D1204" s="94">
        <f t="shared" si="128"/>
        <v>0</v>
      </c>
      <c r="E1204" s="355">
        <f t="shared" si="126"/>
        <v>0</v>
      </c>
      <c r="F1204" s="94">
        <f t="shared" si="129"/>
        <v>0</v>
      </c>
      <c r="G1204" s="94">
        <f>IF(AND(C1204&lt;&gt;"",SUM(G$34:G1203)&lt;E$25),$E$25/$E$29,0)</f>
        <v>0</v>
      </c>
      <c r="H1204" s="94">
        <f t="shared" si="130"/>
        <v>0</v>
      </c>
      <c r="I1204" s="94">
        <f t="shared" si="132"/>
        <v>0</v>
      </c>
      <c r="J1204" s="320" t="str">
        <f t="shared" si="131"/>
        <v>2119–2120</v>
      </c>
      <c r="L1204" s="356"/>
      <c r="N1204" s="95"/>
    </row>
    <row r="1205" spans="1:14" x14ac:dyDescent="0.3">
      <c r="A1205" s="354">
        <v>80386</v>
      </c>
      <c r="B1205" s="92">
        <f t="shared" si="127"/>
        <v>0</v>
      </c>
      <c r="C1205" s="93"/>
      <c r="D1205" s="94">
        <f t="shared" si="128"/>
        <v>0</v>
      </c>
      <c r="E1205" s="355">
        <f t="shared" si="126"/>
        <v>0</v>
      </c>
      <c r="F1205" s="94">
        <f t="shared" si="129"/>
        <v>0</v>
      </c>
      <c r="G1205" s="94">
        <f>IF(AND(C1205&lt;&gt;"",SUM(G$34:G1204)&lt;E$25),$E$25/$E$29,0)</f>
        <v>0</v>
      </c>
      <c r="H1205" s="94">
        <f t="shared" si="130"/>
        <v>0</v>
      </c>
      <c r="I1205" s="94">
        <f t="shared" si="132"/>
        <v>0</v>
      </c>
      <c r="J1205" s="320" t="str">
        <f t="shared" si="131"/>
        <v>2119–2120</v>
      </c>
      <c r="L1205" s="356"/>
      <c r="N1205" s="95"/>
    </row>
    <row r="1206" spans="1:14" x14ac:dyDescent="0.3">
      <c r="A1206" s="354">
        <v>80415</v>
      </c>
      <c r="B1206" s="92">
        <f t="shared" si="127"/>
        <v>0</v>
      </c>
      <c r="C1206" s="93"/>
      <c r="D1206" s="94">
        <f t="shared" si="128"/>
        <v>0</v>
      </c>
      <c r="E1206" s="355">
        <f t="shared" si="126"/>
        <v>0</v>
      </c>
      <c r="F1206" s="94">
        <f t="shared" si="129"/>
        <v>0</v>
      </c>
      <c r="G1206" s="94">
        <f>IF(AND(C1206&lt;&gt;"",SUM(G$34:G1205)&lt;E$25),$E$25/$E$29,0)</f>
        <v>0</v>
      </c>
      <c r="H1206" s="94">
        <f t="shared" si="130"/>
        <v>0</v>
      </c>
      <c r="I1206" s="94">
        <f t="shared" si="132"/>
        <v>0</v>
      </c>
      <c r="J1206" s="320" t="str">
        <f t="shared" si="131"/>
        <v>2119–2120</v>
      </c>
      <c r="L1206" s="356"/>
      <c r="N1206" s="95"/>
    </row>
    <row r="1207" spans="1:14" x14ac:dyDescent="0.3">
      <c r="A1207" s="354">
        <v>80446</v>
      </c>
      <c r="B1207" s="92">
        <f t="shared" si="127"/>
        <v>0</v>
      </c>
      <c r="C1207" s="93"/>
      <c r="D1207" s="94">
        <f t="shared" si="128"/>
        <v>0</v>
      </c>
      <c r="E1207" s="355">
        <f t="shared" si="126"/>
        <v>0</v>
      </c>
      <c r="F1207" s="94">
        <f t="shared" si="129"/>
        <v>0</v>
      </c>
      <c r="G1207" s="94">
        <f>IF(AND(C1207&lt;&gt;"",SUM(G$34:G1206)&lt;E$25),$E$25/$E$29,0)</f>
        <v>0</v>
      </c>
      <c r="H1207" s="94">
        <f t="shared" si="130"/>
        <v>0</v>
      </c>
      <c r="I1207" s="94">
        <f t="shared" si="132"/>
        <v>0</v>
      </c>
      <c r="J1207" s="320" t="str">
        <f t="shared" si="131"/>
        <v>2119–2120</v>
      </c>
      <c r="L1207" s="356"/>
      <c r="N1207" s="95"/>
    </row>
    <row r="1208" spans="1:14" x14ac:dyDescent="0.3">
      <c r="A1208" s="354">
        <v>80476</v>
      </c>
      <c r="B1208" s="92">
        <f t="shared" si="127"/>
        <v>0</v>
      </c>
      <c r="C1208" s="93"/>
      <c r="D1208" s="94">
        <f t="shared" si="128"/>
        <v>0</v>
      </c>
      <c r="E1208" s="355">
        <f t="shared" si="126"/>
        <v>0</v>
      </c>
      <c r="F1208" s="94">
        <f t="shared" si="129"/>
        <v>0</v>
      </c>
      <c r="G1208" s="94">
        <f>IF(AND(C1208&lt;&gt;"",SUM(G$34:G1207)&lt;E$25),$E$25/$E$29,0)</f>
        <v>0</v>
      </c>
      <c r="H1208" s="94">
        <f t="shared" si="130"/>
        <v>0</v>
      </c>
      <c r="I1208" s="94">
        <f t="shared" si="132"/>
        <v>0</v>
      </c>
      <c r="J1208" s="320" t="str">
        <f t="shared" si="131"/>
        <v>2119–2120</v>
      </c>
      <c r="L1208" s="356"/>
      <c r="N1208" s="95"/>
    </row>
    <row r="1209" spans="1:14" x14ac:dyDescent="0.3">
      <c r="A1209" s="354">
        <v>80507</v>
      </c>
      <c r="B1209" s="92">
        <f t="shared" si="127"/>
        <v>0</v>
      </c>
      <c r="C1209" s="93"/>
      <c r="D1209" s="94">
        <f t="shared" si="128"/>
        <v>0</v>
      </c>
      <c r="E1209" s="355">
        <f t="shared" si="126"/>
        <v>0</v>
      </c>
      <c r="F1209" s="94">
        <f t="shared" si="129"/>
        <v>0</v>
      </c>
      <c r="G1209" s="94">
        <f>IF(AND(C1209&lt;&gt;"",SUM(G$34:G1208)&lt;E$25),$E$25/$E$29,0)</f>
        <v>0</v>
      </c>
      <c r="H1209" s="94">
        <f t="shared" si="130"/>
        <v>0</v>
      </c>
      <c r="I1209" s="94">
        <f t="shared" si="132"/>
        <v>0</v>
      </c>
      <c r="J1209" s="320" t="str">
        <f t="shared" si="131"/>
        <v>2119–2120</v>
      </c>
      <c r="L1209" s="356"/>
      <c r="N1209" s="95"/>
    </row>
    <row r="1210" spans="1:14" x14ac:dyDescent="0.3">
      <c r="A1210" s="354">
        <v>80537</v>
      </c>
      <c r="B1210" s="92">
        <f t="shared" si="127"/>
        <v>0</v>
      </c>
      <c r="C1210" s="93"/>
      <c r="D1210" s="94">
        <f t="shared" si="128"/>
        <v>0</v>
      </c>
      <c r="E1210" s="355">
        <f t="shared" si="126"/>
        <v>0</v>
      </c>
      <c r="F1210" s="94">
        <f t="shared" si="129"/>
        <v>0</v>
      </c>
      <c r="G1210" s="94">
        <f>IF(AND(C1210&lt;&gt;"",SUM(G$34:G1209)&lt;E$25),$E$25/$E$29,0)</f>
        <v>0</v>
      </c>
      <c r="H1210" s="94">
        <f t="shared" si="130"/>
        <v>0</v>
      </c>
      <c r="I1210" s="94">
        <f t="shared" si="132"/>
        <v>0</v>
      </c>
      <c r="J1210" s="320" t="str">
        <f t="shared" si="131"/>
        <v>2120–2121</v>
      </c>
      <c r="L1210" s="356"/>
      <c r="N1210" s="95"/>
    </row>
    <row r="1211" spans="1:14" x14ac:dyDescent="0.3">
      <c r="A1211" s="354">
        <v>80568</v>
      </c>
      <c r="B1211" s="92">
        <f t="shared" si="127"/>
        <v>0</v>
      </c>
      <c r="C1211" s="93"/>
      <c r="D1211" s="94">
        <f t="shared" si="128"/>
        <v>0</v>
      </c>
      <c r="E1211" s="355">
        <f t="shared" si="126"/>
        <v>0</v>
      </c>
      <c r="F1211" s="94">
        <f t="shared" si="129"/>
        <v>0</v>
      </c>
      <c r="G1211" s="94">
        <f>IF(AND(C1211&lt;&gt;"",SUM(G$34:G1210)&lt;E$25),$E$25/$E$29,0)</f>
        <v>0</v>
      </c>
      <c r="H1211" s="94">
        <f t="shared" si="130"/>
        <v>0</v>
      </c>
      <c r="I1211" s="94">
        <f t="shared" si="132"/>
        <v>0</v>
      </c>
      <c r="J1211" s="320" t="str">
        <f t="shared" si="131"/>
        <v>2120–2121</v>
      </c>
      <c r="L1211" s="356"/>
      <c r="N1211" s="95"/>
    </row>
    <row r="1212" spans="1:14" x14ac:dyDescent="0.3">
      <c r="A1212" s="354">
        <v>80599</v>
      </c>
      <c r="B1212" s="92">
        <f t="shared" si="127"/>
        <v>0</v>
      </c>
      <c r="C1212" s="93"/>
      <c r="D1212" s="94">
        <f t="shared" si="128"/>
        <v>0</v>
      </c>
      <c r="E1212" s="355">
        <f t="shared" si="126"/>
        <v>0</v>
      </c>
      <c r="F1212" s="94">
        <f t="shared" si="129"/>
        <v>0</v>
      </c>
      <c r="G1212" s="94">
        <f>IF(AND(C1212&lt;&gt;"",SUM(G$34:G1211)&lt;E$25),$E$25/$E$29,0)</f>
        <v>0</v>
      </c>
      <c r="H1212" s="94">
        <f t="shared" si="130"/>
        <v>0</v>
      </c>
      <c r="I1212" s="94">
        <f t="shared" si="132"/>
        <v>0</v>
      </c>
      <c r="J1212" s="320" t="str">
        <f t="shared" si="131"/>
        <v>2120–2121</v>
      </c>
      <c r="L1212" s="356"/>
      <c r="N1212" s="95"/>
    </row>
    <row r="1213" spans="1:14" x14ac:dyDescent="0.3">
      <c r="A1213" s="354">
        <v>80629</v>
      </c>
      <c r="B1213" s="92">
        <f t="shared" si="127"/>
        <v>0</v>
      </c>
      <c r="C1213" s="93"/>
      <c r="D1213" s="94">
        <f t="shared" si="128"/>
        <v>0</v>
      </c>
      <c r="E1213" s="355">
        <f t="shared" si="126"/>
        <v>0</v>
      </c>
      <c r="F1213" s="94">
        <f t="shared" si="129"/>
        <v>0</v>
      </c>
      <c r="G1213" s="94">
        <f>IF(AND(C1213&lt;&gt;"",SUM(G$34:G1212)&lt;E$25),$E$25/$E$29,0)</f>
        <v>0</v>
      </c>
      <c r="H1213" s="94">
        <f t="shared" si="130"/>
        <v>0</v>
      </c>
      <c r="I1213" s="94">
        <f t="shared" si="132"/>
        <v>0</v>
      </c>
      <c r="J1213" s="320" t="str">
        <f t="shared" si="131"/>
        <v>2120–2121</v>
      </c>
      <c r="L1213" s="356"/>
      <c r="N1213" s="95"/>
    </row>
    <row r="1214" spans="1:14" x14ac:dyDescent="0.3">
      <c r="A1214" s="354">
        <v>80660</v>
      </c>
      <c r="B1214" s="92">
        <f t="shared" si="127"/>
        <v>0</v>
      </c>
      <c r="C1214" s="93"/>
      <c r="D1214" s="94">
        <f t="shared" si="128"/>
        <v>0</v>
      </c>
      <c r="E1214" s="355">
        <f t="shared" si="126"/>
        <v>0</v>
      </c>
      <c r="F1214" s="94">
        <f t="shared" si="129"/>
        <v>0</v>
      </c>
      <c r="G1214" s="94">
        <f>IF(AND(C1214&lt;&gt;"",SUM(G$34:G1213)&lt;E$25),$E$25/$E$29,0)</f>
        <v>0</v>
      </c>
      <c r="H1214" s="94">
        <f t="shared" si="130"/>
        <v>0</v>
      </c>
      <c r="I1214" s="94">
        <f t="shared" si="132"/>
        <v>0</v>
      </c>
      <c r="J1214" s="320" t="str">
        <f t="shared" si="131"/>
        <v>2120–2121</v>
      </c>
      <c r="L1214" s="356"/>
      <c r="N1214" s="95"/>
    </row>
    <row r="1215" spans="1:14" x14ac:dyDescent="0.3">
      <c r="A1215" s="354">
        <v>80690</v>
      </c>
      <c r="B1215" s="92">
        <f t="shared" si="127"/>
        <v>0</v>
      </c>
      <c r="C1215" s="93"/>
      <c r="D1215" s="94">
        <f t="shared" si="128"/>
        <v>0</v>
      </c>
      <c r="E1215" s="355">
        <f t="shared" si="126"/>
        <v>0</v>
      </c>
      <c r="F1215" s="94">
        <f t="shared" si="129"/>
        <v>0</v>
      </c>
      <c r="G1215" s="94">
        <f>IF(AND(C1215&lt;&gt;"",SUM(G$34:G1214)&lt;E$25),$E$25/$E$29,0)</f>
        <v>0</v>
      </c>
      <c r="H1215" s="94">
        <f t="shared" si="130"/>
        <v>0</v>
      </c>
      <c r="I1215" s="94">
        <f t="shared" si="132"/>
        <v>0</v>
      </c>
      <c r="J1215" s="320" t="str">
        <f t="shared" si="131"/>
        <v>2120–2121</v>
      </c>
      <c r="L1215" s="356"/>
      <c r="N1215" s="95"/>
    </row>
    <row r="1216" spans="1:14" x14ac:dyDescent="0.3">
      <c r="A1216" s="354">
        <v>80721</v>
      </c>
      <c r="B1216" s="92">
        <f t="shared" si="127"/>
        <v>0</v>
      </c>
      <c r="C1216" s="93"/>
      <c r="D1216" s="94">
        <f t="shared" si="128"/>
        <v>0</v>
      </c>
      <c r="E1216" s="355">
        <f t="shared" si="126"/>
        <v>0</v>
      </c>
      <c r="F1216" s="94">
        <f t="shared" si="129"/>
        <v>0</v>
      </c>
      <c r="G1216" s="94">
        <f>IF(AND(C1216&lt;&gt;"",SUM(G$34:G1215)&lt;E$25),$E$25/$E$29,0)</f>
        <v>0</v>
      </c>
      <c r="H1216" s="94">
        <f t="shared" si="130"/>
        <v>0</v>
      </c>
      <c r="I1216" s="94">
        <f t="shared" si="132"/>
        <v>0</v>
      </c>
      <c r="J1216" s="320" t="str">
        <f t="shared" si="131"/>
        <v>2120–2121</v>
      </c>
      <c r="L1216" s="356"/>
      <c r="N1216" s="95"/>
    </row>
    <row r="1217" spans="1:14" x14ac:dyDescent="0.3">
      <c r="A1217" s="354">
        <v>80752</v>
      </c>
      <c r="B1217" s="92">
        <f t="shared" si="127"/>
        <v>0</v>
      </c>
      <c r="C1217" s="93"/>
      <c r="D1217" s="94">
        <f t="shared" si="128"/>
        <v>0</v>
      </c>
      <c r="E1217" s="355">
        <f t="shared" si="126"/>
        <v>0</v>
      </c>
      <c r="F1217" s="94">
        <f t="shared" si="129"/>
        <v>0</v>
      </c>
      <c r="G1217" s="94">
        <f>IF(AND(C1217&lt;&gt;"",SUM(G$34:G1216)&lt;E$25),$E$25/$E$29,0)</f>
        <v>0</v>
      </c>
      <c r="H1217" s="94">
        <f t="shared" si="130"/>
        <v>0</v>
      </c>
      <c r="I1217" s="94">
        <f t="shared" si="132"/>
        <v>0</v>
      </c>
      <c r="J1217" s="320" t="str">
        <f t="shared" si="131"/>
        <v>2120–2121</v>
      </c>
      <c r="L1217" s="356"/>
      <c r="N1217" s="95"/>
    </row>
    <row r="1218" spans="1:14" x14ac:dyDescent="0.3">
      <c r="A1218" s="354">
        <v>80780</v>
      </c>
      <c r="B1218" s="92">
        <f t="shared" si="127"/>
        <v>0</v>
      </c>
      <c r="C1218" s="93"/>
      <c r="D1218" s="94">
        <f t="shared" si="128"/>
        <v>0</v>
      </c>
      <c r="E1218" s="355">
        <f t="shared" si="126"/>
        <v>0</v>
      </c>
      <c r="F1218" s="94">
        <f t="shared" si="129"/>
        <v>0</v>
      </c>
      <c r="G1218" s="94">
        <f>IF(AND(C1218&lt;&gt;"",SUM(G$34:G1217)&lt;E$25),$E$25/$E$29,0)</f>
        <v>0</v>
      </c>
      <c r="H1218" s="94">
        <f t="shared" si="130"/>
        <v>0</v>
      </c>
      <c r="I1218" s="94">
        <f t="shared" si="132"/>
        <v>0</v>
      </c>
      <c r="J1218" s="320" t="str">
        <f t="shared" si="131"/>
        <v>2120–2121</v>
      </c>
      <c r="L1218" s="356"/>
      <c r="N1218" s="95"/>
    </row>
    <row r="1219" spans="1:14" x14ac:dyDescent="0.3">
      <c r="A1219" s="354">
        <v>80811</v>
      </c>
      <c r="B1219" s="92">
        <f t="shared" si="127"/>
        <v>0</v>
      </c>
      <c r="C1219" s="93"/>
      <c r="D1219" s="94">
        <f t="shared" si="128"/>
        <v>0</v>
      </c>
      <c r="E1219" s="355">
        <f t="shared" si="126"/>
        <v>0</v>
      </c>
      <c r="F1219" s="94">
        <f t="shared" si="129"/>
        <v>0</v>
      </c>
      <c r="G1219" s="94">
        <f>IF(AND(C1219&lt;&gt;"",SUM(G$34:G1218)&lt;E$25),$E$25/$E$29,0)</f>
        <v>0</v>
      </c>
      <c r="H1219" s="94">
        <f t="shared" si="130"/>
        <v>0</v>
      </c>
      <c r="I1219" s="94">
        <f t="shared" si="132"/>
        <v>0</v>
      </c>
      <c r="J1219" s="320" t="str">
        <f t="shared" si="131"/>
        <v>2120–2121</v>
      </c>
      <c r="L1219" s="356"/>
      <c r="N1219" s="95"/>
    </row>
    <row r="1220" spans="1:14" x14ac:dyDescent="0.3">
      <c r="A1220" s="354">
        <v>80841</v>
      </c>
      <c r="B1220" s="92">
        <f t="shared" si="127"/>
        <v>0</v>
      </c>
      <c r="C1220" s="93"/>
      <c r="D1220" s="94">
        <f t="shared" si="128"/>
        <v>0</v>
      </c>
      <c r="E1220" s="355">
        <f t="shared" si="126"/>
        <v>0</v>
      </c>
      <c r="F1220" s="94">
        <f t="shared" si="129"/>
        <v>0</v>
      </c>
      <c r="G1220" s="94">
        <f>IF(AND(C1220&lt;&gt;"",SUM(G$34:G1219)&lt;E$25),$E$25/$E$29,0)</f>
        <v>0</v>
      </c>
      <c r="H1220" s="94">
        <f t="shared" si="130"/>
        <v>0</v>
      </c>
      <c r="I1220" s="94">
        <f t="shared" si="132"/>
        <v>0</v>
      </c>
      <c r="J1220" s="320" t="str">
        <f t="shared" si="131"/>
        <v>2120–2121</v>
      </c>
      <c r="L1220" s="356"/>
      <c r="N1220" s="95"/>
    </row>
    <row r="1221" spans="1:14" x14ac:dyDescent="0.3">
      <c r="A1221" s="354">
        <v>80872</v>
      </c>
      <c r="B1221" s="92">
        <f t="shared" si="127"/>
        <v>0</v>
      </c>
      <c r="C1221" s="93"/>
      <c r="D1221" s="94">
        <f t="shared" si="128"/>
        <v>0</v>
      </c>
      <c r="E1221" s="355">
        <f t="shared" si="126"/>
        <v>0</v>
      </c>
      <c r="F1221" s="94">
        <f t="shared" si="129"/>
        <v>0</v>
      </c>
      <c r="G1221" s="94">
        <f>IF(AND(C1221&lt;&gt;"",SUM(G$34:G1220)&lt;E$25),$E$25/$E$29,0)</f>
        <v>0</v>
      </c>
      <c r="H1221" s="94">
        <f t="shared" si="130"/>
        <v>0</v>
      </c>
      <c r="I1221" s="94">
        <f t="shared" si="132"/>
        <v>0</v>
      </c>
      <c r="J1221" s="320" t="str">
        <f t="shared" si="131"/>
        <v>2120–2121</v>
      </c>
      <c r="L1221" s="356"/>
      <c r="N1221" s="95"/>
    </row>
    <row r="1222" spans="1:14" x14ac:dyDescent="0.3">
      <c r="A1222" s="354">
        <v>80902</v>
      </c>
      <c r="B1222" s="92">
        <f t="shared" si="127"/>
        <v>0</v>
      </c>
      <c r="C1222" s="93"/>
      <c r="D1222" s="94">
        <f t="shared" si="128"/>
        <v>0</v>
      </c>
      <c r="E1222" s="355">
        <f t="shared" si="126"/>
        <v>0</v>
      </c>
      <c r="F1222" s="94">
        <f t="shared" si="129"/>
        <v>0</v>
      </c>
      <c r="G1222" s="94">
        <f>IF(AND(C1222&lt;&gt;"",SUM(G$34:G1221)&lt;E$25),$E$25/$E$29,0)</f>
        <v>0</v>
      </c>
      <c r="H1222" s="94">
        <f t="shared" si="130"/>
        <v>0</v>
      </c>
      <c r="I1222" s="94">
        <f t="shared" si="132"/>
        <v>0</v>
      </c>
      <c r="J1222" s="320" t="str">
        <f t="shared" si="131"/>
        <v>2121–2122</v>
      </c>
      <c r="L1222" s="356"/>
      <c r="N1222" s="95"/>
    </row>
    <row r="1223" spans="1:14" x14ac:dyDescent="0.3">
      <c r="A1223" s="354">
        <v>80933</v>
      </c>
      <c r="B1223" s="92">
        <f t="shared" si="127"/>
        <v>0</v>
      </c>
      <c r="C1223" s="93"/>
      <c r="D1223" s="94">
        <f t="shared" si="128"/>
        <v>0</v>
      </c>
      <c r="E1223" s="355">
        <f t="shared" si="126"/>
        <v>0</v>
      </c>
      <c r="F1223" s="94">
        <f t="shared" si="129"/>
        <v>0</v>
      </c>
      <c r="G1223" s="94">
        <f>IF(AND(C1223&lt;&gt;"",SUM(G$34:G1222)&lt;E$25),$E$25/$E$29,0)</f>
        <v>0</v>
      </c>
      <c r="H1223" s="94">
        <f t="shared" si="130"/>
        <v>0</v>
      </c>
      <c r="I1223" s="94">
        <f t="shared" si="132"/>
        <v>0</v>
      </c>
      <c r="J1223" s="320" t="str">
        <f t="shared" si="131"/>
        <v>2121–2122</v>
      </c>
      <c r="L1223" s="356"/>
      <c r="N1223" s="95"/>
    </row>
    <row r="1224" spans="1:14" x14ac:dyDescent="0.3">
      <c r="A1224" s="354">
        <v>80964</v>
      </c>
      <c r="B1224" s="92">
        <f t="shared" si="127"/>
        <v>0</v>
      </c>
      <c r="C1224" s="93"/>
      <c r="D1224" s="94">
        <f t="shared" si="128"/>
        <v>0</v>
      </c>
      <c r="E1224" s="355">
        <f t="shared" si="126"/>
        <v>0</v>
      </c>
      <c r="F1224" s="94">
        <f t="shared" si="129"/>
        <v>0</v>
      </c>
      <c r="G1224" s="94">
        <f>IF(AND(C1224&lt;&gt;"",SUM(G$34:G1223)&lt;E$25),$E$25/$E$29,0)</f>
        <v>0</v>
      </c>
      <c r="H1224" s="94">
        <f t="shared" si="130"/>
        <v>0</v>
      </c>
      <c r="I1224" s="94">
        <f t="shared" si="132"/>
        <v>0</v>
      </c>
      <c r="J1224" s="320" t="str">
        <f t="shared" si="131"/>
        <v>2121–2122</v>
      </c>
      <c r="L1224" s="356"/>
      <c r="N1224" s="95"/>
    </row>
    <row r="1225" spans="1:14" x14ac:dyDescent="0.3">
      <c r="A1225" s="354">
        <v>80994</v>
      </c>
      <c r="B1225" s="92">
        <f t="shared" si="127"/>
        <v>0</v>
      </c>
      <c r="C1225" s="93"/>
      <c r="D1225" s="94">
        <f t="shared" si="128"/>
        <v>0</v>
      </c>
      <c r="E1225" s="355">
        <f t="shared" si="126"/>
        <v>0</v>
      </c>
      <c r="F1225" s="94">
        <f t="shared" si="129"/>
        <v>0</v>
      </c>
      <c r="G1225" s="94">
        <f>IF(AND(C1225&lt;&gt;"",SUM(G$34:G1224)&lt;E$25),$E$25/$E$29,0)</f>
        <v>0</v>
      </c>
      <c r="H1225" s="94">
        <f t="shared" si="130"/>
        <v>0</v>
      </c>
      <c r="I1225" s="94">
        <f t="shared" si="132"/>
        <v>0</v>
      </c>
      <c r="J1225" s="320" t="str">
        <f t="shared" si="131"/>
        <v>2121–2122</v>
      </c>
      <c r="L1225" s="356"/>
      <c r="N1225" s="95"/>
    </row>
    <row r="1226" spans="1:14" x14ac:dyDescent="0.3">
      <c r="A1226" s="354">
        <v>81025</v>
      </c>
      <c r="B1226" s="92">
        <f t="shared" si="127"/>
        <v>0</v>
      </c>
      <c r="C1226" s="93"/>
      <c r="D1226" s="94">
        <f t="shared" si="128"/>
        <v>0</v>
      </c>
      <c r="E1226" s="355">
        <f t="shared" si="126"/>
        <v>0</v>
      </c>
      <c r="F1226" s="94">
        <f t="shared" si="129"/>
        <v>0</v>
      </c>
      <c r="G1226" s="94">
        <f>IF(AND(C1226&lt;&gt;"",SUM(G$34:G1225)&lt;E$25),$E$25/$E$29,0)</f>
        <v>0</v>
      </c>
      <c r="H1226" s="94">
        <f t="shared" si="130"/>
        <v>0</v>
      </c>
      <c r="I1226" s="94">
        <f t="shared" si="132"/>
        <v>0</v>
      </c>
      <c r="J1226" s="320" t="str">
        <f t="shared" si="131"/>
        <v>2121–2122</v>
      </c>
      <c r="L1226" s="356"/>
      <c r="N1226" s="95"/>
    </row>
    <row r="1227" spans="1:14" x14ac:dyDescent="0.3">
      <c r="A1227" s="354">
        <v>81055</v>
      </c>
      <c r="B1227" s="92">
        <f t="shared" si="127"/>
        <v>0</v>
      </c>
      <c r="C1227" s="93"/>
      <c r="D1227" s="94">
        <f t="shared" si="128"/>
        <v>0</v>
      </c>
      <c r="E1227" s="355">
        <f t="shared" si="126"/>
        <v>0</v>
      </c>
      <c r="F1227" s="94">
        <f t="shared" si="129"/>
        <v>0</v>
      </c>
      <c r="G1227" s="94">
        <f>IF(AND(C1227&lt;&gt;"",SUM(G$34:G1226)&lt;E$25),$E$25/$E$29,0)</f>
        <v>0</v>
      </c>
      <c r="H1227" s="94">
        <f t="shared" si="130"/>
        <v>0</v>
      </c>
      <c r="I1227" s="94">
        <f t="shared" si="132"/>
        <v>0</v>
      </c>
      <c r="J1227" s="320" t="str">
        <f t="shared" si="131"/>
        <v>2121–2122</v>
      </c>
      <c r="L1227" s="356"/>
      <c r="N1227" s="95"/>
    </row>
    <row r="1228" spans="1:14" x14ac:dyDescent="0.3">
      <c r="A1228" s="354">
        <v>81086</v>
      </c>
      <c r="B1228" s="92">
        <f t="shared" si="127"/>
        <v>0</v>
      </c>
      <c r="C1228" s="93"/>
      <c r="D1228" s="94">
        <f t="shared" si="128"/>
        <v>0</v>
      </c>
      <c r="E1228" s="355">
        <f t="shared" si="126"/>
        <v>0</v>
      </c>
      <c r="F1228" s="94">
        <f t="shared" si="129"/>
        <v>0</v>
      </c>
      <c r="G1228" s="94">
        <f>IF(AND(C1228&lt;&gt;"",SUM(G$34:G1227)&lt;E$25),$E$25/$E$29,0)</f>
        <v>0</v>
      </c>
      <c r="H1228" s="94">
        <f t="shared" si="130"/>
        <v>0</v>
      </c>
      <c r="I1228" s="94">
        <f t="shared" si="132"/>
        <v>0</v>
      </c>
      <c r="J1228" s="320" t="str">
        <f t="shared" si="131"/>
        <v>2121–2122</v>
      </c>
      <c r="L1228" s="356"/>
      <c r="N1228" s="95"/>
    </row>
    <row r="1229" spans="1:14" x14ac:dyDescent="0.3">
      <c r="A1229" s="354">
        <v>81117</v>
      </c>
      <c r="B1229" s="92">
        <f t="shared" si="127"/>
        <v>0</v>
      </c>
      <c r="C1229" s="93"/>
      <c r="D1229" s="94">
        <f t="shared" si="128"/>
        <v>0</v>
      </c>
      <c r="E1229" s="355">
        <f t="shared" si="126"/>
        <v>0</v>
      </c>
      <c r="F1229" s="94">
        <f t="shared" si="129"/>
        <v>0</v>
      </c>
      <c r="G1229" s="94">
        <f>IF(AND(C1229&lt;&gt;"",SUM(G$34:G1228)&lt;E$25),$E$25/$E$29,0)</f>
        <v>0</v>
      </c>
      <c r="H1229" s="94">
        <f t="shared" si="130"/>
        <v>0</v>
      </c>
      <c r="I1229" s="94">
        <f t="shared" si="132"/>
        <v>0</v>
      </c>
      <c r="J1229" s="320" t="str">
        <f t="shared" si="131"/>
        <v>2121–2122</v>
      </c>
      <c r="L1229" s="356"/>
      <c r="N1229" s="95"/>
    </row>
    <row r="1230" spans="1:14" x14ac:dyDescent="0.3">
      <c r="A1230" s="354">
        <v>81145</v>
      </c>
      <c r="B1230" s="92">
        <f t="shared" si="127"/>
        <v>0</v>
      </c>
      <c r="C1230" s="93"/>
      <c r="D1230" s="94">
        <f t="shared" si="128"/>
        <v>0</v>
      </c>
      <c r="E1230" s="355">
        <f t="shared" si="126"/>
        <v>0</v>
      </c>
      <c r="F1230" s="94">
        <f t="shared" si="129"/>
        <v>0</v>
      </c>
      <c r="G1230" s="94">
        <f>IF(AND(C1230&lt;&gt;"",SUM(G$34:G1229)&lt;E$25),$E$25/$E$29,0)</f>
        <v>0</v>
      </c>
      <c r="H1230" s="94">
        <f t="shared" si="130"/>
        <v>0</v>
      </c>
      <c r="I1230" s="94">
        <f t="shared" si="132"/>
        <v>0</v>
      </c>
      <c r="J1230" s="320" t="str">
        <f t="shared" si="131"/>
        <v>2121–2122</v>
      </c>
      <c r="L1230" s="356"/>
      <c r="N1230" s="95"/>
    </row>
    <row r="1231" spans="1:14" x14ac:dyDescent="0.3">
      <c r="A1231" s="354">
        <v>81176</v>
      </c>
      <c r="B1231" s="92">
        <f t="shared" si="127"/>
        <v>0</v>
      </c>
      <c r="C1231" s="93"/>
      <c r="D1231" s="94">
        <f t="shared" si="128"/>
        <v>0</v>
      </c>
      <c r="E1231" s="355">
        <f t="shared" si="126"/>
        <v>0</v>
      </c>
      <c r="F1231" s="94">
        <f t="shared" si="129"/>
        <v>0</v>
      </c>
      <c r="G1231" s="94">
        <f>IF(AND(C1231&lt;&gt;"",SUM(G$34:G1230)&lt;E$25),$E$25/$E$29,0)</f>
        <v>0</v>
      </c>
      <c r="H1231" s="94">
        <f t="shared" si="130"/>
        <v>0</v>
      </c>
      <c r="I1231" s="94">
        <f t="shared" si="132"/>
        <v>0</v>
      </c>
      <c r="J1231" s="320" t="str">
        <f t="shared" si="131"/>
        <v>2121–2122</v>
      </c>
      <c r="L1231" s="356"/>
      <c r="N1231" s="95"/>
    </row>
    <row r="1232" spans="1:14" x14ac:dyDescent="0.3">
      <c r="A1232" s="354">
        <v>81206</v>
      </c>
      <c r="B1232" s="92">
        <f t="shared" si="127"/>
        <v>0</v>
      </c>
      <c r="C1232" s="93"/>
      <c r="D1232" s="94">
        <f t="shared" si="128"/>
        <v>0</v>
      </c>
      <c r="E1232" s="355">
        <f t="shared" si="126"/>
        <v>0</v>
      </c>
      <c r="F1232" s="94">
        <f t="shared" si="129"/>
        <v>0</v>
      </c>
      <c r="G1232" s="94">
        <f>IF(AND(C1232&lt;&gt;"",SUM(G$34:G1231)&lt;E$25),$E$25/$E$29,0)</f>
        <v>0</v>
      </c>
      <c r="H1232" s="94">
        <f t="shared" si="130"/>
        <v>0</v>
      </c>
      <c r="I1232" s="94">
        <f t="shared" si="132"/>
        <v>0</v>
      </c>
      <c r="J1232" s="320" t="str">
        <f t="shared" si="131"/>
        <v>2121–2122</v>
      </c>
      <c r="L1232" s="356"/>
      <c r="N1232" s="95"/>
    </row>
    <row r="1233" spans="1:15" x14ac:dyDescent="0.3">
      <c r="A1233" s="354">
        <v>81237</v>
      </c>
      <c r="B1233" s="92">
        <f t="shared" si="127"/>
        <v>0</v>
      </c>
      <c r="C1233" s="93"/>
      <c r="D1233" s="94">
        <f t="shared" si="128"/>
        <v>0</v>
      </c>
      <c r="E1233" s="355">
        <f t="shared" si="126"/>
        <v>0</v>
      </c>
      <c r="F1233" s="94">
        <f t="shared" si="129"/>
        <v>0</v>
      </c>
      <c r="G1233" s="94">
        <f>IF(AND(C1233&lt;&gt;"",SUM(G$34:G1232)&lt;E$25),$E$25/$E$29,0)</f>
        <v>0</v>
      </c>
      <c r="H1233" s="94">
        <f t="shared" si="130"/>
        <v>0</v>
      </c>
      <c r="I1233" s="94">
        <f t="shared" si="132"/>
        <v>0</v>
      </c>
      <c r="J1233" s="320" t="str">
        <f t="shared" si="131"/>
        <v>2121–2122</v>
      </c>
      <c r="L1233" s="356"/>
      <c r="N1233" s="95"/>
    </row>
    <row r="1234" spans="1:15" x14ac:dyDescent="0.3">
      <c r="A1234" s="354">
        <v>81267</v>
      </c>
      <c r="B1234" s="92">
        <f t="shared" si="127"/>
        <v>0</v>
      </c>
      <c r="C1234" s="93"/>
      <c r="D1234" s="94">
        <f t="shared" si="128"/>
        <v>0</v>
      </c>
      <c r="E1234" s="355">
        <f t="shared" si="126"/>
        <v>0</v>
      </c>
      <c r="F1234" s="94">
        <f t="shared" si="129"/>
        <v>0</v>
      </c>
      <c r="G1234" s="94">
        <f>IF(AND(C1234&lt;&gt;"",SUM(G$34:G1233)&lt;E$25),$E$25/$E$29,0)</f>
        <v>0</v>
      </c>
      <c r="H1234" s="94">
        <f t="shared" si="130"/>
        <v>0</v>
      </c>
      <c r="I1234" s="94">
        <f t="shared" si="132"/>
        <v>0</v>
      </c>
      <c r="J1234" s="320" t="str">
        <f t="shared" si="131"/>
        <v>2122–2123</v>
      </c>
      <c r="L1234" s="356"/>
      <c r="N1234" s="95"/>
    </row>
    <row r="1235" spans="1:15" x14ac:dyDescent="0.3">
      <c r="A1235" s="354">
        <v>81298</v>
      </c>
      <c r="B1235" s="92">
        <f t="shared" si="127"/>
        <v>0</v>
      </c>
      <c r="C1235" s="93"/>
      <c r="D1235" s="94">
        <f t="shared" si="128"/>
        <v>0</v>
      </c>
      <c r="E1235" s="355">
        <f t="shared" si="126"/>
        <v>0</v>
      </c>
      <c r="F1235" s="94">
        <f t="shared" si="129"/>
        <v>0</v>
      </c>
      <c r="G1235" s="94">
        <f>IF(AND(C1235&lt;&gt;"",SUM(G$34:G1234)&lt;E$25),$E$25/$E$29,0)</f>
        <v>0</v>
      </c>
      <c r="H1235" s="94">
        <f t="shared" si="130"/>
        <v>0</v>
      </c>
      <c r="I1235" s="94">
        <f t="shared" si="132"/>
        <v>0</v>
      </c>
      <c r="J1235" s="320" t="str">
        <f t="shared" si="131"/>
        <v>2122–2123</v>
      </c>
      <c r="L1235" s="356"/>
      <c r="N1235" s="95"/>
    </row>
    <row r="1236" spans="1:15" x14ac:dyDescent="0.3">
      <c r="A1236" s="354">
        <v>81329</v>
      </c>
      <c r="B1236" s="92">
        <f t="shared" si="127"/>
        <v>0</v>
      </c>
      <c r="C1236" s="93"/>
      <c r="D1236" s="94">
        <f t="shared" si="128"/>
        <v>0</v>
      </c>
      <c r="E1236" s="355">
        <f t="shared" si="126"/>
        <v>0</v>
      </c>
      <c r="F1236" s="94">
        <f t="shared" si="129"/>
        <v>0</v>
      </c>
      <c r="G1236" s="94">
        <f>IF(AND(C1236&lt;&gt;"",SUM(G$34:G1235)&lt;E$25),$E$25/$E$29,0)</f>
        <v>0</v>
      </c>
      <c r="H1236" s="94">
        <f t="shared" si="130"/>
        <v>0</v>
      </c>
      <c r="I1236" s="94">
        <f t="shared" si="132"/>
        <v>0</v>
      </c>
      <c r="J1236" s="320" t="str">
        <f t="shared" si="131"/>
        <v>2122–2123</v>
      </c>
      <c r="L1236" s="356"/>
      <c r="N1236" s="95"/>
    </row>
    <row r="1237" spans="1:15" x14ac:dyDescent="0.3">
      <c r="A1237" s="354">
        <v>81359</v>
      </c>
      <c r="B1237" s="92">
        <f t="shared" si="127"/>
        <v>0</v>
      </c>
      <c r="C1237" s="93"/>
      <c r="D1237" s="94">
        <f t="shared" si="128"/>
        <v>0</v>
      </c>
      <c r="E1237" s="355">
        <f t="shared" si="126"/>
        <v>0</v>
      </c>
      <c r="F1237" s="94">
        <f t="shared" si="129"/>
        <v>0</v>
      </c>
      <c r="G1237" s="94">
        <f>IF(AND(C1237&lt;&gt;"",SUM(G$34:G1236)&lt;E$25),$E$25/$E$29,0)</f>
        <v>0</v>
      </c>
      <c r="H1237" s="94">
        <f t="shared" si="130"/>
        <v>0</v>
      </c>
      <c r="I1237" s="94">
        <f t="shared" si="132"/>
        <v>0</v>
      </c>
      <c r="J1237" s="320" t="str">
        <f t="shared" si="131"/>
        <v>2122–2123</v>
      </c>
      <c r="L1237" s="356"/>
      <c r="N1237" s="95"/>
    </row>
    <row r="1238" spans="1:15" x14ac:dyDescent="0.3">
      <c r="A1238" s="354">
        <v>81390</v>
      </c>
      <c r="B1238" s="92">
        <f t="shared" si="127"/>
        <v>0</v>
      </c>
      <c r="C1238" s="93"/>
      <c r="D1238" s="94">
        <f t="shared" si="128"/>
        <v>0</v>
      </c>
      <c r="E1238" s="355">
        <f t="shared" si="126"/>
        <v>0</v>
      </c>
      <c r="F1238" s="94">
        <f t="shared" si="129"/>
        <v>0</v>
      </c>
      <c r="G1238" s="94">
        <f>IF(AND(C1238&lt;&gt;"",SUM(G$34:G1237)&lt;E$25),$E$25/$E$29,0)</f>
        <v>0</v>
      </c>
      <c r="H1238" s="94">
        <f t="shared" si="130"/>
        <v>0</v>
      </c>
      <c r="I1238" s="94">
        <f t="shared" si="132"/>
        <v>0</v>
      </c>
      <c r="J1238" s="320" t="str">
        <f t="shared" si="131"/>
        <v>2122–2123</v>
      </c>
      <c r="L1238" s="356"/>
      <c r="N1238" s="95"/>
    </row>
    <row r="1239" spans="1:15" x14ac:dyDescent="0.3">
      <c r="A1239" s="354">
        <v>81420</v>
      </c>
      <c r="B1239" s="92">
        <f t="shared" si="127"/>
        <v>0</v>
      </c>
      <c r="C1239" s="93"/>
      <c r="D1239" s="94">
        <f t="shared" si="128"/>
        <v>0</v>
      </c>
      <c r="E1239" s="355">
        <f t="shared" si="126"/>
        <v>0</v>
      </c>
      <c r="F1239" s="94">
        <f t="shared" si="129"/>
        <v>0</v>
      </c>
      <c r="G1239" s="94">
        <f>IF(AND(C1239&lt;&gt;"",SUM(G$34:G1238)&lt;E$25),$E$25/$E$29,0)</f>
        <v>0</v>
      </c>
      <c r="H1239" s="94">
        <f t="shared" si="130"/>
        <v>0</v>
      </c>
      <c r="I1239" s="94">
        <f t="shared" si="132"/>
        <v>0</v>
      </c>
      <c r="J1239" s="320" t="str">
        <f t="shared" si="131"/>
        <v>2122–2123</v>
      </c>
      <c r="L1239" s="356"/>
      <c r="N1239" s="95"/>
    </row>
    <row r="1240" spans="1:15" x14ac:dyDescent="0.3">
      <c r="A1240" s="354">
        <v>81451</v>
      </c>
      <c r="B1240" s="92">
        <f t="shared" si="127"/>
        <v>0</v>
      </c>
      <c r="C1240" s="93"/>
      <c r="D1240" s="94">
        <f t="shared" si="128"/>
        <v>0</v>
      </c>
      <c r="E1240" s="355">
        <f t="shared" si="126"/>
        <v>0</v>
      </c>
      <c r="F1240" s="94">
        <f t="shared" si="129"/>
        <v>0</v>
      </c>
      <c r="G1240" s="94">
        <f>IF(AND(C1240&lt;&gt;"",SUM(G$34:G1239)&lt;E$25),$E$25/$E$29,0)</f>
        <v>0</v>
      </c>
      <c r="H1240" s="94">
        <f t="shared" si="130"/>
        <v>0</v>
      </c>
      <c r="I1240" s="94">
        <f t="shared" si="132"/>
        <v>0</v>
      </c>
      <c r="J1240" s="320" t="str">
        <f t="shared" si="131"/>
        <v>2122–2123</v>
      </c>
      <c r="L1240" s="356"/>
      <c r="N1240" s="95"/>
    </row>
    <row r="1241" spans="1:15" x14ac:dyDescent="0.3">
      <c r="A1241" s="354">
        <v>81482</v>
      </c>
      <c r="B1241" s="92">
        <f t="shared" si="127"/>
        <v>0</v>
      </c>
      <c r="C1241" s="93"/>
      <c r="D1241" s="94">
        <f t="shared" si="128"/>
        <v>0</v>
      </c>
      <c r="E1241" s="355">
        <f t="shared" si="126"/>
        <v>0</v>
      </c>
      <c r="F1241" s="94">
        <f t="shared" si="129"/>
        <v>0</v>
      </c>
      <c r="G1241" s="94">
        <f>IF(AND(C1241&lt;&gt;"",SUM(G$34:G1240)&lt;E$25),$E$25/$E$29,0)</f>
        <v>0</v>
      </c>
      <c r="H1241" s="94">
        <f t="shared" si="130"/>
        <v>0</v>
      </c>
      <c r="I1241" s="94">
        <f t="shared" si="132"/>
        <v>0</v>
      </c>
      <c r="J1241" s="320" t="str">
        <f t="shared" si="131"/>
        <v>2122–2123</v>
      </c>
      <c r="L1241" s="356"/>
      <c r="N1241" s="95"/>
    </row>
    <row r="1242" spans="1:15" x14ac:dyDescent="0.3">
      <c r="A1242" s="354">
        <v>81510</v>
      </c>
      <c r="B1242" s="92">
        <f t="shared" si="127"/>
        <v>0</v>
      </c>
      <c r="C1242" s="93"/>
      <c r="D1242" s="94">
        <f t="shared" si="128"/>
        <v>0</v>
      </c>
      <c r="E1242" s="355">
        <f t="shared" si="126"/>
        <v>0</v>
      </c>
      <c r="F1242" s="94">
        <f t="shared" si="129"/>
        <v>0</v>
      </c>
      <c r="G1242" s="94">
        <f>IF(AND(C1242&lt;&gt;"",SUM(G$34:G1241)&lt;E$25),$E$25/$E$29,0)</f>
        <v>0</v>
      </c>
      <c r="H1242" s="94">
        <f t="shared" si="130"/>
        <v>0</v>
      </c>
      <c r="I1242" s="94">
        <f t="shared" si="132"/>
        <v>0</v>
      </c>
      <c r="J1242" s="320" t="str">
        <f t="shared" si="131"/>
        <v>2122–2123</v>
      </c>
      <c r="L1242" s="356"/>
      <c r="N1242" s="95"/>
    </row>
    <row r="1243" spans="1:15" x14ac:dyDescent="0.3">
      <c r="A1243" s="354">
        <v>81541</v>
      </c>
      <c r="B1243" s="92">
        <f t="shared" si="127"/>
        <v>0</v>
      </c>
      <c r="C1243" s="93"/>
      <c r="D1243" s="94">
        <f t="shared" si="128"/>
        <v>0</v>
      </c>
      <c r="E1243" s="355">
        <f t="shared" si="126"/>
        <v>0</v>
      </c>
      <c r="F1243" s="94">
        <f t="shared" si="129"/>
        <v>0</v>
      </c>
      <c r="G1243" s="94">
        <f>IF(AND(C1243&lt;&gt;"",SUM(G$34:G1242)&lt;E$25),$E$25/$E$29,0)</f>
        <v>0</v>
      </c>
      <c r="H1243" s="94">
        <f t="shared" si="130"/>
        <v>0</v>
      </c>
      <c r="I1243" s="94">
        <f t="shared" si="132"/>
        <v>0</v>
      </c>
      <c r="J1243" s="320" t="str">
        <f t="shared" si="131"/>
        <v>2122–2123</v>
      </c>
      <c r="L1243" s="356"/>
      <c r="N1243" s="95"/>
    </row>
    <row r="1244" spans="1:15" x14ac:dyDescent="0.3">
      <c r="A1244" s="354">
        <v>81571</v>
      </c>
      <c r="B1244" s="92">
        <f t="shared" si="127"/>
        <v>0</v>
      </c>
      <c r="C1244" s="93"/>
      <c r="D1244" s="94">
        <f t="shared" si="128"/>
        <v>0</v>
      </c>
      <c r="E1244" s="355">
        <f t="shared" si="126"/>
        <v>0</v>
      </c>
      <c r="F1244" s="94">
        <f t="shared" si="129"/>
        <v>0</v>
      </c>
      <c r="G1244" s="94">
        <f>IF(AND(C1244&lt;&gt;"",SUM(G$34:G1243)&lt;E$25),$E$25/$E$29,0)</f>
        <v>0</v>
      </c>
      <c r="H1244" s="94">
        <f t="shared" si="130"/>
        <v>0</v>
      </c>
      <c r="I1244" s="94">
        <f t="shared" si="132"/>
        <v>0</v>
      </c>
      <c r="J1244" s="320" t="str">
        <f t="shared" si="131"/>
        <v>2122–2123</v>
      </c>
      <c r="L1244" s="356"/>
      <c r="N1244" s="95"/>
    </row>
    <row r="1245" spans="1:15" x14ac:dyDescent="0.3">
      <c r="A1245" s="354">
        <v>81602</v>
      </c>
      <c r="B1245" s="92">
        <f t="shared" si="127"/>
        <v>0</v>
      </c>
      <c r="C1245" s="93"/>
      <c r="D1245" s="94">
        <f t="shared" si="128"/>
        <v>0</v>
      </c>
      <c r="E1245" s="355">
        <f t="shared" si="126"/>
        <v>0</v>
      </c>
      <c r="F1245" s="94">
        <f t="shared" si="129"/>
        <v>0</v>
      </c>
      <c r="G1245" s="94">
        <f>IF(AND(C1245&lt;&gt;"",SUM(G$34:G1244)&lt;E$25),$E$25/$E$29,0)</f>
        <v>0</v>
      </c>
      <c r="H1245" s="94">
        <f t="shared" si="130"/>
        <v>0</v>
      </c>
      <c r="I1245" s="94">
        <f t="shared" si="132"/>
        <v>0</v>
      </c>
      <c r="J1245" s="320" t="str">
        <f t="shared" si="131"/>
        <v>2122–2123</v>
      </c>
      <c r="L1245" s="356"/>
      <c r="N1245" s="95"/>
    </row>
    <row r="1246" spans="1:15" hidden="1" x14ac:dyDescent="0.3">
      <c r="B1246" s="320"/>
      <c r="C1246" s="68"/>
      <c r="D1246" s="320"/>
      <c r="F1246" s="320"/>
      <c r="G1246" s="320"/>
      <c r="O1246" s="359"/>
    </row>
  </sheetData>
  <sheetProtection algorithmName="SHA-512" hashValue="FvJaIZwTT29evd/JcUKZoFfwJ/I7AzY+5ye5tCujTDwlyF0hJ+xmr72/MdQuoAb1SkIRmpG6M1VPs2SU63ad3Q==" saltValue="GQH2olppyUHyRACxuRTKLA==" spinCount="100000" sheet="1" formatColumns="0" formatRows="0"/>
  <mergeCells count="68">
    <mergeCell ref="A29:C29"/>
    <mergeCell ref="E29:F29"/>
    <mergeCell ref="A31:I31"/>
    <mergeCell ref="D32:F32"/>
    <mergeCell ref="G32:I32"/>
    <mergeCell ref="A26:C26"/>
    <mergeCell ref="E26:F26"/>
    <mergeCell ref="A27:C27"/>
    <mergeCell ref="E27:F27"/>
    <mergeCell ref="A28:C28"/>
    <mergeCell ref="E28:F28"/>
    <mergeCell ref="A23:D23"/>
    <mergeCell ref="E23:F23"/>
    <mergeCell ref="A24:D24"/>
    <mergeCell ref="E24:F24"/>
    <mergeCell ref="A25:C25"/>
    <mergeCell ref="E25:F25"/>
    <mergeCell ref="A20:C20"/>
    <mergeCell ref="E20:F20"/>
    <mergeCell ref="A21:C21"/>
    <mergeCell ref="E21:F21"/>
    <mergeCell ref="A22:D22"/>
    <mergeCell ref="E22:F22"/>
    <mergeCell ref="A17:C17"/>
    <mergeCell ref="E17:F17"/>
    <mergeCell ref="A18:C18"/>
    <mergeCell ref="E18:F18"/>
    <mergeCell ref="G18:I19"/>
    <mergeCell ref="A19:C19"/>
    <mergeCell ref="E19:F19"/>
    <mergeCell ref="A14:C14"/>
    <mergeCell ref="E14:F14"/>
    <mergeCell ref="A15:C15"/>
    <mergeCell ref="E15:F15"/>
    <mergeCell ref="A16:D16"/>
    <mergeCell ref="E16:F16"/>
    <mergeCell ref="A12:C12"/>
    <mergeCell ref="E12:F12"/>
    <mergeCell ref="H12:P12"/>
    <mergeCell ref="A13:C13"/>
    <mergeCell ref="E13:F13"/>
    <mergeCell ref="H13:P13"/>
    <mergeCell ref="A10:C10"/>
    <mergeCell ref="E10:F10"/>
    <mergeCell ref="H10:P10"/>
    <mergeCell ref="A11:C11"/>
    <mergeCell ref="E11:F11"/>
    <mergeCell ref="H11:P11"/>
    <mergeCell ref="A8:C8"/>
    <mergeCell ref="E8:F8"/>
    <mergeCell ref="H8:P8"/>
    <mergeCell ref="A9:C9"/>
    <mergeCell ref="E9:F9"/>
    <mergeCell ref="H9:P9"/>
    <mergeCell ref="A5:F5"/>
    <mergeCell ref="A6:F6"/>
    <mergeCell ref="H6:Q6"/>
    <mergeCell ref="A7:C7"/>
    <mergeCell ref="E7:F7"/>
    <mergeCell ref="H7:I7"/>
    <mergeCell ref="C4:D4"/>
    <mergeCell ref="E4:F4"/>
    <mergeCell ref="G4:H4"/>
    <mergeCell ref="A1:F2"/>
    <mergeCell ref="G1:H1"/>
    <mergeCell ref="G2:H2"/>
    <mergeCell ref="A3:F3"/>
    <mergeCell ref="G3:H3"/>
  </mergeCells>
  <dataValidations count="3">
    <dataValidation operator="lessThan" allowBlank="1" showInputMessage="1" showErrorMessage="1" sqref="Q1246:Q1048576 Q31:Q32 A34:A1245 G29:I29 G27:I27 AD6 E27 E29 E21:E25 G18 G21:I25 R7 E19 R9:R27" xr:uid="{5225FD28-E8A2-4819-8B98-36629A1DC34C}"/>
    <dataValidation operator="lessThan" showInputMessage="1" showErrorMessage="1" sqref="C34:C276" xr:uid="{50999C11-C7F7-484E-BA17-141AA504B2C7}"/>
    <dataValidation type="textLength" operator="lessThan" allowBlank="1" showInputMessage="1" showErrorMessage="1" sqref="E28 G28:I28" xr:uid="{AAEC9F5D-A928-40F1-92FA-244E8F08D4DA}">
      <formula1>0</formula1>
    </dataValidation>
  </dataValidations>
  <pageMargins left="0.5" right="0.5" top="0.5" bottom="0.5" header="0.3" footer="0.3"/>
  <pageSetup scale="40" fitToHeight="100" orientation="portrait" r:id="rId1"/>
  <headerFooter>
    <oddHeader>&amp;C&amp;"arial,Bold"&amp;14GASB 96 
Amortization Schedule</oddHeader>
    <oddFooter>&amp;L&amp;"arial,Regular"&amp;12State Auditor's Office&amp;C&amp;"arial,Regular"&amp;12&amp;A&amp;R&amp;"arial,Regular"&amp;12Page &amp;P of &amp;N</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6C4AD748-A83A-4DCB-B269-E23ED4B39272}">
          <x14:formula1>
            <xm:f>'Drop-down Menus'!$E$1:$E$2</xm:f>
          </x14:formula1>
          <xm:sqref>Q8 O12 O10 Q10 Q12</xm:sqref>
        </x14:dataValidation>
        <x14:dataValidation type="list" allowBlank="1" showInputMessage="1" showErrorMessage="1" promptTitle="Enter Fiscal Reporting Year" prompt="Enter the current fiscal reporting year.  For example, 2024-2025 is FY2025 or July 1, 2024 through June 30, 2025" xr:uid="{CBCE1AE9-3597-49FF-8948-94F788B681A7}">
          <x14:formula1>
            <xm:f>'Drop-down Menus'!$D$1:$D$100</xm:f>
          </x14:formula1>
          <xm:sqref>I2</xm:sqref>
        </x14:dataValidation>
        <x14:dataValidation type="list" allowBlank="1" showInputMessage="1" showErrorMessage="1" promptTitle="Arrangement #" prompt="Select the associated Arrangement number found in column A of the Review Log." xr:uid="{FE8CE5C5-9204-4F30-88D5-92483D41370E}">
          <x14:formula1>
            <xm:f>'Review Log'!$A$7:$A$406</xm:f>
          </x14:formula1>
          <xm:sqref>I1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8D6F5-8F07-4069-B10B-0BF19B195ACD}">
  <sheetPr>
    <tabColor theme="9" tint="0.79998168889431442"/>
  </sheetPr>
  <dimension ref="A1:S101"/>
  <sheetViews>
    <sheetView workbookViewId="0">
      <selection activeCell="D54" sqref="D54"/>
    </sheetView>
  </sheetViews>
  <sheetFormatPr defaultColWidth="8.88671875" defaultRowHeight="15" x14ac:dyDescent="0.25"/>
  <cols>
    <col min="1" max="1" width="5.109375" style="128" customWidth="1"/>
    <col min="2" max="2" width="18.109375" style="128" bestFit="1" customWidth="1"/>
    <col min="3" max="3" width="29.33203125" style="128" bestFit="1" customWidth="1"/>
    <col min="4" max="4" width="9.44140625" style="128" customWidth="1"/>
    <col min="5" max="5" width="8.88671875" style="128"/>
    <col min="6" max="6" width="17.6640625" style="128" bestFit="1" customWidth="1"/>
    <col min="7" max="7" width="26.109375" style="128" bestFit="1" customWidth="1"/>
    <col min="8" max="8" width="39" style="128" customWidth="1"/>
    <col min="9" max="9" width="15.109375" style="128" customWidth="1"/>
    <col min="10" max="10" width="27.44140625" style="129" hidden="1" customWidth="1"/>
    <col min="11" max="11" width="36.5546875" style="129" hidden="1" customWidth="1"/>
    <col min="12" max="12" width="45.109375" style="129" hidden="1" customWidth="1"/>
    <col min="13" max="13" width="38.44140625" style="129" hidden="1" customWidth="1"/>
    <col min="14" max="14" width="31.109375" style="129" hidden="1" customWidth="1"/>
    <col min="15" max="15" width="6.44140625" style="128" bestFit="1" customWidth="1"/>
    <col min="16" max="16" width="4.88671875" style="128" customWidth="1"/>
    <col min="17" max="17" width="29.5546875" style="128" bestFit="1" customWidth="1"/>
    <col min="18" max="18" width="22.88671875" style="128" bestFit="1" customWidth="1"/>
    <col min="19" max="16384" width="8.88671875" style="128"/>
  </cols>
  <sheetData>
    <row r="1" spans="1:19" x14ac:dyDescent="0.25">
      <c r="A1" s="128" t="s">
        <v>0</v>
      </c>
      <c r="B1" s="128" t="s">
        <v>840</v>
      </c>
      <c r="C1" s="128" t="s">
        <v>4</v>
      </c>
      <c r="D1" s="128" t="s">
        <v>810</v>
      </c>
      <c r="E1" s="128" t="s">
        <v>0</v>
      </c>
      <c r="F1" s="130" t="s">
        <v>6</v>
      </c>
      <c r="G1" s="128" t="s">
        <v>16</v>
      </c>
      <c r="H1" s="128" t="s">
        <v>0</v>
      </c>
      <c r="I1" s="128" t="s">
        <v>841</v>
      </c>
      <c r="J1" s="131" t="s">
        <v>811</v>
      </c>
      <c r="K1" s="132" t="s">
        <v>812</v>
      </c>
      <c r="L1" s="132" t="s">
        <v>829</v>
      </c>
      <c r="M1" s="129" t="s">
        <v>842</v>
      </c>
      <c r="N1" s="129" t="s">
        <v>843</v>
      </c>
      <c r="O1" s="133" t="s">
        <v>844</v>
      </c>
      <c r="Q1" s="133" t="s">
        <v>20</v>
      </c>
      <c r="R1" s="130" t="s">
        <v>0</v>
      </c>
      <c r="S1" s="189" t="s">
        <v>1165</v>
      </c>
    </row>
    <row r="2" spans="1:19" x14ac:dyDescent="0.25">
      <c r="A2" s="128" t="s">
        <v>1</v>
      </c>
      <c r="B2" s="128">
        <v>10</v>
      </c>
      <c r="C2" s="128" t="s">
        <v>2</v>
      </c>
      <c r="D2" s="128" t="str">
        <f>LEFT(D1,4)+1&amp;"–"&amp;RIGHT(D1,4)+1</f>
        <v>2023–2024</v>
      </c>
      <c r="E2" s="128" t="s">
        <v>1</v>
      </c>
      <c r="F2" s="130" t="s">
        <v>5</v>
      </c>
      <c r="G2" s="128" t="s">
        <v>17</v>
      </c>
      <c r="H2" s="128" t="s">
        <v>1</v>
      </c>
      <c r="I2" s="128" t="s">
        <v>845</v>
      </c>
      <c r="J2" s="134" t="s">
        <v>813</v>
      </c>
      <c r="K2" s="132" t="s">
        <v>814</v>
      </c>
      <c r="L2" s="132" t="s">
        <v>830</v>
      </c>
      <c r="M2" s="129" t="s">
        <v>846</v>
      </c>
      <c r="N2" s="129" t="s">
        <v>847</v>
      </c>
      <c r="O2" s="133" t="s">
        <v>848</v>
      </c>
      <c r="P2" s="25" t="s">
        <v>46</v>
      </c>
      <c r="Q2" s="133" t="s">
        <v>21</v>
      </c>
      <c r="R2" s="130" t="s">
        <v>1</v>
      </c>
      <c r="S2" s="189" t="s">
        <v>1166</v>
      </c>
    </row>
    <row r="3" spans="1:19" x14ac:dyDescent="0.25">
      <c r="C3" s="128" t="s">
        <v>3</v>
      </c>
      <c r="D3" s="128" t="str">
        <f t="shared" ref="D3:D66" si="0">LEFT(D2,4)+1&amp;"–"&amp;RIGHT(D2,4)+1</f>
        <v>2024–2025</v>
      </c>
      <c r="E3" s="128" t="s">
        <v>22</v>
      </c>
      <c r="G3" s="128" t="s">
        <v>18</v>
      </c>
      <c r="H3" s="128" t="s">
        <v>997</v>
      </c>
      <c r="J3" s="134" t="s">
        <v>815</v>
      </c>
      <c r="K3" s="132" t="s">
        <v>816</v>
      </c>
      <c r="L3" s="132" t="s">
        <v>831</v>
      </c>
      <c r="M3" s="129" t="s">
        <v>849</v>
      </c>
      <c r="N3" s="129" t="s">
        <v>850</v>
      </c>
      <c r="O3" s="133" t="s">
        <v>851</v>
      </c>
      <c r="R3" s="130" t="s">
        <v>966</v>
      </c>
      <c r="S3" s="189" t="s">
        <v>1167</v>
      </c>
    </row>
    <row r="4" spans="1:19" x14ac:dyDescent="0.25">
      <c r="D4" s="128" t="str">
        <f t="shared" si="0"/>
        <v>2025–2026</v>
      </c>
      <c r="J4" s="134" t="s">
        <v>817</v>
      </c>
      <c r="K4" s="132" t="s">
        <v>818</v>
      </c>
      <c r="L4" s="132" t="s">
        <v>832</v>
      </c>
      <c r="M4" s="129" t="s">
        <v>852</v>
      </c>
      <c r="N4" s="129" t="s">
        <v>853</v>
      </c>
      <c r="O4" s="133" t="s">
        <v>854</v>
      </c>
    </row>
    <row r="5" spans="1:19" x14ac:dyDescent="0.25">
      <c r="D5" s="128" t="str">
        <f t="shared" si="0"/>
        <v>2026–2027</v>
      </c>
      <c r="J5" s="134" t="s">
        <v>819</v>
      </c>
      <c r="K5" s="132" t="s">
        <v>820</v>
      </c>
      <c r="L5" s="132" t="s">
        <v>833</v>
      </c>
      <c r="M5" s="129" t="s">
        <v>855</v>
      </c>
      <c r="N5" s="129" t="s">
        <v>856</v>
      </c>
      <c r="O5" s="133"/>
    </row>
    <row r="6" spans="1:19" x14ac:dyDescent="0.25">
      <c r="D6" s="128" t="str">
        <f t="shared" si="0"/>
        <v>2027–2028</v>
      </c>
      <c r="J6" s="134" t="s">
        <v>821</v>
      </c>
      <c r="K6" s="132" t="s">
        <v>822</v>
      </c>
      <c r="L6" s="132" t="s">
        <v>834</v>
      </c>
      <c r="M6" s="129" t="s">
        <v>857</v>
      </c>
      <c r="N6" s="129" t="s">
        <v>858</v>
      </c>
    </row>
    <row r="7" spans="1:19" x14ac:dyDescent="0.25">
      <c r="D7" s="128" t="str">
        <f t="shared" si="0"/>
        <v>2028–2029</v>
      </c>
      <c r="J7" s="131" t="s">
        <v>823</v>
      </c>
      <c r="K7" s="132" t="s">
        <v>824</v>
      </c>
      <c r="L7" s="132" t="s">
        <v>835</v>
      </c>
      <c r="M7" s="129" t="s">
        <v>859</v>
      </c>
      <c r="N7" s="129" t="s">
        <v>860</v>
      </c>
    </row>
    <row r="8" spans="1:19" x14ac:dyDescent="0.25">
      <c r="D8" s="128" t="str">
        <f t="shared" si="0"/>
        <v>2029–2030</v>
      </c>
      <c r="J8" s="134" t="s">
        <v>825</v>
      </c>
      <c r="K8" s="132" t="s">
        <v>826</v>
      </c>
      <c r="L8" s="132" t="s">
        <v>836</v>
      </c>
      <c r="M8" s="129" t="s">
        <v>861</v>
      </c>
      <c r="N8" s="129" t="s">
        <v>862</v>
      </c>
    </row>
    <row r="9" spans="1:19" x14ac:dyDescent="0.25">
      <c r="D9" s="128" t="str">
        <f t="shared" si="0"/>
        <v>2030–2031</v>
      </c>
      <c r="J9" s="134" t="s">
        <v>827</v>
      </c>
      <c r="K9" s="132" t="s">
        <v>828</v>
      </c>
      <c r="L9" s="132" t="s">
        <v>837</v>
      </c>
      <c r="M9" s="129" t="s">
        <v>863</v>
      </c>
      <c r="N9" s="129" t="s">
        <v>864</v>
      </c>
    </row>
    <row r="10" spans="1:19" x14ac:dyDescent="0.25">
      <c r="D10" s="128" t="str">
        <f t="shared" si="0"/>
        <v>2031–2032</v>
      </c>
      <c r="J10" s="134" t="s">
        <v>865</v>
      </c>
      <c r="K10" s="132" t="s">
        <v>22</v>
      </c>
      <c r="L10" s="132" t="s">
        <v>22</v>
      </c>
      <c r="M10" s="129" t="s">
        <v>838</v>
      </c>
      <c r="N10" s="129" t="s">
        <v>839</v>
      </c>
    </row>
    <row r="11" spans="1:19" x14ac:dyDescent="0.25">
      <c r="D11" s="128" t="str">
        <f t="shared" si="0"/>
        <v>2032–2033</v>
      </c>
    </row>
    <row r="12" spans="1:19" x14ac:dyDescent="0.25">
      <c r="D12" s="128" t="str">
        <f t="shared" si="0"/>
        <v>2033–2034</v>
      </c>
    </row>
    <row r="13" spans="1:19" x14ac:dyDescent="0.25">
      <c r="D13" s="128" t="str">
        <f t="shared" si="0"/>
        <v>2034–2035</v>
      </c>
    </row>
    <row r="14" spans="1:19" x14ac:dyDescent="0.25">
      <c r="D14" s="128" t="str">
        <f t="shared" si="0"/>
        <v>2035–2036</v>
      </c>
    </row>
    <row r="15" spans="1:19" x14ac:dyDescent="0.25">
      <c r="D15" s="128" t="str">
        <f t="shared" si="0"/>
        <v>2036–2037</v>
      </c>
    </row>
    <row r="16" spans="1:19" x14ac:dyDescent="0.25">
      <c r="D16" s="128" t="str">
        <f t="shared" si="0"/>
        <v>2037–2038</v>
      </c>
    </row>
    <row r="17" spans="4:4" x14ac:dyDescent="0.25">
      <c r="D17" s="128" t="str">
        <f t="shared" si="0"/>
        <v>2038–2039</v>
      </c>
    </row>
    <row r="18" spans="4:4" x14ac:dyDescent="0.25">
      <c r="D18" s="128" t="str">
        <f t="shared" si="0"/>
        <v>2039–2040</v>
      </c>
    </row>
    <row r="19" spans="4:4" x14ac:dyDescent="0.25">
      <c r="D19" s="128" t="str">
        <f t="shared" si="0"/>
        <v>2040–2041</v>
      </c>
    </row>
    <row r="20" spans="4:4" x14ac:dyDescent="0.25">
      <c r="D20" s="128" t="str">
        <f t="shared" si="0"/>
        <v>2041–2042</v>
      </c>
    </row>
    <row r="21" spans="4:4" x14ac:dyDescent="0.25">
      <c r="D21" s="128" t="str">
        <f t="shared" si="0"/>
        <v>2042–2043</v>
      </c>
    </row>
    <row r="22" spans="4:4" x14ac:dyDescent="0.25">
      <c r="D22" s="128" t="str">
        <f t="shared" si="0"/>
        <v>2043–2044</v>
      </c>
    </row>
    <row r="23" spans="4:4" x14ac:dyDescent="0.25">
      <c r="D23" s="128" t="str">
        <f t="shared" si="0"/>
        <v>2044–2045</v>
      </c>
    </row>
    <row r="24" spans="4:4" x14ac:dyDescent="0.25">
      <c r="D24" s="128" t="str">
        <f t="shared" si="0"/>
        <v>2045–2046</v>
      </c>
    </row>
    <row r="25" spans="4:4" x14ac:dyDescent="0.25">
      <c r="D25" s="128" t="str">
        <f t="shared" si="0"/>
        <v>2046–2047</v>
      </c>
    </row>
    <row r="26" spans="4:4" x14ac:dyDescent="0.25">
      <c r="D26" s="128" t="str">
        <f t="shared" si="0"/>
        <v>2047–2048</v>
      </c>
    </row>
    <row r="27" spans="4:4" x14ac:dyDescent="0.25">
      <c r="D27" s="128" t="str">
        <f t="shared" si="0"/>
        <v>2048–2049</v>
      </c>
    </row>
    <row r="28" spans="4:4" x14ac:dyDescent="0.25">
      <c r="D28" s="128" t="str">
        <f t="shared" si="0"/>
        <v>2049–2050</v>
      </c>
    </row>
    <row r="29" spans="4:4" x14ac:dyDescent="0.25">
      <c r="D29" s="128" t="str">
        <f t="shared" si="0"/>
        <v>2050–2051</v>
      </c>
    </row>
    <row r="30" spans="4:4" x14ac:dyDescent="0.25">
      <c r="D30" s="128" t="str">
        <f t="shared" si="0"/>
        <v>2051–2052</v>
      </c>
    </row>
    <row r="31" spans="4:4" x14ac:dyDescent="0.25">
      <c r="D31" s="128" t="str">
        <f t="shared" si="0"/>
        <v>2052–2053</v>
      </c>
    </row>
    <row r="32" spans="4:4" x14ac:dyDescent="0.25">
      <c r="D32" s="128" t="str">
        <f t="shared" si="0"/>
        <v>2053–2054</v>
      </c>
    </row>
    <row r="33" spans="4:4" x14ac:dyDescent="0.25">
      <c r="D33" s="128" t="str">
        <f t="shared" si="0"/>
        <v>2054–2055</v>
      </c>
    </row>
    <row r="34" spans="4:4" x14ac:dyDescent="0.25">
      <c r="D34" s="128" t="str">
        <f t="shared" si="0"/>
        <v>2055–2056</v>
      </c>
    </row>
    <row r="35" spans="4:4" x14ac:dyDescent="0.25">
      <c r="D35" s="128" t="str">
        <f t="shared" si="0"/>
        <v>2056–2057</v>
      </c>
    </row>
    <row r="36" spans="4:4" x14ac:dyDescent="0.25">
      <c r="D36" s="128" t="str">
        <f t="shared" si="0"/>
        <v>2057–2058</v>
      </c>
    </row>
    <row r="37" spans="4:4" x14ac:dyDescent="0.25">
      <c r="D37" s="128" t="str">
        <f t="shared" si="0"/>
        <v>2058–2059</v>
      </c>
    </row>
    <row r="38" spans="4:4" x14ac:dyDescent="0.25">
      <c r="D38" s="128" t="str">
        <f t="shared" si="0"/>
        <v>2059–2060</v>
      </c>
    </row>
    <row r="39" spans="4:4" x14ac:dyDescent="0.25">
      <c r="D39" s="128" t="str">
        <f t="shared" si="0"/>
        <v>2060–2061</v>
      </c>
    </row>
    <row r="40" spans="4:4" x14ac:dyDescent="0.25">
      <c r="D40" s="128" t="str">
        <f t="shared" si="0"/>
        <v>2061–2062</v>
      </c>
    </row>
    <row r="41" spans="4:4" x14ac:dyDescent="0.25">
      <c r="D41" s="128" t="str">
        <f t="shared" si="0"/>
        <v>2062–2063</v>
      </c>
    </row>
    <row r="42" spans="4:4" x14ac:dyDescent="0.25">
      <c r="D42" s="128" t="str">
        <f t="shared" si="0"/>
        <v>2063–2064</v>
      </c>
    </row>
    <row r="43" spans="4:4" x14ac:dyDescent="0.25">
      <c r="D43" s="128" t="str">
        <f t="shared" si="0"/>
        <v>2064–2065</v>
      </c>
    </row>
    <row r="44" spans="4:4" x14ac:dyDescent="0.25">
      <c r="D44" s="128" t="str">
        <f t="shared" si="0"/>
        <v>2065–2066</v>
      </c>
    </row>
    <row r="45" spans="4:4" x14ac:dyDescent="0.25">
      <c r="D45" s="128" t="str">
        <f t="shared" si="0"/>
        <v>2066–2067</v>
      </c>
    </row>
    <row r="46" spans="4:4" x14ac:dyDescent="0.25">
      <c r="D46" s="128" t="str">
        <f t="shared" si="0"/>
        <v>2067–2068</v>
      </c>
    </row>
    <row r="47" spans="4:4" x14ac:dyDescent="0.25">
      <c r="D47" s="128" t="str">
        <f t="shared" si="0"/>
        <v>2068–2069</v>
      </c>
    </row>
    <row r="48" spans="4:4" x14ac:dyDescent="0.25">
      <c r="D48" s="128" t="str">
        <f t="shared" si="0"/>
        <v>2069–2070</v>
      </c>
    </row>
    <row r="49" spans="4:4" x14ac:dyDescent="0.25">
      <c r="D49" s="128" t="str">
        <f t="shared" si="0"/>
        <v>2070–2071</v>
      </c>
    </row>
    <row r="50" spans="4:4" x14ac:dyDescent="0.25">
      <c r="D50" s="128" t="str">
        <f t="shared" si="0"/>
        <v>2071–2072</v>
      </c>
    </row>
    <row r="51" spans="4:4" x14ac:dyDescent="0.25">
      <c r="D51" s="128" t="str">
        <f t="shared" si="0"/>
        <v>2072–2073</v>
      </c>
    </row>
    <row r="52" spans="4:4" x14ac:dyDescent="0.25">
      <c r="D52" s="128" t="str">
        <f t="shared" si="0"/>
        <v>2073–2074</v>
      </c>
    </row>
    <row r="53" spans="4:4" x14ac:dyDescent="0.25">
      <c r="D53" s="128" t="str">
        <f t="shared" si="0"/>
        <v>2074–2075</v>
      </c>
    </row>
    <row r="54" spans="4:4" x14ac:dyDescent="0.25">
      <c r="D54" s="128" t="str">
        <f t="shared" si="0"/>
        <v>2075–2076</v>
      </c>
    </row>
    <row r="55" spans="4:4" x14ac:dyDescent="0.25">
      <c r="D55" s="128" t="str">
        <f t="shared" si="0"/>
        <v>2076–2077</v>
      </c>
    </row>
    <row r="56" spans="4:4" x14ac:dyDescent="0.25">
      <c r="D56" s="128" t="str">
        <f t="shared" si="0"/>
        <v>2077–2078</v>
      </c>
    </row>
    <row r="57" spans="4:4" x14ac:dyDescent="0.25">
      <c r="D57" s="128" t="str">
        <f t="shared" si="0"/>
        <v>2078–2079</v>
      </c>
    </row>
    <row r="58" spans="4:4" x14ac:dyDescent="0.25">
      <c r="D58" s="128" t="str">
        <f t="shared" si="0"/>
        <v>2079–2080</v>
      </c>
    </row>
    <row r="59" spans="4:4" x14ac:dyDescent="0.25">
      <c r="D59" s="128" t="str">
        <f t="shared" si="0"/>
        <v>2080–2081</v>
      </c>
    </row>
    <row r="60" spans="4:4" x14ac:dyDescent="0.25">
      <c r="D60" s="128" t="str">
        <f t="shared" si="0"/>
        <v>2081–2082</v>
      </c>
    </row>
    <row r="61" spans="4:4" x14ac:dyDescent="0.25">
      <c r="D61" s="128" t="str">
        <f t="shared" si="0"/>
        <v>2082–2083</v>
      </c>
    </row>
    <row r="62" spans="4:4" x14ac:dyDescent="0.25">
      <c r="D62" s="128" t="str">
        <f t="shared" si="0"/>
        <v>2083–2084</v>
      </c>
    </row>
    <row r="63" spans="4:4" x14ac:dyDescent="0.25">
      <c r="D63" s="128" t="str">
        <f t="shared" si="0"/>
        <v>2084–2085</v>
      </c>
    </row>
    <row r="64" spans="4:4" x14ac:dyDescent="0.25">
      <c r="D64" s="128" t="str">
        <f t="shared" si="0"/>
        <v>2085–2086</v>
      </c>
    </row>
    <row r="65" spans="4:4" x14ac:dyDescent="0.25">
      <c r="D65" s="128" t="str">
        <f t="shared" si="0"/>
        <v>2086–2087</v>
      </c>
    </row>
    <row r="66" spans="4:4" x14ac:dyDescent="0.25">
      <c r="D66" s="128" t="str">
        <f t="shared" si="0"/>
        <v>2087–2088</v>
      </c>
    </row>
    <row r="67" spans="4:4" x14ac:dyDescent="0.25">
      <c r="D67" s="128" t="str">
        <f t="shared" ref="D67:D101" si="1">LEFT(D66,4)+1&amp;"–"&amp;RIGHT(D66,4)+1</f>
        <v>2088–2089</v>
      </c>
    </row>
    <row r="68" spans="4:4" x14ac:dyDescent="0.25">
      <c r="D68" s="128" t="str">
        <f t="shared" si="1"/>
        <v>2089–2090</v>
      </c>
    </row>
    <row r="69" spans="4:4" x14ac:dyDescent="0.25">
      <c r="D69" s="128" t="str">
        <f t="shared" si="1"/>
        <v>2090–2091</v>
      </c>
    </row>
    <row r="70" spans="4:4" x14ac:dyDescent="0.25">
      <c r="D70" s="128" t="str">
        <f t="shared" si="1"/>
        <v>2091–2092</v>
      </c>
    </row>
    <row r="71" spans="4:4" x14ac:dyDescent="0.25">
      <c r="D71" s="128" t="str">
        <f t="shared" si="1"/>
        <v>2092–2093</v>
      </c>
    </row>
    <row r="72" spans="4:4" x14ac:dyDescent="0.25">
      <c r="D72" s="128" t="str">
        <f t="shared" si="1"/>
        <v>2093–2094</v>
      </c>
    </row>
    <row r="73" spans="4:4" x14ac:dyDescent="0.25">
      <c r="D73" s="128" t="str">
        <f t="shared" si="1"/>
        <v>2094–2095</v>
      </c>
    </row>
    <row r="74" spans="4:4" x14ac:dyDescent="0.25">
      <c r="D74" s="128" t="str">
        <f t="shared" si="1"/>
        <v>2095–2096</v>
      </c>
    </row>
    <row r="75" spans="4:4" x14ac:dyDescent="0.25">
      <c r="D75" s="128" t="str">
        <f t="shared" si="1"/>
        <v>2096–2097</v>
      </c>
    </row>
    <row r="76" spans="4:4" x14ac:dyDescent="0.25">
      <c r="D76" s="128" t="str">
        <f t="shared" si="1"/>
        <v>2097–2098</v>
      </c>
    </row>
    <row r="77" spans="4:4" x14ac:dyDescent="0.25">
      <c r="D77" s="128" t="str">
        <f t="shared" si="1"/>
        <v>2098–2099</v>
      </c>
    </row>
    <row r="78" spans="4:4" x14ac:dyDescent="0.25">
      <c r="D78" s="128" t="str">
        <f t="shared" si="1"/>
        <v>2099–2100</v>
      </c>
    </row>
    <row r="79" spans="4:4" x14ac:dyDescent="0.25">
      <c r="D79" s="128" t="str">
        <f t="shared" si="1"/>
        <v>2100–2101</v>
      </c>
    </row>
    <row r="80" spans="4:4" x14ac:dyDescent="0.25">
      <c r="D80" s="128" t="str">
        <f t="shared" si="1"/>
        <v>2101–2102</v>
      </c>
    </row>
    <row r="81" spans="4:4" x14ac:dyDescent="0.25">
      <c r="D81" s="128" t="str">
        <f t="shared" si="1"/>
        <v>2102–2103</v>
      </c>
    </row>
    <row r="82" spans="4:4" x14ac:dyDescent="0.25">
      <c r="D82" s="128" t="str">
        <f t="shared" si="1"/>
        <v>2103–2104</v>
      </c>
    </row>
    <row r="83" spans="4:4" x14ac:dyDescent="0.25">
      <c r="D83" s="128" t="str">
        <f t="shared" si="1"/>
        <v>2104–2105</v>
      </c>
    </row>
    <row r="84" spans="4:4" x14ac:dyDescent="0.25">
      <c r="D84" s="128" t="str">
        <f t="shared" si="1"/>
        <v>2105–2106</v>
      </c>
    </row>
    <row r="85" spans="4:4" x14ac:dyDescent="0.25">
      <c r="D85" s="128" t="str">
        <f t="shared" si="1"/>
        <v>2106–2107</v>
      </c>
    </row>
    <row r="86" spans="4:4" x14ac:dyDescent="0.25">
      <c r="D86" s="128" t="str">
        <f t="shared" si="1"/>
        <v>2107–2108</v>
      </c>
    </row>
    <row r="87" spans="4:4" x14ac:dyDescent="0.25">
      <c r="D87" s="128" t="str">
        <f t="shared" si="1"/>
        <v>2108–2109</v>
      </c>
    </row>
    <row r="88" spans="4:4" x14ac:dyDescent="0.25">
      <c r="D88" s="128" t="str">
        <f t="shared" si="1"/>
        <v>2109–2110</v>
      </c>
    </row>
    <row r="89" spans="4:4" x14ac:dyDescent="0.25">
      <c r="D89" s="128" t="str">
        <f t="shared" si="1"/>
        <v>2110–2111</v>
      </c>
    </row>
    <row r="90" spans="4:4" x14ac:dyDescent="0.25">
      <c r="D90" s="128" t="str">
        <f t="shared" si="1"/>
        <v>2111–2112</v>
      </c>
    </row>
    <row r="91" spans="4:4" x14ac:dyDescent="0.25">
      <c r="D91" s="128" t="str">
        <f t="shared" si="1"/>
        <v>2112–2113</v>
      </c>
    </row>
    <row r="92" spans="4:4" x14ac:dyDescent="0.25">
      <c r="D92" s="128" t="str">
        <f t="shared" si="1"/>
        <v>2113–2114</v>
      </c>
    </row>
    <row r="93" spans="4:4" x14ac:dyDescent="0.25">
      <c r="D93" s="128" t="str">
        <f t="shared" si="1"/>
        <v>2114–2115</v>
      </c>
    </row>
    <row r="94" spans="4:4" x14ac:dyDescent="0.25">
      <c r="D94" s="128" t="str">
        <f t="shared" si="1"/>
        <v>2115–2116</v>
      </c>
    </row>
    <row r="95" spans="4:4" x14ac:dyDescent="0.25">
      <c r="D95" s="128" t="str">
        <f t="shared" si="1"/>
        <v>2116–2117</v>
      </c>
    </row>
    <row r="96" spans="4:4" x14ac:dyDescent="0.25">
      <c r="D96" s="128" t="str">
        <f t="shared" si="1"/>
        <v>2117–2118</v>
      </c>
    </row>
    <row r="97" spans="4:4" x14ac:dyDescent="0.25">
      <c r="D97" s="128" t="str">
        <f t="shared" si="1"/>
        <v>2118–2119</v>
      </c>
    </row>
    <row r="98" spans="4:4" x14ac:dyDescent="0.25">
      <c r="D98" s="128" t="str">
        <f t="shared" si="1"/>
        <v>2119–2120</v>
      </c>
    </row>
    <row r="99" spans="4:4" x14ac:dyDescent="0.25">
      <c r="D99" s="128" t="str">
        <f t="shared" si="1"/>
        <v>2120–2121</v>
      </c>
    </row>
    <row r="100" spans="4:4" x14ac:dyDescent="0.25">
      <c r="D100" s="128" t="str">
        <f t="shared" si="1"/>
        <v>2121–2122</v>
      </c>
    </row>
    <row r="101" spans="4:4" x14ac:dyDescent="0.25">
      <c r="D101" s="128" t="str">
        <f t="shared" si="1"/>
        <v>2122–2123</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AD40E-653A-4B73-87C8-8EAB2D31E687}">
  <sheetPr>
    <tabColor theme="9" tint="0.79998168889431442"/>
  </sheetPr>
  <dimension ref="B1:P487"/>
  <sheetViews>
    <sheetView workbookViewId="0">
      <selection activeCell="D54" sqref="D54"/>
    </sheetView>
  </sheetViews>
  <sheetFormatPr defaultColWidth="7.109375" defaultRowHeight="12.75" x14ac:dyDescent="0.2"/>
  <cols>
    <col min="1" max="1" width="0.88671875" style="15" customWidth="1"/>
    <col min="2" max="2" width="5" style="15" customWidth="1"/>
    <col min="3" max="3" width="4.5546875" style="15" customWidth="1"/>
    <col min="4" max="4" width="39" style="15" customWidth="1"/>
    <col min="5" max="5" width="7.109375" style="15" customWidth="1"/>
    <col min="6" max="6" width="21" style="15" customWidth="1"/>
    <col min="7" max="7" width="4.88671875" style="15" customWidth="1"/>
    <col min="8" max="8" width="17.88671875" style="15" customWidth="1"/>
    <col min="9" max="9" width="5.33203125" style="15" customWidth="1"/>
    <col min="10" max="10" width="16.6640625" style="15" customWidth="1"/>
    <col min="11" max="11" width="4.5546875" style="15" customWidth="1"/>
    <col min="12" max="12" width="15.109375" style="15" customWidth="1"/>
    <col min="13" max="13" width="18.88671875" style="15" bestFit="1" customWidth="1"/>
    <col min="14" max="14" width="9.109375" style="15" customWidth="1"/>
    <col min="15" max="15" width="10.109375" style="15" customWidth="1"/>
    <col min="16" max="16" width="5.33203125" style="15" customWidth="1"/>
    <col min="17" max="17" width="3.88671875" style="15" customWidth="1"/>
    <col min="18" max="16384" width="7.109375" style="15"/>
  </cols>
  <sheetData>
    <row r="1" spans="2:16" s="3" customFormat="1" ht="23.45" customHeight="1" x14ac:dyDescent="0.2">
      <c r="C1" s="218" t="s">
        <v>32</v>
      </c>
    </row>
    <row r="2" spans="2:16" s="3" customFormat="1" ht="24.6" customHeight="1" x14ac:dyDescent="0.2">
      <c r="B2" s="4" t="s">
        <v>33</v>
      </c>
      <c r="C2" s="5" t="s">
        <v>34</v>
      </c>
      <c r="D2" s="6" t="s">
        <v>35</v>
      </c>
      <c r="E2" s="4" t="s">
        <v>36</v>
      </c>
      <c r="F2" s="4" t="s">
        <v>37</v>
      </c>
      <c r="G2" s="7" t="s">
        <v>38</v>
      </c>
      <c r="H2" s="4" t="s">
        <v>39</v>
      </c>
      <c r="I2" s="7" t="s">
        <v>40</v>
      </c>
      <c r="J2" s="4" t="s">
        <v>41</v>
      </c>
      <c r="K2" s="7" t="s">
        <v>15</v>
      </c>
      <c r="L2" s="4" t="s">
        <v>42</v>
      </c>
      <c r="M2" s="16" t="s">
        <v>778</v>
      </c>
      <c r="N2" s="4" t="s">
        <v>43</v>
      </c>
      <c r="O2" s="4" t="s">
        <v>44</v>
      </c>
      <c r="P2" s="4" t="s">
        <v>45</v>
      </c>
    </row>
    <row r="3" spans="2:16" s="3" customFormat="1" ht="16.5" customHeight="1" x14ac:dyDescent="0.15">
      <c r="B3" s="8">
        <v>2023</v>
      </c>
      <c r="C3" s="9" t="s">
        <v>46</v>
      </c>
      <c r="D3" s="10" t="s">
        <v>47</v>
      </c>
      <c r="E3" s="8" t="s">
        <v>48</v>
      </c>
      <c r="F3" s="10" t="s">
        <v>49</v>
      </c>
      <c r="G3" s="8" t="s">
        <v>50</v>
      </c>
      <c r="H3" s="10" t="s">
        <v>47</v>
      </c>
      <c r="I3" s="8" t="s">
        <v>51</v>
      </c>
      <c r="J3" s="10" t="s">
        <v>52</v>
      </c>
      <c r="K3" s="8" t="s">
        <v>53</v>
      </c>
      <c r="L3" s="10" t="s">
        <v>54</v>
      </c>
      <c r="M3" s="10" t="str">
        <f>+J3</f>
        <v>Fiduciary</v>
      </c>
      <c r="N3" s="8"/>
      <c r="O3" s="8"/>
      <c r="P3" s="8" t="s">
        <v>0</v>
      </c>
    </row>
    <row r="4" spans="2:16" s="3" customFormat="1" ht="16.5" customHeight="1" x14ac:dyDescent="0.15">
      <c r="B4" s="8">
        <v>2023</v>
      </c>
      <c r="C4" s="11">
        <v>1</v>
      </c>
      <c r="D4" s="10" t="s">
        <v>55</v>
      </c>
      <c r="E4" s="8" t="s">
        <v>56</v>
      </c>
      <c r="F4" s="10" t="s">
        <v>57</v>
      </c>
      <c r="G4" s="8" t="s">
        <v>58</v>
      </c>
      <c r="H4" s="10" t="s">
        <v>55</v>
      </c>
      <c r="I4" s="8" t="s">
        <v>59</v>
      </c>
      <c r="J4" s="10" t="s">
        <v>60</v>
      </c>
      <c r="K4" s="8" t="s">
        <v>59</v>
      </c>
      <c r="L4" s="10" t="s">
        <v>55</v>
      </c>
      <c r="M4" s="10" t="str">
        <f t="shared" ref="M4:M67" si="0">+J4</f>
        <v>Governmental</v>
      </c>
      <c r="N4" s="8"/>
      <c r="O4" s="8"/>
      <c r="P4" s="8" t="s">
        <v>0</v>
      </c>
    </row>
    <row r="5" spans="2:16" s="3" customFormat="1" ht="16.5" customHeight="1" x14ac:dyDescent="0.15">
      <c r="B5" s="8">
        <v>2023</v>
      </c>
      <c r="C5" s="11">
        <v>2</v>
      </c>
      <c r="D5" s="10" t="s">
        <v>61</v>
      </c>
      <c r="E5" s="8" t="s">
        <v>56</v>
      </c>
      <c r="F5" s="10" t="s">
        <v>57</v>
      </c>
      <c r="G5" s="8" t="s">
        <v>58</v>
      </c>
      <c r="H5" s="10" t="s">
        <v>55</v>
      </c>
      <c r="I5" s="8" t="s">
        <v>59</v>
      </c>
      <c r="J5" s="10" t="s">
        <v>60</v>
      </c>
      <c r="K5" s="8" t="s">
        <v>59</v>
      </c>
      <c r="L5" s="10" t="s">
        <v>55</v>
      </c>
      <c r="M5" s="10" t="str">
        <f t="shared" si="0"/>
        <v>Governmental</v>
      </c>
      <c r="N5" s="8"/>
      <c r="O5" s="8"/>
      <c r="P5" s="8" t="s">
        <v>0</v>
      </c>
    </row>
    <row r="6" spans="2:16" s="3" customFormat="1" ht="16.5" customHeight="1" x14ac:dyDescent="0.15">
      <c r="B6" s="8">
        <v>2023</v>
      </c>
      <c r="C6" s="11">
        <v>3</v>
      </c>
      <c r="D6" s="10" t="s">
        <v>62</v>
      </c>
      <c r="E6" s="8" t="s">
        <v>63</v>
      </c>
      <c r="F6" s="10" t="s">
        <v>64</v>
      </c>
      <c r="G6" s="8" t="s">
        <v>65</v>
      </c>
      <c r="H6" s="10" t="s">
        <v>66</v>
      </c>
      <c r="I6" s="8" t="s">
        <v>59</v>
      </c>
      <c r="J6" s="10" t="s">
        <v>60</v>
      </c>
      <c r="K6" s="8" t="s">
        <v>67</v>
      </c>
      <c r="L6" s="10" t="s">
        <v>68</v>
      </c>
      <c r="M6" s="10" t="str">
        <f t="shared" si="0"/>
        <v>Governmental</v>
      </c>
      <c r="N6" s="8"/>
      <c r="O6" s="8"/>
      <c r="P6" s="8" t="s">
        <v>0</v>
      </c>
    </row>
    <row r="7" spans="2:16" s="3" customFormat="1" ht="16.5" customHeight="1" x14ac:dyDescent="0.15">
      <c r="B7" s="8">
        <v>2023</v>
      </c>
      <c r="C7" s="11">
        <v>4</v>
      </c>
      <c r="D7" s="10" t="s">
        <v>69</v>
      </c>
      <c r="E7" s="8" t="s">
        <v>56</v>
      </c>
      <c r="F7" s="10" t="s">
        <v>57</v>
      </c>
      <c r="G7" s="8" t="s">
        <v>58</v>
      </c>
      <c r="H7" s="10" t="s">
        <v>55</v>
      </c>
      <c r="I7" s="8" t="s">
        <v>59</v>
      </c>
      <c r="J7" s="10" t="s">
        <v>60</v>
      </c>
      <c r="K7" s="8" t="s">
        <v>59</v>
      </c>
      <c r="L7" s="10" t="s">
        <v>55</v>
      </c>
      <c r="M7" s="10" t="str">
        <f t="shared" si="0"/>
        <v>Governmental</v>
      </c>
      <c r="N7" s="8"/>
      <c r="O7" s="8"/>
      <c r="P7" s="8" t="s">
        <v>0</v>
      </c>
    </row>
    <row r="8" spans="2:16" s="3" customFormat="1" ht="16.5" customHeight="1" x14ac:dyDescent="0.15">
      <c r="B8" s="8">
        <v>2023</v>
      </c>
      <c r="C8" s="11">
        <v>5</v>
      </c>
      <c r="D8" s="10" t="s">
        <v>70</v>
      </c>
      <c r="E8" s="8" t="s">
        <v>71</v>
      </c>
      <c r="F8" s="10" t="s">
        <v>72</v>
      </c>
      <c r="G8" s="8" t="s">
        <v>73</v>
      </c>
      <c r="H8" s="10" t="s">
        <v>74</v>
      </c>
      <c r="I8" s="8" t="s">
        <v>51</v>
      </c>
      <c r="J8" s="10" t="s">
        <v>52</v>
      </c>
      <c r="K8" s="8" t="s">
        <v>75</v>
      </c>
      <c r="L8" s="10" t="s">
        <v>76</v>
      </c>
      <c r="M8" s="10" t="str">
        <f t="shared" si="0"/>
        <v>Fiduciary</v>
      </c>
      <c r="N8" s="8"/>
      <c r="O8" s="8"/>
      <c r="P8" s="8" t="s">
        <v>0</v>
      </c>
    </row>
    <row r="9" spans="2:16" s="3" customFormat="1" ht="16.5" customHeight="1" x14ac:dyDescent="0.15">
      <c r="B9" s="8">
        <v>2023</v>
      </c>
      <c r="C9" s="11">
        <v>6</v>
      </c>
      <c r="D9" s="10" t="s">
        <v>77</v>
      </c>
      <c r="E9" s="8" t="s">
        <v>78</v>
      </c>
      <c r="F9" s="10" t="s">
        <v>79</v>
      </c>
      <c r="G9" s="8" t="s">
        <v>80</v>
      </c>
      <c r="H9" s="10" t="s">
        <v>81</v>
      </c>
      <c r="I9" s="8" t="s">
        <v>82</v>
      </c>
      <c r="J9" s="10" t="s">
        <v>83</v>
      </c>
      <c r="K9" s="8" t="s">
        <v>84</v>
      </c>
      <c r="L9" s="10" t="s">
        <v>85</v>
      </c>
      <c r="M9" s="10" t="str">
        <f>+J9&amp;" - "&amp;L9</f>
        <v>Proprietary - Internal Fund</v>
      </c>
      <c r="N9" s="8"/>
      <c r="O9" s="8"/>
      <c r="P9" s="8" t="s">
        <v>0</v>
      </c>
    </row>
    <row r="10" spans="2:16" s="3" customFormat="1" ht="16.5" customHeight="1" x14ac:dyDescent="0.15">
      <c r="B10" s="8">
        <v>2023</v>
      </c>
      <c r="C10" s="11">
        <v>8</v>
      </c>
      <c r="D10" s="10" t="s">
        <v>86</v>
      </c>
      <c r="E10" s="8" t="s">
        <v>56</v>
      </c>
      <c r="F10" s="10" t="s">
        <v>57</v>
      </c>
      <c r="G10" s="8" t="s">
        <v>58</v>
      </c>
      <c r="H10" s="10" t="s">
        <v>55</v>
      </c>
      <c r="I10" s="8" t="s">
        <v>59</v>
      </c>
      <c r="J10" s="10" t="s">
        <v>60</v>
      </c>
      <c r="K10" s="8" t="s">
        <v>59</v>
      </c>
      <c r="L10" s="10" t="s">
        <v>55</v>
      </c>
      <c r="M10" s="10" t="str">
        <f t="shared" si="0"/>
        <v>Governmental</v>
      </c>
      <c r="N10" s="8"/>
      <c r="O10" s="8"/>
      <c r="P10" s="8" t="s">
        <v>0</v>
      </c>
    </row>
    <row r="11" spans="2:16" s="3" customFormat="1" ht="16.5" customHeight="1" x14ac:dyDescent="0.15">
      <c r="B11" s="8">
        <v>2023</v>
      </c>
      <c r="C11" s="11">
        <v>9</v>
      </c>
      <c r="D11" s="10" t="s">
        <v>87</v>
      </c>
      <c r="E11" s="8" t="s">
        <v>88</v>
      </c>
      <c r="F11" s="10" t="s">
        <v>89</v>
      </c>
      <c r="G11" s="8" t="s">
        <v>90</v>
      </c>
      <c r="H11" s="10" t="s">
        <v>91</v>
      </c>
      <c r="I11" s="8" t="s">
        <v>59</v>
      </c>
      <c r="J11" s="10" t="s">
        <v>60</v>
      </c>
      <c r="K11" s="8" t="s">
        <v>92</v>
      </c>
      <c r="L11" s="10" t="s">
        <v>93</v>
      </c>
      <c r="M11" s="10" t="str">
        <f t="shared" si="0"/>
        <v>Governmental</v>
      </c>
      <c r="N11" s="8"/>
      <c r="O11" s="8"/>
      <c r="P11" s="8" t="s">
        <v>0</v>
      </c>
    </row>
    <row r="12" spans="2:16" s="3" customFormat="1" ht="16.5" customHeight="1" x14ac:dyDescent="0.15">
      <c r="B12" s="8">
        <v>2023</v>
      </c>
      <c r="C12" s="11">
        <v>10</v>
      </c>
      <c r="D12" s="10" t="s">
        <v>94</v>
      </c>
      <c r="E12" s="8" t="s">
        <v>88</v>
      </c>
      <c r="F12" s="10" t="s">
        <v>89</v>
      </c>
      <c r="G12" s="8" t="s">
        <v>95</v>
      </c>
      <c r="H12" s="10" t="s">
        <v>96</v>
      </c>
      <c r="I12" s="8" t="s">
        <v>59</v>
      </c>
      <c r="J12" s="10" t="s">
        <v>60</v>
      </c>
      <c r="K12" s="8" t="s">
        <v>92</v>
      </c>
      <c r="L12" s="10" t="s">
        <v>93</v>
      </c>
      <c r="M12" s="10" t="str">
        <f t="shared" si="0"/>
        <v>Governmental</v>
      </c>
      <c r="N12" s="8"/>
      <c r="O12" s="8"/>
      <c r="P12" s="8" t="s">
        <v>0</v>
      </c>
    </row>
    <row r="13" spans="2:16" s="3" customFormat="1" ht="16.5" customHeight="1" x14ac:dyDescent="0.15">
      <c r="B13" s="8">
        <v>2023</v>
      </c>
      <c r="C13" s="11">
        <v>11</v>
      </c>
      <c r="D13" s="10" t="s">
        <v>97</v>
      </c>
      <c r="E13" s="8" t="s">
        <v>88</v>
      </c>
      <c r="F13" s="10" t="s">
        <v>89</v>
      </c>
      <c r="G13" s="8" t="s">
        <v>98</v>
      </c>
      <c r="H13" s="10" t="s">
        <v>99</v>
      </c>
      <c r="I13" s="8" t="s">
        <v>59</v>
      </c>
      <c r="J13" s="10" t="s">
        <v>60</v>
      </c>
      <c r="K13" s="8" t="s">
        <v>92</v>
      </c>
      <c r="L13" s="10" t="s">
        <v>93</v>
      </c>
      <c r="M13" s="10" t="str">
        <f t="shared" si="0"/>
        <v>Governmental</v>
      </c>
      <c r="N13" s="8"/>
      <c r="O13" s="8"/>
      <c r="P13" s="8" t="s">
        <v>0</v>
      </c>
    </row>
    <row r="14" spans="2:16" s="3" customFormat="1" ht="16.5" customHeight="1" x14ac:dyDescent="0.15">
      <c r="B14" s="8">
        <v>2023</v>
      </c>
      <c r="C14" s="11">
        <v>12</v>
      </c>
      <c r="D14" s="10" t="s">
        <v>100</v>
      </c>
      <c r="E14" s="8" t="s">
        <v>48</v>
      </c>
      <c r="F14" s="10" t="s">
        <v>49</v>
      </c>
      <c r="G14" s="8" t="s">
        <v>101</v>
      </c>
      <c r="H14" s="10" t="s">
        <v>102</v>
      </c>
      <c r="I14" s="8" t="s">
        <v>51</v>
      </c>
      <c r="J14" s="10" t="s">
        <v>52</v>
      </c>
      <c r="K14" s="8" t="s">
        <v>53</v>
      </c>
      <c r="L14" s="10" t="s">
        <v>54</v>
      </c>
      <c r="M14" s="10" t="str">
        <f t="shared" si="0"/>
        <v>Fiduciary</v>
      </c>
      <c r="N14" s="8"/>
      <c r="O14" s="8"/>
      <c r="P14" s="8" t="s">
        <v>1</v>
      </c>
    </row>
    <row r="15" spans="2:16" s="3" customFormat="1" ht="16.5" customHeight="1" x14ac:dyDescent="0.15">
      <c r="B15" s="8">
        <v>2023</v>
      </c>
      <c r="C15" s="11">
        <v>13</v>
      </c>
      <c r="D15" s="10" t="s">
        <v>103</v>
      </c>
      <c r="E15" s="8" t="s">
        <v>56</v>
      </c>
      <c r="F15" s="10" t="s">
        <v>57</v>
      </c>
      <c r="G15" s="8" t="s">
        <v>58</v>
      </c>
      <c r="H15" s="10" t="s">
        <v>55</v>
      </c>
      <c r="I15" s="8" t="s">
        <v>59</v>
      </c>
      <c r="J15" s="10" t="s">
        <v>60</v>
      </c>
      <c r="K15" s="8" t="s">
        <v>59</v>
      </c>
      <c r="L15" s="10" t="s">
        <v>55</v>
      </c>
      <c r="M15" s="10" t="str">
        <f t="shared" si="0"/>
        <v>Governmental</v>
      </c>
      <c r="N15" s="8"/>
      <c r="O15" s="8"/>
      <c r="P15" s="8" t="s">
        <v>0</v>
      </c>
    </row>
    <row r="16" spans="2:16" s="3" customFormat="1" ht="16.5" customHeight="1" x14ac:dyDescent="0.15">
      <c r="B16" s="8">
        <v>2023</v>
      </c>
      <c r="C16" s="11">
        <v>14</v>
      </c>
      <c r="D16" s="10" t="s">
        <v>104</v>
      </c>
      <c r="E16" s="8" t="s">
        <v>56</v>
      </c>
      <c r="F16" s="10" t="s">
        <v>57</v>
      </c>
      <c r="G16" s="8" t="s">
        <v>58</v>
      </c>
      <c r="H16" s="10" t="s">
        <v>55</v>
      </c>
      <c r="I16" s="8" t="s">
        <v>59</v>
      </c>
      <c r="J16" s="10" t="s">
        <v>60</v>
      </c>
      <c r="K16" s="8" t="s">
        <v>59</v>
      </c>
      <c r="L16" s="10" t="s">
        <v>55</v>
      </c>
      <c r="M16" s="10" t="str">
        <f t="shared" si="0"/>
        <v>Governmental</v>
      </c>
      <c r="N16" s="8"/>
      <c r="O16" s="8"/>
      <c r="P16" s="8" t="s">
        <v>0</v>
      </c>
    </row>
    <row r="17" spans="2:16" s="3" customFormat="1" ht="16.5" customHeight="1" x14ac:dyDescent="0.15">
      <c r="B17" s="8">
        <v>2023</v>
      </c>
      <c r="C17" s="11">
        <v>15</v>
      </c>
      <c r="D17" s="10" t="s">
        <v>105</v>
      </c>
      <c r="E17" s="8" t="s">
        <v>88</v>
      </c>
      <c r="F17" s="10" t="s">
        <v>89</v>
      </c>
      <c r="G17" s="8" t="s">
        <v>95</v>
      </c>
      <c r="H17" s="10" t="s">
        <v>96</v>
      </c>
      <c r="I17" s="8" t="s">
        <v>59</v>
      </c>
      <c r="J17" s="10" t="s">
        <v>60</v>
      </c>
      <c r="K17" s="8" t="s">
        <v>92</v>
      </c>
      <c r="L17" s="10" t="s">
        <v>93</v>
      </c>
      <c r="M17" s="10" t="str">
        <f t="shared" si="0"/>
        <v>Governmental</v>
      </c>
      <c r="N17" s="8"/>
      <c r="O17" s="8"/>
      <c r="P17" s="8" t="s">
        <v>0</v>
      </c>
    </row>
    <row r="18" spans="2:16" s="3" customFormat="1" ht="16.5" customHeight="1" x14ac:dyDescent="0.15">
      <c r="B18" s="8">
        <v>2023</v>
      </c>
      <c r="C18" s="11">
        <v>16</v>
      </c>
      <c r="D18" s="10" t="s">
        <v>106</v>
      </c>
      <c r="E18" s="8" t="s">
        <v>88</v>
      </c>
      <c r="F18" s="10" t="s">
        <v>89</v>
      </c>
      <c r="G18" s="8" t="s">
        <v>95</v>
      </c>
      <c r="H18" s="10" t="s">
        <v>96</v>
      </c>
      <c r="I18" s="8" t="s">
        <v>59</v>
      </c>
      <c r="J18" s="10" t="s">
        <v>60</v>
      </c>
      <c r="K18" s="8" t="s">
        <v>92</v>
      </c>
      <c r="L18" s="10" t="s">
        <v>93</v>
      </c>
      <c r="M18" s="10" t="str">
        <f t="shared" si="0"/>
        <v>Governmental</v>
      </c>
      <c r="N18" s="8"/>
      <c r="O18" s="8"/>
      <c r="P18" s="8" t="s">
        <v>0</v>
      </c>
    </row>
    <row r="19" spans="2:16" s="3" customFormat="1" ht="16.5" customHeight="1" x14ac:dyDescent="0.15">
      <c r="B19" s="8">
        <v>2023</v>
      </c>
      <c r="C19" s="11">
        <v>17</v>
      </c>
      <c r="D19" s="10" t="s">
        <v>107</v>
      </c>
      <c r="E19" s="8" t="s">
        <v>88</v>
      </c>
      <c r="F19" s="10" t="s">
        <v>89</v>
      </c>
      <c r="G19" s="8" t="s">
        <v>108</v>
      </c>
      <c r="H19" s="10" t="s">
        <v>109</v>
      </c>
      <c r="I19" s="8" t="s">
        <v>59</v>
      </c>
      <c r="J19" s="10" t="s">
        <v>60</v>
      </c>
      <c r="K19" s="8" t="s">
        <v>92</v>
      </c>
      <c r="L19" s="10" t="s">
        <v>93</v>
      </c>
      <c r="M19" s="10" t="str">
        <f t="shared" si="0"/>
        <v>Governmental</v>
      </c>
      <c r="N19" s="8"/>
      <c r="O19" s="8"/>
      <c r="P19" s="8" t="s">
        <v>0</v>
      </c>
    </row>
    <row r="20" spans="2:16" s="3" customFormat="1" ht="16.5" customHeight="1" x14ac:dyDescent="0.15">
      <c r="B20" s="8">
        <v>2023</v>
      </c>
      <c r="C20" s="11">
        <v>18</v>
      </c>
      <c r="D20" s="10" t="s">
        <v>110</v>
      </c>
      <c r="E20" s="8" t="s">
        <v>88</v>
      </c>
      <c r="F20" s="10" t="s">
        <v>89</v>
      </c>
      <c r="G20" s="8" t="s">
        <v>95</v>
      </c>
      <c r="H20" s="10" t="s">
        <v>96</v>
      </c>
      <c r="I20" s="8" t="s">
        <v>59</v>
      </c>
      <c r="J20" s="10" t="s">
        <v>60</v>
      </c>
      <c r="K20" s="8" t="s">
        <v>92</v>
      </c>
      <c r="L20" s="10" t="s">
        <v>93</v>
      </c>
      <c r="M20" s="10" t="str">
        <f t="shared" si="0"/>
        <v>Governmental</v>
      </c>
      <c r="N20" s="8"/>
      <c r="O20" s="8"/>
      <c r="P20" s="8" t="s">
        <v>0</v>
      </c>
    </row>
    <row r="21" spans="2:16" s="3" customFormat="1" ht="16.5" customHeight="1" x14ac:dyDescent="0.15">
      <c r="B21" s="8">
        <v>2023</v>
      </c>
      <c r="C21" s="11">
        <v>19</v>
      </c>
      <c r="D21" s="10" t="s">
        <v>111</v>
      </c>
      <c r="E21" s="8" t="s">
        <v>88</v>
      </c>
      <c r="F21" s="10" t="s">
        <v>89</v>
      </c>
      <c r="G21" s="8" t="s">
        <v>112</v>
      </c>
      <c r="H21" s="10" t="s">
        <v>113</v>
      </c>
      <c r="I21" s="8" t="s">
        <v>59</v>
      </c>
      <c r="J21" s="10" t="s">
        <v>60</v>
      </c>
      <c r="K21" s="8" t="s">
        <v>92</v>
      </c>
      <c r="L21" s="10" t="s">
        <v>93</v>
      </c>
      <c r="M21" s="10" t="str">
        <f t="shared" si="0"/>
        <v>Governmental</v>
      </c>
      <c r="N21" s="8"/>
      <c r="O21" s="8"/>
      <c r="P21" s="8" t="s">
        <v>0</v>
      </c>
    </row>
    <row r="22" spans="2:16" s="3" customFormat="1" ht="16.5" customHeight="1" x14ac:dyDescent="0.15">
      <c r="B22" s="8">
        <v>2023</v>
      </c>
      <c r="C22" s="11">
        <v>20</v>
      </c>
      <c r="D22" s="10" t="s">
        <v>114</v>
      </c>
      <c r="E22" s="8" t="s">
        <v>88</v>
      </c>
      <c r="F22" s="10" t="s">
        <v>89</v>
      </c>
      <c r="G22" s="8" t="s">
        <v>108</v>
      </c>
      <c r="H22" s="10" t="s">
        <v>109</v>
      </c>
      <c r="I22" s="8" t="s">
        <v>59</v>
      </c>
      <c r="J22" s="10" t="s">
        <v>60</v>
      </c>
      <c r="K22" s="8" t="s">
        <v>92</v>
      </c>
      <c r="L22" s="10" t="s">
        <v>93</v>
      </c>
      <c r="M22" s="10" t="str">
        <f t="shared" si="0"/>
        <v>Governmental</v>
      </c>
      <c r="N22" s="8"/>
      <c r="O22" s="8"/>
      <c r="P22" s="8" t="s">
        <v>0</v>
      </c>
    </row>
    <row r="23" spans="2:16" s="3" customFormat="1" ht="16.5" customHeight="1" x14ac:dyDescent="0.15">
      <c r="B23" s="8">
        <v>2023</v>
      </c>
      <c r="C23" s="11">
        <v>22</v>
      </c>
      <c r="D23" s="10" t="s">
        <v>115</v>
      </c>
      <c r="E23" s="8" t="s">
        <v>88</v>
      </c>
      <c r="F23" s="10" t="s">
        <v>89</v>
      </c>
      <c r="G23" s="8" t="s">
        <v>108</v>
      </c>
      <c r="H23" s="10" t="s">
        <v>109</v>
      </c>
      <c r="I23" s="8" t="s">
        <v>59</v>
      </c>
      <c r="J23" s="10" t="s">
        <v>60</v>
      </c>
      <c r="K23" s="8" t="s">
        <v>92</v>
      </c>
      <c r="L23" s="10" t="s">
        <v>93</v>
      </c>
      <c r="M23" s="10" t="str">
        <f t="shared" si="0"/>
        <v>Governmental</v>
      </c>
      <c r="N23" s="8"/>
      <c r="O23" s="8"/>
      <c r="P23" s="8" t="s">
        <v>0</v>
      </c>
    </row>
    <row r="24" spans="2:16" s="3" customFormat="1" ht="16.5" customHeight="1" x14ac:dyDescent="0.15">
      <c r="B24" s="8">
        <v>2023</v>
      </c>
      <c r="C24" s="11">
        <v>23</v>
      </c>
      <c r="D24" s="10" t="s">
        <v>116</v>
      </c>
      <c r="E24" s="8" t="s">
        <v>88</v>
      </c>
      <c r="F24" s="10" t="s">
        <v>89</v>
      </c>
      <c r="G24" s="8" t="s">
        <v>95</v>
      </c>
      <c r="H24" s="10" t="s">
        <v>96</v>
      </c>
      <c r="I24" s="8" t="s">
        <v>59</v>
      </c>
      <c r="J24" s="10" t="s">
        <v>60</v>
      </c>
      <c r="K24" s="8" t="s">
        <v>92</v>
      </c>
      <c r="L24" s="10" t="s">
        <v>93</v>
      </c>
      <c r="M24" s="10" t="str">
        <f t="shared" si="0"/>
        <v>Governmental</v>
      </c>
      <c r="N24" s="8"/>
      <c r="O24" s="8"/>
      <c r="P24" s="8" t="s">
        <v>0</v>
      </c>
    </row>
    <row r="25" spans="2:16" s="3" customFormat="1" ht="16.5" customHeight="1" x14ac:dyDescent="0.15">
      <c r="B25" s="8">
        <v>2023</v>
      </c>
      <c r="C25" s="11">
        <v>24</v>
      </c>
      <c r="D25" s="10" t="s">
        <v>117</v>
      </c>
      <c r="E25" s="8" t="s">
        <v>88</v>
      </c>
      <c r="F25" s="10" t="s">
        <v>89</v>
      </c>
      <c r="G25" s="8" t="s">
        <v>95</v>
      </c>
      <c r="H25" s="10" t="s">
        <v>96</v>
      </c>
      <c r="I25" s="8" t="s">
        <v>59</v>
      </c>
      <c r="J25" s="10" t="s">
        <v>60</v>
      </c>
      <c r="K25" s="8" t="s">
        <v>92</v>
      </c>
      <c r="L25" s="10" t="s">
        <v>93</v>
      </c>
      <c r="M25" s="10" t="str">
        <f t="shared" si="0"/>
        <v>Governmental</v>
      </c>
      <c r="N25" s="8"/>
      <c r="O25" s="8"/>
      <c r="P25" s="8" t="s">
        <v>0</v>
      </c>
    </row>
    <row r="26" spans="2:16" s="3" customFormat="1" ht="16.5" customHeight="1" x14ac:dyDescent="0.15">
      <c r="B26" s="8">
        <v>2023</v>
      </c>
      <c r="C26" s="11">
        <v>25</v>
      </c>
      <c r="D26" s="10" t="s">
        <v>118</v>
      </c>
      <c r="E26" s="8" t="s">
        <v>88</v>
      </c>
      <c r="F26" s="10" t="s">
        <v>89</v>
      </c>
      <c r="G26" s="8" t="s">
        <v>95</v>
      </c>
      <c r="H26" s="10" t="s">
        <v>96</v>
      </c>
      <c r="I26" s="8" t="s">
        <v>59</v>
      </c>
      <c r="J26" s="10" t="s">
        <v>60</v>
      </c>
      <c r="K26" s="8" t="s">
        <v>92</v>
      </c>
      <c r="L26" s="10" t="s">
        <v>93</v>
      </c>
      <c r="M26" s="10" t="str">
        <f t="shared" si="0"/>
        <v>Governmental</v>
      </c>
      <c r="N26" s="8"/>
      <c r="O26" s="8"/>
      <c r="P26" s="8" t="s">
        <v>0</v>
      </c>
    </row>
    <row r="27" spans="2:16" s="3" customFormat="1" ht="16.5" customHeight="1" x14ac:dyDescent="0.15">
      <c r="B27" s="8">
        <v>2023</v>
      </c>
      <c r="C27" s="11">
        <v>26</v>
      </c>
      <c r="D27" s="10" t="s">
        <v>119</v>
      </c>
      <c r="E27" s="8" t="s">
        <v>88</v>
      </c>
      <c r="F27" s="10" t="s">
        <v>89</v>
      </c>
      <c r="G27" s="8" t="s">
        <v>95</v>
      </c>
      <c r="H27" s="10" t="s">
        <v>96</v>
      </c>
      <c r="I27" s="8" t="s">
        <v>59</v>
      </c>
      <c r="J27" s="10" t="s">
        <v>60</v>
      </c>
      <c r="K27" s="8" t="s">
        <v>92</v>
      </c>
      <c r="L27" s="10" t="s">
        <v>93</v>
      </c>
      <c r="M27" s="10" t="str">
        <f t="shared" si="0"/>
        <v>Governmental</v>
      </c>
      <c r="N27" s="8"/>
      <c r="O27" s="8"/>
      <c r="P27" s="8" t="s">
        <v>0</v>
      </c>
    </row>
    <row r="28" spans="2:16" s="3" customFormat="1" ht="16.5" customHeight="1" x14ac:dyDescent="0.15">
      <c r="B28" s="8">
        <v>2023</v>
      </c>
      <c r="C28" s="11">
        <v>27</v>
      </c>
      <c r="D28" s="10" t="s">
        <v>120</v>
      </c>
      <c r="E28" s="8" t="s">
        <v>88</v>
      </c>
      <c r="F28" s="10" t="s">
        <v>89</v>
      </c>
      <c r="G28" s="8" t="s">
        <v>95</v>
      </c>
      <c r="H28" s="10" t="s">
        <v>96</v>
      </c>
      <c r="I28" s="8" t="s">
        <v>59</v>
      </c>
      <c r="J28" s="10" t="s">
        <v>60</v>
      </c>
      <c r="K28" s="8" t="s">
        <v>92</v>
      </c>
      <c r="L28" s="10" t="s">
        <v>93</v>
      </c>
      <c r="M28" s="10" t="str">
        <f t="shared" si="0"/>
        <v>Governmental</v>
      </c>
      <c r="N28" s="8"/>
      <c r="O28" s="8"/>
      <c r="P28" s="8" t="s">
        <v>0</v>
      </c>
    </row>
    <row r="29" spans="2:16" s="3" customFormat="1" ht="16.5" customHeight="1" x14ac:dyDescent="0.15">
      <c r="B29" s="8">
        <v>2023</v>
      </c>
      <c r="C29" s="11">
        <v>28</v>
      </c>
      <c r="D29" s="10" t="s">
        <v>121</v>
      </c>
      <c r="E29" s="8" t="s">
        <v>88</v>
      </c>
      <c r="F29" s="10" t="s">
        <v>89</v>
      </c>
      <c r="G29" s="8" t="s">
        <v>95</v>
      </c>
      <c r="H29" s="10" t="s">
        <v>96</v>
      </c>
      <c r="I29" s="8" t="s">
        <v>59</v>
      </c>
      <c r="J29" s="10" t="s">
        <v>60</v>
      </c>
      <c r="K29" s="8" t="s">
        <v>92</v>
      </c>
      <c r="L29" s="10" t="s">
        <v>93</v>
      </c>
      <c r="M29" s="10" t="str">
        <f t="shared" si="0"/>
        <v>Governmental</v>
      </c>
      <c r="N29" s="8"/>
      <c r="O29" s="8"/>
      <c r="P29" s="8" t="s">
        <v>0</v>
      </c>
    </row>
    <row r="30" spans="2:16" s="3" customFormat="1" ht="16.5" customHeight="1" x14ac:dyDescent="0.15">
      <c r="B30" s="8">
        <v>2023</v>
      </c>
      <c r="C30" s="11">
        <v>29</v>
      </c>
      <c r="D30" s="10" t="s">
        <v>122</v>
      </c>
      <c r="E30" s="8" t="s">
        <v>88</v>
      </c>
      <c r="F30" s="10" t="s">
        <v>89</v>
      </c>
      <c r="G30" s="8" t="s">
        <v>123</v>
      </c>
      <c r="H30" s="10" t="s">
        <v>124</v>
      </c>
      <c r="I30" s="8" t="s">
        <v>59</v>
      </c>
      <c r="J30" s="10" t="s">
        <v>60</v>
      </c>
      <c r="K30" s="8" t="s">
        <v>92</v>
      </c>
      <c r="L30" s="10" t="s">
        <v>93</v>
      </c>
      <c r="M30" s="10" t="str">
        <f t="shared" si="0"/>
        <v>Governmental</v>
      </c>
      <c r="N30" s="8"/>
      <c r="O30" s="8"/>
      <c r="P30" s="8" t="s">
        <v>0</v>
      </c>
    </row>
    <row r="31" spans="2:16" s="3" customFormat="1" ht="16.5" customHeight="1" x14ac:dyDescent="0.15">
      <c r="B31" s="8">
        <v>2023</v>
      </c>
      <c r="C31" s="11">
        <v>30</v>
      </c>
      <c r="D31" s="10" t="s">
        <v>125</v>
      </c>
      <c r="E31" s="8" t="s">
        <v>88</v>
      </c>
      <c r="F31" s="10" t="s">
        <v>89</v>
      </c>
      <c r="G31" s="8" t="s">
        <v>123</v>
      </c>
      <c r="H31" s="10" t="s">
        <v>124</v>
      </c>
      <c r="I31" s="8" t="s">
        <v>59</v>
      </c>
      <c r="J31" s="10" t="s">
        <v>60</v>
      </c>
      <c r="K31" s="8" t="s">
        <v>92</v>
      </c>
      <c r="L31" s="10" t="s">
        <v>93</v>
      </c>
      <c r="M31" s="10" t="str">
        <f t="shared" si="0"/>
        <v>Governmental</v>
      </c>
      <c r="N31" s="8"/>
      <c r="O31" s="8"/>
      <c r="P31" s="8" t="s">
        <v>0</v>
      </c>
    </row>
    <row r="32" spans="2:16" s="3" customFormat="1" ht="16.5" customHeight="1" x14ac:dyDescent="0.15">
      <c r="B32" s="8">
        <v>2023</v>
      </c>
      <c r="C32" s="11">
        <v>31</v>
      </c>
      <c r="D32" s="10" t="s">
        <v>126</v>
      </c>
      <c r="E32" s="8" t="s">
        <v>88</v>
      </c>
      <c r="F32" s="10" t="s">
        <v>89</v>
      </c>
      <c r="G32" s="8" t="s">
        <v>95</v>
      </c>
      <c r="H32" s="10" t="s">
        <v>96</v>
      </c>
      <c r="I32" s="8" t="s">
        <v>59</v>
      </c>
      <c r="J32" s="10" t="s">
        <v>60</v>
      </c>
      <c r="K32" s="8" t="s">
        <v>92</v>
      </c>
      <c r="L32" s="10" t="s">
        <v>93</v>
      </c>
      <c r="M32" s="10" t="str">
        <f t="shared" si="0"/>
        <v>Governmental</v>
      </c>
      <c r="N32" s="8"/>
      <c r="O32" s="8"/>
      <c r="P32" s="8" t="s">
        <v>0</v>
      </c>
    </row>
    <row r="33" spans="2:16" s="3" customFormat="1" ht="16.5" customHeight="1" x14ac:dyDescent="0.15">
      <c r="B33" s="8">
        <v>2023</v>
      </c>
      <c r="C33" s="11">
        <v>32</v>
      </c>
      <c r="D33" s="10" t="s">
        <v>811</v>
      </c>
      <c r="E33" s="8" t="s">
        <v>88</v>
      </c>
      <c r="F33" s="10" t="s">
        <v>89</v>
      </c>
      <c r="G33" s="8" t="s">
        <v>123</v>
      </c>
      <c r="H33" s="10" t="s">
        <v>124</v>
      </c>
      <c r="I33" s="8" t="s">
        <v>59</v>
      </c>
      <c r="J33" s="10" t="s">
        <v>60</v>
      </c>
      <c r="K33" s="8" t="s">
        <v>92</v>
      </c>
      <c r="L33" s="10" t="s">
        <v>93</v>
      </c>
      <c r="M33" s="10" t="str">
        <f t="shared" si="0"/>
        <v>Governmental</v>
      </c>
      <c r="N33" s="8"/>
      <c r="O33" s="8"/>
      <c r="P33" s="8" t="s">
        <v>0</v>
      </c>
    </row>
    <row r="34" spans="2:16" s="3" customFormat="1" ht="16.5" customHeight="1" x14ac:dyDescent="0.15">
      <c r="B34" s="8">
        <v>2023</v>
      </c>
      <c r="C34" s="11">
        <v>33</v>
      </c>
      <c r="D34" s="10" t="s">
        <v>127</v>
      </c>
      <c r="E34" s="8" t="s">
        <v>88</v>
      </c>
      <c r="F34" s="10" t="s">
        <v>89</v>
      </c>
      <c r="G34" s="8" t="s">
        <v>95</v>
      </c>
      <c r="H34" s="10" t="s">
        <v>96</v>
      </c>
      <c r="I34" s="8" t="s">
        <v>59</v>
      </c>
      <c r="J34" s="10" t="s">
        <v>60</v>
      </c>
      <c r="K34" s="8" t="s">
        <v>92</v>
      </c>
      <c r="L34" s="10" t="s">
        <v>93</v>
      </c>
      <c r="M34" s="10" t="str">
        <f t="shared" si="0"/>
        <v>Governmental</v>
      </c>
      <c r="N34" s="8"/>
      <c r="O34" s="8"/>
      <c r="P34" s="8" t="s">
        <v>0</v>
      </c>
    </row>
    <row r="35" spans="2:16" s="3" customFormat="1" ht="16.5" customHeight="1" x14ac:dyDescent="0.15">
      <c r="B35" s="8">
        <v>2023</v>
      </c>
      <c r="C35" s="11">
        <v>34</v>
      </c>
      <c r="D35" s="10" t="s">
        <v>128</v>
      </c>
      <c r="E35" s="8" t="s">
        <v>88</v>
      </c>
      <c r="F35" s="10" t="s">
        <v>89</v>
      </c>
      <c r="G35" s="8" t="s">
        <v>129</v>
      </c>
      <c r="H35" s="10" t="s">
        <v>130</v>
      </c>
      <c r="I35" s="8" t="s">
        <v>59</v>
      </c>
      <c r="J35" s="10" t="s">
        <v>60</v>
      </c>
      <c r="K35" s="8" t="s">
        <v>92</v>
      </c>
      <c r="L35" s="10" t="s">
        <v>93</v>
      </c>
      <c r="M35" s="10" t="str">
        <f t="shared" si="0"/>
        <v>Governmental</v>
      </c>
      <c r="N35" s="8"/>
      <c r="O35" s="8"/>
      <c r="P35" s="8" t="s">
        <v>0</v>
      </c>
    </row>
    <row r="36" spans="2:16" s="3" customFormat="1" ht="16.5" customHeight="1" x14ac:dyDescent="0.15">
      <c r="B36" s="8">
        <v>2023</v>
      </c>
      <c r="C36" s="11">
        <v>35</v>
      </c>
      <c r="D36" s="10" t="s">
        <v>131</v>
      </c>
      <c r="E36" s="8" t="s">
        <v>56</v>
      </c>
      <c r="F36" s="10" t="s">
        <v>57</v>
      </c>
      <c r="G36" s="8" t="s">
        <v>58</v>
      </c>
      <c r="H36" s="10" t="s">
        <v>55</v>
      </c>
      <c r="I36" s="8" t="s">
        <v>59</v>
      </c>
      <c r="J36" s="10" t="s">
        <v>60</v>
      </c>
      <c r="K36" s="8" t="s">
        <v>59</v>
      </c>
      <c r="L36" s="10" t="s">
        <v>55</v>
      </c>
      <c r="M36" s="10" t="str">
        <f t="shared" si="0"/>
        <v>Governmental</v>
      </c>
      <c r="N36" s="8"/>
      <c r="O36" s="8"/>
      <c r="P36" s="8" t="s">
        <v>0</v>
      </c>
    </row>
    <row r="37" spans="2:16" s="3" customFormat="1" ht="16.5" customHeight="1" x14ac:dyDescent="0.15">
      <c r="B37" s="8">
        <v>2023</v>
      </c>
      <c r="C37" s="11">
        <v>36</v>
      </c>
      <c r="D37" s="10" t="s">
        <v>132</v>
      </c>
      <c r="E37" s="8" t="s">
        <v>88</v>
      </c>
      <c r="F37" s="10" t="s">
        <v>89</v>
      </c>
      <c r="G37" s="8" t="s">
        <v>108</v>
      </c>
      <c r="H37" s="10" t="s">
        <v>109</v>
      </c>
      <c r="I37" s="8" t="s">
        <v>59</v>
      </c>
      <c r="J37" s="10" t="s">
        <v>60</v>
      </c>
      <c r="K37" s="8" t="s">
        <v>92</v>
      </c>
      <c r="L37" s="10" t="s">
        <v>93</v>
      </c>
      <c r="M37" s="10" t="str">
        <f t="shared" si="0"/>
        <v>Governmental</v>
      </c>
      <c r="N37" s="8"/>
      <c r="O37" s="8"/>
      <c r="P37" s="8" t="s">
        <v>0</v>
      </c>
    </row>
    <row r="38" spans="2:16" s="3" customFormat="1" ht="16.5" customHeight="1" x14ac:dyDescent="0.15">
      <c r="B38" s="8">
        <v>2023</v>
      </c>
      <c r="C38" s="11">
        <v>37</v>
      </c>
      <c r="D38" s="10" t="s">
        <v>133</v>
      </c>
      <c r="E38" s="8" t="s">
        <v>88</v>
      </c>
      <c r="F38" s="10" t="s">
        <v>89</v>
      </c>
      <c r="G38" s="8" t="s">
        <v>108</v>
      </c>
      <c r="H38" s="10" t="s">
        <v>109</v>
      </c>
      <c r="I38" s="8" t="s">
        <v>59</v>
      </c>
      <c r="J38" s="10" t="s">
        <v>60</v>
      </c>
      <c r="K38" s="8" t="s">
        <v>92</v>
      </c>
      <c r="L38" s="10" t="s">
        <v>93</v>
      </c>
      <c r="M38" s="10" t="str">
        <f t="shared" si="0"/>
        <v>Governmental</v>
      </c>
      <c r="N38" s="8"/>
      <c r="O38" s="8"/>
      <c r="P38" s="8" t="s">
        <v>0</v>
      </c>
    </row>
    <row r="39" spans="2:16" s="3" customFormat="1" ht="16.5" customHeight="1" x14ac:dyDescent="0.15">
      <c r="B39" s="8">
        <v>2023</v>
      </c>
      <c r="C39" s="11">
        <v>38</v>
      </c>
      <c r="D39" s="10" t="s">
        <v>134</v>
      </c>
      <c r="E39" s="8" t="s">
        <v>56</v>
      </c>
      <c r="F39" s="10" t="s">
        <v>57</v>
      </c>
      <c r="G39" s="8" t="s">
        <v>58</v>
      </c>
      <c r="H39" s="10" t="s">
        <v>55</v>
      </c>
      <c r="I39" s="8" t="s">
        <v>59</v>
      </c>
      <c r="J39" s="10" t="s">
        <v>60</v>
      </c>
      <c r="K39" s="8" t="s">
        <v>59</v>
      </c>
      <c r="L39" s="10" t="s">
        <v>55</v>
      </c>
      <c r="M39" s="10" t="str">
        <f t="shared" si="0"/>
        <v>Governmental</v>
      </c>
      <c r="N39" s="8"/>
      <c r="O39" s="8"/>
      <c r="P39" s="8" t="s">
        <v>0</v>
      </c>
    </row>
    <row r="40" spans="2:16" s="3" customFormat="1" ht="16.5" customHeight="1" x14ac:dyDescent="0.15">
      <c r="B40" s="8">
        <v>2023</v>
      </c>
      <c r="C40" s="11">
        <v>39</v>
      </c>
      <c r="D40" s="10" t="s">
        <v>135</v>
      </c>
      <c r="E40" s="8" t="s">
        <v>88</v>
      </c>
      <c r="F40" s="10" t="s">
        <v>89</v>
      </c>
      <c r="G40" s="8" t="s">
        <v>136</v>
      </c>
      <c r="H40" s="10" t="s">
        <v>137</v>
      </c>
      <c r="I40" s="8" t="s">
        <v>59</v>
      </c>
      <c r="J40" s="10" t="s">
        <v>60</v>
      </c>
      <c r="K40" s="8" t="s">
        <v>92</v>
      </c>
      <c r="L40" s="10" t="s">
        <v>93</v>
      </c>
      <c r="M40" s="10" t="str">
        <f t="shared" si="0"/>
        <v>Governmental</v>
      </c>
      <c r="N40" s="8"/>
      <c r="O40" s="8"/>
      <c r="P40" s="8" t="s">
        <v>0</v>
      </c>
    </row>
    <row r="41" spans="2:16" s="3" customFormat="1" ht="16.5" customHeight="1" x14ac:dyDescent="0.15">
      <c r="B41" s="8">
        <v>2023</v>
      </c>
      <c r="C41" s="11">
        <v>40</v>
      </c>
      <c r="D41" s="10" t="s">
        <v>138</v>
      </c>
      <c r="E41" s="8" t="s">
        <v>88</v>
      </c>
      <c r="F41" s="10" t="s">
        <v>89</v>
      </c>
      <c r="G41" s="8" t="s">
        <v>95</v>
      </c>
      <c r="H41" s="10" t="s">
        <v>96</v>
      </c>
      <c r="I41" s="8" t="s">
        <v>59</v>
      </c>
      <c r="J41" s="10" t="s">
        <v>60</v>
      </c>
      <c r="K41" s="8" t="s">
        <v>92</v>
      </c>
      <c r="L41" s="10" t="s">
        <v>93</v>
      </c>
      <c r="M41" s="10" t="str">
        <f t="shared" si="0"/>
        <v>Governmental</v>
      </c>
      <c r="N41" s="8"/>
      <c r="O41" s="8"/>
      <c r="P41" s="8" t="s">
        <v>0</v>
      </c>
    </row>
    <row r="42" spans="2:16" s="3" customFormat="1" ht="16.5" customHeight="1" x14ac:dyDescent="0.15">
      <c r="B42" s="8">
        <v>2023</v>
      </c>
      <c r="C42" s="11">
        <v>41</v>
      </c>
      <c r="D42" s="10" t="s">
        <v>139</v>
      </c>
      <c r="E42" s="8" t="s">
        <v>88</v>
      </c>
      <c r="F42" s="10" t="s">
        <v>89</v>
      </c>
      <c r="G42" s="8" t="s">
        <v>112</v>
      </c>
      <c r="H42" s="10" t="s">
        <v>113</v>
      </c>
      <c r="I42" s="8" t="s">
        <v>59</v>
      </c>
      <c r="J42" s="10" t="s">
        <v>60</v>
      </c>
      <c r="K42" s="8" t="s">
        <v>92</v>
      </c>
      <c r="L42" s="10" t="s">
        <v>93</v>
      </c>
      <c r="M42" s="10" t="str">
        <f t="shared" si="0"/>
        <v>Governmental</v>
      </c>
      <c r="N42" s="8"/>
      <c r="O42" s="8"/>
      <c r="P42" s="8" t="s">
        <v>0</v>
      </c>
    </row>
    <row r="43" spans="2:16" s="3" customFormat="1" ht="16.5" customHeight="1" x14ac:dyDescent="0.15">
      <c r="B43" s="8">
        <v>2023</v>
      </c>
      <c r="C43" s="11">
        <v>42</v>
      </c>
      <c r="D43" s="10" t="s">
        <v>140</v>
      </c>
      <c r="E43" s="8" t="s">
        <v>88</v>
      </c>
      <c r="F43" s="10" t="s">
        <v>89</v>
      </c>
      <c r="G43" s="8" t="s">
        <v>112</v>
      </c>
      <c r="H43" s="10" t="s">
        <v>113</v>
      </c>
      <c r="I43" s="8" t="s">
        <v>59</v>
      </c>
      <c r="J43" s="10" t="s">
        <v>60</v>
      </c>
      <c r="K43" s="8" t="s">
        <v>92</v>
      </c>
      <c r="L43" s="10" t="s">
        <v>93</v>
      </c>
      <c r="M43" s="10" t="str">
        <f t="shared" si="0"/>
        <v>Governmental</v>
      </c>
      <c r="N43" s="8"/>
      <c r="O43" s="8"/>
      <c r="P43" s="8" t="s">
        <v>0</v>
      </c>
    </row>
    <row r="44" spans="2:16" s="3" customFormat="1" ht="16.5" customHeight="1" x14ac:dyDescent="0.15">
      <c r="B44" s="8">
        <v>2023</v>
      </c>
      <c r="C44" s="11">
        <v>43</v>
      </c>
      <c r="D44" s="10" t="s">
        <v>141</v>
      </c>
      <c r="E44" s="8" t="s">
        <v>88</v>
      </c>
      <c r="F44" s="10" t="s">
        <v>89</v>
      </c>
      <c r="G44" s="8" t="s">
        <v>95</v>
      </c>
      <c r="H44" s="10" t="s">
        <v>96</v>
      </c>
      <c r="I44" s="8" t="s">
        <v>59</v>
      </c>
      <c r="J44" s="10" t="s">
        <v>60</v>
      </c>
      <c r="K44" s="8" t="s">
        <v>92</v>
      </c>
      <c r="L44" s="10" t="s">
        <v>93</v>
      </c>
      <c r="M44" s="10" t="str">
        <f t="shared" si="0"/>
        <v>Governmental</v>
      </c>
      <c r="N44" s="8"/>
      <c r="O44" s="8"/>
      <c r="P44" s="8" t="s">
        <v>0</v>
      </c>
    </row>
    <row r="45" spans="2:16" s="3" customFormat="1" ht="16.5" customHeight="1" x14ac:dyDescent="0.15">
      <c r="B45" s="8">
        <v>2023</v>
      </c>
      <c r="C45" s="11">
        <v>44</v>
      </c>
      <c r="D45" s="10" t="s">
        <v>142</v>
      </c>
      <c r="E45" s="8" t="s">
        <v>88</v>
      </c>
      <c r="F45" s="10" t="s">
        <v>89</v>
      </c>
      <c r="G45" s="8" t="s">
        <v>95</v>
      </c>
      <c r="H45" s="10" t="s">
        <v>96</v>
      </c>
      <c r="I45" s="8" t="s">
        <v>59</v>
      </c>
      <c r="J45" s="10" t="s">
        <v>60</v>
      </c>
      <c r="K45" s="8" t="s">
        <v>92</v>
      </c>
      <c r="L45" s="10" t="s">
        <v>93</v>
      </c>
      <c r="M45" s="10" t="str">
        <f t="shared" si="0"/>
        <v>Governmental</v>
      </c>
      <c r="N45" s="8"/>
      <c r="O45" s="8"/>
      <c r="P45" s="8" t="s">
        <v>0</v>
      </c>
    </row>
    <row r="46" spans="2:16" s="3" customFormat="1" ht="16.5" customHeight="1" x14ac:dyDescent="0.15">
      <c r="B46" s="8">
        <v>2023</v>
      </c>
      <c r="C46" s="11">
        <v>45</v>
      </c>
      <c r="D46" s="10" t="s">
        <v>811</v>
      </c>
      <c r="E46" s="8" t="s">
        <v>88</v>
      </c>
      <c r="F46" s="10" t="s">
        <v>89</v>
      </c>
      <c r="G46" s="8" t="s">
        <v>95</v>
      </c>
      <c r="H46" s="10" t="s">
        <v>96</v>
      </c>
      <c r="I46" s="8" t="s">
        <v>59</v>
      </c>
      <c r="J46" s="10" t="s">
        <v>60</v>
      </c>
      <c r="K46" s="8" t="s">
        <v>92</v>
      </c>
      <c r="L46" s="10" t="s">
        <v>93</v>
      </c>
      <c r="M46" s="10" t="str">
        <f t="shared" si="0"/>
        <v>Governmental</v>
      </c>
      <c r="N46" s="8"/>
      <c r="O46" s="8"/>
      <c r="P46" s="8" t="s">
        <v>0</v>
      </c>
    </row>
    <row r="47" spans="2:16" s="3" customFormat="1" ht="16.5" customHeight="1" x14ac:dyDescent="0.15">
      <c r="B47" s="8">
        <v>2023</v>
      </c>
      <c r="C47" s="11">
        <v>46</v>
      </c>
      <c r="D47" s="10" t="s">
        <v>143</v>
      </c>
      <c r="E47" s="8" t="s">
        <v>88</v>
      </c>
      <c r="F47" s="10" t="s">
        <v>89</v>
      </c>
      <c r="G47" s="8" t="s">
        <v>95</v>
      </c>
      <c r="H47" s="10" t="s">
        <v>96</v>
      </c>
      <c r="I47" s="8" t="s">
        <v>59</v>
      </c>
      <c r="J47" s="10" t="s">
        <v>60</v>
      </c>
      <c r="K47" s="8" t="s">
        <v>92</v>
      </c>
      <c r="L47" s="10" t="s">
        <v>93</v>
      </c>
      <c r="M47" s="10" t="str">
        <f t="shared" si="0"/>
        <v>Governmental</v>
      </c>
      <c r="N47" s="8"/>
      <c r="O47" s="8"/>
      <c r="P47" s="8" t="s">
        <v>0</v>
      </c>
    </row>
    <row r="48" spans="2:16" s="3" customFormat="1" ht="16.5" customHeight="1" x14ac:dyDescent="0.15">
      <c r="B48" s="8">
        <v>2023</v>
      </c>
      <c r="C48" s="11">
        <v>47</v>
      </c>
      <c r="D48" s="10" t="s">
        <v>144</v>
      </c>
      <c r="E48" s="8" t="s">
        <v>88</v>
      </c>
      <c r="F48" s="10" t="s">
        <v>89</v>
      </c>
      <c r="G48" s="8" t="s">
        <v>108</v>
      </c>
      <c r="H48" s="10" t="s">
        <v>109</v>
      </c>
      <c r="I48" s="8" t="s">
        <v>59</v>
      </c>
      <c r="J48" s="10" t="s">
        <v>60</v>
      </c>
      <c r="K48" s="8" t="s">
        <v>92</v>
      </c>
      <c r="L48" s="10" t="s">
        <v>93</v>
      </c>
      <c r="M48" s="10" t="str">
        <f t="shared" si="0"/>
        <v>Governmental</v>
      </c>
      <c r="N48" s="8"/>
      <c r="O48" s="8"/>
      <c r="P48" s="8" t="s">
        <v>0</v>
      </c>
    </row>
    <row r="49" spans="2:16" s="3" customFormat="1" ht="16.5" customHeight="1" x14ac:dyDescent="0.15">
      <c r="B49" s="8">
        <v>2023</v>
      </c>
      <c r="C49" s="11">
        <v>48</v>
      </c>
      <c r="D49" s="10" t="s">
        <v>145</v>
      </c>
      <c r="E49" s="8" t="s">
        <v>88</v>
      </c>
      <c r="F49" s="10" t="s">
        <v>89</v>
      </c>
      <c r="G49" s="8" t="s">
        <v>95</v>
      </c>
      <c r="H49" s="10" t="s">
        <v>96</v>
      </c>
      <c r="I49" s="8" t="s">
        <v>59</v>
      </c>
      <c r="J49" s="10" t="s">
        <v>60</v>
      </c>
      <c r="K49" s="8" t="s">
        <v>92</v>
      </c>
      <c r="L49" s="10" t="s">
        <v>93</v>
      </c>
      <c r="M49" s="10" t="str">
        <f t="shared" si="0"/>
        <v>Governmental</v>
      </c>
      <c r="N49" s="8"/>
      <c r="O49" s="8"/>
      <c r="P49" s="8" t="s">
        <v>0</v>
      </c>
    </row>
    <row r="50" spans="2:16" s="3" customFormat="1" ht="16.5" customHeight="1" x14ac:dyDescent="0.15">
      <c r="B50" s="8">
        <v>2023</v>
      </c>
      <c r="C50" s="11">
        <v>49</v>
      </c>
      <c r="D50" s="10" t="s">
        <v>146</v>
      </c>
      <c r="E50" s="8" t="s">
        <v>88</v>
      </c>
      <c r="F50" s="10" t="s">
        <v>89</v>
      </c>
      <c r="G50" s="8" t="s">
        <v>95</v>
      </c>
      <c r="H50" s="10" t="s">
        <v>96</v>
      </c>
      <c r="I50" s="8" t="s">
        <v>59</v>
      </c>
      <c r="J50" s="10" t="s">
        <v>60</v>
      </c>
      <c r="K50" s="8" t="s">
        <v>92</v>
      </c>
      <c r="L50" s="10" t="s">
        <v>93</v>
      </c>
      <c r="M50" s="10" t="str">
        <f t="shared" si="0"/>
        <v>Governmental</v>
      </c>
      <c r="N50" s="8"/>
      <c r="O50" s="8"/>
      <c r="P50" s="8" t="s">
        <v>0</v>
      </c>
    </row>
    <row r="51" spans="2:16" s="3" customFormat="1" ht="16.5" customHeight="1" x14ac:dyDescent="0.15">
      <c r="B51" s="8">
        <v>2023</v>
      </c>
      <c r="C51" s="11">
        <v>50</v>
      </c>
      <c r="D51" s="10" t="s">
        <v>147</v>
      </c>
      <c r="E51" s="8" t="s">
        <v>88</v>
      </c>
      <c r="F51" s="10" t="s">
        <v>89</v>
      </c>
      <c r="G51" s="8" t="s">
        <v>95</v>
      </c>
      <c r="H51" s="10" t="s">
        <v>96</v>
      </c>
      <c r="I51" s="8" t="s">
        <v>59</v>
      </c>
      <c r="J51" s="10" t="s">
        <v>60</v>
      </c>
      <c r="K51" s="8" t="s">
        <v>92</v>
      </c>
      <c r="L51" s="10" t="s">
        <v>93</v>
      </c>
      <c r="M51" s="10" t="str">
        <f t="shared" si="0"/>
        <v>Governmental</v>
      </c>
      <c r="N51" s="8"/>
      <c r="O51" s="8"/>
      <c r="P51" s="8" t="s">
        <v>0</v>
      </c>
    </row>
    <row r="52" spans="2:16" s="3" customFormat="1" ht="16.5" customHeight="1" x14ac:dyDescent="0.15">
      <c r="B52" s="8">
        <v>2023</v>
      </c>
      <c r="C52" s="11">
        <v>51</v>
      </c>
      <c r="D52" s="10" t="s">
        <v>148</v>
      </c>
      <c r="E52" s="8" t="s">
        <v>88</v>
      </c>
      <c r="F52" s="10" t="s">
        <v>89</v>
      </c>
      <c r="G52" s="8" t="s">
        <v>95</v>
      </c>
      <c r="H52" s="10" t="s">
        <v>96</v>
      </c>
      <c r="I52" s="8" t="s">
        <v>59</v>
      </c>
      <c r="J52" s="10" t="s">
        <v>60</v>
      </c>
      <c r="K52" s="8" t="s">
        <v>92</v>
      </c>
      <c r="L52" s="10" t="s">
        <v>93</v>
      </c>
      <c r="M52" s="10" t="str">
        <f t="shared" si="0"/>
        <v>Governmental</v>
      </c>
      <c r="N52" s="8"/>
      <c r="O52" s="8"/>
      <c r="P52" s="8" t="s">
        <v>0</v>
      </c>
    </row>
    <row r="53" spans="2:16" s="3" customFormat="1" ht="16.5" customHeight="1" x14ac:dyDescent="0.15">
      <c r="B53" s="8">
        <v>2023</v>
      </c>
      <c r="C53" s="11">
        <v>52</v>
      </c>
      <c r="D53" s="10" t="s">
        <v>149</v>
      </c>
      <c r="E53" s="8" t="s">
        <v>88</v>
      </c>
      <c r="F53" s="10" t="s">
        <v>89</v>
      </c>
      <c r="G53" s="8" t="s">
        <v>95</v>
      </c>
      <c r="H53" s="10" t="s">
        <v>96</v>
      </c>
      <c r="I53" s="8" t="s">
        <v>59</v>
      </c>
      <c r="J53" s="10" t="s">
        <v>60</v>
      </c>
      <c r="K53" s="8" t="s">
        <v>92</v>
      </c>
      <c r="L53" s="10" t="s">
        <v>93</v>
      </c>
      <c r="M53" s="10" t="str">
        <f t="shared" si="0"/>
        <v>Governmental</v>
      </c>
      <c r="N53" s="8"/>
      <c r="O53" s="8"/>
      <c r="P53" s="8" t="s">
        <v>0</v>
      </c>
    </row>
    <row r="54" spans="2:16" s="3" customFormat="1" ht="16.5" customHeight="1" x14ac:dyDescent="0.15">
      <c r="B54" s="8">
        <v>2023</v>
      </c>
      <c r="C54" s="11">
        <v>53</v>
      </c>
      <c r="D54" s="10" t="s">
        <v>811</v>
      </c>
      <c r="E54" s="8" t="s">
        <v>88</v>
      </c>
      <c r="F54" s="10" t="s">
        <v>89</v>
      </c>
      <c r="G54" s="8" t="s">
        <v>95</v>
      </c>
      <c r="H54" s="10" t="s">
        <v>96</v>
      </c>
      <c r="I54" s="8" t="s">
        <v>59</v>
      </c>
      <c r="J54" s="10" t="s">
        <v>60</v>
      </c>
      <c r="K54" s="8" t="s">
        <v>92</v>
      </c>
      <c r="L54" s="10" t="s">
        <v>93</v>
      </c>
      <c r="M54" s="10" t="str">
        <f t="shared" si="0"/>
        <v>Governmental</v>
      </c>
      <c r="N54" s="8"/>
      <c r="O54" s="8"/>
      <c r="P54" s="8" t="s">
        <v>0</v>
      </c>
    </row>
    <row r="55" spans="2:16" s="3" customFormat="1" ht="16.5" customHeight="1" x14ac:dyDescent="0.15">
      <c r="B55" s="8">
        <v>2023</v>
      </c>
      <c r="C55" s="11">
        <v>54</v>
      </c>
      <c r="D55" s="10" t="s">
        <v>150</v>
      </c>
      <c r="E55" s="8" t="s">
        <v>88</v>
      </c>
      <c r="F55" s="10" t="s">
        <v>89</v>
      </c>
      <c r="G55" s="8" t="s">
        <v>95</v>
      </c>
      <c r="H55" s="10" t="s">
        <v>96</v>
      </c>
      <c r="I55" s="8" t="s">
        <v>59</v>
      </c>
      <c r="J55" s="10" t="s">
        <v>60</v>
      </c>
      <c r="K55" s="8" t="s">
        <v>92</v>
      </c>
      <c r="L55" s="10" t="s">
        <v>93</v>
      </c>
      <c r="M55" s="10" t="str">
        <f t="shared" si="0"/>
        <v>Governmental</v>
      </c>
      <c r="N55" s="8"/>
      <c r="O55" s="8"/>
      <c r="P55" s="8" t="s">
        <v>0</v>
      </c>
    </row>
    <row r="56" spans="2:16" s="3" customFormat="1" ht="16.5" customHeight="1" x14ac:dyDescent="0.15">
      <c r="B56" s="8">
        <v>2023</v>
      </c>
      <c r="C56" s="11">
        <v>55</v>
      </c>
      <c r="D56" s="10" t="s">
        <v>151</v>
      </c>
      <c r="E56" s="8" t="s">
        <v>88</v>
      </c>
      <c r="F56" s="10" t="s">
        <v>89</v>
      </c>
      <c r="G56" s="8" t="s">
        <v>129</v>
      </c>
      <c r="H56" s="10" t="s">
        <v>130</v>
      </c>
      <c r="I56" s="8" t="s">
        <v>59</v>
      </c>
      <c r="J56" s="10" t="s">
        <v>60</v>
      </c>
      <c r="K56" s="8" t="s">
        <v>92</v>
      </c>
      <c r="L56" s="10" t="s">
        <v>93</v>
      </c>
      <c r="M56" s="10" t="str">
        <f t="shared" si="0"/>
        <v>Governmental</v>
      </c>
      <c r="N56" s="8"/>
      <c r="O56" s="8"/>
      <c r="P56" s="8" t="s">
        <v>0</v>
      </c>
    </row>
    <row r="57" spans="2:16" s="3" customFormat="1" ht="16.5" customHeight="1" x14ac:dyDescent="0.15">
      <c r="B57" s="8">
        <v>2023</v>
      </c>
      <c r="C57" s="11">
        <v>56</v>
      </c>
      <c r="D57" s="10" t="s">
        <v>152</v>
      </c>
      <c r="E57" s="8" t="s">
        <v>88</v>
      </c>
      <c r="F57" s="10" t="s">
        <v>89</v>
      </c>
      <c r="G57" s="8" t="s">
        <v>95</v>
      </c>
      <c r="H57" s="10" t="s">
        <v>96</v>
      </c>
      <c r="I57" s="8" t="s">
        <v>59</v>
      </c>
      <c r="J57" s="10" t="s">
        <v>60</v>
      </c>
      <c r="K57" s="8" t="s">
        <v>92</v>
      </c>
      <c r="L57" s="10" t="s">
        <v>93</v>
      </c>
      <c r="M57" s="10" t="str">
        <f t="shared" si="0"/>
        <v>Governmental</v>
      </c>
      <c r="N57" s="8"/>
      <c r="O57" s="8"/>
      <c r="P57" s="8" t="s">
        <v>0</v>
      </c>
    </row>
    <row r="58" spans="2:16" s="3" customFormat="1" ht="16.5" customHeight="1" x14ac:dyDescent="0.15">
      <c r="B58" s="8">
        <v>2023</v>
      </c>
      <c r="C58" s="11">
        <v>57</v>
      </c>
      <c r="D58" s="10" t="s">
        <v>153</v>
      </c>
      <c r="E58" s="8" t="s">
        <v>88</v>
      </c>
      <c r="F58" s="10" t="s">
        <v>89</v>
      </c>
      <c r="G58" s="8" t="s">
        <v>95</v>
      </c>
      <c r="H58" s="10" t="s">
        <v>96</v>
      </c>
      <c r="I58" s="8" t="s">
        <v>59</v>
      </c>
      <c r="J58" s="10" t="s">
        <v>60</v>
      </c>
      <c r="K58" s="8" t="s">
        <v>92</v>
      </c>
      <c r="L58" s="10" t="s">
        <v>93</v>
      </c>
      <c r="M58" s="10" t="str">
        <f t="shared" si="0"/>
        <v>Governmental</v>
      </c>
      <c r="N58" s="8"/>
      <c r="O58" s="8"/>
      <c r="P58" s="8" t="s">
        <v>0</v>
      </c>
    </row>
    <row r="59" spans="2:16" s="3" customFormat="1" ht="16.5" customHeight="1" x14ac:dyDescent="0.15">
      <c r="B59" s="8">
        <v>2023</v>
      </c>
      <c r="C59" s="11">
        <v>58</v>
      </c>
      <c r="D59" s="10" t="s">
        <v>154</v>
      </c>
      <c r="E59" s="8" t="s">
        <v>88</v>
      </c>
      <c r="F59" s="10" t="s">
        <v>89</v>
      </c>
      <c r="G59" s="8" t="s">
        <v>155</v>
      </c>
      <c r="H59" s="10" t="s">
        <v>156</v>
      </c>
      <c r="I59" s="8" t="s">
        <v>59</v>
      </c>
      <c r="J59" s="10" t="s">
        <v>60</v>
      </c>
      <c r="K59" s="8" t="s">
        <v>92</v>
      </c>
      <c r="L59" s="10" t="s">
        <v>93</v>
      </c>
      <c r="M59" s="10" t="str">
        <f t="shared" si="0"/>
        <v>Governmental</v>
      </c>
      <c r="N59" s="8"/>
      <c r="O59" s="8"/>
      <c r="P59" s="8" t="s">
        <v>0</v>
      </c>
    </row>
    <row r="60" spans="2:16" s="3" customFormat="1" ht="16.5" customHeight="1" x14ac:dyDescent="0.15">
      <c r="B60" s="8">
        <v>2023</v>
      </c>
      <c r="C60" s="11">
        <v>59</v>
      </c>
      <c r="D60" s="10" t="s">
        <v>157</v>
      </c>
      <c r="E60" s="8" t="s">
        <v>88</v>
      </c>
      <c r="F60" s="10" t="s">
        <v>89</v>
      </c>
      <c r="G60" s="8" t="s">
        <v>95</v>
      </c>
      <c r="H60" s="10" t="s">
        <v>96</v>
      </c>
      <c r="I60" s="8" t="s">
        <v>59</v>
      </c>
      <c r="J60" s="10" t="s">
        <v>60</v>
      </c>
      <c r="K60" s="8" t="s">
        <v>92</v>
      </c>
      <c r="L60" s="10" t="s">
        <v>93</v>
      </c>
      <c r="M60" s="10" t="str">
        <f t="shared" si="0"/>
        <v>Governmental</v>
      </c>
      <c r="N60" s="8"/>
      <c r="O60" s="8"/>
      <c r="P60" s="8" t="s">
        <v>0</v>
      </c>
    </row>
    <row r="61" spans="2:16" s="3" customFormat="1" ht="16.5" customHeight="1" x14ac:dyDescent="0.15">
      <c r="B61" s="8">
        <v>2023</v>
      </c>
      <c r="C61" s="11">
        <v>60</v>
      </c>
      <c r="D61" s="10" t="s">
        <v>158</v>
      </c>
      <c r="E61" s="8" t="s">
        <v>88</v>
      </c>
      <c r="F61" s="10" t="s">
        <v>89</v>
      </c>
      <c r="G61" s="8" t="s">
        <v>95</v>
      </c>
      <c r="H61" s="10" t="s">
        <v>96</v>
      </c>
      <c r="I61" s="8" t="s">
        <v>59</v>
      </c>
      <c r="J61" s="10" t="s">
        <v>60</v>
      </c>
      <c r="K61" s="8" t="s">
        <v>92</v>
      </c>
      <c r="L61" s="10" t="s">
        <v>93</v>
      </c>
      <c r="M61" s="10" t="str">
        <f t="shared" si="0"/>
        <v>Governmental</v>
      </c>
      <c r="N61" s="8"/>
      <c r="O61" s="8"/>
      <c r="P61" s="8" t="s">
        <v>0</v>
      </c>
    </row>
    <row r="62" spans="2:16" s="3" customFormat="1" ht="16.5" customHeight="1" x14ac:dyDescent="0.15">
      <c r="B62" s="8">
        <v>2023</v>
      </c>
      <c r="C62" s="11">
        <v>61</v>
      </c>
      <c r="D62" s="10" t="s">
        <v>159</v>
      </c>
      <c r="E62" s="8" t="s">
        <v>71</v>
      </c>
      <c r="F62" s="10" t="s">
        <v>72</v>
      </c>
      <c r="G62" s="8" t="s">
        <v>160</v>
      </c>
      <c r="H62" s="10" t="s">
        <v>161</v>
      </c>
      <c r="I62" s="8" t="s">
        <v>51</v>
      </c>
      <c r="J62" s="10" t="s">
        <v>52</v>
      </c>
      <c r="K62" s="8" t="s">
        <v>75</v>
      </c>
      <c r="L62" s="10" t="s">
        <v>76</v>
      </c>
      <c r="M62" s="10" t="str">
        <f t="shared" si="0"/>
        <v>Fiduciary</v>
      </c>
      <c r="N62" s="8"/>
      <c r="O62" s="8"/>
      <c r="P62" s="8" t="s">
        <v>0</v>
      </c>
    </row>
    <row r="63" spans="2:16" s="3" customFormat="1" ht="16.5" customHeight="1" x14ac:dyDescent="0.15">
      <c r="B63" s="8">
        <v>2023</v>
      </c>
      <c r="C63" s="11">
        <v>62</v>
      </c>
      <c r="D63" s="10" t="s">
        <v>162</v>
      </c>
      <c r="E63" s="8" t="s">
        <v>88</v>
      </c>
      <c r="F63" s="10" t="s">
        <v>89</v>
      </c>
      <c r="G63" s="8" t="s">
        <v>163</v>
      </c>
      <c r="H63" s="10" t="s">
        <v>164</v>
      </c>
      <c r="I63" s="8" t="s">
        <v>59</v>
      </c>
      <c r="J63" s="10" t="s">
        <v>60</v>
      </c>
      <c r="K63" s="8" t="s">
        <v>92</v>
      </c>
      <c r="L63" s="10" t="s">
        <v>93</v>
      </c>
      <c r="M63" s="10" t="str">
        <f t="shared" si="0"/>
        <v>Governmental</v>
      </c>
      <c r="N63" s="8"/>
      <c r="O63" s="8"/>
      <c r="P63" s="8" t="s">
        <v>0</v>
      </c>
    </row>
    <row r="64" spans="2:16" s="3" customFormat="1" ht="16.5" customHeight="1" x14ac:dyDescent="0.15">
      <c r="B64" s="8">
        <v>2023</v>
      </c>
      <c r="C64" s="11">
        <v>63</v>
      </c>
      <c r="D64" s="10" t="s">
        <v>165</v>
      </c>
      <c r="E64" s="8" t="s">
        <v>88</v>
      </c>
      <c r="F64" s="10" t="s">
        <v>89</v>
      </c>
      <c r="G64" s="8" t="s">
        <v>166</v>
      </c>
      <c r="H64" s="10" t="s">
        <v>167</v>
      </c>
      <c r="I64" s="8" t="s">
        <v>59</v>
      </c>
      <c r="J64" s="10" t="s">
        <v>60</v>
      </c>
      <c r="K64" s="8" t="s">
        <v>92</v>
      </c>
      <c r="L64" s="10" t="s">
        <v>93</v>
      </c>
      <c r="M64" s="10" t="str">
        <f t="shared" si="0"/>
        <v>Governmental</v>
      </c>
      <c r="N64" s="8"/>
      <c r="O64" s="8"/>
      <c r="P64" s="8" t="s">
        <v>0</v>
      </c>
    </row>
    <row r="65" spans="2:16" s="3" customFormat="1" ht="16.5" customHeight="1" x14ac:dyDescent="0.15">
      <c r="B65" s="8">
        <v>2023</v>
      </c>
      <c r="C65" s="11">
        <v>64</v>
      </c>
      <c r="D65" s="10" t="s">
        <v>168</v>
      </c>
      <c r="E65" s="8" t="s">
        <v>88</v>
      </c>
      <c r="F65" s="10" t="s">
        <v>89</v>
      </c>
      <c r="G65" s="8" t="s">
        <v>95</v>
      </c>
      <c r="H65" s="10" t="s">
        <v>96</v>
      </c>
      <c r="I65" s="8" t="s">
        <v>59</v>
      </c>
      <c r="J65" s="10" t="s">
        <v>60</v>
      </c>
      <c r="K65" s="8" t="s">
        <v>92</v>
      </c>
      <c r="L65" s="10" t="s">
        <v>93</v>
      </c>
      <c r="M65" s="10" t="str">
        <f t="shared" si="0"/>
        <v>Governmental</v>
      </c>
      <c r="N65" s="8"/>
      <c r="O65" s="8"/>
      <c r="P65" s="8" t="s">
        <v>0</v>
      </c>
    </row>
    <row r="66" spans="2:16" s="3" customFormat="1" ht="16.5" customHeight="1" x14ac:dyDescent="0.15">
      <c r="B66" s="8">
        <v>2023</v>
      </c>
      <c r="C66" s="11">
        <v>65</v>
      </c>
      <c r="D66" s="10" t="s">
        <v>169</v>
      </c>
      <c r="E66" s="8" t="s">
        <v>88</v>
      </c>
      <c r="F66" s="10" t="s">
        <v>89</v>
      </c>
      <c r="G66" s="8" t="s">
        <v>95</v>
      </c>
      <c r="H66" s="10" t="s">
        <v>96</v>
      </c>
      <c r="I66" s="8" t="s">
        <v>59</v>
      </c>
      <c r="J66" s="10" t="s">
        <v>60</v>
      </c>
      <c r="K66" s="8" t="s">
        <v>92</v>
      </c>
      <c r="L66" s="10" t="s">
        <v>93</v>
      </c>
      <c r="M66" s="10" t="str">
        <f t="shared" si="0"/>
        <v>Governmental</v>
      </c>
      <c r="N66" s="8"/>
      <c r="O66" s="8"/>
      <c r="P66" s="8" t="s">
        <v>0</v>
      </c>
    </row>
    <row r="67" spans="2:16" s="3" customFormat="1" ht="16.5" customHeight="1" x14ac:dyDescent="0.15">
      <c r="B67" s="8">
        <v>2023</v>
      </c>
      <c r="C67" s="11">
        <v>66</v>
      </c>
      <c r="D67" s="10" t="s">
        <v>170</v>
      </c>
      <c r="E67" s="8" t="s">
        <v>88</v>
      </c>
      <c r="F67" s="10" t="s">
        <v>89</v>
      </c>
      <c r="G67" s="8" t="s">
        <v>95</v>
      </c>
      <c r="H67" s="10" t="s">
        <v>96</v>
      </c>
      <c r="I67" s="8" t="s">
        <v>59</v>
      </c>
      <c r="J67" s="10" t="s">
        <v>60</v>
      </c>
      <c r="K67" s="8" t="s">
        <v>92</v>
      </c>
      <c r="L67" s="10" t="s">
        <v>93</v>
      </c>
      <c r="M67" s="10" t="str">
        <f t="shared" si="0"/>
        <v>Governmental</v>
      </c>
      <c r="N67" s="8"/>
      <c r="O67" s="8"/>
      <c r="P67" s="8" t="s">
        <v>0</v>
      </c>
    </row>
    <row r="68" spans="2:16" s="3" customFormat="1" ht="16.5" customHeight="1" x14ac:dyDescent="0.15">
      <c r="B68" s="8">
        <v>2023</v>
      </c>
      <c r="C68" s="11">
        <v>67</v>
      </c>
      <c r="D68" s="10" t="s">
        <v>171</v>
      </c>
      <c r="E68" s="8" t="s">
        <v>88</v>
      </c>
      <c r="F68" s="10" t="s">
        <v>89</v>
      </c>
      <c r="G68" s="8" t="s">
        <v>95</v>
      </c>
      <c r="H68" s="10" t="s">
        <v>96</v>
      </c>
      <c r="I68" s="8" t="s">
        <v>59</v>
      </c>
      <c r="J68" s="10" t="s">
        <v>60</v>
      </c>
      <c r="K68" s="8" t="s">
        <v>92</v>
      </c>
      <c r="L68" s="10" t="s">
        <v>93</v>
      </c>
      <c r="M68" s="10" t="str">
        <f t="shared" ref="M68:M131" si="1">+J68</f>
        <v>Governmental</v>
      </c>
      <c r="N68" s="8"/>
      <c r="O68" s="8"/>
      <c r="P68" s="8" t="s">
        <v>0</v>
      </c>
    </row>
    <row r="69" spans="2:16" s="3" customFormat="1" ht="16.5" customHeight="1" x14ac:dyDescent="0.15">
      <c r="B69" s="8">
        <v>2023</v>
      </c>
      <c r="C69" s="11">
        <v>68</v>
      </c>
      <c r="D69" s="10" t="s">
        <v>172</v>
      </c>
      <c r="E69" s="8" t="s">
        <v>88</v>
      </c>
      <c r="F69" s="10" t="s">
        <v>89</v>
      </c>
      <c r="G69" s="8" t="s">
        <v>108</v>
      </c>
      <c r="H69" s="10" t="s">
        <v>109</v>
      </c>
      <c r="I69" s="8" t="s">
        <v>59</v>
      </c>
      <c r="J69" s="10" t="s">
        <v>60</v>
      </c>
      <c r="K69" s="8" t="s">
        <v>92</v>
      </c>
      <c r="L69" s="10" t="s">
        <v>93</v>
      </c>
      <c r="M69" s="10" t="str">
        <f t="shared" si="1"/>
        <v>Governmental</v>
      </c>
      <c r="N69" s="8"/>
      <c r="O69" s="8"/>
      <c r="P69" s="8" t="s">
        <v>0</v>
      </c>
    </row>
    <row r="70" spans="2:16" s="3" customFormat="1" ht="16.5" customHeight="1" x14ac:dyDescent="0.15">
      <c r="B70" s="8">
        <v>2023</v>
      </c>
      <c r="C70" s="11">
        <v>69</v>
      </c>
      <c r="D70" s="10" t="s">
        <v>173</v>
      </c>
      <c r="E70" s="8" t="s">
        <v>88</v>
      </c>
      <c r="F70" s="10" t="s">
        <v>89</v>
      </c>
      <c r="G70" s="8" t="s">
        <v>108</v>
      </c>
      <c r="H70" s="10" t="s">
        <v>109</v>
      </c>
      <c r="I70" s="8" t="s">
        <v>59</v>
      </c>
      <c r="J70" s="10" t="s">
        <v>60</v>
      </c>
      <c r="K70" s="8" t="s">
        <v>92</v>
      </c>
      <c r="L70" s="10" t="s">
        <v>93</v>
      </c>
      <c r="M70" s="10" t="str">
        <f t="shared" si="1"/>
        <v>Governmental</v>
      </c>
      <c r="N70" s="8"/>
      <c r="O70" s="8"/>
      <c r="P70" s="8" t="s">
        <v>0</v>
      </c>
    </row>
    <row r="71" spans="2:16" s="3" customFormat="1" ht="16.5" customHeight="1" x14ac:dyDescent="0.15">
      <c r="B71" s="8">
        <v>2023</v>
      </c>
      <c r="C71" s="11">
        <v>70</v>
      </c>
      <c r="D71" s="10" t="s">
        <v>174</v>
      </c>
      <c r="E71" s="8" t="s">
        <v>88</v>
      </c>
      <c r="F71" s="10" t="s">
        <v>89</v>
      </c>
      <c r="G71" s="8" t="s">
        <v>108</v>
      </c>
      <c r="H71" s="10" t="s">
        <v>109</v>
      </c>
      <c r="I71" s="8" t="s">
        <v>59</v>
      </c>
      <c r="J71" s="10" t="s">
        <v>60</v>
      </c>
      <c r="K71" s="8" t="s">
        <v>92</v>
      </c>
      <c r="L71" s="10" t="s">
        <v>93</v>
      </c>
      <c r="M71" s="10" t="str">
        <f t="shared" si="1"/>
        <v>Governmental</v>
      </c>
      <c r="N71" s="8"/>
      <c r="O71" s="8"/>
      <c r="P71" s="8" t="s">
        <v>0</v>
      </c>
    </row>
    <row r="72" spans="2:16" s="3" customFormat="1" ht="16.5" customHeight="1" x14ac:dyDescent="0.15">
      <c r="B72" s="8">
        <v>2023</v>
      </c>
      <c r="C72" s="11">
        <v>71</v>
      </c>
      <c r="D72" s="10" t="s">
        <v>175</v>
      </c>
      <c r="E72" s="8" t="s">
        <v>88</v>
      </c>
      <c r="F72" s="10" t="s">
        <v>89</v>
      </c>
      <c r="G72" s="8" t="s">
        <v>95</v>
      </c>
      <c r="H72" s="10" t="s">
        <v>96</v>
      </c>
      <c r="I72" s="8" t="s">
        <v>59</v>
      </c>
      <c r="J72" s="10" t="s">
        <v>60</v>
      </c>
      <c r="K72" s="8" t="s">
        <v>92</v>
      </c>
      <c r="L72" s="10" t="s">
        <v>93</v>
      </c>
      <c r="M72" s="10" t="str">
        <f t="shared" si="1"/>
        <v>Governmental</v>
      </c>
      <c r="N72" s="8"/>
      <c r="O72" s="8"/>
      <c r="P72" s="8" t="s">
        <v>0</v>
      </c>
    </row>
    <row r="73" spans="2:16" s="3" customFormat="1" ht="16.5" customHeight="1" x14ac:dyDescent="0.15">
      <c r="B73" s="8">
        <v>2023</v>
      </c>
      <c r="C73" s="11">
        <v>72</v>
      </c>
      <c r="D73" s="10" t="s">
        <v>176</v>
      </c>
      <c r="E73" s="8" t="s">
        <v>88</v>
      </c>
      <c r="F73" s="10" t="s">
        <v>89</v>
      </c>
      <c r="G73" s="8" t="s">
        <v>95</v>
      </c>
      <c r="H73" s="10" t="s">
        <v>96</v>
      </c>
      <c r="I73" s="8" t="s">
        <v>59</v>
      </c>
      <c r="J73" s="10" t="s">
        <v>60</v>
      </c>
      <c r="K73" s="8" t="s">
        <v>92</v>
      </c>
      <c r="L73" s="10" t="s">
        <v>93</v>
      </c>
      <c r="M73" s="10" t="str">
        <f t="shared" si="1"/>
        <v>Governmental</v>
      </c>
      <c r="N73" s="8"/>
      <c r="O73" s="8"/>
      <c r="P73" s="8" t="s">
        <v>0</v>
      </c>
    </row>
    <row r="74" spans="2:16" s="3" customFormat="1" ht="16.5" customHeight="1" x14ac:dyDescent="0.15">
      <c r="B74" s="8">
        <v>2023</v>
      </c>
      <c r="C74" s="11">
        <v>73</v>
      </c>
      <c r="D74" s="10" t="s">
        <v>177</v>
      </c>
      <c r="E74" s="8" t="s">
        <v>88</v>
      </c>
      <c r="F74" s="10" t="s">
        <v>89</v>
      </c>
      <c r="G74" s="8" t="s">
        <v>95</v>
      </c>
      <c r="H74" s="10" t="s">
        <v>96</v>
      </c>
      <c r="I74" s="8" t="s">
        <v>59</v>
      </c>
      <c r="J74" s="10" t="s">
        <v>60</v>
      </c>
      <c r="K74" s="8" t="s">
        <v>92</v>
      </c>
      <c r="L74" s="10" t="s">
        <v>93</v>
      </c>
      <c r="M74" s="10" t="str">
        <f t="shared" si="1"/>
        <v>Governmental</v>
      </c>
      <c r="N74" s="8"/>
      <c r="O74" s="8"/>
      <c r="P74" s="8" t="s">
        <v>0</v>
      </c>
    </row>
    <row r="75" spans="2:16" s="3" customFormat="1" ht="16.5" customHeight="1" x14ac:dyDescent="0.15">
      <c r="B75" s="8">
        <v>2023</v>
      </c>
      <c r="C75" s="11">
        <v>74</v>
      </c>
      <c r="D75" s="10" t="s">
        <v>178</v>
      </c>
      <c r="E75" s="8" t="s">
        <v>88</v>
      </c>
      <c r="F75" s="10" t="s">
        <v>89</v>
      </c>
      <c r="G75" s="8" t="s">
        <v>108</v>
      </c>
      <c r="H75" s="10" t="s">
        <v>109</v>
      </c>
      <c r="I75" s="8" t="s">
        <v>59</v>
      </c>
      <c r="J75" s="10" t="s">
        <v>60</v>
      </c>
      <c r="K75" s="8" t="s">
        <v>92</v>
      </c>
      <c r="L75" s="10" t="s">
        <v>93</v>
      </c>
      <c r="M75" s="10" t="str">
        <f t="shared" si="1"/>
        <v>Governmental</v>
      </c>
      <c r="N75" s="8"/>
      <c r="O75" s="8"/>
      <c r="P75" s="8" t="s">
        <v>0</v>
      </c>
    </row>
    <row r="76" spans="2:16" s="3" customFormat="1" ht="16.5" customHeight="1" x14ac:dyDescent="0.15">
      <c r="B76" s="8">
        <v>2023</v>
      </c>
      <c r="C76" s="11">
        <v>75</v>
      </c>
      <c r="D76" s="10" t="s">
        <v>179</v>
      </c>
      <c r="E76" s="8" t="s">
        <v>88</v>
      </c>
      <c r="F76" s="10" t="s">
        <v>89</v>
      </c>
      <c r="G76" s="8" t="s">
        <v>129</v>
      </c>
      <c r="H76" s="10" t="s">
        <v>130</v>
      </c>
      <c r="I76" s="8" t="s">
        <v>59</v>
      </c>
      <c r="J76" s="10" t="s">
        <v>60</v>
      </c>
      <c r="K76" s="8" t="s">
        <v>92</v>
      </c>
      <c r="L76" s="10" t="s">
        <v>93</v>
      </c>
      <c r="M76" s="10" t="str">
        <f t="shared" si="1"/>
        <v>Governmental</v>
      </c>
      <c r="N76" s="8"/>
      <c r="O76" s="8"/>
      <c r="P76" s="8" t="s">
        <v>0</v>
      </c>
    </row>
    <row r="77" spans="2:16" s="3" customFormat="1" ht="16.5" customHeight="1" x14ac:dyDescent="0.15">
      <c r="B77" s="8">
        <v>2023</v>
      </c>
      <c r="C77" s="11">
        <v>76</v>
      </c>
      <c r="D77" s="10" t="s">
        <v>180</v>
      </c>
      <c r="E77" s="8" t="s">
        <v>88</v>
      </c>
      <c r="F77" s="10" t="s">
        <v>89</v>
      </c>
      <c r="G77" s="8" t="s">
        <v>108</v>
      </c>
      <c r="H77" s="10" t="s">
        <v>109</v>
      </c>
      <c r="I77" s="8" t="s">
        <v>59</v>
      </c>
      <c r="J77" s="10" t="s">
        <v>60</v>
      </c>
      <c r="K77" s="8" t="s">
        <v>92</v>
      </c>
      <c r="L77" s="10" t="s">
        <v>93</v>
      </c>
      <c r="M77" s="10" t="str">
        <f t="shared" si="1"/>
        <v>Governmental</v>
      </c>
      <c r="N77" s="8"/>
      <c r="O77" s="8"/>
      <c r="P77" s="8" t="s">
        <v>0</v>
      </c>
    </row>
    <row r="78" spans="2:16" s="3" customFormat="1" ht="16.5" customHeight="1" x14ac:dyDescent="0.15">
      <c r="B78" s="8">
        <v>2023</v>
      </c>
      <c r="C78" s="11">
        <v>77</v>
      </c>
      <c r="D78" s="10" t="s">
        <v>181</v>
      </c>
      <c r="E78" s="8" t="s">
        <v>48</v>
      </c>
      <c r="F78" s="10" t="s">
        <v>49</v>
      </c>
      <c r="G78" s="8" t="s">
        <v>182</v>
      </c>
      <c r="H78" s="10" t="s">
        <v>183</v>
      </c>
      <c r="I78" s="8" t="s">
        <v>51</v>
      </c>
      <c r="J78" s="10" t="s">
        <v>52</v>
      </c>
      <c r="K78" s="8" t="s">
        <v>53</v>
      </c>
      <c r="L78" s="10" t="s">
        <v>54</v>
      </c>
      <c r="M78" s="10" t="str">
        <f t="shared" si="1"/>
        <v>Fiduciary</v>
      </c>
      <c r="N78" s="8"/>
      <c r="O78" s="8"/>
      <c r="P78" s="8" t="s">
        <v>0</v>
      </c>
    </row>
    <row r="79" spans="2:16" s="3" customFormat="1" ht="16.5" customHeight="1" x14ac:dyDescent="0.15">
      <c r="B79" s="8">
        <v>2023</v>
      </c>
      <c r="C79" s="11">
        <v>78</v>
      </c>
      <c r="D79" s="10" t="s">
        <v>184</v>
      </c>
      <c r="E79" s="8" t="s">
        <v>88</v>
      </c>
      <c r="F79" s="10" t="s">
        <v>89</v>
      </c>
      <c r="G79" s="8" t="s">
        <v>108</v>
      </c>
      <c r="H79" s="10" t="s">
        <v>109</v>
      </c>
      <c r="I79" s="8" t="s">
        <v>59</v>
      </c>
      <c r="J79" s="10" t="s">
        <v>60</v>
      </c>
      <c r="K79" s="8" t="s">
        <v>92</v>
      </c>
      <c r="L79" s="10" t="s">
        <v>93</v>
      </c>
      <c r="M79" s="10" t="str">
        <f t="shared" si="1"/>
        <v>Governmental</v>
      </c>
      <c r="N79" s="8"/>
      <c r="O79" s="8"/>
      <c r="P79" s="8" t="s">
        <v>0</v>
      </c>
    </row>
    <row r="80" spans="2:16" s="3" customFormat="1" ht="16.5" customHeight="1" x14ac:dyDescent="0.15">
      <c r="B80" s="8">
        <v>2023</v>
      </c>
      <c r="C80" s="11">
        <v>80</v>
      </c>
      <c r="D80" s="10" t="s">
        <v>185</v>
      </c>
      <c r="E80" s="8" t="s">
        <v>88</v>
      </c>
      <c r="F80" s="10" t="s">
        <v>89</v>
      </c>
      <c r="G80" s="8" t="s">
        <v>108</v>
      </c>
      <c r="H80" s="10" t="s">
        <v>109</v>
      </c>
      <c r="I80" s="8" t="s">
        <v>59</v>
      </c>
      <c r="J80" s="10" t="s">
        <v>60</v>
      </c>
      <c r="K80" s="8" t="s">
        <v>92</v>
      </c>
      <c r="L80" s="10" t="s">
        <v>93</v>
      </c>
      <c r="M80" s="10" t="str">
        <f t="shared" si="1"/>
        <v>Governmental</v>
      </c>
      <c r="N80" s="8"/>
      <c r="O80" s="8"/>
      <c r="P80" s="8" t="s">
        <v>0</v>
      </c>
    </row>
    <row r="81" spans="2:16" s="3" customFormat="1" ht="16.5" customHeight="1" x14ac:dyDescent="0.15">
      <c r="B81" s="8">
        <v>2023</v>
      </c>
      <c r="C81" s="11">
        <v>81</v>
      </c>
      <c r="D81" s="10" t="s">
        <v>186</v>
      </c>
      <c r="E81" s="8" t="s">
        <v>71</v>
      </c>
      <c r="F81" s="10" t="s">
        <v>72</v>
      </c>
      <c r="G81" s="8" t="s">
        <v>187</v>
      </c>
      <c r="H81" s="10" t="s">
        <v>188</v>
      </c>
      <c r="I81" s="8" t="s">
        <v>51</v>
      </c>
      <c r="J81" s="10" t="s">
        <v>52</v>
      </c>
      <c r="K81" s="8" t="s">
        <v>75</v>
      </c>
      <c r="L81" s="10" t="s">
        <v>76</v>
      </c>
      <c r="M81" s="10" t="str">
        <f t="shared" si="1"/>
        <v>Fiduciary</v>
      </c>
      <c r="N81" s="8"/>
      <c r="O81" s="8"/>
      <c r="P81" s="8" t="s">
        <v>0</v>
      </c>
    </row>
    <row r="82" spans="2:16" s="3" customFormat="1" ht="16.5" customHeight="1" x14ac:dyDescent="0.15">
      <c r="B82" s="8">
        <v>2023</v>
      </c>
      <c r="C82" s="11">
        <v>82</v>
      </c>
      <c r="D82" s="10" t="s">
        <v>189</v>
      </c>
      <c r="E82" s="8" t="s">
        <v>71</v>
      </c>
      <c r="F82" s="10" t="s">
        <v>72</v>
      </c>
      <c r="G82" s="8" t="s">
        <v>187</v>
      </c>
      <c r="H82" s="10" t="s">
        <v>188</v>
      </c>
      <c r="I82" s="8" t="s">
        <v>51</v>
      </c>
      <c r="J82" s="10" t="s">
        <v>52</v>
      </c>
      <c r="K82" s="8" t="s">
        <v>75</v>
      </c>
      <c r="L82" s="10" t="s">
        <v>76</v>
      </c>
      <c r="M82" s="10" t="str">
        <f t="shared" si="1"/>
        <v>Fiduciary</v>
      </c>
      <c r="N82" s="8"/>
      <c r="O82" s="8"/>
      <c r="P82" s="8" t="s">
        <v>0</v>
      </c>
    </row>
    <row r="83" spans="2:16" s="3" customFormat="1" ht="16.5" customHeight="1" x14ac:dyDescent="0.15">
      <c r="B83" s="8">
        <v>2023</v>
      </c>
      <c r="C83" s="11">
        <v>83</v>
      </c>
      <c r="D83" s="10" t="s">
        <v>190</v>
      </c>
      <c r="E83" s="8" t="s">
        <v>88</v>
      </c>
      <c r="F83" s="10" t="s">
        <v>89</v>
      </c>
      <c r="G83" s="8" t="s">
        <v>95</v>
      </c>
      <c r="H83" s="10" t="s">
        <v>96</v>
      </c>
      <c r="I83" s="8" t="s">
        <v>59</v>
      </c>
      <c r="J83" s="10" t="s">
        <v>60</v>
      </c>
      <c r="K83" s="8" t="s">
        <v>92</v>
      </c>
      <c r="L83" s="10" t="s">
        <v>93</v>
      </c>
      <c r="M83" s="10" t="str">
        <f t="shared" si="1"/>
        <v>Governmental</v>
      </c>
      <c r="N83" s="8"/>
      <c r="O83" s="8"/>
      <c r="P83" s="8" t="s">
        <v>0</v>
      </c>
    </row>
    <row r="84" spans="2:16" s="3" customFormat="1" ht="16.5" customHeight="1" x14ac:dyDescent="0.15">
      <c r="B84" s="8">
        <v>2023</v>
      </c>
      <c r="C84" s="11">
        <v>84</v>
      </c>
      <c r="D84" s="10" t="s">
        <v>191</v>
      </c>
      <c r="E84" s="8" t="s">
        <v>71</v>
      </c>
      <c r="F84" s="10" t="s">
        <v>72</v>
      </c>
      <c r="G84" s="8" t="s">
        <v>187</v>
      </c>
      <c r="H84" s="10" t="s">
        <v>188</v>
      </c>
      <c r="I84" s="8" t="s">
        <v>51</v>
      </c>
      <c r="J84" s="10" t="s">
        <v>52</v>
      </c>
      <c r="K84" s="8" t="s">
        <v>75</v>
      </c>
      <c r="L84" s="10" t="s">
        <v>76</v>
      </c>
      <c r="M84" s="10" t="str">
        <f t="shared" si="1"/>
        <v>Fiduciary</v>
      </c>
      <c r="N84" s="8"/>
      <c r="O84" s="8"/>
      <c r="P84" s="8" t="s">
        <v>0</v>
      </c>
    </row>
    <row r="85" spans="2:16" s="3" customFormat="1" ht="16.5" customHeight="1" x14ac:dyDescent="0.15">
      <c r="B85" s="8">
        <v>2023</v>
      </c>
      <c r="C85" s="11">
        <v>85</v>
      </c>
      <c r="D85" s="10" t="s">
        <v>137</v>
      </c>
      <c r="E85" s="8" t="s">
        <v>88</v>
      </c>
      <c r="F85" s="10" t="s">
        <v>89</v>
      </c>
      <c r="G85" s="8" t="s">
        <v>136</v>
      </c>
      <c r="H85" s="10" t="s">
        <v>137</v>
      </c>
      <c r="I85" s="8" t="s">
        <v>59</v>
      </c>
      <c r="J85" s="10" t="s">
        <v>60</v>
      </c>
      <c r="K85" s="8" t="s">
        <v>92</v>
      </c>
      <c r="L85" s="10" t="s">
        <v>93</v>
      </c>
      <c r="M85" s="10" t="str">
        <f t="shared" si="1"/>
        <v>Governmental</v>
      </c>
      <c r="N85" s="8"/>
      <c r="O85" s="8"/>
      <c r="P85" s="8" t="s">
        <v>0</v>
      </c>
    </row>
    <row r="86" spans="2:16" s="3" customFormat="1" ht="16.5" customHeight="1" x14ac:dyDescent="0.15">
      <c r="B86" s="8">
        <v>2023</v>
      </c>
      <c r="C86" s="11">
        <v>86</v>
      </c>
      <c r="D86" s="10" t="s">
        <v>192</v>
      </c>
      <c r="E86" s="8" t="s">
        <v>88</v>
      </c>
      <c r="F86" s="10" t="s">
        <v>89</v>
      </c>
      <c r="G86" s="8" t="s">
        <v>129</v>
      </c>
      <c r="H86" s="10" t="s">
        <v>130</v>
      </c>
      <c r="I86" s="8" t="s">
        <v>59</v>
      </c>
      <c r="J86" s="10" t="s">
        <v>60</v>
      </c>
      <c r="K86" s="8" t="s">
        <v>92</v>
      </c>
      <c r="L86" s="10" t="s">
        <v>93</v>
      </c>
      <c r="M86" s="10" t="str">
        <f t="shared" si="1"/>
        <v>Governmental</v>
      </c>
      <c r="N86" s="8"/>
      <c r="O86" s="8"/>
      <c r="P86" s="8" t="s">
        <v>0</v>
      </c>
    </row>
    <row r="87" spans="2:16" s="3" customFormat="1" ht="16.5" customHeight="1" x14ac:dyDescent="0.15">
      <c r="B87" s="8">
        <v>2023</v>
      </c>
      <c r="C87" s="11">
        <v>87</v>
      </c>
      <c r="D87" s="10" t="s">
        <v>193</v>
      </c>
      <c r="E87" s="8" t="s">
        <v>88</v>
      </c>
      <c r="F87" s="10" t="s">
        <v>89</v>
      </c>
      <c r="G87" s="8" t="s">
        <v>95</v>
      </c>
      <c r="H87" s="10" t="s">
        <v>96</v>
      </c>
      <c r="I87" s="8" t="s">
        <v>59</v>
      </c>
      <c r="J87" s="10" t="s">
        <v>60</v>
      </c>
      <c r="K87" s="8" t="s">
        <v>92</v>
      </c>
      <c r="L87" s="10" t="s">
        <v>93</v>
      </c>
      <c r="M87" s="10" t="str">
        <f t="shared" si="1"/>
        <v>Governmental</v>
      </c>
      <c r="N87" s="8"/>
      <c r="O87" s="8"/>
      <c r="P87" s="8" t="s">
        <v>0</v>
      </c>
    </row>
    <row r="88" spans="2:16" s="3" customFormat="1" ht="16.5" customHeight="1" x14ac:dyDescent="0.15">
      <c r="B88" s="8">
        <v>2023</v>
      </c>
      <c r="C88" s="11">
        <v>88</v>
      </c>
      <c r="D88" s="10" t="s">
        <v>194</v>
      </c>
      <c r="E88" s="8" t="s">
        <v>88</v>
      </c>
      <c r="F88" s="10" t="s">
        <v>89</v>
      </c>
      <c r="G88" s="8" t="s">
        <v>95</v>
      </c>
      <c r="H88" s="10" t="s">
        <v>96</v>
      </c>
      <c r="I88" s="8" t="s">
        <v>59</v>
      </c>
      <c r="J88" s="10" t="s">
        <v>60</v>
      </c>
      <c r="K88" s="8" t="s">
        <v>92</v>
      </c>
      <c r="L88" s="10" t="s">
        <v>93</v>
      </c>
      <c r="M88" s="10" t="str">
        <f t="shared" si="1"/>
        <v>Governmental</v>
      </c>
      <c r="N88" s="8"/>
      <c r="O88" s="8"/>
      <c r="P88" s="8" t="s">
        <v>0</v>
      </c>
    </row>
    <row r="89" spans="2:16" s="3" customFormat="1" ht="16.5" customHeight="1" x14ac:dyDescent="0.15">
      <c r="B89" s="8">
        <v>2023</v>
      </c>
      <c r="C89" s="11">
        <v>89</v>
      </c>
      <c r="D89" s="10" t="s">
        <v>195</v>
      </c>
      <c r="E89" s="8" t="s">
        <v>88</v>
      </c>
      <c r="F89" s="10" t="s">
        <v>89</v>
      </c>
      <c r="G89" s="8" t="s">
        <v>136</v>
      </c>
      <c r="H89" s="10" t="s">
        <v>137</v>
      </c>
      <c r="I89" s="8" t="s">
        <v>59</v>
      </c>
      <c r="J89" s="10" t="s">
        <v>60</v>
      </c>
      <c r="K89" s="8" t="s">
        <v>92</v>
      </c>
      <c r="L89" s="10" t="s">
        <v>93</v>
      </c>
      <c r="M89" s="10" t="str">
        <f t="shared" si="1"/>
        <v>Governmental</v>
      </c>
      <c r="N89" s="8"/>
      <c r="O89" s="8"/>
      <c r="P89" s="8" t="s">
        <v>0</v>
      </c>
    </row>
    <row r="90" spans="2:16" s="3" customFormat="1" ht="16.5" customHeight="1" x14ac:dyDescent="0.15">
      <c r="B90" s="8">
        <v>2023</v>
      </c>
      <c r="C90" s="11">
        <v>90</v>
      </c>
      <c r="D90" s="10" t="s">
        <v>196</v>
      </c>
      <c r="E90" s="8" t="s">
        <v>88</v>
      </c>
      <c r="F90" s="10" t="s">
        <v>89</v>
      </c>
      <c r="G90" s="8" t="s">
        <v>136</v>
      </c>
      <c r="H90" s="10" t="s">
        <v>137</v>
      </c>
      <c r="I90" s="8" t="s">
        <v>59</v>
      </c>
      <c r="J90" s="10" t="s">
        <v>60</v>
      </c>
      <c r="K90" s="8" t="s">
        <v>92</v>
      </c>
      <c r="L90" s="10" t="s">
        <v>93</v>
      </c>
      <c r="M90" s="10" t="str">
        <f t="shared" si="1"/>
        <v>Governmental</v>
      </c>
      <c r="N90" s="8"/>
      <c r="O90" s="8"/>
      <c r="P90" s="8" t="s">
        <v>0</v>
      </c>
    </row>
    <row r="91" spans="2:16" s="3" customFormat="1" ht="16.5" customHeight="1" x14ac:dyDescent="0.15">
      <c r="B91" s="8">
        <v>2023</v>
      </c>
      <c r="C91" s="11">
        <v>91</v>
      </c>
      <c r="D91" s="10" t="s">
        <v>197</v>
      </c>
      <c r="E91" s="8" t="s">
        <v>56</v>
      </c>
      <c r="F91" s="10" t="s">
        <v>57</v>
      </c>
      <c r="G91" s="8" t="s">
        <v>58</v>
      </c>
      <c r="H91" s="10" t="s">
        <v>55</v>
      </c>
      <c r="I91" s="8" t="s">
        <v>59</v>
      </c>
      <c r="J91" s="10" t="s">
        <v>60</v>
      </c>
      <c r="K91" s="8" t="s">
        <v>59</v>
      </c>
      <c r="L91" s="10" t="s">
        <v>55</v>
      </c>
      <c r="M91" s="10" t="str">
        <f t="shared" si="1"/>
        <v>Governmental</v>
      </c>
      <c r="N91" s="8"/>
      <c r="O91" s="8"/>
      <c r="P91" s="8" t="s">
        <v>0</v>
      </c>
    </row>
    <row r="92" spans="2:16" s="3" customFormat="1" ht="16.5" customHeight="1" x14ac:dyDescent="0.15">
      <c r="B92" s="8">
        <v>2023</v>
      </c>
      <c r="C92" s="11">
        <v>92</v>
      </c>
      <c r="D92" s="10" t="s">
        <v>198</v>
      </c>
      <c r="E92" s="8" t="s">
        <v>88</v>
      </c>
      <c r="F92" s="10" t="s">
        <v>89</v>
      </c>
      <c r="G92" s="8" t="s">
        <v>98</v>
      </c>
      <c r="H92" s="10" t="s">
        <v>99</v>
      </c>
      <c r="I92" s="8" t="s">
        <v>59</v>
      </c>
      <c r="J92" s="10" t="s">
        <v>60</v>
      </c>
      <c r="K92" s="8" t="s">
        <v>92</v>
      </c>
      <c r="L92" s="10" t="s">
        <v>93</v>
      </c>
      <c r="M92" s="10" t="str">
        <f t="shared" si="1"/>
        <v>Governmental</v>
      </c>
      <c r="N92" s="8"/>
      <c r="O92" s="8"/>
      <c r="P92" s="8" t="s">
        <v>0</v>
      </c>
    </row>
    <row r="93" spans="2:16" s="3" customFormat="1" ht="16.5" customHeight="1" x14ac:dyDescent="0.15">
      <c r="B93" s="8">
        <v>2023</v>
      </c>
      <c r="C93" s="11">
        <v>93</v>
      </c>
      <c r="D93" s="10" t="s">
        <v>199</v>
      </c>
      <c r="E93" s="8" t="s">
        <v>88</v>
      </c>
      <c r="F93" s="10" t="s">
        <v>89</v>
      </c>
      <c r="G93" s="8" t="s">
        <v>95</v>
      </c>
      <c r="H93" s="10" t="s">
        <v>96</v>
      </c>
      <c r="I93" s="8" t="s">
        <v>59</v>
      </c>
      <c r="J93" s="10" t="s">
        <v>60</v>
      </c>
      <c r="K93" s="8" t="s">
        <v>92</v>
      </c>
      <c r="L93" s="10" t="s">
        <v>93</v>
      </c>
      <c r="M93" s="10" t="str">
        <f t="shared" si="1"/>
        <v>Governmental</v>
      </c>
      <c r="N93" s="8"/>
      <c r="O93" s="8"/>
      <c r="P93" s="8" t="s">
        <v>0</v>
      </c>
    </row>
    <row r="94" spans="2:16" s="3" customFormat="1" ht="16.5" customHeight="1" x14ac:dyDescent="0.15">
      <c r="B94" s="8">
        <v>2023</v>
      </c>
      <c r="C94" s="11">
        <v>94</v>
      </c>
      <c r="D94" s="10" t="s">
        <v>200</v>
      </c>
      <c r="E94" s="8" t="s">
        <v>88</v>
      </c>
      <c r="F94" s="10" t="s">
        <v>89</v>
      </c>
      <c r="G94" s="8" t="s">
        <v>95</v>
      </c>
      <c r="H94" s="10" t="s">
        <v>96</v>
      </c>
      <c r="I94" s="8" t="s">
        <v>59</v>
      </c>
      <c r="J94" s="10" t="s">
        <v>60</v>
      </c>
      <c r="K94" s="8" t="s">
        <v>92</v>
      </c>
      <c r="L94" s="10" t="s">
        <v>93</v>
      </c>
      <c r="M94" s="10" t="str">
        <f t="shared" si="1"/>
        <v>Governmental</v>
      </c>
      <c r="N94" s="8"/>
      <c r="O94" s="8"/>
      <c r="P94" s="8" t="s">
        <v>0</v>
      </c>
    </row>
    <row r="95" spans="2:16" s="3" customFormat="1" ht="16.5" customHeight="1" x14ac:dyDescent="0.15">
      <c r="B95" s="8">
        <v>2023</v>
      </c>
      <c r="C95" s="11">
        <v>95</v>
      </c>
      <c r="D95" s="10" t="s">
        <v>201</v>
      </c>
      <c r="E95" s="8" t="s">
        <v>88</v>
      </c>
      <c r="F95" s="10" t="s">
        <v>89</v>
      </c>
      <c r="G95" s="8" t="s">
        <v>129</v>
      </c>
      <c r="H95" s="10" t="s">
        <v>130</v>
      </c>
      <c r="I95" s="8" t="s">
        <v>59</v>
      </c>
      <c r="J95" s="10" t="s">
        <v>60</v>
      </c>
      <c r="K95" s="8" t="s">
        <v>92</v>
      </c>
      <c r="L95" s="10" t="s">
        <v>93</v>
      </c>
      <c r="M95" s="10" t="str">
        <f t="shared" si="1"/>
        <v>Governmental</v>
      </c>
      <c r="N95" s="8"/>
      <c r="O95" s="8"/>
      <c r="P95" s="8" t="s">
        <v>0</v>
      </c>
    </row>
    <row r="96" spans="2:16" s="3" customFormat="1" ht="16.5" customHeight="1" x14ac:dyDescent="0.15">
      <c r="B96" s="8">
        <v>2023</v>
      </c>
      <c r="C96" s="11">
        <v>96</v>
      </c>
      <c r="D96" s="10" t="s">
        <v>202</v>
      </c>
      <c r="E96" s="8" t="s">
        <v>88</v>
      </c>
      <c r="F96" s="10" t="s">
        <v>89</v>
      </c>
      <c r="G96" s="8" t="s">
        <v>129</v>
      </c>
      <c r="H96" s="10" t="s">
        <v>130</v>
      </c>
      <c r="I96" s="8" t="s">
        <v>59</v>
      </c>
      <c r="J96" s="10" t="s">
        <v>60</v>
      </c>
      <c r="K96" s="8" t="s">
        <v>92</v>
      </c>
      <c r="L96" s="10" t="s">
        <v>93</v>
      </c>
      <c r="M96" s="10" t="str">
        <f t="shared" si="1"/>
        <v>Governmental</v>
      </c>
      <c r="N96" s="8"/>
      <c r="O96" s="8"/>
      <c r="P96" s="8" t="s">
        <v>0</v>
      </c>
    </row>
    <row r="97" spans="2:16" s="3" customFormat="1" ht="16.5" customHeight="1" x14ac:dyDescent="0.15">
      <c r="B97" s="8">
        <v>2023</v>
      </c>
      <c r="C97" s="11">
        <v>97</v>
      </c>
      <c r="D97" s="10" t="s">
        <v>203</v>
      </c>
      <c r="E97" s="8" t="s">
        <v>88</v>
      </c>
      <c r="F97" s="10" t="s">
        <v>89</v>
      </c>
      <c r="G97" s="8" t="s">
        <v>108</v>
      </c>
      <c r="H97" s="10" t="s">
        <v>109</v>
      </c>
      <c r="I97" s="8" t="s">
        <v>59</v>
      </c>
      <c r="J97" s="10" t="s">
        <v>60</v>
      </c>
      <c r="K97" s="8" t="s">
        <v>92</v>
      </c>
      <c r="L97" s="10" t="s">
        <v>93</v>
      </c>
      <c r="M97" s="10" t="str">
        <f t="shared" si="1"/>
        <v>Governmental</v>
      </c>
      <c r="N97" s="8"/>
      <c r="O97" s="8"/>
      <c r="P97" s="8" t="s">
        <v>0</v>
      </c>
    </row>
    <row r="98" spans="2:16" s="3" customFormat="1" ht="16.5" customHeight="1" x14ac:dyDescent="0.15">
      <c r="B98" s="8">
        <v>2023</v>
      </c>
      <c r="C98" s="11">
        <v>98</v>
      </c>
      <c r="D98" s="10" t="s">
        <v>204</v>
      </c>
      <c r="E98" s="8" t="s">
        <v>88</v>
      </c>
      <c r="F98" s="10" t="s">
        <v>89</v>
      </c>
      <c r="G98" s="8" t="s">
        <v>136</v>
      </c>
      <c r="H98" s="10" t="s">
        <v>137</v>
      </c>
      <c r="I98" s="8" t="s">
        <v>59</v>
      </c>
      <c r="J98" s="10" t="s">
        <v>60</v>
      </c>
      <c r="K98" s="8" t="s">
        <v>92</v>
      </c>
      <c r="L98" s="10" t="s">
        <v>93</v>
      </c>
      <c r="M98" s="10" t="str">
        <f t="shared" si="1"/>
        <v>Governmental</v>
      </c>
      <c r="N98" s="8"/>
      <c r="O98" s="8"/>
      <c r="P98" s="8" t="s">
        <v>0</v>
      </c>
    </row>
    <row r="99" spans="2:16" s="3" customFormat="1" ht="16.5" customHeight="1" x14ac:dyDescent="0.15">
      <c r="B99" s="8">
        <v>2023</v>
      </c>
      <c r="C99" s="11">
        <v>99</v>
      </c>
      <c r="D99" s="10" t="s">
        <v>205</v>
      </c>
      <c r="E99" s="8" t="s">
        <v>56</v>
      </c>
      <c r="F99" s="10" t="s">
        <v>57</v>
      </c>
      <c r="G99" s="8" t="s">
        <v>58</v>
      </c>
      <c r="H99" s="10" t="s">
        <v>55</v>
      </c>
      <c r="I99" s="8" t="s">
        <v>59</v>
      </c>
      <c r="J99" s="10" t="s">
        <v>60</v>
      </c>
      <c r="K99" s="8" t="s">
        <v>59</v>
      </c>
      <c r="L99" s="10" t="s">
        <v>55</v>
      </c>
      <c r="M99" s="10" t="str">
        <f t="shared" si="1"/>
        <v>Governmental</v>
      </c>
      <c r="N99" s="8"/>
      <c r="O99" s="8"/>
      <c r="P99" s="8" t="s">
        <v>0</v>
      </c>
    </row>
    <row r="100" spans="2:16" s="3" customFormat="1" ht="16.5" customHeight="1" x14ac:dyDescent="0.15">
      <c r="B100" s="8">
        <v>2023</v>
      </c>
      <c r="C100" s="11">
        <v>100</v>
      </c>
      <c r="D100" s="10" t="s">
        <v>206</v>
      </c>
      <c r="E100" s="8" t="s">
        <v>88</v>
      </c>
      <c r="F100" s="10" t="s">
        <v>89</v>
      </c>
      <c r="G100" s="8" t="s">
        <v>108</v>
      </c>
      <c r="H100" s="10" t="s">
        <v>109</v>
      </c>
      <c r="I100" s="8" t="s">
        <v>59</v>
      </c>
      <c r="J100" s="10" t="s">
        <v>60</v>
      </c>
      <c r="K100" s="8" t="s">
        <v>92</v>
      </c>
      <c r="L100" s="10" t="s">
        <v>93</v>
      </c>
      <c r="M100" s="10" t="str">
        <f t="shared" si="1"/>
        <v>Governmental</v>
      </c>
      <c r="N100" s="8"/>
      <c r="O100" s="8"/>
      <c r="P100" s="8" t="s">
        <v>0</v>
      </c>
    </row>
    <row r="101" spans="2:16" s="3" customFormat="1" ht="16.5" customHeight="1" x14ac:dyDescent="0.15">
      <c r="B101" s="8">
        <v>2023</v>
      </c>
      <c r="C101" s="11">
        <v>101</v>
      </c>
      <c r="D101" s="10" t="s">
        <v>207</v>
      </c>
      <c r="E101" s="8" t="s">
        <v>88</v>
      </c>
      <c r="F101" s="10" t="s">
        <v>89</v>
      </c>
      <c r="G101" s="8" t="s">
        <v>108</v>
      </c>
      <c r="H101" s="10" t="s">
        <v>109</v>
      </c>
      <c r="I101" s="8" t="s">
        <v>59</v>
      </c>
      <c r="J101" s="10" t="s">
        <v>60</v>
      </c>
      <c r="K101" s="8" t="s">
        <v>92</v>
      </c>
      <c r="L101" s="10" t="s">
        <v>93</v>
      </c>
      <c r="M101" s="10" t="str">
        <f t="shared" si="1"/>
        <v>Governmental</v>
      </c>
      <c r="N101" s="8"/>
      <c r="O101" s="8"/>
      <c r="P101" s="8" t="s">
        <v>0</v>
      </c>
    </row>
    <row r="102" spans="2:16" s="3" customFormat="1" ht="16.5" customHeight="1" x14ac:dyDescent="0.15">
      <c r="B102" s="8">
        <v>2023</v>
      </c>
      <c r="C102" s="11">
        <v>102</v>
      </c>
      <c r="D102" s="10" t="s">
        <v>208</v>
      </c>
      <c r="E102" s="8" t="s">
        <v>88</v>
      </c>
      <c r="F102" s="10" t="s">
        <v>89</v>
      </c>
      <c r="G102" s="8" t="s">
        <v>108</v>
      </c>
      <c r="H102" s="10" t="s">
        <v>109</v>
      </c>
      <c r="I102" s="8" t="s">
        <v>59</v>
      </c>
      <c r="J102" s="10" t="s">
        <v>60</v>
      </c>
      <c r="K102" s="8" t="s">
        <v>92</v>
      </c>
      <c r="L102" s="10" t="s">
        <v>93</v>
      </c>
      <c r="M102" s="10" t="str">
        <f t="shared" si="1"/>
        <v>Governmental</v>
      </c>
      <c r="N102" s="8"/>
      <c r="O102" s="8"/>
      <c r="P102" s="8" t="s">
        <v>0</v>
      </c>
    </row>
    <row r="103" spans="2:16" s="3" customFormat="1" ht="16.5" customHeight="1" x14ac:dyDescent="0.15">
      <c r="B103" s="8">
        <v>2023</v>
      </c>
      <c r="C103" s="11">
        <v>103</v>
      </c>
      <c r="D103" s="10" t="s">
        <v>209</v>
      </c>
      <c r="E103" s="8" t="s">
        <v>88</v>
      </c>
      <c r="F103" s="10" t="s">
        <v>89</v>
      </c>
      <c r="G103" s="8" t="s">
        <v>112</v>
      </c>
      <c r="H103" s="10" t="s">
        <v>113</v>
      </c>
      <c r="I103" s="8" t="s">
        <v>59</v>
      </c>
      <c r="J103" s="10" t="s">
        <v>60</v>
      </c>
      <c r="K103" s="8" t="s">
        <v>92</v>
      </c>
      <c r="L103" s="10" t="s">
        <v>93</v>
      </c>
      <c r="M103" s="10" t="str">
        <f t="shared" si="1"/>
        <v>Governmental</v>
      </c>
      <c r="N103" s="8"/>
      <c r="O103" s="8"/>
      <c r="P103" s="8" t="s">
        <v>0</v>
      </c>
    </row>
    <row r="104" spans="2:16" s="3" customFormat="1" ht="16.5" customHeight="1" x14ac:dyDescent="0.15">
      <c r="B104" s="8">
        <v>2023</v>
      </c>
      <c r="C104" s="11">
        <v>104</v>
      </c>
      <c r="D104" s="10" t="s">
        <v>210</v>
      </c>
      <c r="E104" s="8" t="s">
        <v>88</v>
      </c>
      <c r="F104" s="10" t="s">
        <v>89</v>
      </c>
      <c r="G104" s="8" t="s">
        <v>95</v>
      </c>
      <c r="H104" s="10" t="s">
        <v>96</v>
      </c>
      <c r="I104" s="8" t="s">
        <v>59</v>
      </c>
      <c r="J104" s="10" t="s">
        <v>60</v>
      </c>
      <c r="K104" s="8" t="s">
        <v>92</v>
      </c>
      <c r="L104" s="10" t="s">
        <v>93</v>
      </c>
      <c r="M104" s="10" t="str">
        <f t="shared" si="1"/>
        <v>Governmental</v>
      </c>
      <c r="N104" s="8"/>
      <c r="O104" s="8"/>
      <c r="P104" s="8" t="s">
        <v>0</v>
      </c>
    </row>
    <row r="105" spans="2:16" s="3" customFormat="1" ht="16.5" customHeight="1" x14ac:dyDescent="0.15">
      <c r="B105" s="8">
        <v>2023</v>
      </c>
      <c r="C105" s="11">
        <v>105</v>
      </c>
      <c r="D105" s="10" t="s">
        <v>211</v>
      </c>
      <c r="E105" s="8" t="s">
        <v>56</v>
      </c>
      <c r="F105" s="10" t="s">
        <v>57</v>
      </c>
      <c r="G105" s="8" t="s">
        <v>58</v>
      </c>
      <c r="H105" s="10" t="s">
        <v>55</v>
      </c>
      <c r="I105" s="8" t="s">
        <v>59</v>
      </c>
      <c r="J105" s="10" t="s">
        <v>60</v>
      </c>
      <c r="K105" s="8" t="s">
        <v>59</v>
      </c>
      <c r="L105" s="10" t="s">
        <v>55</v>
      </c>
      <c r="M105" s="10" t="str">
        <f t="shared" si="1"/>
        <v>Governmental</v>
      </c>
      <c r="N105" s="8"/>
      <c r="O105" s="8"/>
      <c r="P105" s="8" t="s">
        <v>0</v>
      </c>
    </row>
    <row r="106" spans="2:16" s="3" customFormat="1" ht="16.5" customHeight="1" x14ac:dyDescent="0.15">
      <c r="B106" s="8">
        <v>2023</v>
      </c>
      <c r="C106" s="11">
        <v>106</v>
      </c>
      <c r="D106" s="10" t="s">
        <v>212</v>
      </c>
      <c r="E106" s="8" t="s">
        <v>88</v>
      </c>
      <c r="F106" s="10" t="s">
        <v>89</v>
      </c>
      <c r="G106" s="8" t="s">
        <v>123</v>
      </c>
      <c r="H106" s="10" t="s">
        <v>124</v>
      </c>
      <c r="I106" s="8" t="s">
        <v>59</v>
      </c>
      <c r="J106" s="10" t="s">
        <v>60</v>
      </c>
      <c r="K106" s="8" t="s">
        <v>92</v>
      </c>
      <c r="L106" s="10" t="s">
        <v>93</v>
      </c>
      <c r="M106" s="10" t="str">
        <f t="shared" si="1"/>
        <v>Governmental</v>
      </c>
      <c r="N106" s="8"/>
      <c r="O106" s="8"/>
      <c r="P106" s="8" t="s">
        <v>0</v>
      </c>
    </row>
    <row r="107" spans="2:16" s="3" customFormat="1" ht="16.5" customHeight="1" x14ac:dyDescent="0.15">
      <c r="B107" s="8">
        <v>2023</v>
      </c>
      <c r="C107" s="11">
        <v>107</v>
      </c>
      <c r="D107" s="10" t="s">
        <v>213</v>
      </c>
      <c r="E107" s="8" t="s">
        <v>88</v>
      </c>
      <c r="F107" s="10" t="s">
        <v>89</v>
      </c>
      <c r="G107" s="8" t="s">
        <v>214</v>
      </c>
      <c r="H107" s="10" t="s">
        <v>215</v>
      </c>
      <c r="I107" s="8" t="s">
        <v>59</v>
      </c>
      <c r="J107" s="10" t="s">
        <v>60</v>
      </c>
      <c r="K107" s="8" t="s">
        <v>92</v>
      </c>
      <c r="L107" s="10" t="s">
        <v>93</v>
      </c>
      <c r="M107" s="10" t="str">
        <f t="shared" si="1"/>
        <v>Governmental</v>
      </c>
      <c r="N107" s="8"/>
      <c r="O107" s="8"/>
      <c r="P107" s="8" t="s">
        <v>0</v>
      </c>
    </row>
    <row r="108" spans="2:16" s="3" customFormat="1" ht="16.5" customHeight="1" x14ac:dyDescent="0.15">
      <c r="B108" s="8">
        <v>2023</v>
      </c>
      <c r="C108" s="11">
        <v>108</v>
      </c>
      <c r="D108" s="10" t="s">
        <v>216</v>
      </c>
      <c r="E108" s="8" t="s">
        <v>88</v>
      </c>
      <c r="F108" s="10" t="s">
        <v>89</v>
      </c>
      <c r="G108" s="8" t="s">
        <v>95</v>
      </c>
      <c r="H108" s="10" t="s">
        <v>96</v>
      </c>
      <c r="I108" s="8" t="s">
        <v>59</v>
      </c>
      <c r="J108" s="10" t="s">
        <v>60</v>
      </c>
      <c r="K108" s="8" t="s">
        <v>92</v>
      </c>
      <c r="L108" s="10" t="s">
        <v>93</v>
      </c>
      <c r="M108" s="10" t="str">
        <f t="shared" si="1"/>
        <v>Governmental</v>
      </c>
      <c r="N108" s="8"/>
      <c r="O108" s="8"/>
      <c r="P108" s="8" t="s">
        <v>0</v>
      </c>
    </row>
    <row r="109" spans="2:16" s="3" customFormat="1" ht="16.5" customHeight="1" x14ac:dyDescent="0.15">
      <c r="B109" s="8">
        <v>2023</v>
      </c>
      <c r="C109" s="11">
        <v>109</v>
      </c>
      <c r="D109" s="10" t="s">
        <v>217</v>
      </c>
      <c r="E109" s="8" t="s">
        <v>88</v>
      </c>
      <c r="F109" s="10" t="s">
        <v>89</v>
      </c>
      <c r="G109" s="8" t="s">
        <v>108</v>
      </c>
      <c r="H109" s="10" t="s">
        <v>109</v>
      </c>
      <c r="I109" s="8" t="s">
        <v>59</v>
      </c>
      <c r="J109" s="10" t="s">
        <v>60</v>
      </c>
      <c r="K109" s="8" t="s">
        <v>92</v>
      </c>
      <c r="L109" s="10" t="s">
        <v>93</v>
      </c>
      <c r="M109" s="10" t="str">
        <f t="shared" si="1"/>
        <v>Governmental</v>
      </c>
      <c r="N109" s="8"/>
      <c r="O109" s="8"/>
      <c r="P109" s="8" t="s">
        <v>0</v>
      </c>
    </row>
    <row r="110" spans="2:16" s="3" customFormat="1" ht="16.5" customHeight="1" x14ac:dyDescent="0.15">
      <c r="B110" s="8">
        <v>2023</v>
      </c>
      <c r="C110" s="11">
        <v>110</v>
      </c>
      <c r="D110" s="10" t="s">
        <v>218</v>
      </c>
      <c r="E110" s="8" t="s">
        <v>88</v>
      </c>
      <c r="F110" s="10" t="s">
        <v>89</v>
      </c>
      <c r="G110" s="8" t="s">
        <v>123</v>
      </c>
      <c r="H110" s="10" t="s">
        <v>124</v>
      </c>
      <c r="I110" s="8" t="s">
        <v>59</v>
      </c>
      <c r="J110" s="10" t="s">
        <v>60</v>
      </c>
      <c r="K110" s="8" t="s">
        <v>92</v>
      </c>
      <c r="L110" s="10" t="s">
        <v>93</v>
      </c>
      <c r="M110" s="10" t="str">
        <f t="shared" si="1"/>
        <v>Governmental</v>
      </c>
      <c r="N110" s="8"/>
      <c r="O110" s="8"/>
      <c r="P110" s="8" t="s">
        <v>0</v>
      </c>
    </row>
    <row r="111" spans="2:16" s="3" customFormat="1" ht="16.5" customHeight="1" x14ac:dyDescent="0.15">
      <c r="B111" s="8">
        <v>2023</v>
      </c>
      <c r="C111" s="11">
        <v>111</v>
      </c>
      <c r="D111" s="10" t="s">
        <v>219</v>
      </c>
      <c r="E111" s="8" t="s">
        <v>88</v>
      </c>
      <c r="F111" s="10" t="s">
        <v>89</v>
      </c>
      <c r="G111" s="8" t="s">
        <v>95</v>
      </c>
      <c r="H111" s="10" t="s">
        <v>96</v>
      </c>
      <c r="I111" s="8" t="s">
        <v>59</v>
      </c>
      <c r="J111" s="10" t="s">
        <v>60</v>
      </c>
      <c r="K111" s="8" t="s">
        <v>92</v>
      </c>
      <c r="L111" s="10" t="s">
        <v>93</v>
      </c>
      <c r="M111" s="10" t="str">
        <f t="shared" si="1"/>
        <v>Governmental</v>
      </c>
      <c r="N111" s="8"/>
      <c r="O111" s="8"/>
      <c r="P111" s="8" t="s">
        <v>0</v>
      </c>
    </row>
    <row r="112" spans="2:16" s="3" customFormat="1" ht="16.5" customHeight="1" x14ac:dyDescent="0.15">
      <c r="B112" s="8">
        <v>2023</v>
      </c>
      <c r="C112" s="11">
        <v>112</v>
      </c>
      <c r="D112" s="10" t="s">
        <v>220</v>
      </c>
      <c r="E112" s="8" t="s">
        <v>88</v>
      </c>
      <c r="F112" s="10" t="s">
        <v>89</v>
      </c>
      <c r="G112" s="8" t="s">
        <v>108</v>
      </c>
      <c r="H112" s="10" t="s">
        <v>109</v>
      </c>
      <c r="I112" s="8" t="s">
        <v>59</v>
      </c>
      <c r="J112" s="10" t="s">
        <v>60</v>
      </c>
      <c r="K112" s="8" t="s">
        <v>92</v>
      </c>
      <c r="L112" s="10" t="s">
        <v>93</v>
      </c>
      <c r="M112" s="10" t="str">
        <f t="shared" si="1"/>
        <v>Governmental</v>
      </c>
      <c r="N112" s="8"/>
      <c r="O112" s="8"/>
      <c r="P112" s="8" t="s">
        <v>0</v>
      </c>
    </row>
    <row r="113" spans="2:16" s="3" customFormat="1" ht="16.5" customHeight="1" x14ac:dyDescent="0.15">
      <c r="B113" s="8">
        <v>2023</v>
      </c>
      <c r="C113" s="11">
        <v>113</v>
      </c>
      <c r="D113" s="10" t="s">
        <v>221</v>
      </c>
      <c r="E113" s="8" t="s">
        <v>88</v>
      </c>
      <c r="F113" s="10" t="s">
        <v>89</v>
      </c>
      <c r="G113" s="8" t="s">
        <v>108</v>
      </c>
      <c r="H113" s="10" t="s">
        <v>109</v>
      </c>
      <c r="I113" s="8" t="s">
        <v>59</v>
      </c>
      <c r="J113" s="10" t="s">
        <v>60</v>
      </c>
      <c r="K113" s="8" t="s">
        <v>92</v>
      </c>
      <c r="L113" s="10" t="s">
        <v>93</v>
      </c>
      <c r="M113" s="10" t="str">
        <f t="shared" si="1"/>
        <v>Governmental</v>
      </c>
      <c r="N113" s="8"/>
      <c r="O113" s="8"/>
      <c r="P113" s="8" t="s">
        <v>0</v>
      </c>
    </row>
    <row r="114" spans="2:16" s="3" customFormat="1" ht="16.5" customHeight="1" x14ac:dyDescent="0.15">
      <c r="B114" s="8">
        <v>2023</v>
      </c>
      <c r="C114" s="11">
        <v>114</v>
      </c>
      <c r="D114" s="10" t="s">
        <v>222</v>
      </c>
      <c r="E114" s="8" t="s">
        <v>88</v>
      </c>
      <c r="F114" s="10" t="s">
        <v>89</v>
      </c>
      <c r="G114" s="8" t="s">
        <v>223</v>
      </c>
      <c r="H114" s="10" t="s">
        <v>224</v>
      </c>
      <c r="I114" s="8" t="s">
        <v>59</v>
      </c>
      <c r="J114" s="10" t="s">
        <v>60</v>
      </c>
      <c r="K114" s="8" t="s">
        <v>92</v>
      </c>
      <c r="L114" s="10" t="s">
        <v>93</v>
      </c>
      <c r="M114" s="10" t="str">
        <f t="shared" si="1"/>
        <v>Governmental</v>
      </c>
      <c r="N114" s="8"/>
      <c r="O114" s="8"/>
      <c r="P114" s="8" t="s">
        <v>0</v>
      </c>
    </row>
    <row r="115" spans="2:16" s="3" customFormat="1" ht="16.5" customHeight="1" x14ac:dyDescent="0.15">
      <c r="B115" s="8">
        <v>2023</v>
      </c>
      <c r="C115" s="11">
        <v>115</v>
      </c>
      <c r="D115" s="10" t="s">
        <v>225</v>
      </c>
      <c r="E115" s="8" t="s">
        <v>88</v>
      </c>
      <c r="F115" s="10" t="s">
        <v>89</v>
      </c>
      <c r="G115" s="8" t="s">
        <v>108</v>
      </c>
      <c r="H115" s="10" t="s">
        <v>109</v>
      </c>
      <c r="I115" s="8" t="s">
        <v>59</v>
      </c>
      <c r="J115" s="10" t="s">
        <v>60</v>
      </c>
      <c r="K115" s="8" t="s">
        <v>92</v>
      </c>
      <c r="L115" s="10" t="s">
        <v>93</v>
      </c>
      <c r="M115" s="10" t="str">
        <f t="shared" si="1"/>
        <v>Governmental</v>
      </c>
      <c r="N115" s="8"/>
      <c r="O115" s="8"/>
      <c r="P115" s="8" t="s">
        <v>0</v>
      </c>
    </row>
    <row r="116" spans="2:16" s="3" customFormat="1" ht="16.5" customHeight="1" x14ac:dyDescent="0.15">
      <c r="B116" s="8">
        <v>2023</v>
      </c>
      <c r="C116" s="11">
        <v>116</v>
      </c>
      <c r="D116" s="10" t="s">
        <v>226</v>
      </c>
      <c r="E116" s="8" t="s">
        <v>88</v>
      </c>
      <c r="F116" s="10" t="s">
        <v>89</v>
      </c>
      <c r="G116" s="8" t="s">
        <v>123</v>
      </c>
      <c r="H116" s="10" t="s">
        <v>124</v>
      </c>
      <c r="I116" s="8" t="s">
        <v>59</v>
      </c>
      <c r="J116" s="10" t="s">
        <v>60</v>
      </c>
      <c r="K116" s="8" t="s">
        <v>92</v>
      </c>
      <c r="L116" s="10" t="s">
        <v>93</v>
      </c>
      <c r="M116" s="10" t="str">
        <f t="shared" si="1"/>
        <v>Governmental</v>
      </c>
      <c r="N116" s="8"/>
      <c r="O116" s="8"/>
      <c r="P116" s="8" t="s">
        <v>0</v>
      </c>
    </row>
    <row r="117" spans="2:16" s="3" customFormat="1" ht="16.5" customHeight="1" x14ac:dyDescent="0.15">
      <c r="B117" s="8">
        <v>2023</v>
      </c>
      <c r="C117" s="11">
        <v>117</v>
      </c>
      <c r="D117" s="10" t="s">
        <v>227</v>
      </c>
      <c r="E117" s="8" t="s">
        <v>88</v>
      </c>
      <c r="F117" s="10" t="s">
        <v>89</v>
      </c>
      <c r="G117" s="8" t="s">
        <v>223</v>
      </c>
      <c r="H117" s="10" t="s">
        <v>224</v>
      </c>
      <c r="I117" s="8" t="s">
        <v>59</v>
      </c>
      <c r="J117" s="10" t="s">
        <v>60</v>
      </c>
      <c r="K117" s="8" t="s">
        <v>92</v>
      </c>
      <c r="L117" s="10" t="s">
        <v>93</v>
      </c>
      <c r="M117" s="10" t="str">
        <f t="shared" si="1"/>
        <v>Governmental</v>
      </c>
      <c r="N117" s="8"/>
      <c r="O117" s="8"/>
      <c r="P117" s="8" t="s">
        <v>0</v>
      </c>
    </row>
    <row r="118" spans="2:16" s="3" customFormat="1" ht="16.5" customHeight="1" x14ac:dyDescent="0.15">
      <c r="B118" s="8">
        <v>2023</v>
      </c>
      <c r="C118" s="11">
        <v>118</v>
      </c>
      <c r="D118" s="10" t="s">
        <v>228</v>
      </c>
      <c r="E118" s="8" t="s">
        <v>88</v>
      </c>
      <c r="F118" s="10" t="s">
        <v>89</v>
      </c>
      <c r="G118" s="8" t="s">
        <v>95</v>
      </c>
      <c r="H118" s="10" t="s">
        <v>96</v>
      </c>
      <c r="I118" s="8" t="s">
        <v>59</v>
      </c>
      <c r="J118" s="10" t="s">
        <v>60</v>
      </c>
      <c r="K118" s="8" t="s">
        <v>92</v>
      </c>
      <c r="L118" s="10" t="s">
        <v>93</v>
      </c>
      <c r="M118" s="10" t="str">
        <f t="shared" si="1"/>
        <v>Governmental</v>
      </c>
      <c r="N118" s="8"/>
      <c r="O118" s="8"/>
      <c r="P118" s="8" t="s">
        <v>0</v>
      </c>
    </row>
    <row r="119" spans="2:16" s="3" customFormat="1" ht="16.5" customHeight="1" x14ac:dyDescent="0.15">
      <c r="B119" s="8">
        <v>2023</v>
      </c>
      <c r="C119" s="11">
        <v>119</v>
      </c>
      <c r="D119" s="10" t="s">
        <v>229</v>
      </c>
      <c r="E119" s="8" t="s">
        <v>88</v>
      </c>
      <c r="F119" s="10" t="s">
        <v>89</v>
      </c>
      <c r="G119" s="8" t="s">
        <v>123</v>
      </c>
      <c r="H119" s="10" t="s">
        <v>124</v>
      </c>
      <c r="I119" s="8" t="s">
        <v>59</v>
      </c>
      <c r="J119" s="10" t="s">
        <v>60</v>
      </c>
      <c r="K119" s="8" t="s">
        <v>92</v>
      </c>
      <c r="L119" s="10" t="s">
        <v>93</v>
      </c>
      <c r="M119" s="10" t="str">
        <f t="shared" si="1"/>
        <v>Governmental</v>
      </c>
      <c r="N119" s="8"/>
      <c r="O119" s="8"/>
      <c r="P119" s="8" t="s">
        <v>0</v>
      </c>
    </row>
    <row r="120" spans="2:16" s="3" customFormat="1" ht="16.5" customHeight="1" x14ac:dyDescent="0.15">
      <c r="B120" s="8">
        <v>2023</v>
      </c>
      <c r="C120" s="11">
        <v>120</v>
      </c>
      <c r="D120" s="10" t="s">
        <v>230</v>
      </c>
      <c r="E120" s="8" t="s">
        <v>88</v>
      </c>
      <c r="F120" s="10" t="s">
        <v>89</v>
      </c>
      <c r="G120" s="8" t="s">
        <v>123</v>
      </c>
      <c r="H120" s="10" t="s">
        <v>124</v>
      </c>
      <c r="I120" s="8" t="s">
        <v>59</v>
      </c>
      <c r="J120" s="10" t="s">
        <v>60</v>
      </c>
      <c r="K120" s="8" t="s">
        <v>92</v>
      </c>
      <c r="L120" s="10" t="s">
        <v>93</v>
      </c>
      <c r="M120" s="10" t="str">
        <f t="shared" si="1"/>
        <v>Governmental</v>
      </c>
      <c r="N120" s="8"/>
      <c r="O120" s="8"/>
      <c r="P120" s="8" t="s">
        <v>0</v>
      </c>
    </row>
    <row r="121" spans="2:16" s="3" customFormat="1" ht="16.5" customHeight="1" x14ac:dyDescent="0.15">
      <c r="B121" s="8">
        <v>2023</v>
      </c>
      <c r="C121" s="11">
        <v>121</v>
      </c>
      <c r="D121" s="10" t="s">
        <v>231</v>
      </c>
      <c r="E121" s="8" t="s">
        <v>71</v>
      </c>
      <c r="F121" s="10" t="s">
        <v>72</v>
      </c>
      <c r="G121" s="8" t="s">
        <v>187</v>
      </c>
      <c r="H121" s="10" t="s">
        <v>188</v>
      </c>
      <c r="I121" s="8" t="s">
        <v>51</v>
      </c>
      <c r="J121" s="10" t="s">
        <v>52</v>
      </c>
      <c r="K121" s="8" t="s">
        <v>75</v>
      </c>
      <c r="L121" s="10" t="s">
        <v>76</v>
      </c>
      <c r="M121" s="10" t="str">
        <f t="shared" si="1"/>
        <v>Fiduciary</v>
      </c>
      <c r="N121" s="8"/>
      <c r="O121" s="8"/>
      <c r="P121" s="8" t="s">
        <v>0</v>
      </c>
    </row>
    <row r="122" spans="2:16" s="3" customFormat="1" ht="16.5" customHeight="1" x14ac:dyDescent="0.15">
      <c r="B122" s="8">
        <v>2023</v>
      </c>
      <c r="C122" s="11">
        <v>122</v>
      </c>
      <c r="D122" s="10" t="s">
        <v>232</v>
      </c>
      <c r="E122" s="8" t="s">
        <v>88</v>
      </c>
      <c r="F122" s="10" t="s">
        <v>89</v>
      </c>
      <c r="G122" s="8" t="s">
        <v>108</v>
      </c>
      <c r="H122" s="10" t="s">
        <v>109</v>
      </c>
      <c r="I122" s="8" t="s">
        <v>59</v>
      </c>
      <c r="J122" s="10" t="s">
        <v>60</v>
      </c>
      <c r="K122" s="8" t="s">
        <v>92</v>
      </c>
      <c r="L122" s="10" t="s">
        <v>93</v>
      </c>
      <c r="M122" s="10" t="str">
        <f t="shared" si="1"/>
        <v>Governmental</v>
      </c>
      <c r="N122" s="8"/>
      <c r="O122" s="8"/>
      <c r="P122" s="8" t="s">
        <v>0</v>
      </c>
    </row>
    <row r="123" spans="2:16" s="3" customFormat="1" ht="16.5" customHeight="1" x14ac:dyDescent="0.15">
      <c r="B123" s="8">
        <v>2023</v>
      </c>
      <c r="C123" s="11">
        <v>123</v>
      </c>
      <c r="D123" s="10" t="s">
        <v>233</v>
      </c>
      <c r="E123" s="8" t="s">
        <v>56</v>
      </c>
      <c r="F123" s="10" t="s">
        <v>57</v>
      </c>
      <c r="G123" s="8" t="s">
        <v>58</v>
      </c>
      <c r="H123" s="10" t="s">
        <v>55</v>
      </c>
      <c r="I123" s="8" t="s">
        <v>59</v>
      </c>
      <c r="J123" s="10" t="s">
        <v>60</v>
      </c>
      <c r="K123" s="8" t="s">
        <v>59</v>
      </c>
      <c r="L123" s="10" t="s">
        <v>55</v>
      </c>
      <c r="M123" s="10" t="str">
        <f t="shared" si="1"/>
        <v>Governmental</v>
      </c>
      <c r="N123" s="8"/>
      <c r="O123" s="8"/>
      <c r="P123" s="8" t="s">
        <v>0</v>
      </c>
    </row>
    <row r="124" spans="2:16" s="3" customFormat="1" ht="16.5" customHeight="1" x14ac:dyDescent="0.15">
      <c r="B124" s="8">
        <v>2023</v>
      </c>
      <c r="C124" s="11">
        <v>124</v>
      </c>
      <c r="D124" s="10" t="s">
        <v>234</v>
      </c>
      <c r="E124" s="8" t="s">
        <v>88</v>
      </c>
      <c r="F124" s="10" t="s">
        <v>89</v>
      </c>
      <c r="G124" s="8" t="s">
        <v>108</v>
      </c>
      <c r="H124" s="10" t="s">
        <v>109</v>
      </c>
      <c r="I124" s="8" t="s">
        <v>59</v>
      </c>
      <c r="J124" s="10" t="s">
        <v>60</v>
      </c>
      <c r="K124" s="8" t="s">
        <v>92</v>
      </c>
      <c r="L124" s="10" t="s">
        <v>93</v>
      </c>
      <c r="M124" s="10" t="str">
        <f t="shared" si="1"/>
        <v>Governmental</v>
      </c>
      <c r="N124" s="8"/>
      <c r="O124" s="8"/>
      <c r="P124" s="8" t="s">
        <v>0</v>
      </c>
    </row>
    <row r="125" spans="2:16" s="3" customFormat="1" ht="16.5" customHeight="1" x14ac:dyDescent="0.15">
      <c r="B125" s="8">
        <v>2023</v>
      </c>
      <c r="C125" s="11">
        <v>125</v>
      </c>
      <c r="D125" s="10" t="s">
        <v>235</v>
      </c>
      <c r="E125" s="8" t="s">
        <v>56</v>
      </c>
      <c r="F125" s="10" t="s">
        <v>57</v>
      </c>
      <c r="G125" s="8" t="s">
        <v>58</v>
      </c>
      <c r="H125" s="10" t="s">
        <v>55</v>
      </c>
      <c r="I125" s="8" t="s">
        <v>59</v>
      </c>
      <c r="J125" s="10" t="s">
        <v>60</v>
      </c>
      <c r="K125" s="8" t="s">
        <v>59</v>
      </c>
      <c r="L125" s="10" t="s">
        <v>55</v>
      </c>
      <c r="M125" s="10" t="str">
        <f t="shared" si="1"/>
        <v>Governmental</v>
      </c>
      <c r="N125" s="8"/>
      <c r="O125" s="8"/>
      <c r="P125" s="8" t="s">
        <v>0</v>
      </c>
    </row>
    <row r="126" spans="2:16" s="3" customFormat="1" ht="16.5" customHeight="1" x14ac:dyDescent="0.15">
      <c r="B126" s="8">
        <v>2023</v>
      </c>
      <c r="C126" s="11">
        <v>126</v>
      </c>
      <c r="D126" s="10" t="s">
        <v>236</v>
      </c>
      <c r="E126" s="8" t="s">
        <v>56</v>
      </c>
      <c r="F126" s="10" t="s">
        <v>57</v>
      </c>
      <c r="G126" s="8" t="s">
        <v>58</v>
      </c>
      <c r="H126" s="10" t="s">
        <v>55</v>
      </c>
      <c r="I126" s="8" t="s">
        <v>59</v>
      </c>
      <c r="J126" s="10" t="s">
        <v>60</v>
      </c>
      <c r="K126" s="8" t="s">
        <v>59</v>
      </c>
      <c r="L126" s="10" t="s">
        <v>55</v>
      </c>
      <c r="M126" s="10" t="str">
        <f t="shared" si="1"/>
        <v>Governmental</v>
      </c>
      <c r="N126" s="8"/>
      <c r="O126" s="8"/>
      <c r="P126" s="8" t="s">
        <v>0</v>
      </c>
    </row>
    <row r="127" spans="2:16" s="3" customFormat="1" ht="16.5" customHeight="1" x14ac:dyDescent="0.15">
      <c r="B127" s="8">
        <v>2023</v>
      </c>
      <c r="C127" s="11">
        <v>127</v>
      </c>
      <c r="D127" s="10" t="s">
        <v>237</v>
      </c>
      <c r="E127" s="8" t="s">
        <v>88</v>
      </c>
      <c r="F127" s="10" t="s">
        <v>89</v>
      </c>
      <c r="G127" s="8" t="s">
        <v>214</v>
      </c>
      <c r="H127" s="10" t="s">
        <v>215</v>
      </c>
      <c r="I127" s="8" t="s">
        <v>59</v>
      </c>
      <c r="J127" s="10" t="s">
        <v>60</v>
      </c>
      <c r="K127" s="8" t="s">
        <v>92</v>
      </c>
      <c r="L127" s="10" t="s">
        <v>93</v>
      </c>
      <c r="M127" s="10" t="str">
        <f t="shared" si="1"/>
        <v>Governmental</v>
      </c>
      <c r="N127" s="8"/>
      <c r="O127" s="8"/>
      <c r="P127" s="8" t="s">
        <v>0</v>
      </c>
    </row>
    <row r="128" spans="2:16" s="3" customFormat="1" ht="16.5" customHeight="1" x14ac:dyDescent="0.15">
      <c r="B128" s="8">
        <v>2023</v>
      </c>
      <c r="C128" s="11">
        <v>129</v>
      </c>
      <c r="D128" s="10" t="s">
        <v>238</v>
      </c>
      <c r="E128" s="8" t="s">
        <v>88</v>
      </c>
      <c r="F128" s="10" t="s">
        <v>89</v>
      </c>
      <c r="G128" s="8" t="s">
        <v>123</v>
      </c>
      <c r="H128" s="10" t="s">
        <v>124</v>
      </c>
      <c r="I128" s="8" t="s">
        <v>59</v>
      </c>
      <c r="J128" s="10" t="s">
        <v>60</v>
      </c>
      <c r="K128" s="8" t="s">
        <v>92</v>
      </c>
      <c r="L128" s="10" t="s">
        <v>93</v>
      </c>
      <c r="M128" s="10" t="str">
        <f t="shared" si="1"/>
        <v>Governmental</v>
      </c>
      <c r="N128" s="8"/>
      <c r="O128" s="8"/>
      <c r="P128" s="8" t="s">
        <v>0</v>
      </c>
    </row>
    <row r="129" spans="2:16" s="3" customFormat="1" ht="16.5" customHeight="1" x14ac:dyDescent="0.15">
      <c r="B129" s="8">
        <v>2023</v>
      </c>
      <c r="C129" s="11">
        <v>130</v>
      </c>
      <c r="D129" s="10" t="s">
        <v>239</v>
      </c>
      <c r="E129" s="8" t="s">
        <v>88</v>
      </c>
      <c r="F129" s="10" t="s">
        <v>89</v>
      </c>
      <c r="G129" s="8" t="s">
        <v>108</v>
      </c>
      <c r="H129" s="10" t="s">
        <v>109</v>
      </c>
      <c r="I129" s="8" t="s">
        <v>59</v>
      </c>
      <c r="J129" s="10" t="s">
        <v>60</v>
      </c>
      <c r="K129" s="8" t="s">
        <v>92</v>
      </c>
      <c r="L129" s="10" t="s">
        <v>93</v>
      </c>
      <c r="M129" s="10" t="str">
        <f t="shared" si="1"/>
        <v>Governmental</v>
      </c>
      <c r="N129" s="8"/>
      <c r="O129" s="8"/>
      <c r="P129" s="8" t="s">
        <v>0</v>
      </c>
    </row>
    <row r="130" spans="2:16" s="3" customFormat="1" ht="16.5" customHeight="1" x14ac:dyDescent="0.15">
      <c r="B130" s="8">
        <v>2023</v>
      </c>
      <c r="C130" s="11">
        <v>131</v>
      </c>
      <c r="D130" s="10" t="s">
        <v>240</v>
      </c>
      <c r="E130" s="8" t="s">
        <v>241</v>
      </c>
      <c r="F130" s="10" t="s">
        <v>242</v>
      </c>
      <c r="G130" s="8" t="s">
        <v>243</v>
      </c>
      <c r="H130" s="10" t="s">
        <v>244</v>
      </c>
      <c r="I130" s="8" t="s">
        <v>51</v>
      </c>
      <c r="J130" s="10" t="s">
        <v>52</v>
      </c>
      <c r="K130" s="8" t="s">
        <v>245</v>
      </c>
      <c r="L130" s="10" t="s">
        <v>246</v>
      </c>
      <c r="M130" s="10" t="str">
        <f t="shared" si="1"/>
        <v>Fiduciary</v>
      </c>
      <c r="N130" s="8"/>
      <c r="O130" s="8"/>
      <c r="P130" s="8" t="s">
        <v>0</v>
      </c>
    </row>
    <row r="131" spans="2:16" s="3" customFormat="1" ht="16.5" customHeight="1" x14ac:dyDescent="0.15">
      <c r="B131" s="8">
        <v>2023</v>
      </c>
      <c r="C131" s="11">
        <v>143</v>
      </c>
      <c r="D131" s="10" t="s">
        <v>247</v>
      </c>
      <c r="E131" s="8" t="s">
        <v>88</v>
      </c>
      <c r="F131" s="10" t="s">
        <v>89</v>
      </c>
      <c r="G131" s="8" t="s">
        <v>112</v>
      </c>
      <c r="H131" s="10" t="s">
        <v>113</v>
      </c>
      <c r="I131" s="8" t="s">
        <v>59</v>
      </c>
      <c r="J131" s="10" t="s">
        <v>60</v>
      </c>
      <c r="K131" s="8" t="s">
        <v>92</v>
      </c>
      <c r="L131" s="10" t="s">
        <v>93</v>
      </c>
      <c r="M131" s="10" t="str">
        <f t="shared" si="1"/>
        <v>Governmental</v>
      </c>
      <c r="N131" s="8"/>
      <c r="O131" s="8"/>
      <c r="P131" s="8" t="s">
        <v>0</v>
      </c>
    </row>
    <row r="132" spans="2:16" s="3" customFormat="1" ht="16.5" customHeight="1" x14ac:dyDescent="0.15">
      <c r="B132" s="8">
        <v>2023</v>
      </c>
      <c r="C132" s="11">
        <v>144</v>
      </c>
      <c r="D132" s="10" t="s">
        <v>248</v>
      </c>
      <c r="E132" s="8" t="s">
        <v>88</v>
      </c>
      <c r="F132" s="10" t="s">
        <v>89</v>
      </c>
      <c r="G132" s="8" t="s">
        <v>112</v>
      </c>
      <c r="H132" s="10" t="s">
        <v>113</v>
      </c>
      <c r="I132" s="8" t="s">
        <v>59</v>
      </c>
      <c r="J132" s="10" t="s">
        <v>60</v>
      </c>
      <c r="K132" s="8" t="s">
        <v>92</v>
      </c>
      <c r="L132" s="10" t="s">
        <v>93</v>
      </c>
      <c r="M132" s="10" t="str">
        <f t="shared" ref="M132:M194" si="2">+J132</f>
        <v>Governmental</v>
      </c>
      <c r="N132" s="8"/>
      <c r="O132" s="8"/>
      <c r="P132" s="8" t="s">
        <v>0</v>
      </c>
    </row>
    <row r="133" spans="2:16" s="3" customFormat="1" ht="16.5" customHeight="1" x14ac:dyDescent="0.15">
      <c r="B133" s="8">
        <v>2023</v>
      </c>
      <c r="C133" s="11">
        <v>145</v>
      </c>
      <c r="D133" s="10" t="s">
        <v>249</v>
      </c>
      <c r="E133" s="8" t="s">
        <v>88</v>
      </c>
      <c r="F133" s="10" t="s">
        <v>89</v>
      </c>
      <c r="G133" s="8" t="s">
        <v>112</v>
      </c>
      <c r="H133" s="10" t="s">
        <v>113</v>
      </c>
      <c r="I133" s="8" t="s">
        <v>59</v>
      </c>
      <c r="J133" s="10" t="s">
        <v>60</v>
      </c>
      <c r="K133" s="8" t="s">
        <v>92</v>
      </c>
      <c r="L133" s="10" t="s">
        <v>93</v>
      </c>
      <c r="M133" s="10" t="str">
        <f t="shared" si="2"/>
        <v>Governmental</v>
      </c>
      <c r="N133" s="8"/>
      <c r="O133" s="8"/>
      <c r="P133" s="8" t="s">
        <v>0</v>
      </c>
    </row>
    <row r="134" spans="2:16" s="3" customFormat="1" ht="16.5" customHeight="1" x14ac:dyDescent="0.15">
      <c r="B134" s="8">
        <v>2023</v>
      </c>
      <c r="C134" s="11">
        <v>150</v>
      </c>
      <c r="D134" s="10" t="s">
        <v>250</v>
      </c>
      <c r="E134" s="8" t="s">
        <v>88</v>
      </c>
      <c r="F134" s="10" t="s">
        <v>89</v>
      </c>
      <c r="G134" s="8" t="s">
        <v>108</v>
      </c>
      <c r="H134" s="10" t="s">
        <v>109</v>
      </c>
      <c r="I134" s="8" t="s">
        <v>59</v>
      </c>
      <c r="J134" s="10" t="s">
        <v>60</v>
      </c>
      <c r="K134" s="8" t="s">
        <v>92</v>
      </c>
      <c r="L134" s="10" t="s">
        <v>93</v>
      </c>
      <c r="M134" s="10" t="str">
        <f t="shared" si="2"/>
        <v>Governmental</v>
      </c>
      <c r="N134" s="8"/>
      <c r="O134" s="8"/>
      <c r="P134" s="8" t="s">
        <v>0</v>
      </c>
    </row>
    <row r="135" spans="2:16" s="3" customFormat="1" ht="16.5" customHeight="1" x14ac:dyDescent="0.15">
      <c r="B135" s="8">
        <v>2023</v>
      </c>
      <c r="C135" s="11">
        <v>160</v>
      </c>
      <c r="D135" s="10" t="s">
        <v>251</v>
      </c>
      <c r="E135" s="8" t="s">
        <v>56</v>
      </c>
      <c r="F135" s="10" t="s">
        <v>57</v>
      </c>
      <c r="G135" s="8" t="s">
        <v>58</v>
      </c>
      <c r="H135" s="10" t="s">
        <v>55</v>
      </c>
      <c r="I135" s="8" t="s">
        <v>59</v>
      </c>
      <c r="J135" s="10" t="s">
        <v>60</v>
      </c>
      <c r="K135" s="8" t="s">
        <v>59</v>
      </c>
      <c r="L135" s="10" t="s">
        <v>55</v>
      </c>
      <c r="M135" s="10" t="str">
        <f t="shared" si="2"/>
        <v>Governmental</v>
      </c>
      <c r="N135" s="8"/>
      <c r="O135" s="8"/>
      <c r="P135" s="8" t="s">
        <v>0</v>
      </c>
    </row>
    <row r="136" spans="2:16" s="3" customFormat="1" ht="16.5" customHeight="1" x14ac:dyDescent="0.15">
      <c r="B136" s="8">
        <v>2023</v>
      </c>
      <c r="C136" s="11">
        <v>175</v>
      </c>
      <c r="D136" s="10" t="s">
        <v>252</v>
      </c>
      <c r="E136" s="8" t="s">
        <v>56</v>
      </c>
      <c r="F136" s="10" t="s">
        <v>57</v>
      </c>
      <c r="G136" s="8" t="s">
        <v>58</v>
      </c>
      <c r="H136" s="10" t="s">
        <v>55</v>
      </c>
      <c r="I136" s="8" t="s">
        <v>59</v>
      </c>
      <c r="J136" s="10" t="s">
        <v>60</v>
      </c>
      <c r="K136" s="8" t="s">
        <v>59</v>
      </c>
      <c r="L136" s="10" t="s">
        <v>55</v>
      </c>
      <c r="M136" s="10" t="str">
        <f t="shared" si="2"/>
        <v>Governmental</v>
      </c>
      <c r="N136" s="8"/>
      <c r="O136" s="8"/>
      <c r="P136" s="8" t="s">
        <v>0</v>
      </c>
    </row>
    <row r="137" spans="2:16" s="3" customFormat="1" ht="16.5" customHeight="1" x14ac:dyDescent="0.15">
      <c r="B137" s="8">
        <v>2023</v>
      </c>
      <c r="C137" s="11">
        <v>179</v>
      </c>
      <c r="D137" s="10" t="s">
        <v>253</v>
      </c>
      <c r="E137" s="8" t="s">
        <v>88</v>
      </c>
      <c r="F137" s="10" t="s">
        <v>89</v>
      </c>
      <c r="G137" s="8" t="s">
        <v>108</v>
      </c>
      <c r="H137" s="10" t="s">
        <v>109</v>
      </c>
      <c r="I137" s="8" t="s">
        <v>59</v>
      </c>
      <c r="J137" s="10" t="s">
        <v>60</v>
      </c>
      <c r="K137" s="8" t="s">
        <v>92</v>
      </c>
      <c r="L137" s="10" t="s">
        <v>93</v>
      </c>
      <c r="M137" s="10" t="str">
        <f t="shared" si="2"/>
        <v>Governmental</v>
      </c>
      <c r="N137" s="8"/>
      <c r="O137" s="8"/>
      <c r="P137" s="8" t="s">
        <v>0</v>
      </c>
    </row>
    <row r="138" spans="2:16" s="3" customFormat="1" ht="16.5" customHeight="1" x14ac:dyDescent="0.15">
      <c r="B138" s="8">
        <v>2023</v>
      </c>
      <c r="C138" s="11">
        <v>180</v>
      </c>
      <c r="D138" s="10" t="s">
        <v>254</v>
      </c>
      <c r="E138" s="8" t="s">
        <v>71</v>
      </c>
      <c r="F138" s="10" t="s">
        <v>72</v>
      </c>
      <c r="G138" s="8" t="s">
        <v>255</v>
      </c>
      <c r="H138" s="10" t="s">
        <v>256</v>
      </c>
      <c r="I138" s="8" t="s">
        <v>51</v>
      </c>
      <c r="J138" s="10" t="s">
        <v>52</v>
      </c>
      <c r="K138" s="8" t="s">
        <v>75</v>
      </c>
      <c r="L138" s="10" t="s">
        <v>76</v>
      </c>
      <c r="M138" s="10" t="str">
        <f t="shared" si="2"/>
        <v>Fiduciary</v>
      </c>
      <c r="N138" s="8"/>
      <c r="O138" s="8"/>
      <c r="P138" s="8" t="s">
        <v>0</v>
      </c>
    </row>
    <row r="139" spans="2:16" s="3" customFormat="1" ht="16.5" customHeight="1" x14ac:dyDescent="0.15">
      <c r="B139" s="8">
        <v>2023</v>
      </c>
      <c r="C139" s="11">
        <v>181</v>
      </c>
      <c r="D139" s="10" t="s">
        <v>257</v>
      </c>
      <c r="E139" s="8" t="s">
        <v>88</v>
      </c>
      <c r="F139" s="10" t="s">
        <v>89</v>
      </c>
      <c r="G139" s="8" t="s">
        <v>108</v>
      </c>
      <c r="H139" s="10" t="s">
        <v>109</v>
      </c>
      <c r="I139" s="8" t="s">
        <v>59</v>
      </c>
      <c r="J139" s="10" t="s">
        <v>60</v>
      </c>
      <c r="K139" s="8" t="s">
        <v>92</v>
      </c>
      <c r="L139" s="10" t="s">
        <v>93</v>
      </c>
      <c r="M139" s="10" t="str">
        <f t="shared" si="2"/>
        <v>Governmental</v>
      </c>
      <c r="N139" s="8"/>
      <c r="O139" s="8"/>
      <c r="P139" s="8" t="s">
        <v>0</v>
      </c>
    </row>
    <row r="140" spans="2:16" s="3" customFormat="1" ht="16.5" customHeight="1" x14ac:dyDescent="0.15">
      <c r="B140" s="8">
        <v>2023</v>
      </c>
      <c r="C140" s="11">
        <v>182</v>
      </c>
      <c r="D140" s="10" t="s">
        <v>258</v>
      </c>
      <c r="E140" s="8" t="s">
        <v>88</v>
      </c>
      <c r="F140" s="10" t="s">
        <v>89</v>
      </c>
      <c r="G140" s="8" t="s">
        <v>108</v>
      </c>
      <c r="H140" s="10" t="s">
        <v>109</v>
      </c>
      <c r="I140" s="8" t="s">
        <v>59</v>
      </c>
      <c r="J140" s="10" t="s">
        <v>60</v>
      </c>
      <c r="K140" s="8" t="s">
        <v>92</v>
      </c>
      <c r="L140" s="10" t="s">
        <v>93</v>
      </c>
      <c r="M140" s="10" t="str">
        <f t="shared" si="2"/>
        <v>Governmental</v>
      </c>
      <c r="N140" s="8"/>
      <c r="O140" s="8"/>
      <c r="P140" s="8" t="s">
        <v>0</v>
      </c>
    </row>
    <row r="141" spans="2:16" s="3" customFormat="1" ht="16.5" customHeight="1" x14ac:dyDescent="0.15">
      <c r="B141" s="8">
        <v>2023</v>
      </c>
      <c r="C141" s="11">
        <v>201</v>
      </c>
      <c r="D141" s="10" t="s">
        <v>259</v>
      </c>
      <c r="E141" s="8" t="s">
        <v>56</v>
      </c>
      <c r="F141" s="10" t="s">
        <v>57</v>
      </c>
      <c r="G141" s="8" t="s">
        <v>58</v>
      </c>
      <c r="H141" s="10" t="s">
        <v>55</v>
      </c>
      <c r="I141" s="8" t="s">
        <v>59</v>
      </c>
      <c r="J141" s="10" t="s">
        <v>60</v>
      </c>
      <c r="K141" s="8" t="s">
        <v>59</v>
      </c>
      <c r="L141" s="10" t="s">
        <v>55</v>
      </c>
      <c r="M141" s="10" t="str">
        <f t="shared" si="2"/>
        <v>Governmental</v>
      </c>
      <c r="N141" s="8"/>
      <c r="O141" s="8"/>
      <c r="P141" s="8" t="s">
        <v>0</v>
      </c>
    </row>
    <row r="142" spans="2:16" s="3" customFormat="1" ht="16.5" customHeight="1" x14ac:dyDescent="0.15">
      <c r="B142" s="8">
        <v>2023</v>
      </c>
      <c r="C142" s="11">
        <v>202</v>
      </c>
      <c r="D142" s="10" t="s">
        <v>260</v>
      </c>
      <c r="E142" s="8" t="s">
        <v>88</v>
      </c>
      <c r="F142" s="10" t="s">
        <v>89</v>
      </c>
      <c r="G142" s="8" t="s">
        <v>108</v>
      </c>
      <c r="H142" s="10" t="s">
        <v>109</v>
      </c>
      <c r="I142" s="8" t="s">
        <v>59</v>
      </c>
      <c r="J142" s="10" t="s">
        <v>60</v>
      </c>
      <c r="K142" s="8" t="s">
        <v>92</v>
      </c>
      <c r="L142" s="10" t="s">
        <v>93</v>
      </c>
      <c r="M142" s="10" t="str">
        <f t="shared" si="2"/>
        <v>Governmental</v>
      </c>
      <c r="N142" s="8"/>
      <c r="O142" s="8"/>
      <c r="P142" s="8" t="s">
        <v>0</v>
      </c>
    </row>
    <row r="143" spans="2:16" s="3" customFormat="1" ht="16.5" customHeight="1" x14ac:dyDescent="0.15">
      <c r="B143" s="8">
        <v>2023</v>
      </c>
      <c r="C143" s="11">
        <v>203</v>
      </c>
      <c r="D143" s="10" t="s">
        <v>261</v>
      </c>
      <c r="E143" s="8" t="s">
        <v>88</v>
      </c>
      <c r="F143" s="10" t="s">
        <v>89</v>
      </c>
      <c r="G143" s="8" t="s">
        <v>108</v>
      </c>
      <c r="H143" s="10" t="s">
        <v>109</v>
      </c>
      <c r="I143" s="8" t="s">
        <v>59</v>
      </c>
      <c r="J143" s="10" t="s">
        <v>60</v>
      </c>
      <c r="K143" s="8" t="s">
        <v>92</v>
      </c>
      <c r="L143" s="10" t="s">
        <v>93</v>
      </c>
      <c r="M143" s="10" t="str">
        <f t="shared" si="2"/>
        <v>Governmental</v>
      </c>
      <c r="N143" s="8"/>
      <c r="O143" s="8"/>
      <c r="P143" s="8" t="s">
        <v>0</v>
      </c>
    </row>
    <row r="144" spans="2:16" s="3" customFormat="1" ht="16.5" customHeight="1" x14ac:dyDescent="0.15">
      <c r="B144" s="8">
        <v>2023</v>
      </c>
      <c r="C144" s="11">
        <v>204</v>
      </c>
      <c r="D144" s="10" t="s">
        <v>262</v>
      </c>
      <c r="E144" s="8" t="s">
        <v>88</v>
      </c>
      <c r="F144" s="10" t="s">
        <v>89</v>
      </c>
      <c r="G144" s="8" t="s">
        <v>108</v>
      </c>
      <c r="H144" s="10" t="s">
        <v>109</v>
      </c>
      <c r="I144" s="8" t="s">
        <v>59</v>
      </c>
      <c r="J144" s="10" t="s">
        <v>60</v>
      </c>
      <c r="K144" s="8" t="s">
        <v>92</v>
      </c>
      <c r="L144" s="10" t="s">
        <v>93</v>
      </c>
      <c r="M144" s="10" t="str">
        <f t="shared" si="2"/>
        <v>Governmental</v>
      </c>
      <c r="N144" s="8"/>
      <c r="O144" s="8"/>
      <c r="P144" s="8" t="s">
        <v>0</v>
      </c>
    </row>
    <row r="145" spans="2:16" s="3" customFormat="1" ht="16.5" customHeight="1" x14ac:dyDescent="0.15">
      <c r="B145" s="8">
        <v>2023</v>
      </c>
      <c r="C145" s="11">
        <v>225</v>
      </c>
      <c r="D145" s="10" t="s">
        <v>263</v>
      </c>
      <c r="E145" s="8" t="s">
        <v>88</v>
      </c>
      <c r="F145" s="10" t="s">
        <v>89</v>
      </c>
      <c r="G145" s="8" t="s">
        <v>108</v>
      </c>
      <c r="H145" s="10" t="s">
        <v>109</v>
      </c>
      <c r="I145" s="8" t="s">
        <v>59</v>
      </c>
      <c r="J145" s="10" t="s">
        <v>60</v>
      </c>
      <c r="K145" s="8" t="s">
        <v>92</v>
      </c>
      <c r="L145" s="10" t="s">
        <v>93</v>
      </c>
      <c r="M145" s="10" t="str">
        <f t="shared" si="2"/>
        <v>Governmental</v>
      </c>
      <c r="N145" s="8"/>
      <c r="O145" s="8"/>
      <c r="P145" s="8" t="s">
        <v>0</v>
      </c>
    </row>
    <row r="146" spans="2:16" s="3" customFormat="1" ht="16.5" customHeight="1" x14ac:dyDescent="0.15">
      <c r="B146" s="8">
        <v>2023</v>
      </c>
      <c r="C146" s="11">
        <v>301</v>
      </c>
      <c r="D146" s="10" t="s">
        <v>264</v>
      </c>
      <c r="E146" s="8" t="s">
        <v>56</v>
      </c>
      <c r="F146" s="10" t="s">
        <v>57</v>
      </c>
      <c r="G146" s="8" t="s">
        <v>58</v>
      </c>
      <c r="H146" s="10" t="s">
        <v>55</v>
      </c>
      <c r="I146" s="8" t="s">
        <v>59</v>
      </c>
      <c r="J146" s="10" t="s">
        <v>60</v>
      </c>
      <c r="K146" s="8" t="s">
        <v>59</v>
      </c>
      <c r="L146" s="10" t="s">
        <v>55</v>
      </c>
      <c r="M146" s="10" t="str">
        <f t="shared" si="2"/>
        <v>Governmental</v>
      </c>
      <c r="N146" s="8"/>
      <c r="O146" s="8"/>
      <c r="P146" s="8" t="s">
        <v>0</v>
      </c>
    </row>
    <row r="147" spans="2:16" s="3" customFormat="1" ht="16.5" customHeight="1" x14ac:dyDescent="0.15">
      <c r="B147" s="8">
        <v>2023</v>
      </c>
      <c r="C147" s="11">
        <v>321</v>
      </c>
      <c r="D147" s="10" t="s">
        <v>265</v>
      </c>
      <c r="E147" s="8" t="s">
        <v>56</v>
      </c>
      <c r="F147" s="10" t="s">
        <v>57</v>
      </c>
      <c r="G147" s="8" t="s">
        <v>58</v>
      </c>
      <c r="H147" s="10" t="s">
        <v>55</v>
      </c>
      <c r="I147" s="8" t="s">
        <v>59</v>
      </c>
      <c r="J147" s="10" t="s">
        <v>60</v>
      </c>
      <c r="K147" s="8" t="s">
        <v>59</v>
      </c>
      <c r="L147" s="10" t="s">
        <v>55</v>
      </c>
      <c r="M147" s="10" t="str">
        <f t="shared" si="2"/>
        <v>Governmental</v>
      </c>
      <c r="N147" s="8"/>
      <c r="O147" s="8"/>
      <c r="P147" s="8" t="s">
        <v>0</v>
      </c>
    </row>
    <row r="148" spans="2:16" s="3" customFormat="1" ht="16.5" customHeight="1" x14ac:dyDescent="0.15">
      <c r="B148" s="8">
        <v>2023</v>
      </c>
      <c r="C148" s="11">
        <v>401</v>
      </c>
      <c r="D148" s="10" t="s">
        <v>266</v>
      </c>
      <c r="E148" s="8" t="s">
        <v>88</v>
      </c>
      <c r="F148" s="10" t="s">
        <v>89</v>
      </c>
      <c r="G148" s="8" t="s">
        <v>108</v>
      </c>
      <c r="H148" s="10" t="s">
        <v>109</v>
      </c>
      <c r="I148" s="8" t="s">
        <v>59</v>
      </c>
      <c r="J148" s="10" t="s">
        <v>60</v>
      </c>
      <c r="K148" s="8" t="s">
        <v>92</v>
      </c>
      <c r="L148" s="10" t="s">
        <v>93</v>
      </c>
      <c r="M148" s="10" t="str">
        <f t="shared" si="2"/>
        <v>Governmental</v>
      </c>
      <c r="N148" s="8"/>
      <c r="O148" s="8"/>
      <c r="P148" s="8" t="s">
        <v>0</v>
      </c>
    </row>
    <row r="149" spans="2:16" s="3" customFormat="1" ht="16.5" customHeight="1" x14ac:dyDescent="0.15">
      <c r="B149" s="8">
        <v>2023</v>
      </c>
      <c r="C149" s="11">
        <v>402</v>
      </c>
      <c r="D149" s="10" t="s">
        <v>267</v>
      </c>
      <c r="E149" s="8" t="s">
        <v>71</v>
      </c>
      <c r="F149" s="10" t="s">
        <v>72</v>
      </c>
      <c r="G149" s="8" t="s">
        <v>268</v>
      </c>
      <c r="H149" s="10" t="s">
        <v>269</v>
      </c>
      <c r="I149" s="8" t="s">
        <v>59</v>
      </c>
      <c r="J149" s="10" t="s">
        <v>60</v>
      </c>
      <c r="K149" s="8" t="s">
        <v>75</v>
      </c>
      <c r="L149" s="10" t="s">
        <v>76</v>
      </c>
      <c r="M149" s="10" t="str">
        <f t="shared" si="2"/>
        <v>Governmental</v>
      </c>
      <c r="N149" s="8"/>
      <c r="O149" s="8"/>
      <c r="P149" s="8" t="s">
        <v>0</v>
      </c>
    </row>
    <row r="150" spans="2:16" s="3" customFormat="1" ht="16.5" customHeight="1" x14ac:dyDescent="0.15">
      <c r="B150" s="8">
        <v>2023</v>
      </c>
      <c r="C150" s="11">
        <v>403</v>
      </c>
      <c r="D150" s="10" t="s">
        <v>270</v>
      </c>
      <c r="E150" s="8" t="s">
        <v>56</v>
      </c>
      <c r="F150" s="10" t="s">
        <v>57</v>
      </c>
      <c r="G150" s="8" t="s">
        <v>58</v>
      </c>
      <c r="H150" s="10" t="s">
        <v>55</v>
      </c>
      <c r="I150" s="8" t="s">
        <v>59</v>
      </c>
      <c r="J150" s="10" t="s">
        <v>60</v>
      </c>
      <c r="K150" s="8" t="s">
        <v>59</v>
      </c>
      <c r="L150" s="10" t="s">
        <v>55</v>
      </c>
      <c r="M150" s="10" t="str">
        <f t="shared" si="2"/>
        <v>Governmental</v>
      </c>
      <c r="N150" s="8"/>
      <c r="O150" s="8"/>
      <c r="P150" s="8" t="s">
        <v>0</v>
      </c>
    </row>
    <row r="151" spans="2:16" s="3" customFormat="1" ht="16.5" customHeight="1" x14ac:dyDescent="0.15">
      <c r="B151" s="8">
        <v>2023</v>
      </c>
      <c r="C151" s="11">
        <v>404</v>
      </c>
      <c r="D151" s="10" t="s">
        <v>271</v>
      </c>
      <c r="E151" s="8" t="s">
        <v>241</v>
      </c>
      <c r="F151" s="10" t="s">
        <v>242</v>
      </c>
      <c r="G151" s="8" t="s">
        <v>272</v>
      </c>
      <c r="H151" s="10" t="s">
        <v>273</v>
      </c>
      <c r="I151" s="8" t="s">
        <v>51</v>
      </c>
      <c r="J151" s="10" t="s">
        <v>52</v>
      </c>
      <c r="K151" s="8" t="s">
        <v>245</v>
      </c>
      <c r="L151" s="10" t="s">
        <v>246</v>
      </c>
      <c r="M151" s="10" t="str">
        <f t="shared" si="2"/>
        <v>Fiduciary</v>
      </c>
      <c r="N151" s="8"/>
      <c r="O151" s="8"/>
      <c r="P151" s="8" t="s">
        <v>1</v>
      </c>
    </row>
    <row r="152" spans="2:16" s="3" customFormat="1" ht="16.5" customHeight="1" x14ac:dyDescent="0.15">
      <c r="B152" s="8">
        <v>2023</v>
      </c>
      <c r="C152" s="11">
        <v>405</v>
      </c>
      <c r="D152" s="10" t="s">
        <v>274</v>
      </c>
      <c r="E152" s="8" t="s">
        <v>241</v>
      </c>
      <c r="F152" s="10" t="s">
        <v>242</v>
      </c>
      <c r="G152" s="8" t="s">
        <v>272</v>
      </c>
      <c r="H152" s="10" t="s">
        <v>273</v>
      </c>
      <c r="I152" s="8" t="s">
        <v>51</v>
      </c>
      <c r="J152" s="10" t="s">
        <v>52</v>
      </c>
      <c r="K152" s="8" t="s">
        <v>245</v>
      </c>
      <c r="L152" s="10" t="s">
        <v>246</v>
      </c>
      <c r="M152" s="10" t="str">
        <f t="shared" si="2"/>
        <v>Fiduciary</v>
      </c>
      <c r="N152" s="8"/>
      <c r="O152" s="8"/>
      <c r="P152" s="8" t="s">
        <v>1</v>
      </c>
    </row>
    <row r="153" spans="2:16" s="3" customFormat="1" ht="16.5" customHeight="1" x14ac:dyDescent="0.15">
      <c r="B153" s="8">
        <v>2023</v>
      </c>
      <c r="C153" s="11">
        <v>406</v>
      </c>
      <c r="D153" s="10" t="s">
        <v>275</v>
      </c>
      <c r="E153" s="8" t="s">
        <v>241</v>
      </c>
      <c r="F153" s="10" t="s">
        <v>242</v>
      </c>
      <c r="G153" s="8" t="s">
        <v>272</v>
      </c>
      <c r="H153" s="10" t="s">
        <v>273</v>
      </c>
      <c r="I153" s="8" t="s">
        <v>51</v>
      </c>
      <c r="J153" s="10" t="s">
        <v>52</v>
      </c>
      <c r="K153" s="8" t="s">
        <v>245</v>
      </c>
      <c r="L153" s="10" t="s">
        <v>246</v>
      </c>
      <c r="M153" s="10" t="str">
        <f t="shared" si="2"/>
        <v>Fiduciary</v>
      </c>
      <c r="N153" s="8"/>
      <c r="O153" s="8"/>
      <c r="P153" s="8" t="s">
        <v>1</v>
      </c>
    </row>
    <row r="154" spans="2:16" s="3" customFormat="1" ht="16.5" customHeight="1" x14ac:dyDescent="0.15">
      <c r="B154" s="8">
        <v>2023</v>
      </c>
      <c r="C154" s="11">
        <v>407</v>
      </c>
      <c r="D154" s="10" t="s">
        <v>276</v>
      </c>
      <c r="E154" s="8" t="s">
        <v>88</v>
      </c>
      <c r="F154" s="10" t="s">
        <v>89</v>
      </c>
      <c r="G154" s="8" t="s">
        <v>129</v>
      </c>
      <c r="H154" s="10" t="s">
        <v>130</v>
      </c>
      <c r="I154" s="8" t="s">
        <v>59</v>
      </c>
      <c r="J154" s="10" t="s">
        <v>60</v>
      </c>
      <c r="K154" s="8" t="s">
        <v>92</v>
      </c>
      <c r="L154" s="10" t="s">
        <v>93</v>
      </c>
      <c r="M154" s="10" t="str">
        <f t="shared" si="2"/>
        <v>Governmental</v>
      </c>
      <c r="N154" s="8"/>
      <c r="O154" s="8"/>
      <c r="P154" s="8" t="s">
        <v>0</v>
      </c>
    </row>
    <row r="155" spans="2:16" s="3" customFormat="1" ht="16.5" customHeight="1" x14ac:dyDescent="0.15">
      <c r="B155" s="8">
        <v>2023</v>
      </c>
      <c r="C155" s="11">
        <v>408</v>
      </c>
      <c r="D155" s="10" t="s">
        <v>277</v>
      </c>
      <c r="E155" s="8" t="s">
        <v>241</v>
      </c>
      <c r="F155" s="10" t="s">
        <v>242</v>
      </c>
      <c r="G155" s="8" t="s">
        <v>243</v>
      </c>
      <c r="H155" s="10" t="s">
        <v>244</v>
      </c>
      <c r="I155" s="8" t="s">
        <v>51</v>
      </c>
      <c r="J155" s="10" t="s">
        <v>52</v>
      </c>
      <c r="K155" s="8" t="s">
        <v>245</v>
      </c>
      <c r="L155" s="10" t="s">
        <v>246</v>
      </c>
      <c r="M155" s="10" t="str">
        <f t="shared" si="2"/>
        <v>Fiduciary</v>
      </c>
      <c r="N155" s="8"/>
      <c r="O155" s="8"/>
      <c r="P155" s="8" t="s">
        <v>0</v>
      </c>
    </row>
    <row r="156" spans="2:16" s="3" customFormat="1" ht="16.5" customHeight="1" x14ac:dyDescent="0.15">
      <c r="B156" s="8">
        <v>2023</v>
      </c>
      <c r="C156" s="11">
        <v>409</v>
      </c>
      <c r="D156" s="10" t="s">
        <v>278</v>
      </c>
      <c r="E156" s="8" t="s">
        <v>88</v>
      </c>
      <c r="F156" s="10" t="s">
        <v>89</v>
      </c>
      <c r="G156" s="8" t="s">
        <v>108</v>
      </c>
      <c r="H156" s="10" t="s">
        <v>109</v>
      </c>
      <c r="I156" s="8" t="s">
        <v>59</v>
      </c>
      <c r="J156" s="10" t="s">
        <v>60</v>
      </c>
      <c r="K156" s="8" t="s">
        <v>92</v>
      </c>
      <c r="L156" s="10" t="s">
        <v>93</v>
      </c>
      <c r="M156" s="10" t="str">
        <f t="shared" si="2"/>
        <v>Governmental</v>
      </c>
      <c r="N156" s="8"/>
      <c r="O156" s="8"/>
      <c r="P156" s="8" t="s">
        <v>0</v>
      </c>
    </row>
    <row r="157" spans="2:16" s="3" customFormat="1" ht="16.5" customHeight="1" x14ac:dyDescent="0.15">
      <c r="B157" s="8">
        <v>2023</v>
      </c>
      <c r="C157" s="11">
        <v>410</v>
      </c>
      <c r="D157" s="10" t="s">
        <v>279</v>
      </c>
      <c r="E157" s="8" t="s">
        <v>241</v>
      </c>
      <c r="F157" s="10" t="s">
        <v>242</v>
      </c>
      <c r="G157" s="8" t="s">
        <v>280</v>
      </c>
      <c r="H157" s="10" t="s">
        <v>281</v>
      </c>
      <c r="I157" s="8" t="s">
        <v>59</v>
      </c>
      <c r="J157" s="10" t="s">
        <v>60</v>
      </c>
      <c r="K157" s="8" t="s">
        <v>245</v>
      </c>
      <c r="L157" s="10" t="s">
        <v>246</v>
      </c>
      <c r="M157" s="10" t="str">
        <f t="shared" si="2"/>
        <v>Governmental</v>
      </c>
      <c r="N157" s="8"/>
      <c r="O157" s="8"/>
      <c r="P157" s="8" t="s">
        <v>0</v>
      </c>
    </row>
    <row r="158" spans="2:16" s="3" customFormat="1" ht="16.5" customHeight="1" x14ac:dyDescent="0.15">
      <c r="B158" s="8">
        <v>2023</v>
      </c>
      <c r="C158" s="11">
        <v>411</v>
      </c>
      <c r="D158" s="10" t="s">
        <v>282</v>
      </c>
      <c r="E158" s="8" t="s">
        <v>88</v>
      </c>
      <c r="F158" s="10" t="s">
        <v>89</v>
      </c>
      <c r="G158" s="8" t="s">
        <v>108</v>
      </c>
      <c r="H158" s="10" t="s">
        <v>109</v>
      </c>
      <c r="I158" s="8" t="s">
        <v>59</v>
      </c>
      <c r="J158" s="10" t="s">
        <v>60</v>
      </c>
      <c r="K158" s="8" t="s">
        <v>92</v>
      </c>
      <c r="L158" s="10" t="s">
        <v>93</v>
      </c>
      <c r="M158" s="10" t="str">
        <f t="shared" si="2"/>
        <v>Governmental</v>
      </c>
      <c r="N158" s="8"/>
      <c r="O158" s="8"/>
      <c r="P158" s="8" t="s">
        <v>0</v>
      </c>
    </row>
    <row r="159" spans="2:16" s="3" customFormat="1" ht="16.5" customHeight="1" x14ac:dyDescent="0.15">
      <c r="B159" s="8">
        <v>2023</v>
      </c>
      <c r="C159" s="11">
        <v>412</v>
      </c>
      <c r="D159" s="10" t="s">
        <v>283</v>
      </c>
      <c r="E159" s="8" t="s">
        <v>88</v>
      </c>
      <c r="F159" s="10" t="s">
        <v>89</v>
      </c>
      <c r="G159" s="8" t="s">
        <v>108</v>
      </c>
      <c r="H159" s="10" t="s">
        <v>109</v>
      </c>
      <c r="I159" s="8" t="s">
        <v>59</v>
      </c>
      <c r="J159" s="10" t="s">
        <v>60</v>
      </c>
      <c r="K159" s="8" t="s">
        <v>92</v>
      </c>
      <c r="L159" s="10" t="s">
        <v>93</v>
      </c>
      <c r="M159" s="10" t="str">
        <f t="shared" si="2"/>
        <v>Governmental</v>
      </c>
      <c r="N159" s="8"/>
      <c r="O159" s="8"/>
      <c r="P159" s="8" t="s">
        <v>0</v>
      </c>
    </row>
    <row r="160" spans="2:16" s="3" customFormat="1" ht="16.5" customHeight="1" x14ac:dyDescent="0.15">
      <c r="B160" s="8">
        <v>2023</v>
      </c>
      <c r="C160" s="11">
        <v>413</v>
      </c>
      <c r="D160" s="10" t="s">
        <v>284</v>
      </c>
      <c r="E160" s="8" t="s">
        <v>88</v>
      </c>
      <c r="F160" s="10" t="s">
        <v>89</v>
      </c>
      <c r="G160" s="8" t="s">
        <v>108</v>
      </c>
      <c r="H160" s="10" t="s">
        <v>109</v>
      </c>
      <c r="I160" s="8" t="s">
        <v>59</v>
      </c>
      <c r="J160" s="10" t="s">
        <v>60</v>
      </c>
      <c r="K160" s="8" t="s">
        <v>92</v>
      </c>
      <c r="L160" s="10" t="s">
        <v>93</v>
      </c>
      <c r="M160" s="10" t="str">
        <f t="shared" si="2"/>
        <v>Governmental</v>
      </c>
      <c r="N160" s="8"/>
      <c r="O160" s="8"/>
      <c r="P160" s="8" t="s">
        <v>0</v>
      </c>
    </row>
    <row r="161" spans="2:16" s="3" customFormat="1" ht="16.5" customHeight="1" x14ac:dyDescent="0.15">
      <c r="B161" s="8">
        <v>2023</v>
      </c>
      <c r="C161" s="11">
        <v>414</v>
      </c>
      <c r="D161" s="10" t="s">
        <v>285</v>
      </c>
      <c r="E161" s="8" t="s">
        <v>56</v>
      </c>
      <c r="F161" s="10" t="s">
        <v>57</v>
      </c>
      <c r="G161" s="8" t="s">
        <v>58</v>
      </c>
      <c r="H161" s="10" t="s">
        <v>55</v>
      </c>
      <c r="I161" s="8" t="s">
        <v>59</v>
      </c>
      <c r="J161" s="10" t="s">
        <v>60</v>
      </c>
      <c r="K161" s="8" t="s">
        <v>59</v>
      </c>
      <c r="L161" s="10" t="s">
        <v>55</v>
      </c>
      <c r="M161" s="10" t="str">
        <f t="shared" si="2"/>
        <v>Governmental</v>
      </c>
      <c r="N161" s="8"/>
      <c r="O161" s="8"/>
      <c r="P161" s="8" t="s">
        <v>0</v>
      </c>
    </row>
    <row r="162" spans="2:16" s="3" customFormat="1" ht="16.5" customHeight="1" x14ac:dyDescent="0.15">
      <c r="B162" s="8">
        <v>2023</v>
      </c>
      <c r="C162" s="11">
        <v>415</v>
      </c>
      <c r="D162" s="10" t="s">
        <v>286</v>
      </c>
      <c r="E162" s="8" t="s">
        <v>48</v>
      </c>
      <c r="F162" s="10" t="s">
        <v>49</v>
      </c>
      <c r="G162" s="8" t="s">
        <v>50</v>
      </c>
      <c r="H162" s="10" t="s">
        <v>47</v>
      </c>
      <c r="I162" s="8" t="s">
        <v>51</v>
      </c>
      <c r="J162" s="10" t="s">
        <v>52</v>
      </c>
      <c r="K162" s="8" t="s">
        <v>53</v>
      </c>
      <c r="L162" s="10" t="s">
        <v>54</v>
      </c>
      <c r="M162" s="10" t="str">
        <f t="shared" si="2"/>
        <v>Fiduciary</v>
      </c>
      <c r="N162" s="8"/>
      <c r="O162" s="8"/>
      <c r="P162" s="8" t="s">
        <v>0</v>
      </c>
    </row>
    <row r="163" spans="2:16" s="3" customFormat="1" ht="16.5" customHeight="1" x14ac:dyDescent="0.15">
      <c r="B163" s="8">
        <v>2023</v>
      </c>
      <c r="C163" s="11">
        <v>416</v>
      </c>
      <c r="D163" s="10" t="s">
        <v>287</v>
      </c>
      <c r="E163" s="8" t="s">
        <v>48</v>
      </c>
      <c r="F163" s="10" t="s">
        <v>49</v>
      </c>
      <c r="G163" s="8" t="s">
        <v>288</v>
      </c>
      <c r="H163" s="10" t="s">
        <v>289</v>
      </c>
      <c r="I163" s="8" t="s">
        <v>51</v>
      </c>
      <c r="J163" s="10" t="s">
        <v>52</v>
      </c>
      <c r="K163" s="8" t="s">
        <v>53</v>
      </c>
      <c r="L163" s="10" t="s">
        <v>54</v>
      </c>
      <c r="M163" s="10" t="str">
        <f t="shared" si="2"/>
        <v>Fiduciary</v>
      </c>
      <c r="N163" s="8"/>
      <c r="O163" s="8"/>
      <c r="P163" s="8" t="s">
        <v>1</v>
      </c>
    </row>
    <row r="164" spans="2:16" s="3" customFormat="1" ht="16.5" customHeight="1" x14ac:dyDescent="0.15">
      <c r="B164" s="8">
        <v>2023</v>
      </c>
      <c r="C164" s="11">
        <v>417</v>
      </c>
      <c r="D164" s="10" t="s">
        <v>290</v>
      </c>
      <c r="E164" s="8" t="s">
        <v>56</v>
      </c>
      <c r="F164" s="10" t="s">
        <v>57</v>
      </c>
      <c r="G164" s="8" t="s">
        <v>58</v>
      </c>
      <c r="H164" s="10" t="s">
        <v>55</v>
      </c>
      <c r="I164" s="8" t="s">
        <v>59</v>
      </c>
      <c r="J164" s="10" t="s">
        <v>60</v>
      </c>
      <c r="K164" s="8" t="s">
        <v>59</v>
      </c>
      <c r="L164" s="10" t="s">
        <v>55</v>
      </c>
      <c r="M164" s="10" t="str">
        <f t="shared" si="2"/>
        <v>Governmental</v>
      </c>
      <c r="N164" s="8"/>
      <c r="O164" s="8"/>
      <c r="P164" s="8" t="s">
        <v>0</v>
      </c>
    </row>
    <row r="165" spans="2:16" s="3" customFormat="1" ht="16.5" customHeight="1" x14ac:dyDescent="0.15">
      <c r="B165" s="8">
        <v>2023</v>
      </c>
      <c r="C165" s="11">
        <v>418</v>
      </c>
      <c r="D165" s="10" t="s">
        <v>291</v>
      </c>
      <c r="E165" s="8" t="s">
        <v>88</v>
      </c>
      <c r="F165" s="10" t="s">
        <v>89</v>
      </c>
      <c r="G165" s="8" t="s">
        <v>108</v>
      </c>
      <c r="H165" s="10" t="s">
        <v>109</v>
      </c>
      <c r="I165" s="8" t="s">
        <v>59</v>
      </c>
      <c r="J165" s="10" t="s">
        <v>60</v>
      </c>
      <c r="K165" s="8" t="s">
        <v>92</v>
      </c>
      <c r="L165" s="10" t="s">
        <v>93</v>
      </c>
      <c r="M165" s="10" t="str">
        <f t="shared" si="2"/>
        <v>Governmental</v>
      </c>
      <c r="N165" s="8"/>
      <c r="O165" s="8"/>
      <c r="P165" s="8" t="s">
        <v>0</v>
      </c>
    </row>
    <row r="166" spans="2:16" s="3" customFormat="1" ht="16.5" customHeight="1" x14ac:dyDescent="0.15">
      <c r="B166" s="8">
        <v>2023</v>
      </c>
      <c r="C166" s="11">
        <v>419</v>
      </c>
      <c r="D166" s="10" t="s">
        <v>292</v>
      </c>
      <c r="E166" s="8" t="s">
        <v>88</v>
      </c>
      <c r="F166" s="10" t="s">
        <v>89</v>
      </c>
      <c r="G166" s="8" t="s">
        <v>108</v>
      </c>
      <c r="H166" s="10" t="s">
        <v>109</v>
      </c>
      <c r="I166" s="8" t="s">
        <v>59</v>
      </c>
      <c r="J166" s="10" t="s">
        <v>60</v>
      </c>
      <c r="K166" s="8" t="s">
        <v>92</v>
      </c>
      <c r="L166" s="10" t="s">
        <v>93</v>
      </c>
      <c r="M166" s="10" t="str">
        <f t="shared" si="2"/>
        <v>Governmental</v>
      </c>
      <c r="N166" s="8"/>
      <c r="O166" s="8"/>
      <c r="P166" s="8" t="s">
        <v>0</v>
      </c>
    </row>
    <row r="167" spans="2:16" s="3" customFormat="1" ht="16.5" customHeight="1" x14ac:dyDescent="0.15">
      <c r="B167" s="8">
        <v>2023</v>
      </c>
      <c r="C167" s="11">
        <v>420</v>
      </c>
      <c r="D167" s="10" t="s">
        <v>293</v>
      </c>
      <c r="E167" s="8" t="s">
        <v>241</v>
      </c>
      <c r="F167" s="10" t="s">
        <v>242</v>
      </c>
      <c r="G167" s="8" t="s">
        <v>294</v>
      </c>
      <c r="H167" s="10" t="s">
        <v>295</v>
      </c>
      <c r="I167" s="8" t="s">
        <v>51</v>
      </c>
      <c r="J167" s="10" t="s">
        <v>52</v>
      </c>
      <c r="K167" s="8" t="s">
        <v>245</v>
      </c>
      <c r="L167" s="10" t="s">
        <v>246</v>
      </c>
      <c r="M167" s="10" t="str">
        <f t="shared" si="2"/>
        <v>Fiduciary</v>
      </c>
      <c r="N167" s="8"/>
      <c r="O167" s="8"/>
      <c r="P167" s="8" t="s">
        <v>0</v>
      </c>
    </row>
    <row r="168" spans="2:16" s="3" customFormat="1" ht="16.5" customHeight="1" x14ac:dyDescent="0.15">
      <c r="B168" s="8">
        <v>2023</v>
      </c>
      <c r="C168" s="11">
        <v>421</v>
      </c>
      <c r="D168" s="10" t="s">
        <v>296</v>
      </c>
      <c r="E168" s="8" t="s">
        <v>297</v>
      </c>
      <c r="F168" s="10" t="s">
        <v>296</v>
      </c>
      <c r="G168" s="8" t="s">
        <v>297</v>
      </c>
      <c r="H168" s="10" t="s">
        <v>296</v>
      </c>
      <c r="I168" s="8" t="s">
        <v>297</v>
      </c>
      <c r="J168" s="10" t="s">
        <v>296</v>
      </c>
      <c r="K168" s="8" t="s">
        <v>297</v>
      </c>
      <c r="L168" s="10" t="s">
        <v>296</v>
      </c>
      <c r="M168" s="10" t="str">
        <f t="shared" si="2"/>
        <v>NOT AVAILABLE</v>
      </c>
      <c r="N168" s="8" t="s">
        <v>297</v>
      </c>
      <c r="O168" s="8" t="s">
        <v>297</v>
      </c>
      <c r="P168" s="8" t="s">
        <v>1</v>
      </c>
    </row>
    <row r="169" spans="2:16" s="3" customFormat="1" ht="16.5" customHeight="1" x14ac:dyDescent="0.15">
      <c r="B169" s="8">
        <v>2023</v>
      </c>
      <c r="C169" s="11">
        <v>422</v>
      </c>
      <c r="D169" s="10" t="s">
        <v>298</v>
      </c>
      <c r="E169" s="8" t="s">
        <v>56</v>
      </c>
      <c r="F169" s="10" t="s">
        <v>57</v>
      </c>
      <c r="G169" s="8" t="s">
        <v>58</v>
      </c>
      <c r="H169" s="10" t="s">
        <v>55</v>
      </c>
      <c r="I169" s="8" t="s">
        <v>59</v>
      </c>
      <c r="J169" s="10" t="s">
        <v>60</v>
      </c>
      <c r="K169" s="8" t="s">
        <v>59</v>
      </c>
      <c r="L169" s="10" t="s">
        <v>55</v>
      </c>
      <c r="M169" s="10" t="str">
        <f t="shared" si="2"/>
        <v>Governmental</v>
      </c>
      <c r="N169" s="8"/>
      <c r="O169" s="8"/>
      <c r="P169" s="8" t="s">
        <v>0</v>
      </c>
    </row>
    <row r="170" spans="2:16" s="3" customFormat="1" ht="16.5" customHeight="1" x14ac:dyDescent="0.15">
      <c r="B170" s="8">
        <v>2023</v>
      </c>
      <c r="C170" s="11">
        <v>423</v>
      </c>
      <c r="D170" s="10" t="s">
        <v>299</v>
      </c>
      <c r="E170" s="8" t="s">
        <v>56</v>
      </c>
      <c r="F170" s="10" t="s">
        <v>57</v>
      </c>
      <c r="G170" s="8" t="s">
        <v>58</v>
      </c>
      <c r="H170" s="10" t="s">
        <v>55</v>
      </c>
      <c r="I170" s="8" t="s">
        <v>59</v>
      </c>
      <c r="J170" s="10" t="s">
        <v>60</v>
      </c>
      <c r="K170" s="8" t="s">
        <v>59</v>
      </c>
      <c r="L170" s="10" t="s">
        <v>55</v>
      </c>
      <c r="M170" s="10" t="str">
        <f t="shared" si="2"/>
        <v>Governmental</v>
      </c>
      <c r="N170" s="8"/>
      <c r="O170" s="8"/>
      <c r="P170" s="8" t="s">
        <v>0</v>
      </c>
    </row>
    <row r="171" spans="2:16" s="3" customFormat="1" ht="16.5" customHeight="1" x14ac:dyDescent="0.15">
      <c r="B171" s="8">
        <v>2023</v>
      </c>
      <c r="C171" s="11">
        <v>424</v>
      </c>
      <c r="D171" s="10" t="s">
        <v>300</v>
      </c>
      <c r="E171" s="8" t="s">
        <v>88</v>
      </c>
      <c r="F171" s="10" t="s">
        <v>89</v>
      </c>
      <c r="G171" s="8" t="s">
        <v>108</v>
      </c>
      <c r="H171" s="10" t="s">
        <v>109</v>
      </c>
      <c r="I171" s="8" t="s">
        <v>59</v>
      </c>
      <c r="J171" s="10" t="s">
        <v>60</v>
      </c>
      <c r="K171" s="8" t="s">
        <v>92</v>
      </c>
      <c r="L171" s="10" t="s">
        <v>93</v>
      </c>
      <c r="M171" s="10" t="str">
        <f t="shared" si="2"/>
        <v>Governmental</v>
      </c>
      <c r="N171" s="8"/>
      <c r="O171" s="8"/>
      <c r="P171" s="8" t="s">
        <v>0</v>
      </c>
    </row>
    <row r="172" spans="2:16" s="3" customFormat="1" ht="16.5" customHeight="1" x14ac:dyDescent="0.15">
      <c r="B172" s="8">
        <v>2023</v>
      </c>
      <c r="C172" s="11">
        <v>425</v>
      </c>
      <c r="D172" s="10" t="s">
        <v>301</v>
      </c>
      <c r="E172" s="8" t="s">
        <v>56</v>
      </c>
      <c r="F172" s="10" t="s">
        <v>57</v>
      </c>
      <c r="G172" s="8" t="s">
        <v>58</v>
      </c>
      <c r="H172" s="10" t="s">
        <v>55</v>
      </c>
      <c r="I172" s="8" t="s">
        <v>59</v>
      </c>
      <c r="J172" s="10" t="s">
        <v>60</v>
      </c>
      <c r="K172" s="8" t="s">
        <v>59</v>
      </c>
      <c r="L172" s="10" t="s">
        <v>55</v>
      </c>
      <c r="M172" s="10" t="str">
        <f t="shared" si="2"/>
        <v>Governmental</v>
      </c>
      <c r="N172" s="8"/>
      <c r="O172" s="8"/>
      <c r="P172" s="8" t="s">
        <v>0</v>
      </c>
    </row>
    <row r="173" spans="2:16" s="3" customFormat="1" ht="16.5" customHeight="1" x14ac:dyDescent="0.15">
      <c r="B173" s="8">
        <v>2023</v>
      </c>
      <c r="C173" s="11">
        <v>426</v>
      </c>
      <c r="D173" s="10" t="s">
        <v>302</v>
      </c>
      <c r="E173" s="8" t="s">
        <v>56</v>
      </c>
      <c r="F173" s="10" t="s">
        <v>57</v>
      </c>
      <c r="G173" s="8" t="s">
        <v>58</v>
      </c>
      <c r="H173" s="10" t="s">
        <v>55</v>
      </c>
      <c r="I173" s="8" t="s">
        <v>59</v>
      </c>
      <c r="J173" s="10" t="s">
        <v>60</v>
      </c>
      <c r="K173" s="8" t="s">
        <v>59</v>
      </c>
      <c r="L173" s="10" t="s">
        <v>55</v>
      </c>
      <c r="M173" s="10" t="str">
        <f t="shared" si="2"/>
        <v>Governmental</v>
      </c>
      <c r="N173" s="8"/>
      <c r="O173" s="8"/>
      <c r="P173" s="8" t="s">
        <v>0</v>
      </c>
    </row>
    <row r="174" spans="2:16" s="3" customFormat="1" ht="16.5" customHeight="1" x14ac:dyDescent="0.15">
      <c r="B174" s="8">
        <v>2023</v>
      </c>
      <c r="C174" s="11">
        <v>427</v>
      </c>
      <c r="D174" s="10" t="s">
        <v>303</v>
      </c>
      <c r="E174" s="8" t="s">
        <v>241</v>
      </c>
      <c r="F174" s="10" t="s">
        <v>242</v>
      </c>
      <c r="G174" s="8" t="s">
        <v>294</v>
      </c>
      <c r="H174" s="10" t="s">
        <v>295</v>
      </c>
      <c r="I174" s="8" t="s">
        <v>51</v>
      </c>
      <c r="J174" s="10" t="s">
        <v>52</v>
      </c>
      <c r="K174" s="8" t="s">
        <v>245</v>
      </c>
      <c r="L174" s="10" t="s">
        <v>246</v>
      </c>
      <c r="M174" s="10" t="str">
        <f t="shared" si="2"/>
        <v>Fiduciary</v>
      </c>
      <c r="N174" s="8"/>
      <c r="O174" s="8"/>
      <c r="P174" s="8" t="s">
        <v>0</v>
      </c>
    </row>
    <row r="175" spans="2:16" s="3" customFormat="1" ht="16.5" customHeight="1" x14ac:dyDescent="0.15">
      <c r="B175" s="8">
        <v>2023</v>
      </c>
      <c r="C175" s="11">
        <v>428</v>
      </c>
      <c r="D175" s="10" t="s">
        <v>304</v>
      </c>
      <c r="E175" s="8" t="s">
        <v>48</v>
      </c>
      <c r="F175" s="10" t="s">
        <v>49</v>
      </c>
      <c r="G175" s="8" t="s">
        <v>305</v>
      </c>
      <c r="H175" s="10" t="s">
        <v>306</v>
      </c>
      <c r="I175" s="8" t="s">
        <v>51</v>
      </c>
      <c r="J175" s="10" t="s">
        <v>52</v>
      </c>
      <c r="K175" s="8" t="s">
        <v>53</v>
      </c>
      <c r="L175" s="10" t="s">
        <v>54</v>
      </c>
      <c r="M175" s="10" t="str">
        <f t="shared" si="2"/>
        <v>Fiduciary</v>
      </c>
      <c r="N175" s="8"/>
      <c r="O175" s="8"/>
      <c r="P175" s="8" t="s">
        <v>0</v>
      </c>
    </row>
    <row r="176" spans="2:16" s="3" customFormat="1" ht="16.5" customHeight="1" x14ac:dyDescent="0.15">
      <c r="B176" s="8">
        <v>2023</v>
      </c>
      <c r="C176" s="11">
        <v>429</v>
      </c>
      <c r="D176" s="10" t="s">
        <v>307</v>
      </c>
      <c r="E176" s="8" t="s">
        <v>48</v>
      </c>
      <c r="F176" s="10" t="s">
        <v>49</v>
      </c>
      <c r="G176" s="8" t="s">
        <v>305</v>
      </c>
      <c r="H176" s="10" t="s">
        <v>306</v>
      </c>
      <c r="I176" s="8" t="s">
        <v>51</v>
      </c>
      <c r="J176" s="10" t="s">
        <v>52</v>
      </c>
      <c r="K176" s="8" t="s">
        <v>53</v>
      </c>
      <c r="L176" s="10" t="s">
        <v>54</v>
      </c>
      <c r="M176" s="10" t="str">
        <f t="shared" si="2"/>
        <v>Fiduciary</v>
      </c>
      <c r="N176" s="8"/>
      <c r="O176" s="8"/>
      <c r="P176" s="8" t="s">
        <v>0</v>
      </c>
    </row>
    <row r="177" spans="2:16" s="3" customFormat="1" ht="16.5" customHeight="1" x14ac:dyDescent="0.15">
      <c r="B177" s="8">
        <v>2023</v>
      </c>
      <c r="C177" s="11">
        <v>430</v>
      </c>
      <c r="D177" s="10" t="s">
        <v>308</v>
      </c>
      <c r="E177" s="8" t="s">
        <v>241</v>
      </c>
      <c r="F177" s="10" t="s">
        <v>242</v>
      </c>
      <c r="G177" s="8" t="s">
        <v>243</v>
      </c>
      <c r="H177" s="10" t="s">
        <v>244</v>
      </c>
      <c r="I177" s="8" t="s">
        <v>51</v>
      </c>
      <c r="J177" s="10" t="s">
        <v>52</v>
      </c>
      <c r="K177" s="8" t="s">
        <v>245</v>
      </c>
      <c r="L177" s="10" t="s">
        <v>246</v>
      </c>
      <c r="M177" s="10" t="str">
        <f t="shared" si="2"/>
        <v>Fiduciary</v>
      </c>
      <c r="N177" s="8"/>
      <c r="O177" s="8"/>
      <c r="P177" s="8" t="s">
        <v>0</v>
      </c>
    </row>
    <row r="178" spans="2:16" s="3" customFormat="1" ht="16.5" customHeight="1" x14ac:dyDescent="0.15">
      <c r="B178" s="8">
        <v>2023</v>
      </c>
      <c r="C178" s="11">
        <v>431</v>
      </c>
      <c r="D178" s="10" t="s">
        <v>309</v>
      </c>
      <c r="E178" s="8" t="s">
        <v>48</v>
      </c>
      <c r="F178" s="10" t="s">
        <v>49</v>
      </c>
      <c r="G178" s="8" t="s">
        <v>305</v>
      </c>
      <c r="H178" s="10" t="s">
        <v>306</v>
      </c>
      <c r="I178" s="8" t="s">
        <v>51</v>
      </c>
      <c r="J178" s="10" t="s">
        <v>52</v>
      </c>
      <c r="K178" s="8" t="s">
        <v>53</v>
      </c>
      <c r="L178" s="10" t="s">
        <v>54</v>
      </c>
      <c r="M178" s="10" t="str">
        <f t="shared" si="2"/>
        <v>Fiduciary</v>
      </c>
      <c r="N178" s="8"/>
      <c r="O178" s="8"/>
      <c r="P178" s="8" t="s">
        <v>0</v>
      </c>
    </row>
    <row r="179" spans="2:16" s="3" customFormat="1" ht="16.5" customHeight="1" x14ac:dyDescent="0.15">
      <c r="B179" s="8">
        <v>2023</v>
      </c>
      <c r="C179" s="11">
        <v>432</v>
      </c>
      <c r="D179" s="10" t="s">
        <v>310</v>
      </c>
      <c r="E179" s="8" t="s">
        <v>48</v>
      </c>
      <c r="F179" s="10" t="s">
        <v>49</v>
      </c>
      <c r="G179" s="8" t="s">
        <v>305</v>
      </c>
      <c r="H179" s="10" t="s">
        <v>306</v>
      </c>
      <c r="I179" s="8" t="s">
        <v>51</v>
      </c>
      <c r="J179" s="10" t="s">
        <v>52</v>
      </c>
      <c r="K179" s="8" t="s">
        <v>53</v>
      </c>
      <c r="L179" s="10" t="s">
        <v>54</v>
      </c>
      <c r="M179" s="10" t="str">
        <f t="shared" si="2"/>
        <v>Fiduciary</v>
      </c>
      <c r="N179" s="8"/>
      <c r="O179" s="8"/>
      <c r="P179" s="8" t="s">
        <v>0</v>
      </c>
    </row>
    <row r="180" spans="2:16" s="3" customFormat="1" ht="16.5" customHeight="1" x14ac:dyDescent="0.15">
      <c r="B180" s="8">
        <v>2023</v>
      </c>
      <c r="C180" s="11">
        <v>433</v>
      </c>
      <c r="D180" s="10" t="s">
        <v>311</v>
      </c>
      <c r="E180" s="8" t="s">
        <v>56</v>
      </c>
      <c r="F180" s="10" t="s">
        <v>57</v>
      </c>
      <c r="G180" s="8" t="s">
        <v>58</v>
      </c>
      <c r="H180" s="10" t="s">
        <v>55</v>
      </c>
      <c r="I180" s="8" t="s">
        <v>59</v>
      </c>
      <c r="J180" s="10" t="s">
        <v>60</v>
      </c>
      <c r="K180" s="8" t="s">
        <v>59</v>
      </c>
      <c r="L180" s="10" t="s">
        <v>55</v>
      </c>
      <c r="M180" s="10" t="str">
        <f t="shared" si="2"/>
        <v>Governmental</v>
      </c>
      <c r="N180" s="8"/>
      <c r="O180" s="8"/>
      <c r="P180" s="8" t="s">
        <v>0</v>
      </c>
    </row>
    <row r="181" spans="2:16" s="3" customFormat="1" ht="16.5" customHeight="1" x14ac:dyDescent="0.15">
      <c r="B181" s="8">
        <v>2023</v>
      </c>
      <c r="C181" s="11">
        <v>434</v>
      </c>
      <c r="D181" s="10" t="s">
        <v>312</v>
      </c>
      <c r="E181" s="8" t="s">
        <v>56</v>
      </c>
      <c r="F181" s="10" t="s">
        <v>57</v>
      </c>
      <c r="G181" s="8" t="s">
        <v>58</v>
      </c>
      <c r="H181" s="10" t="s">
        <v>55</v>
      </c>
      <c r="I181" s="8" t="s">
        <v>59</v>
      </c>
      <c r="J181" s="10" t="s">
        <v>60</v>
      </c>
      <c r="K181" s="8" t="s">
        <v>59</v>
      </c>
      <c r="L181" s="10" t="s">
        <v>55</v>
      </c>
      <c r="M181" s="10" t="str">
        <f t="shared" si="2"/>
        <v>Governmental</v>
      </c>
      <c r="N181" s="8"/>
      <c r="O181" s="8"/>
      <c r="P181" s="8" t="s">
        <v>0</v>
      </c>
    </row>
    <row r="182" spans="2:16" s="3" customFormat="1" ht="16.5" customHeight="1" x14ac:dyDescent="0.15">
      <c r="B182" s="8">
        <v>2023</v>
      </c>
      <c r="C182" s="11">
        <v>435</v>
      </c>
      <c r="D182" s="10" t="s">
        <v>313</v>
      </c>
      <c r="E182" s="8" t="s">
        <v>48</v>
      </c>
      <c r="F182" s="10" t="s">
        <v>49</v>
      </c>
      <c r="G182" s="8" t="s">
        <v>305</v>
      </c>
      <c r="H182" s="10" t="s">
        <v>306</v>
      </c>
      <c r="I182" s="8" t="s">
        <v>51</v>
      </c>
      <c r="J182" s="10" t="s">
        <v>52</v>
      </c>
      <c r="K182" s="8" t="s">
        <v>53</v>
      </c>
      <c r="L182" s="10" t="s">
        <v>54</v>
      </c>
      <c r="M182" s="10" t="str">
        <f t="shared" si="2"/>
        <v>Fiduciary</v>
      </c>
      <c r="N182" s="8"/>
      <c r="O182" s="8"/>
      <c r="P182" s="8" t="s">
        <v>0</v>
      </c>
    </row>
    <row r="183" spans="2:16" s="3" customFormat="1" ht="16.5" customHeight="1" x14ac:dyDescent="0.15">
      <c r="B183" s="8">
        <v>2023</v>
      </c>
      <c r="C183" s="11">
        <v>436</v>
      </c>
      <c r="D183" s="10" t="s">
        <v>314</v>
      </c>
      <c r="E183" s="8" t="s">
        <v>48</v>
      </c>
      <c r="F183" s="10" t="s">
        <v>49</v>
      </c>
      <c r="G183" s="8" t="s">
        <v>101</v>
      </c>
      <c r="H183" s="10" t="s">
        <v>102</v>
      </c>
      <c r="I183" s="8" t="s">
        <v>51</v>
      </c>
      <c r="J183" s="10" t="s">
        <v>52</v>
      </c>
      <c r="K183" s="8" t="s">
        <v>53</v>
      </c>
      <c r="L183" s="10" t="s">
        <v>54</v>
      </c>
      <c r="M183" s="10" t="str">
        <f t="shared" si="2"/>
        <v>Fiduciary</v>
      </c>
      <c r="N183" s="8"/>
      <c r="O183" s="8"/>
      <c r="P183" s="8" t="s">
        <v>0</v>
      </c>
    </row>
    <row r="184" spans="2:16" s="3" customFormat="1" ht="16.5" customHeight="1" x14ac:dyDescent="0.15">
      <c r="B184" s="8">
        <v>2023</v>
      </c>
      <c r="C184" s="11">
        <v>437</v>
      </c>
      <c r="D184" s="10" t="s">
        <v>315</v>
      </c>
      <c r="E184" s="8" t="s">
        <v>88</v>
      </c>
      <c r="F184" s="10" t="s">
        <v>89</v>
      </c>
      <c r="G184" s="8" t="s">
        <v>108</v>
      </c>
      <c r="H184" s="10" t="s">
        <v>109</v>
      </c>
      <c r="I184" s="8" t="s">
        <v>59</v>
      </c>
      <c r="J184" s="10" t="s">
        <v>60</v>
      </c>
      <c r="K184" s="8" t="s">
        <v>92</v>
      </c>
      <c r="L184" s="10" t="s">
        <v>93</v>
      </c>
      <c r="M184" s="10" t="str">
        <f t="shared" si="2"/>
        <v>Governmental</v>
      </c>
      <c r="N184" s="8"/>
      <c r="O184" s="8"/>
      <c r="P184" s="8" t="s">
        <v>0</v>
      </c>
    </row>
    <row r="185" spans="2:16" s="3" customFormat="1" ht="16.5" customHeight="1" x14ac:dyDescent="0.15">
      <c r="B185" s="8">
        <v>2023</v>
      </c>
      <c r="C185" s="11">
        <v>438</v>
      </c>
      <c r="D185" s="10" t="s">
        <v>316</v>
      </c>
      <c r="E185" s="8" t="s">
        <v>56</v>
      </c>
      <c r="F185" s="10" t="s">
        <v>57</v>
      </c>
      <c r="G185" s="8" t="s">
        <v>58</v>
      </c>
      <c r="H185" s="10" t="s">
        <v>55</v>
      </c>
      <c r="I185" s="8" t="s">
        <v>59</v>
      </c>
      <c r="J185" s="10" t="s">
        <v>60</v>
      </c>
      <c r="K185" s="8" t="s">
        <v>59</v>
      </c>
      <c r="L185" s="10" t="s">
        <v>55</v>
      </c>
      <c r="M185" s="10" t="str">
        <f t="shared" si="2"/>
        <v>Governmental</v>
      </c>
      <c r="N185" s="8"/>
      <c r="O185" s="8"/>
      <c r="P185" s="8" t="s">
        <v>0</v>
      </c>
    </row>
    <row r="186" spans="2:16" s="3" customFormat="1" ht="16.5" customHeight="1" x14ac:dyDescent="0.15">
      <c r="B186" s="8">
        <v>2023</v>
      </c>
      <c r="C186" s="11">
        <v>439</v>
      </c>
      <c r="D186" s="10" t="s">
        <v>317</v>
      </c>
      <c r="E186" s="8" t="s">
        <v>88</v>
      </c>
      <c r="F186" s="10" t="s">
        <v>89</v>
      </c>
      <c r="G186" s="8" t="s">
        <v>129</v>
      </c>
      <c r="H186" s="10" t="s">
        <v>130</v>
      </c>
      <c r="I186" s="8" t="s">
        <v>59</v>
      </c>
      <c r="J186" s="10" t="s">
        <v>60</v>
      </c>
      <c r="K186" s="8" t="s">
        <v>92</v>
      </c>
      <c r="L186" s="10" t="s">
        <v>93</v>
      </c>
      <c r="M186" s="10" t="str">
        <f t="shared" si="2"/>
        <v>Governmental</v>
      </c>
      <c r="N186" s="8"/>
      <c r="O186" s="8"/>
      <c r="P186" s="8" t="s">
        <v>0</v>
      </c>
    </row>
    <row r="187" spans="2:16" s="3" customFormat="1" ht="16.5" customHeight="1" x14ac:dyDescent="0.15">
      <c r="B187" s="8">
        <v>2023</v>
      </c>
      <c r="C187" s="11">
        <v>440</v>
      </c>
      <c r="D187" s="10" t="s">
        <v>318</v>
      </c>
      <c r="E187" s="8" t="s">
        <v>88</v>
      </c>
      <c r="F187" s="10" t="s">
        <v>89</v>
      </c>
      <c r="G187" s="8" t="s">
        <v>108</v>
      </c>
      <c r="H187" s="10" t="s">
        <v>109</v>
      </c>
      <c r="I187" s="8" t="s">
        <v>59</v>
      </c>
      <c r="J187" s="10" t="s">
        <v>60</v>
      </c>
      <c r="K187" s="8" t="s">
        <v>92</v>
      </c>
      <c r="L187" s="10" t="s">
        <v>93</v>
      </c>
      <c r="M187" s="10" t="str">
        <f t="shared" si="2"/>
        <v>Governmental</v>
      </c>
      <c r="N187" s="8"/>
      <c r="O187" s="8"/>
      <c r="P187" s="8" t="s">
        <v>0</v>
      </c>
    </row>
    <row r="188" spans="2:16" s="3" customFormat="1" ht="16.5" customHeight="1" x14ac:dyDescent="0.15">
      <c r="B188" s="8">
        <v>2023</v>
      </c>
      <c r="C188" s="11">
        <v>441</v>
      </c>
      <c r="D188" s="10" t="s">
        <v>319</v>
      </c>
      <c r="E188" s="8" t="s">
        <v>88</v>
      </c>
      <c r="F188" s="10" t="s">
        <v>89</v>
      </c>
      <c r="G188" s="8" t="s">
        <v>108</v>
      </c>
      <c r="H188" s="10" t="s">
        <v>109</v>
      </c>
      <c r="I188" s="8" t="s">
        <v>59</v>
      </c>
      <c r="J188" s="10" t="s">
        <v>60</v>
      </c>
      <c r="K188" s="8" t="s">
        <v>92</v>
      </c>
      <c r="L188" s="10" t="s">
        <v>93</v>
      </c>
      <c r="M188" s="10" t="str">
        <f t="shared" si="2"/>
        <v>Governmental</v>
      </c>
      <c r="N188" s="8"/>
      <c r="O188" s="8"/>
      <c r="P188" s="8" t="s">
        <v>0</v>
      </c>
    </row>
    <row r="189" spans="2:16" s="3" customFormat="1" ht="16.5" customHeight="1" x14ac:dyDescent="0.15">
      <c r="B189" s="8">
        <v>2023</v>
      </c>
      <c r="C189" s="11">
        <v>442</v>
      </c>
      <c r="D189" s="10" t="s">
        <v>320</v>
      </c>
      <c r="E189" s="8" t="s">
        <v>63</v>
      </c>
      <c r="F189" s="10" t="s">
        <v>64</v>
      </c>
      <c r="G189" s="8" t="s">
        <v>65</v>
      </c>
      <c r="H189" s="10" t="s">
        <v>66</v>
      </c>
      <c r="I189" s="8" t="s">
        <v>59</v>
      </c>
      <c r="J189" s="10" t="s">
        <v>60</v>
      </c>
      <c r="K189" s="8" t="s">
        <v>67</v>
      </c>
      <c r="L189" s="10" t="s">
        <v>68</v>
      </c>
      <c r="M189" s="10" t="str">
        <f t="shared" si="2"/>
        <v>Governmental</v>
      </c>
      <c r="N189" s="8"/>
      <c r="O189" s="8"/>
      <c r="P189" s="8" t="s">
        <v>0</v>
      </c>
    </row>
    <row r="190" spans="2:16" s="3" customFormat="1" ht="16.5" customHeight="1" x14ac:dyDescent="0.15">
      <c r="B190" s="8">
        <v>2023</v>
      </c>
      <c r="C190" s="11">
        <v>443</v>
      </c>
      <c r="D190" s="10" t="s">
        <v>321</v>
      </c>
      <c r="E190" s="8" t="s">
        <v>241</v>
      </c>
      <c r="F190" s="10" t="s">
        <v>242</v>
      </c>
      <c r="G190" s="8" t="s">
        <v>280</v>
      </c>
      <c r="H190" s="10" t="s">
        <v>281</v>
      </c>
      <c r="I190" s="8" t="s">
        <v>51</v>
      </c>
      <c r="J190" s="10" t="s">
        <v>52</v>
      </c>
      <c r="K190" s="8" t="s">
        <v>245</v>
      </c>
      <c r="L190" s="10" t="s">
        <v>246</v>
      </c>
      <c r="M190" s="10" t="str">
        <f t="shared" si="2"/>
        <v>Fiduciary</v>
      </c>
      <c r="N190" s="8"/>
      <c r="O190" s="8"/>
      <c r="P190" s="8" t="s">
        <v>0</v>
      </c>
    </row>
    <row r="191" spans="2:16" s="3" customFormat="1" ht="16.5" customHeight="1" x14ac:dyDescent="0.15">
      <c r="B191" s="8">
        <v>2023</v>
      </c>
      <c r="C191" s="11">
        <v>444</v>
      </c>
      <c r="D191" s="10" t="s">
        <v>322</v>
      </c>
      <c r="E191" s="8" t="s">
        <v>63</v>
      </c>
      <c r="F191" s="10" t="s">
        <v>64</v>
      </c>
      <c r="G191" s="8" t="s">
        <v>65</v>
      </c>
      <c r="H191" s="10" t="s">
        <v>66</v>
      </c>
      <c r="I191" s="8" t="s">
        <v>59</v>
      </c>
      <c r="J191" s="10" t="s">
        <v>60</v>
      </c>
      <c r="K191" s="8" t="s">
        <v>67</v>
      </c>
      <c r="L191" s="10" t="s">
        <v>68</v>
      </c>
      <c r="M191" s="10" t="str">
        <f t="shared" si="2"/>
        <v>Governmental</v>
      </c>
      <c r="N191" s="8"/>
      <c r="O191" s="8"/>
      <c r="P191" s="8" t="s">
        <v>0</v>
      </c>
    </row>
    <row r="192" spans="2:16" s="3" customFormat="1" ht="16.5" customHeight="1" x14ac:dyDescent="0.15">
      <c r="B192" s="8">
        <v>2023</v>
      </c>
      <c r="C192" s="11">
        <v>445</v>
      </c>
      <c r="D192" s="10" t="s">
        <v>323</v>
      </c>
      <c r="E192" s="8" t="s">
        <v>63</v>
      </c>
      <c r="F192" s="10" t="s">
        <v>64</v>
      </c>
      <c r="G192" s="8" t="s">
        <v>65</v>
      </c>
      <c r="H192" s="10" t="s">
        <v>66</v>
      </c>
      <c r="I192" s="8" t="s">
        <v>59</v>
      </c>
      <c r="J192" s="10" t="s">
        <v>60</v>
      </c>
      <c r="K192" s="8" t="s">
        <v>67</v>
      </c>
      <c r="L192" s="10" t="s">
        <v>68</v>
      </c>
      <c r="M192" s="10" t="str">
        <f t="shared" si="2"/>
        <v>Governmental</v>
      </c>
      <c r="N192" s="8"/>
      <c r="O192" s="8"/>
      <c r="P192" s="8" t="s">
        <v>0</v>
      </c>
    </row>
    <row r="193" spans="2:16" s="3" customFormat="1" ht="16.5" customHeight="1" x14ac:dyDescent="0.15">
      <c r="B193" s="8">
        <v>2023</v>
      </c>
      <c r="C193" s="11">
        <v>446</v>
      </c>
      <c r="D193" s="10" t="s">
        <v>324</v>
      </c>
      <c r="E193" s="8" t="s">
        <v>88</v>
      </c>
      <c r="F193" s="10" t="s">
        <v>89</v>
      </c>
      <c r="G193" s="8" t="s">
        <v>108</v>
      </c>
      <c r="H193" s="10" t="s">
        <v>109</v>
      </c>
      <c r="I193" s="8" t="s">
        <v>59</v>
      </c>
      <c r="J193" s="10" t="s">
        <v>60</v>
      </c>
      <c r="K193" s="8" t="s">
        <v>92</v>
      </c>
      <c r="L193" s="10" t="s">
        <v>93</v>
      </c>
      <c r="M193" s="10" t="str">
        <f t="shared" si="2"/>
        <v>Governmental</v>
      </c>
      <c r="N193" s="8"/>
      <c r="O193" s="8"/>
      <c r="P193" s="8" t="s">
        <v>0</v>
      </c>
    </row>
    <row r="194" spans="2:16" s="3" customFormat="1" ht="16.5" customHeight="1" x14ac:dyDescent="0.15">
      <c r="B194" s="8">
        <v>2023</v>
      </c>
      <c r="C194" s="11">
        <v>447</v>
      </c>
      <c r="D194" s="10" t="s">
        <v>325</v>
      </c>
      <c r="E194" s="8" t="s">
        <v>63</v>
      </c>
      <c r="F194" s="10" t="s">
        <v>64</v>
      </c>
      <c r="G194" s="8" t="s">
        <v>65</v>
      </c>
      <c r="H194" s="10" t="s">
        <v>66</v>
      </c>
      <c r="I194" s="8" t="s">
        <v>59</v>
      </c>
      <c r="J194" s="10" t="s">
        <v>60</v>
      </c>
      <c r="K194" s="8" t="s">
        <v>67</v>
      </c>
      <c r="L194" s="10" t="s">
        <v>68</v>
      </c>
      <c r="M194" s="10" t="str">
        <f t="shared" si="2"/>
        <v>Governmental</v>
      </c>
      <c r="N194" s="8"/>
      <c r="O194" s="8"/>
      <c r="P194" s="8" t="s">
        <v>0</v>
      </c>
    </row>
    <row r="195" spans="2:16" s="3" customFormat="1" ht="16.5" customHeight="1" x14ac:dyDescent="0.15">
      <c r="B195" s="8">
        <v>2023</v>
      </c>
      <c r="C195" s="11">
        <v>448</v>
      </c>
      <c r="D195" s="10" t="s">
        <v>326</v>
      </c>
      <c r="E195" s="8" t="s">
        <v>78</v>
      </c>
      <c r="F195" s="10" t="s">
        <v>79</v>
      </c>
      <c r="G195" s="8" t="s">
        <v>327</v>
      </c>
      <c r="H195" s="10" t="s">
        <v>328</v>
      </c>
      <c r="I195" s="8" t="s">
        <v>82</v>
      </c>
      <c r="J195" s="10" t="s">
        <v>83</v>
      </c>
      <c r="K195" s="8" t="s">
        <v>84</v>
      </c>
      <c r="L195" s="10" t="s">
        <v>85</v>
      </c>
      <c r="M195" s="10" t="str">
        <f>+J195&amp;" - "&amp;L195</f>
        <v>Proprietary - Internal Fund</v>
      </c>
      <c r="N195" s="8"/>
      <c r="O195" s="8"/>
      <c r="P195" s="8" t="s">
        <v>0</v>
      </c>
    </row>
    <row r="196" spans="2:16" s="3" customFormat="1" ht="16.5" customHeight="1" x14ac:dyDescent="0.15">
      <c r="B196" s="8">
        <v>2023</v>
      </c>
      <c r="C196" s="11">
        <v>449</v>
      </c>
      <c r="D196" s="10" t="s">
        <v>329</v>
      </c>
      <c r="E196" s="8" t="s">
        <v>78</v>
      </c>
      <c r="F196" s="10" t="s">
        <v>79</v>
      </c>
      <c r="G196" s="8" t="s">
        <v>330</v>
      </c>
      <c r="H196" s="10" t="s">
        <v>331</v>
      </c>
      <c r="I196" s="8" t="s">
        <v>82</v>
      </c>
      <c r="J196" s="10" t="s">
        <v>83</v>
      </c>
      <c r="K196" s="8" t="s">
        <v>84</v>
      </c>
      <c r="L196" s="10" t="s">
        <v>85</v>
      </c>
      <c r="M196" s="10" t="str">
        <f>+J196&amp;" - "&amp;L196</f>
        <v>Proprietary - Internal Fund</v>
      </c>
      <c r="N196" s="8"/>
      <c r="O196" s="8"/>
      <c r="P196" s="8" t="s">
        <v>0</v>
      </c>
    </row>
    <row r="197" spans="2:16" s="3" customFormat="1" ht="16.5" customHeight="1" x14ac:dyDescent="0.15">
      <c r="B197" s="8">
        <v>2023</v>
      </c>
      <c r="C197" s="11">
        <v>450</v>
      </c>
      <c r="D197" s="10" t="s">
        <v>332</v>
      </c>
      <c r="E197" s="8" t="s">
        <v>88</v>
      </c>
      <c r="F197" s="10" t="s">
        <v>89</v>
      </c>
      <c r="G197" s="8" t="s">
        <v>108</v>
      </c>
      <c r="H197" s="10" t="s">
        <v>109</v>
      </c>
      <c r="I197" s="8" t="s">
        <v>59</v>
      </c>
      <c r="J197" s="10" t="s">
        <v>60</v>
      </c>
      <c r="K197" s="8" t="s">
        <v>92</v>
      </c>
      <c r="L197" s="10" t="s">
        <v>93</v>
      </c>
      <c r="M197" s="10" t="str">
        <f t="shared" ref="M197:M259" si="3">+J197</f>
        <v>Governmental</v>
      </c>
      <c r="N197" s="8"/>
      <c r="O197" s="8"/>
      <c r="P197" s="8" t="s">
        <v>0</v>
      </c>
    </row>
    <row r="198" spans="2:16" s="3" customFormat="1" ht="16.5" customHeight="1" x14ac:dyDescent="0.15">
      <c r="B198" s="8">
        <v>2023</v>
      </c>
      <c r="C198" s="11">
        <v>451</v>
      </c>
      <c r="D198" s="10" t="s">
        <v>333</v>
      </c>
      <c r="E198" s="8" t="s">
        <v>88</v>
      </c>
      <c r="F198" s="10" t="s">
        <v>89</v>
      </c>
      <c r="G198" s="8" t="s">
        <v>129</v>
      </c>
      <c r="H198" s="10" t="s">
        <v>130</v>
      </c>
      <c r="I198" s="8" t="s">
        <v>59</v>
      </c>
      <c r="J198" s="10" t="s">
        <v>60</v>
      </c>
      <c r="K198" s="8" t="s">
        <v>92</v>
      </c>
      <c r="L198" s="10" t="s">
        <v>93</v>
      </c>
      <c r="M198" s="10" t="str">
        <f t="shared" si="3"/>
        <v>Governmental</v>
      </c>
      <c r="N198" s="8"/>
      <c r="O198" s="8"/>
      <c r="P198" s="8" t="s">
        <v>0</v>
      </c>
    </row>
    <row r="199" spans="2:16" s="3" customFormat="1" ht="16.5" customHeight="1" x14ac:dyDescent="0.15">
      <c r="B199" s="8">
        <v>2023</v>
      </c>
      <c r="C199" s="11">
        <v>452</v>
      </c>
      <c r="D199" s="10" t="s">
        <v>334</v>
      </c>
      <c r="E199" s="8" t="s">
        <v>88</v>
      </c>
      <c r="F199" s="10" t="s">
        <v>89</v>
      </c>
      <c r="G199" s="8" t="s">
        <v>95</v>
      </c>
      <c r="H199" s="10" t="s">
        <v>96</v>
      </c>
      <c r="I199" s="8" t="s">
        <v>59</v>
      </c>
      <c r="J199" s="10" t="s">
        <v>60</v>
      </c>
      <c r="K199" s="8" t="s">
        <v>92</v>
      </c>
      <c r="L199" s="10" t="s">
        <v>93</v>
      </c>
      <c r="M199" s="10" t="str">
        <f t="shared" si="3"/>
        <v>Governmental</v>
      </c>
      <c r="N199" s="8"/>
      <c r="O199" s="8"/>
      <c r="P199" s="8" t="s">
        <v>0</v>
      </c>
    </row>
    <row r="200" spans="2:16" s="3" customFormat="1" ht="16.5" customHeight="1" x14ac:dyDescent="0.15">
      <c r="B200" s="8">
        <v>2023</v>
      </c>
      <c r="C200" s="11">
        <v>453</v>
      </c>
      <c r="D200" s="10" t="s">
        <v>335</v>
      </c>
      <c r="E200" s="8" t="s">
        <v>48</v>
      </c>
      <c r="F200" s="10" t="s">
        <v>49</v>
      </c>
      <c r="G200" s="8" t="s">
        <v>336</v>
      </c>
      <c r="H200" s="10" t="s">
        <v>337</v>
      </c>
      <c r="I200" s="8" t="s">
        <v>51</v>
      </c>
      <c r="J200" s="10" t="s">
        <v>52</v>
      </c>
      <c r="K200" s="8" t="s">
        <v>53</v>
      </c>
      <c r="L200" s="10" t="s">
        <v>54</v>
      </c>
      <c r="M200" s="10" t="str">
        <f t="shared" si="3"/>
        <v>Fiduciary</v>
      </c>
      <c r="N200" s="8"/>
      <c r="O200" s="8"/>
      <c r="P200" s="8" t="s">
        <v>0</v>
      </c>
    </row>
    <row r="201" spans="2:16" s="3" customFormat="1" ht="16.5" customHeight="1" x14ac:dyDescent="0.15">
      <c r="B201" s="8">
        <v>2023</v>
      </c>
      <c r="C201" s="11">
        <v>454</v>
      </c>
      <c r="D201" s="10" t="s">
        <v>338</v>
      </c>
      <c r="E201" s="8" t="s">
        <v>56</v>
      </c>
      <c r="F201" s="10" t="s">
        <v>57</v>
      </c>
      <c r="G201" s="8" t="s">
        <v>58</v>
      </c>
      <c r="H201" s="10" t="s">
        <v>55</v>
      </c>
      <c r="I201" s="8" t="s">
        <v>59</v>
      </c>
      <c r="J201" s="10" t="s">
        <v>60</v>
      </c>
      <c r="K201" s="8" t="s">
        <v>59</v>
      </c>
      <c r="L201" s="10" t="s">
        <v>55</v>
      </c>
      <c r="M201" s="10" t="str">
        <f t="shared" si="3"/>
        <v>Governmental</v>
      </c>
      <c r="N201" s="8"/>
      <c r="O201" s="8"/>
      <c r="P201" s="8" t="s">
        <v>0</v>
      </c>
    </row>
    <row r="202" spans="2:16" s="3" customFormat="1" ht="16.5" customHeight="1" x14ac:dyDescent="0.15">
      <c r="B202" s="8">
        <v>2023</v>
      </c>
      <c r="C202" s="11">
        <v>455</v>
      </c>
      <c r="D202" s="10" t="s">
        <v>339</v>
      </c>
      <c r="E202" s="8" t="s">
        <v>88</v>
      </c>
      <c r="F202" s="10" t="s">
        <v>89</v>
      </c>
      <c r="G202" s="8" t="s">
        <v>108</v>
      </c>
      <c r="H202" s="10" t="s">
        <v>109</v>
      </c>
      <c r="I202" s="8" t="s">
        <v>59</v>
      </c>
      <c r="J202" s="10" t="s">
        <v>60</v>
      </c>
      <c r="K202" s="8" t="s">
        <v>92</v>
      </c>
      <c r="L202" s="10" t="s">
        <v>93</v>
      </c>
      <c r="M202" s="10" t="str">
        <f t="shared" si="3"/>
        <v>Governmental</v>
      </c>
      <c r="N202" s="8"/>
      <c r="O202" s="8"/>
      <c r="P202" s="8" t="s">
        <v>0</v>
      </c>
    </row>
    <row r="203" spans="2:16" s="3" customFormat="1" ht="16.5" customHeight="1" x14ac:dyDescent="0.15">
      <c r="B203" s="8">
        <v>2023</v>
      </c>
      <c r="C203" s="11">
        <v>456</v>
      </c>
      <c r="D203" s="10" t="s">
        <v>340</v>
      </c>
      <c r="E203" s="8" t="s">
        <v>241</v>
      </c>
      <c r="F203" s="10" t="s">
        <v>242</v>
      </c>
      <c r="G203" s="8" t="s">
        <v>280</v>
      </c>
      <c r="H203" s="10" t="s">
        <v>281</v>
      </c>
      <c r="I203" s="8" t="s">
        <v>51</v>
      </c>
      <c r="J203" s="10" t="s">
        <v>52</v>
      </c>
      <c r="K203" s="8" t="s">
        <v>245</v>
      </c>
      <c r="L203" s="10" t="s">
        <v>246</v>
      </c>
      <c r="M203" s="10" t="str">
        <f t="shared" si="3"/>
        <v>Fiduciary</v>
      </c>
      <c r="N203" s="8"/>
      <c r="O203" s="8"/>
      <c r="P203" s="8" t="s">
        <v>0</v>
      </c>
    </row>
    <row r="204" spans="2:16" s="3" customFormat="1" ht="16.5" customHeight="1" x14ac:dyDescent="0.15">
      <c r="B204" s="8">
        <v>2023</v>
      </c>
      <c r="C204" s="11">
        <v>457</v>
      </c>
      <c r="D204" s="10" t="s">
        <v>341</v>
      </c>
      <c r="E204" s="8" t="s">
        <v>88</v>
      </c>
      <c r="F204" s="10" t="s">
        <v>89</v>
      </c>
      <c r="G204" s="8" t="s">
        <v>108</v>
      </c>
      <c r="H204" s="10" t="s">
        <v>109</v>
      </c>
      <c r="I204" s="8" t="s">
        <v>59</v>
      </c>
      <c r="J204" s="10" t="s">
        <v>60</v>
      </c>
      <c r="K204" s="8" t="s">
        <v>92</v>
      </c>
      <c r="L204" s="10" t="s">
        <v>93</v>
      </c>
      <c r="M204" s="10" t="str">
        <f t="shared" si="3"/>
        <v>Governmental</v>
      </c>
      <c r="N204" s="8"/>
      <c r="O204" s="8"/>
      <c r="P204" s="8" t="s">
        <v>0</v>
      </c>
    </row>
    <row r="205" spans="2:16" s="3" customFormat="1" ht="16.5" customHeight="1" x14ac:dyDescent="0.15">
      <c r="B205" s="8">
        <v>2023</v>
      </c>
      <c r="C205" s="11">
        <v>458</v>
      </c>
      <c r="D205" s="10" t="s">
        <v>342</v>
      </c>
      <c r="E205" s="8" t="s">
        <v>88</v>
      </c>
      <c r="F205" s="10" t="s">
        <v>89</v>
      </c>
      <c r="G205" s="8" t="s">
        <v>98</v>
      </c>
      <c r="H205" s="10" t="s">
        <v>99</v>
      </c>
      <c r="I205" s="8" t="s">
        <v>59</v>
      </c>
      <c r="J205" s="10" t="s">
        <v>60</v>
      </c>
      <c r="K205" s="8" t="s">
        <v>92</v>
      </c>
      <c r="L205" s="10" t="s">
        <v>93</v>
      </c>
      <c r="M205" s="10" t="str">
        <f t="shared" si="3"/>
        <v>Governmental</v>
      </c>
      <c r="N205" s="8"/>
      <c r="O205" s="8"/>
      <c r="P205" s="8" t="s">
        <v>0</v>
      </c>
    </row>
    <row r="206" spans="2:16" s="3" customFormat="1" ht="16.5" customHeight="1" x14ac:dyDescent="0.15">
      <c r="B206" s="8">
        <v>2023</v>
      </c>
      <c r="C206" s="11">
        <v>459</v>
      </c>
      <c r="D206" s="10" t="s">
        <v>343</v>
      </c>
      <c r="E206" s="8" t="s">
        <v>88</v>
      </c>
      <c r="F206" s="10" t="s">
        <v>89</v>
      </c>
      <c r="G206" s="8" t="s">
        <v>223</v>
      </c>
      <c r="H206" s="10" t="s">
        <v>224</v>
      </c>
      <c r="I206" s="8" t="s">
        <v>59</v>
      </c>
      <c r="J206" s="10" t="s">
        <v>60</v>
      </c>
      <c r="K206" s="8" t="s">
        <v>92</v>
      </c>
      <c r="L206" s="10" t="s">
        <v>93</v>
      </c>
      <c r="M206" s="10" t="str">
        <f t="shared" si="3"/>
        <v>Governmental</v>
      </c>
      <c r="N206" s="8"/>
      <c r="O206" s="8"/>
      <c r="P206" s="8" t="s">
        <v>0</v>
      </c>
    </row>
    <row r="207" spans="2:16" s="3" customFormat="1" ht="16.5" customHeight="1" x14ac:dyDescent="0.15">
      <c r="B207" s="8">
        <v>2023</v>
      </c>
      <c r="C207" s="11">
        <v>460</v>
      </c>
      <c r="D207" s="10" t="s">
        <v>344</v>
      </c>
      <c r="E207" s="8" t="s">
        <v>48</v>
      </c>
      <c r="F207" s="10" t="s">
        <v>49</v>
      </c>
      <c r="G207" s="8" t="s">
        <v>101</v>
      </c>
      <c r="H207" s="10" t="s">
        <v>102</v>
      </c>
      <c r="I207" s="8" t="s">
        <v>51</v>
      </c>
      <c r="J207" s="10" t="s">
        <v>52</v>
      </c>
      <c r="K207" s="8" t="s">
        <v>53</v>
      </c>
      <c r="L207" s="10" t="s">
        <v>54</v>
      </c>
      <c r="M207" s="10" t="str">
        <f t="shared" si="3"/>
        <v>Fiduciary</v>
      </c>
      <c r="N207" s="8"/>
      <c r="O207" s="8"/>
      <c r="P207" s="8" t="s">
        <v>0</v>
      </c>
    </row>
    <row r="208" spans="2:16" s="3" customFormat="1" ht="16.5" customHeight="1" x14ac:dyDescent="0.15">
      <c r="B208" s="8">
        <v>2023</v>
      </c>
      <c r="C208" s="11">
        <v>461</v>
      </c>
      <c r="D208" s="10" t="s">
        <v>345</v>
      </c>
      <c r="E208" s="8" t="s">
        <v>88</v>
      </c>
      <c r="F208" s="10" t="s">
        <v>89</v>
      </c>
      <c r="G208" s="8" t="s">
        <v>223</v>
      </c>
      <c r="H208" s="10" t="s">
        <v>224</v>
      </c>
      <c r="I208" s="8" t="s">
        <v>59</v>
      </c>
      <c r="J208" s="10" t="s">
        <v>60</v>
      </c>
      <c r="K208" s="8" t="s">
        <v>92</v>
      </c>
      <c r="L208" s="10" t="s">
        <v>93</v>
      </c>
      <c r="M208" s="10" t="str">
        <f t="shared" si="3"/>
        <v>Governmental</v>
      </c>
      <c r="N208" s="8"/>
      <c r="O208" s="8"/>
      <c r="P208" s="8" t="s">
        <v>0</v>
      </c>
    </row>
    <row r="209" spans="2:16" s="3" customFormat="1" ht="16.5" customHeight="1" x14ac:dyDescent="0.15">
      <c r="B209" s="8">
        <v>2023</v>
      </c>
      <c r="C209" s="11">
        <v>462</v>
      </c>
      <c r="D209" s="10" t="s">
        <v>346</v>
      </c>
      <c r="E209" s="8" t="s">
        <v>88</v>
      </c>
      <c r="F209" s="10" t="s">
        <v>89</v>
      </c>
      <c r="G209" s="8" t="s">
        <v>108</v>
      </c>
      <c r="H209" s="10" t="s">
        <v>109</v>
      </c>
      <c r="I209" s="8" t="s">
        <v>59</v>
      </c>
      <c r="J209" s="10" t="s">
        <v>60</v>
      </c>
      <c r="K209" s="8" t="s">
        <v>92</v>
      </c>
      <c r="L209" s="10" t="s">
        <v>93</v>
      </c>
      <c r="M209" s="10" t="str">
        <f t="shared" si="3"/>
        <v>Governmental</v>
      </c>
      <c r="N209" s="8"/>
      <c r="O209" s="8"/>
      <c r="P209" s="8" t="s">
        <v>0</v>
      </c>
    </row>
    <row r="210" spans="2:16" s="3" customFormat="1" ht="16.5" customHeight="1" x14ac:dyDescent="0.15">
      <c r="B210" s="8">
        <v>2023</v>
      </c>
      <c r="C210" s="11">
        <v>463</v>
      </c>
      <c r="D210" s="10" t="s">
        <v>347</v>
      </c>
      <c r="E210" s="8" t="s">
        <v>48</v>
      </c>
      <c r="F210" s="10" t="s">
        <v>49</v>
      </c>
      <c r="G210" s="8" t="s">
        <v>101</v>
      </c>
      <c r="H210" s="10" t="s">
        <v>102</v>
      </c>
      <c r="I210" s="8" t="s">
        <v>51</v>
      </c>
      <c r="J210" s="10" t="s">
        <v>52</v>
      </c>
      <c r="K210" s="8" t="s">
        <v>53</v>
      </c>
      <c r="L210" s="10" t="s">
        <v>54</v>
      </c>
      <c r="M210" s="10" t="str">
        <f t="shared" si="3"/>
        <v>Fiduciary</v>
      </c>
      <c r="N210" s="8"/>
      <c r="O210" s="8"/>
      <c r="P210" s="8" t="s">
        <v>0</v>
      </c>
    </row>
    <row r="211" spans="2:16" s="3" customFormat="1" ht="16.5" customHeight="1" x14ac:dyDescent="0.15">
      <c r="B211" s="8">
        <v>2023</v>
      </c>
      <c r="C211" s="11">
        <v>464</v>
      </c>
      <c r="D211" s="10" t="s">
        <v>348</v>
      </c>
      <c r="E211" s="8" t="s">
        <v>88</v>
      </c>
      <c r="F211" s="10" t="s">
        <v>89</v>
      </c>
      <c r="G211" s="8" t="s">
        <v>129</v>
      </c>
      <c r="H211" s="10" t="s">
        <v>130</v>
      </c>
      <c r="I211" s="8" t="s">
        <v>59</v>
      </c>
      <c r="J211" s="10" t="s">
        <v>60</v>
      </c>
      <c r="K211" s="8" t="s">
        <v>92</v>
      </c>
      <c r="L211" s="10" t="s">
        <v>93</v>
      </c>
      <c r="M211" s="10" t="str">
        <f t="shared" si="3"/>
        <v>Governmental</v>
      </c>
      <c r="N211" s="8"/>
      <c r="O211" s="8"/>
      <c r="P211" s="8" t="s">
        <v>0</v>
      </c>
    </row>
    <row r="212" spans="2:16" s="3" customFormat="1" ht="16.5" customHeight="1" x14ac:dyDescent="0.15">
      <c r="B212" s="8">
        <v>2023</v>
      </c>
      <c r="C212" s="11">
        <v>465</v>
      </c>
      <c r="D212" s="10" t="s">
        <v>349</v>
      </c>
      <c r="E212" s="8" t="s">
        <v>48</v>
      </c>
      <c r="F212" s="10" t="s">
        <v>49</v>
      </c>
      <c r="G212" s="8" t="s">
        <v>101</v>
      </c>
      <c r="H212" s="10" t="s">
        <v>102</v>
      </c>
      <c r="I212" s="8" t="s">
        <v>51</v>
      </c>
      <c r="J212" s="10" t="s">
        <v>52</v>
      </c>
      <c r="K212" s="8" t="s">
        <v>53</v>
      </c>
      <c r="L212" s="10" t="s">
        <v>54</v>
      </c>
      <c r="M212" s="10" t="str">
        <f t="shared" si="3"/>
        <v>Fiduciary</v>
      </c>
      <c r="N212" s="8"/>
      <c r="O212" s="8"/>
      <c r="P212" s="8" t="s">
        <v>0</v>
      </c>
    </row>
    <row r="213" spans="2:16" s="3" customFormat="1" ht="16.5" customHeight="1" x14ac:dyDescent="0.15">
      <c r="B213" s="8">
        <v>2023</v>
      </c>
      <c r="C213" s="11">
        <v>466</v>
      </c>
      <c r="D213" s="10" t="s">
        <v>350</v>
      </c>
      <c r="E213" s="8" t="s">
        <v>48</v>
      </c>
      <c r="F213" s="10" t="s">
        <v>49</v>
      </c>
      <c r="G213" s="8" t="s">
        <v>101</v>
      </c>
      <c r="H213" s="10" t="s">
        <v>102</v>
      </c>
      <c r="I213" s="8" t="s">
        <v>51</v>
      </c>
      <c r="J213" s="10" t="s">
        <v>52</v>
      </c>
      <c r="K213" s="8" t="s">
        <v>53</v>
      </c>
      <c r="L213" s="10" t="s">
        <v>54</v>
      </c>
      <c r="M213" s="10" t="str">
        <f t="shared" si="3"/>
        <v>Fiduciary</v>
      </c>
      <c r="N213" s="8"/>
      <c r="O213" s="8"/>
      <c r="P213" s="8" t="s">
        <v>0</v>
      </c>
    </row>
    <row r="214" spans="2:16" s="3" customFormat="1" ht="16.5" customHeight="1" x14ac:dyDescent="0.15">
      <c r="B214" s="8">
        <v>2023</v>
      </c>
      <c r="C214" s="11">
        <v>467</v>
      </c>
      <c r="D214" s="10" t="s">
        <v>351</v>
      </c>
      <c r="E214" s="8" t="s">
        <v>48</v>
      </c>
      <c r="F214" s="10" t="s">
        <v>49</v>
      </c>
      <c r="G214" s="8" t="s">
        <v>352</v>
      </c>
      <c r="H214" s="10" t="s">
        <v>353</v>
      </c>
      <c r="I214" s="8" t="s">
        <v>51</v>
      </c>
      <c r="J214" s="10" t="s">
        <v>52</v>
      </c>
      <c r="K214" s="8" t="s">
        <v>53</v>
      </c>
      <c r="L214" s="10" t="s">
        <v>54</v>
      </c>
      <c r="M214" s="10" t="str">
        <f t="shared" si="3"/>
        <v>Fiduciary</v>
      </c>
      <c r="N214" s="8"/>
      <c r="O214" s="8"/>
      <c r="P214" s="8" t="s">
        <v>0</v>
      </c>
    </row>
    <row r="215" spans="2:16" s="3" customFormat="1" ht="16.5" customHeight="1" x14ac:dyDescent="0.15">
      <c r="B215" s="8">
        <v>2023</v>
      </c>
      <c r="C215" s="11">
        <v>468</v>
      </c>
      <c r="D215" s="10" t="s">
        <v>354</v>
      </c>
      <c r="E215" s="8" t="s">
        <v>88</v>
      </c>
      <c r="F215" s="10" t="s">
        <v>89</v>
      </c>
      <c r="G215" s="8" t="s">
        <v>223</v>
      </c>
      <c r="H215" s="10" t="s">
        <v>224</v>
      </c>
      <c r="I215" s="8" t="s">
        <v>59</v>
      </c>
      <c r="J215" s="10" t="s">
        <v>60</v>
      </c>
      <c r="K215" s="8" t="s">
        <v>92</v>
      </c>
      <c r="L215" s="10" t="s">
        <v>93</v>
      </c>
      <c r="M215" s="10" t="str">
        <f t="shared" si="3"/>
        <v>Governmental</v>
      </c>
      <c r="N215" s="8"/>
      <c r="O215" s="8"/>
      <c r="P215" s="8" t="s">
        <v>0</v>
      </c>
    </row>
    <row r="216" spans="2:16" s="3" customFormat="1" ht="16.5" customHeight="1" x14ac:dyDescent="0.15">
      <c r="B216" s="8">
        <v>2023</v>
      </c>
      <c r="C216" s="11">
        <v>469</v>
      </c>
      <c r="D216" s="10" t="s">
        <v>355</v>
      </c>
      <c r="E216" s="8" t="s">
        <v>48</v>
      </c>
      <c r="F216" s="10" t="s">
        <v>49</v>
      </c>
      <c r="G216" s="8" t="s">
        <v>101</v>
      </c>
      <c r="H216" s="10" t="s">
        <v>102</v>
      </c>
      <c r="I216" s="8" t="s">
        <v>51</v>
      </c>
      <c r="J216" s="10" t="s">
        <v>52</v>
      </c>
      <c r="K216" s="8" t="s">
        <v>53</v>
      </c>
      <c r="L216" s="10" t="s">
        <v>54</v>
      </c>
      <c r="M216" s="10" t="str">
        <f t="shared" si="3"/>
        <v>Fiduciary</v>
      </c>
      <c r="N216" s="8"/>
      <c r="O216" s="8"/>
      <c r="P216" s="8" t="s">
        <v>0</v>
      </c>
    </row>
    <row r="217" spans="2:16" s="3" customFormat="1" ht="16.5" customHeight="1" x14ac:dyDescent="0.15">
      <c r="B217" s="8">
        <v>2023</v>
      </c>
      <c r="C217" s="11">
        <v>470</v>
      </c>
      <c r="D217" s="10" t="s">
        <v>356</v>
      </c>
      <c r="E217" s="8" t="s">
        <v>56</v>
      </c>
      <c r="F217" s="10" t="s">
        <v>57</v>
      </c>
      <c r="G217" s="8" t="s">
        <v>58</v>
      </c>
      <c r="H217" s="10" t="s">
        <v>55</v>
      </c>
      <c r="I217" s="8" t="s">
        <v>59</v>
      </c>
      <c r="J217" s="10" t="s">
        <v>60</v>
      </c>
      <c r="K217" s="8" t="s">
        <v>59</v>
      </c>
      <c r="L217" s="10" t="s">
        <v>55</v>
      </c>
      <c r="M217" s="10" t="str">
        <f t="shared" si="3"/>
        <v>Governmental</v>
      </c>
      <c r="N217" s="8"/>
      <c r="O217" s="8"/>
      <c r="P217" s="8" t="s">
        <v>0</v>
      </c>
    </row>
    <row r="218" spans="2:16" s="3" customFormat="1" ht="16.5" customHeight="1" x14ac:dyDescent="0.15">
      <c r="B218" s="8">
        <v>2023</v>
      </c>
      <c r="C218" s="11">
        <v>471</v>
      </c>
      <c r="D218" s="10" t="s">
        <v>357</v>
      </c>
      <c r="E218" s="8" t="s">
        <v>48</v>
      </c>
      <c r="F218" s="10" t="s">
        <v>49</v>
      </c>
      <c r="G218" s="8" t="s">
        <v>101</v>
      </c>
      <c r="H218" s="10" t="s">
        <v>102</v>
      </c>
      <c r="I218" s="8" t="s">
        <v>51</v>
      </c>
      <c r="J218" s="10" t="s">
        <v>52</v>
      </c>
      <c r="K218" s="8" t="s">
        <v>53</v>
      </c>
      <c r="L218" s="10" t="s">
        <v>54</v>
      </c>
      <c r="M218" s="10" t="str">
        <f t="shared" si="3"/>
        <v>Fiduciary</v>
      </c>
      <c r="N218" s="8"/>
      <c r="O218" s="8"/>
      <c r="P218" s="8" t="s">
        <v>0</v>
      </c>
    </row>
    <row r="219" spans="2:16" s="3" customFormat="1" ht="16.5" customHeight="1" x14ac:dyDescent="0.15">
      <c r="B219" s="8">
        <v>2023</v>
      </c>
      <c r="C219" s="11">
        <v>472</v>
      </c>
      <c r="D219" s="10" t="s">
        <v>358</v>
      </c>
      <c r="E219" s="8" t="s">
        <v>88</v>
      </c>
      <c r="F219" s="10" t="s">
        <v>89</v>
      </c>
      <c r="G219" s="8" t="s">
        <v>223</v>
      </c>
      <c r="H219" s="10" t="s">
        <v>224</v>
      </c>
      <c r="I219" s="8" t="s">
        <v>59</v>
      </c>
      <c r="J219" s="10" t="s">
        <v>60</v>
      </c>
      <c r="K219" s="8" t="s">
        <v>92</v>
      </c>
      <c r="L219" s="10" t="s">
        <v>93</v>
      </c>
      <c r="M219" s="10" t="str">
        <f t="shared" si="3"/>
        <v>Governmental</v>
      </c>
      <c r="N219" s="8"/>
      <c r="O219" s="8"/>
      <c r="P219" s="8" t="s">
        <v>0</v>
      </c>
    </row>
    <row r="220" spans="2:16" s="3" customFormat="1" ht="16.5" customHeight="1" x14ac:dyDescent="0.15">
      <c r="B220" s="8">
        <v>2023</v>
      </c>
      <c r="C220" s="11">
        <v>473</v>
      </c>
      <c r="D220" s="10" t="s">
        <v>359</v>
      </c>
      <c r="E220" s="8" t="s">
        <v>48</v>
      </c>
      <c r="F220" s="10" t="s">
        <v>49</v>
      </c>
      <c r="G220" s="8" t="s">
        <v>101</v>
      </c>
      <c r="H220" s="10" t="s">
        <v>102</v>
      </c>
      <c r="I220" s="8" t="s">
        <v>51</v>
      </c>
      <c r="J220" s="10" t="s">
        <v>52</v>
      </c>
      <c r="K220" s="8" t="s">
        <v>53</v>
      </c>
      <c r="L220" s="10" t="s">
        <v>54</v>
      </c>
      <c r="M220" s="10" t="str">
        <f t="shared" si="3"/>
        <v>Fiduciary</v>
      </c>
      <c r="N220" s="8"/>
      <c r="O220" s="8"/>
      <c r="P220" s="8" t="s">
        <v>0</v>
      </c>
    </row>
    <row r="221" spans="2:16" s="3" customFormat="1" ht="16.5" customHeight="1" x14ac:dyDescent="0.15">
      <c r="B221" s="8">
        <v>2023</v>
      </c>
      <c r="C221" s="11">
        <v>474</v>
      </c>
      <c r="D221" s="10" t="s">
        <v>360</v>
      </c>
      <c r="E221" s="8" t="s">
        <v>48</v>
      </c>
      <c r="F221" s="10" t="s">
        <v>49</v>
      </c>
      <c r="G221" s="8" t="s">
        <v>101</v>
      </c>
      <c r="H221" s="10" t="s">
        <v>102</v>
      </c>
      <c r="I221" s="8" t="s">
        <v>51</v>
      </c>
      <c r="J221" s="10" t="s">
        <v>52</v>
      </c>
      <c r="K221" s="8" t="s">
        <v>53</v>
      </c>
      <c r="L221" s="10" t="s">
        <v>54</v>
      </c>
      <c r="M221" s="10" t="str">
        <f t="shared" si="3"/>
        <v>Fiduciary</v>
      </c>
      <c r="N221" s="8"/>
      <c r="O221" s="8"/>
      <c r="P221" s="8" t="s">
        <v>0</v>
      </c>
    </row>
    <row r="222" spans="2:16" s="3" customFormat="1" ht="16.5" customHeight="1" x14ac:dyDescent="0.15">
      <c r="B222" s="8">
        <v>2023</v>
      </c>
      <c r="C222" s="11">
        <v>475</v>
      </c>
      <c r="D222" s="10" t="s">
        <v>361</v>
      </c>
      <c r="E222" s="8" t="s">
        <v>88</v>
      </c>
      <c r="F222" s="10" t="s">
        <v>89</v>
      </c>
      <c r="G222" s="8" t="s">
        <v>223</v>
      </c>
      <c r="H222" s="10" t="s">
        <v>224</v>
      </c>
      <c r="I222" s="8" t="s">
        <v>59</v>
      </c>
      <c r="J222" s="10" t="s">
        <v>60</v>
      </c>
      <c r="K222" s="8" t="s">
        <v>92</v>
      </c>
      <c r="L222" s="10" t="s">
        <v>93</v>
      </c>
      <c r="M222" s="10" t="str">
        <f t="shared" si="3"/>
        <v>Governmental</v>
      </c>
      <c r="N222" s="8"/>
      <c r="O222" s="8"/>
      <c r="P222" s="8" t="s">
        <v>0</v>
      </c>
    </row>
    <row r="223" spans="2:16" s="3" customFormat="1" ht="16.5" customHeight="1" x14ac:dyDescent="0.15">
      <c r="B223" s="8">
        <v>2023</v>
      </c>
      <c r="C223" s="11">
        <v>476</v>
      </c>
      <c r="D223" s="10" t="s">
        <v>362</v>
      </c>
      <c r="E223" s="8" t="s">
        <v>88</v>
      </c>
      <c r="F223" s="10" t="s">
        <v>89</v>
      </c>
      <c r="G223" s="8" t="s">
        <v>108</v>
      </c>
      <c r="H223" s="10" t="s">
        <v>109</v>
      </c>
      <c r="I223" s="8" t="s">
        <v>59</v>
      </c>
      <c r="J223" s="10" t="s">
        <v>60</v>
      </c>
      <c r="K223" s="8" t="s">
        <v>92</v>
      </c>
      <c r="L223" s="10" t="s">
        <v>93</v>
      </c>
      <c r="M223" s="10" t="str">
        <f t="shared" si="3"/>
        <v>Governmental</v>
      </c>
      <c r="N223" s="8"/>
      <c r="O223" s="8"/>
      <c r="P223" s="8" t="s">
        <v>0</v>
      </c>
    </row>
    <row r="224" spans="2:16" s="3" customFormat="1" ht="16.5" customHeight="1" x14ac:dyDescent="0.15">
      <c r="B224" s="8">
        <v>2023</v>
      </c>
      <c r="C224" s="11">
        <v>477</v>
      </c>
      <c r="D224" s="10" t="s">
        <v>363</v>
      </c>
      <c r="E224" s="8" t="s">
        <v>88</v>
      </c>
      <c r="F224" s="10" t="s">
        <v>89</v>
      </c>
      <c r="G224" s="8" t="s">
        <v>214</v>
      </c>
      <c r="H224" s="10" t="s">
        <v>215</v>
      </c>
      <c r="I224" s="8" t="s">
        <v>59</v>
      </c>
      <c r="J224" s="10" t="s">
        <v>60</v>
      </c>
      <c r="K224" s="8" t="s">
        <v>92</v>
      </c>
      <c r="L224" s="10" t="s">
        <v>93</v>
      </c>
      <c r="M224" s="10" t="str">
        <f t="shared" si="3"/>
        <v>Governmental</v>
      </c>
      <c r="N224" s="8"/>
      <c r="O224" s="8"/>
      <c r="P224" s="8" t="s">
        <v>0</v>
      </c>
    </row>
    <row r="225" spans="2:16" s="3" customFormat="1" ht="16.5" customHeight="1" x14ac:dyDescent="0.15">
      <c r="B225" s="8">
        <v>2023</v>
      </c>
      <c r="C225" s="11">
        <v>478</v>
      </c>
      <c r="D225" s="10" t="s">
        <v>364</v>
      </c>
      <c r="E225" s="8" t="s">
        <v>88</v>
      </c>
      <c r="F225" s="10" t="s">
        <v>89</v>
      </c>
      <c r="G225" s="8" t="s">
        <v>123</v>
      </c>
      <c r="H225" s="10" t="s">
        <v>124</v>
      </c>
      <c r="I225" s="8" t="s">
        <v>59</v>
      </c>
      <c r="J225" s="10" t="s">
        <v>60</v>
      </c>
      <c r="K225" s="8" t="s">
        <v>92</v>
      </c>
      <c r="L225" s="10" t="s">
        <v>93</v>
      </c>
      <c r="M225" s="10" t="str">
        <f t="shared" si="3"/>
        <v>Governmental</v>
      </c>
      <c r="N225" s="8"/>
      <c r="O225" s="8"/>
      <c r="P225" s="8" t="s">
        <v>0</v>
      </c>
    </row>
    <row r="226" spans="2:16" s="3" customFormat="1" ht="16.5" customHeight="1" x14ac:dyDescent="0.15">
      <c r="B226" s="8">
        <v>2023</v>
      </c>
      <c r="C226" s="11">
        <v>479</v>
      </c>
      <c r="D226" s="10" t="s">
        <v>365</v>
      </c>
      <c r="E226" s="8" t="s">
        <v>88</v>
      </c>
      <c r="F226" s="10" t="s">
        <v>89</v>
      </c>
      <c r="G226" s="8" t="s">
        <v>123</v>
      </c>
      <c r="H226" s="10" t="s">
        <v>124</v>
      </c>
      <c r="I226" s="8" t="s">
        <v>59</v>
      </c>
      <c r="J226" s="10" t="s">
        <v>60</v>
      </c>
      <c r="K226" s="8" t="s">
        <v>92</v>
      </c>
      <c r="L226" s="10" t="s">
        <v>93</v>
      </c>
      <c r="M226" s="10" t="str">
        <f t="shared" si="3"/>
        <v>Governmental</v>
      </c>
      <c r="N226" s="8"/>
      <c r="O226" s="8"/>
      <c r="P226" s="8" t="s">
        <v>0</v>
      </c>
    </row>
    <row r="227" spans="2:16" s="3" customFormat="1" ht="16.5" customHeight="1" x14ac:dyDescent="0.15">
      <c r="B227" s="8">
        <v>2023</v>
      </c>
      <c r="C227" s="11">
        <v>480</v>
      </c>
      <c r="D227" s="10" t="s">
        <v>366</v>
      </c>
      <c r="E227" s="8" t="s">
        <v>88</v>
      </c>
      <c r="F227" s="10" t="s">
        <v>89</v>
      </c>
      <c r="G227" s="8" t="s">
        <v>108</v>
      </c>
      <c r="H227" s="10" t="s">
        <v>109</v>
      </c>
      <c r="I227" s="8" t="s">
        <v>59</v>
      </c>
      <c r="J227" s="10" t="s">
        <v>60</v>
      </c>
      <c r="K227" s="8" t="s">
        <v>92</v>
      </c>
      <c r="L227" s="10" t="s">
        <v>93</v>
      </c>
      <c r="M227" s="10" t="str">
        <f t="shared" si="3"/>
        <v>Governmental</v>
      </c>
      <c r="N227" s="8"/>
      <c r="O227" s="8"/>
      <c r="P227" s="8" t="s">
        <v>0</v>
      </c>
    </row>
    <row r="228" spans="2:16" s="3" customFormat="1" ht="16.5" customHeight="1" x14ac:dyDescent="0.15">
      <c r="B228" s="8">
        <v>2023</v>
      </c>
      <c r="C228" s="11">
        <v>481</v>
      </c>
      <c r="D228" s="10" t="s">
        <v>367</v>
      </c>
      <c r="E228" s="8" t="s">
        <v>88</v>
      </c>
      <c r="F228" s="10" t="s">
        <v>89</v>
      </c>
      <c r="G228" s="8" t="s">
        <v>108</v>
      </c>
      <c r="H228" s="10" t="s">
        <v>109</v>
      </c>
      <c r="I228" s="8" t="s">
        <v>59</v>
      </c>
      <c r="J228" s="10" t="s">
        <v>60</v>
      </c>
      <c r="K228" s="8" t="s">
        <v>92</v>
      </c>
      <c r="L228" s="10" t="s">
        <v>93</v>
      </c>
      <c r="M228" s="10" t="str">
        <f t="shared" si="3"/>
        <v>Governmental</v>
      </c>
      <c r="N228" s="8"/>
      <c r="O228" s="8"/>
      <c r="P228" s="8" t="s">
        <v>0</v>
      </c>
    </row>
    <row r="229" spans="2:16" s="3" customFormat="1" ht="16.5" customHeight="1" x14ac:dyDescent="0.15">
      <c r="B229" s="8">
        <v>2023</v>
      </c>
      <c r="C229" s="11">
        <v>482</v>
      </c>
      <c r="D229" s="10" t="s">
        <v>368</v>
      </c>
      <c r="E229" s="8" t="s">
        <v>88</v>
      </c>
      <c r="F229" s="10" t="s">
        <v>89</v>
      </c>
      <c r="G229" s="8" t="s">
        <v>123</v>
      </c>
      <c r="H229" s="10" t="s">
        <v>124</v>
      </c>
      <c r="I229" s="8" t="s">
        <v>59</v>
      </c>
      <c r="J229" s="10" t="s">
        <v>60</v>
      </c>
      <c r="K229" s="8" t="s">
        <v>92</v>
      </c>
      <c r="L229" s="10" t="s">
        <v>93</v>
      </c>
      <c r="M229" s="10" t="str">
        <f t="shared" si="3"/>
        <v>Governmental</v>
      </c>
      <c r="N229" s="8"/>
      <c r="O229" s="8"/>
      <c r="P229" s="8" t="s">
        <v>0</v>
      </c>
    </row>
    <row r="230" spans="2:16" s="3" customFormat="1" ht="16.5" customHeight="1" x14ac:dyDescent="0.15">
      <c r="B230" s="8">
        <v>2023</v>
      </c>
      <c r="C230" s="11">
        <v>483</v>
      </c>
      <c r="D230" s="10" t="s">
        <v>369</v>
      </c>
      <c r="E230" s="8" t="s">
        <v>88</v>
      </c>
      <c r="F230" s="10" t="s">
        <v>89</v>
      </c>
      <c r="G230" s="8" t="s">
        <v>108</v>
      </c>
      <c r="H230" s="10" t="s">
        <v>109</v>
      </c>
      <c r="I230" s="8" t="s">
        <v>59</v>
      </c>
      <c r="J230" s="10" t="s">
        <v>60</v>
      </c>
      <c r="K230" s="8" t="s">
        <v>92</v>
      </c>
      <c r="L230" s="10" t="s">
        <v>93</v>
      </c>
      <c r="M230" s="10" t="str">
        <f t="shared" si="3"/>
        <v>Governmental</v>
      </c>
      <c r="N230" s="8"/>
      <c r="O230" s="8"/>
      <c r="P230" s="8" t="s">
        <v>0</v>
      </c>
    </row>
    <row r="231" spans="2:16" s="3" customFormat="1" ht="16.5" customHeight="1" x14ac:dyDescent="0.15">
      <c r="B231" s="8">
        <v>2023</v>
      </c>
      <c r="C231" s="11">
        <v>484</v>
      </c>
      <c r="D231" s="10" t="s">
        <v>370</v>
      </c>
      <c r="E231" s="8" t="s">
        <v>371</v>
      </c>
      <c r="F231" s="10" t="s">
        <v>372</v>
      </c>
      <c r="G231" s="8" t="s">
        <v>373</v>
      </c>
      <c r="H231" s="10" t="s">
        <v>374</v>
      </c>
      <c r="I231" s="8" t="s">
        <v>82</v>
      </c>
      <c r="J231" s="10" t="s">
        <v>83</v>
      </c>
      <c r="K231" s="8" t="s">
        <v>375</v>
      </c>
      <c r="L231" s="10" t="s">
        <v>376</v>
      </c>
      <c r="M231" s="10" t="str">
        <f>+J231&amp;" - "&amp;L231</f>
        <v>Proprietary - Enterprise Fund</v>
      </c>
      <c r="N231" s="8"/>
      <c r="O231" s="8"/>
      <c r="P231" s="8" t="s">
        <v>0</v>
      </c>
    </row>
    <row r="232" spans="2:16" s="3" customFormat="1" ht="16.5" customHeight="1" x14ac:dyDescent="0.15">
      <c r="B232" s="8">
        <v>2023</v>
      </c>
      <c r="C232" s="11">
        <v>485</v>
      </c>
      <c r="D232" s="10" t="s">
        <v>377</v>
      </c>
      <c r="E232" s="8" t="s">
        <v>88</v>
      </c>
      <c r="F232" s="10" t="s">
        <v>89</v>
      </c>
      <c r="G232" s="8" t="s">
        <v>123</v>
      </c>
      <c r="H232" s="10" t="s">
        <v>124</v>
      </c>
      <c r="I232" s="8" t="s">
        <v>59</v>
      </c>
      <c r="J232" s="10" t="s">
        <v>60</v>
      </c>
      <c r="K232" s="8" t="s">
        <v>92</v>
      </c>
      <c r="L232" s="10" t="s">
        <v>93</v>
      </c>
      <c r="M232" s="10" t="str">
        <f t="shared" si="3"/>
        <v>Governmental</v>
      </c>
      <c r="N232" s="8"/>
      <c r="O232" s="8"/>
      <c r="P232" s="8" t="s">
        <v>0</v>
      </c>
    </row>
    <row r="233" spans="2:16" s="3" customFormat="1" ht="16.5" customHeight="1" x14ac:dyDescent="0.15">
      <c r="B233" s="8">
        <v>2023</v>
      </c>
      <c r="C233" s="11">
        <v>486</v>
      </c>
      <c r="D233" s="10" t="s">
        <v>378</v>
      </c>
      <c r="E233" s="8" t="s">
        <v>88</v>
      </c>
      <c r="F233" s="10" t="s">
        <v>89</v>
      </c>
      <c r="G233" s="8" t="s">
        <v>123</v>
      </c>
      <c r="H233" s="10" t="s">
        <v>124</v>
      </c>
      <c r="I233" s="8" t="s">
        <v>59</v>
      </c>
      <c r="J233" s="10" t="s">
        <v>60</v>
      </c>
      <c r="K233" s="8" t="s">
        <v>92</v>
      </c>
      <c r="L233" s="10" t="s">
        <v>93</v>
      </c>
      <c r="M233" s="10" t="str">
        <f t="shared" si="3"/>
        <v>Governmental</v>
      </c>
      <c r="N233" s="8"/>
      <c r="O233" s="8"/>
      <c r="P233" s="8" t="s">
        <v>0</v>
      </c>
    </row>
    <row r="234" spans="2:16" s="3" customFormat="1" ht="16.5" customHeight="1" x14ac:dyDescent="0.15">
      <c r="B234" s="8">
        <v>2023</v>
      </c>
      <c r="C234" s="11">
        <v>487</v>
      </c>
      <c r="D234" s="10" t="s">
        <v>379</v>
      </c>
      <c r="E234" s="8" t="s">
        <v>56</v>
      </c>
      <c r="F234" s="10" t="s">
        <v>57</v>
      </c>
      <c r="G234" s="8" t="s">
        <v>58</v>
      </c>
      <c r="H234" s="10" t="s">
        <v>55</v>
      </c>
      <c r="I234" s="8" t="s">
        <v>59</v>
      </c>
      <c r="J234" s="10" t="s">
        <v>60</v>
      </c>
      <c r="K234" s="8" t="s">
        <v>59</v>
      </c>
      <c r="L234" s="10" t="s">
        <v>55</v>
      </c>
      <c r="M234" s="10" t="str">
        <f t="shared" si="3"/>
        <v>Governmental</v>
      </c>
      <c r="N234" s="8"/>
      <c r="O234" s="8"/>
      <c r="P234" s="8" t="s">
        <v>0</v>
      </c>
    </row>
    <row r="235" spans="2:16" s="3" customFormat="1" ht="16.5" customHeight="1" x14ac:dyDescent="0.15">
      <c r="B235" s="8">
        <v>2023</v>
      </c>
      <c r="C235" s="11">
        <v>488</v>
      </c>
      <c r="D235" s="10" t="s">
        <v>380</v>
      </c>
      <c r="E235" s="8" t="s">
        <v>56</v>
      </c>
      <c r="F235" s="10" t="s">
        <v>57</v>
      </c>
      <c r="G235" s="8" t="s">
        <v>58</v>
      </c>
      <c r="H235" s="10" t="s">
        <v>55</v>
      </c>
      <c r="I235" s="8" t="s">
        <v>59</v>
      </c>
      <c r="J235" s="10" t="s">
        <v>60</v>
      </c>
      <c r="K235" s="8" t="s">
        <v>59</v>
      </c>
      <c r="L235" s="10" t="s">
        <v>55</v>
      </c>
      <c r="M235" s="10" t="str">
        <f t="shared" si="3"/>
        <v>Governmental</v>
      </c>
      <c r="N235" s="8"/>
      <c r="O235" s="8"/>
      <c r="P235" s="8" t="s">
        <v>0</v>
      </c>
    </row>
    <row r="236" spans="2:16" s="3" customFormat="1" ht="16.5" customHeight="1" x14ac:dyDescent="0.15">
      <c r="B236" s="8">
        <v>2023</v>
      </c>
      <c r="C236" s="11">
        <v>489</v>
      </c>
      <c r="D236" s="10" t="s">
        <v>381</v>
      </c>
      <c r="E236" s="8" t="s">
        <v>56</v>
      </c>
      <c r="F236" s="10" t="s">
        <v>57</v>
      </c>
      <c r="G236" s="8" t="s">
        <v>58</v>
      </c>
      <c r="H236" s="10" t="s">
        <v>55</v>
      </c>
      <c r="I236" s="8" t="s">
        <v>59</v>
      </c>
      <c r="J236" s="10" t="s">
        <v>60</v>
      </c>
      <c r="K236" s="8" t="s">
        <v>59</v>
      </c>
      <c r="L236" s="10" t="s">
        <v>55</v>
      </c>
      <c r="M236" s="10" t="str">
        <f t="shared" si="3"/>
        <v>Governmental</v>
      </c>
      <c r="N236" s="8"/>
      <c r="O236" s="8"/>
      <c r="P236" s="8" t="s">
        <v>0</v>
      </c>
    </row>
    <row r="237" spans="2:16" s="3" customFormat="1" ht="16.5" customHeight="1" x14ac:dyDescent="0.15">
      <c r="B237" s="8">
        <v>2023</v>
      </c>
      <c r="C237" s="11">
        <v>490</v>
      </c>
      <c r="D237" s="10" t="s">
        <v>382</v>
      </c>
      <c r="E237" s="8" t="s">
        <v>88</v>
      </c>
      <c r="F237" s="10" t="s">
        <v>89</v>
      </c>
      <c r="G237" s="8" t="s">
        <v>108</v>
      </c>
      <c r="H237" s="10" t="s">
        <v>109</v>
      </c>
      <c r="I237" s="8" t="s">
        <v>59</v>
      </c>
      <c r="J237" s="10" t="s">
        <v>60</v>
      </c>
      <c r="K237" s="8" t="s">
        <v>92</v>
      </c>
      <c r="L237" s="10" t="s">
        <v>93</v>
      </c>
      <c r="M237" s="10" t="str">
        <f t="shared" si="3"/>
        <v>Governmental</v>
      </c>
      <c r="N237" s="8"/>
      <c r="O237" s="8"/>
      <c r="P237" s="8" t="s">
        <v>0</v>
      </c>
    </row>
    <row r="238" spans="2:16" s="3" customFormat="1" ht="16.5" customHeight="1" x14ac:dyDescent="0.15">
      <c r="B238" s="8">
        <v>2023</v>
      </c>
      <c r="C238" s="11">
        <v>491</v>
      </c>
      <c r="D238" s="10" t="s">
        <v>383</v>
      </c>
      <c r="E238" s="8" t="s">
        <v>56</v>
      </c>
      <c r="F238" s="10" t="s">
        <v>57</v>
      </c>
      <c r="G238" s="8" t="s">
        <v>58</v>
      </c>
      <c r="H238" s="10" t="s">
        <v>55</v>
      </c>
      <c r="I238" s="8" t="s">
        <v>59</v>
      </c>
      <c r="J238" s="10" t="s">
        <v>60</v>
      </c>
      <c r="K238" s="8" t="s">
        <v>59</v>
      </c>
      <c r="L238" s="10" t="s">
        <v>55</v>
      </c>
      <c r="M238" s="10" t="str">
        <f t="shared" si="3"/>
        <v>Governmental</v>
      </c>
      <c r="N238" s="8"/>
      <c r="O238" s="8"/>
      <c r="P238" s="8" t="s">
        <v>0</v>
      </c>
    </row>
    <row r="239" spans="2:16" s="3" customFormat="1" ht="16.5" customHeight="1" x14ac:dyDescent="0.15">
      <c r="B239" s="8">
        <v>2023</v>
      </c>
      <c r="C239" s="11">
        <v>492</v>
      </c>
      <c r="D239" s="10" t="s">
        <v>384</v>
      </c>
      <c r="E239" s="8" t="s">
        <v>88</v>
      </c>
      <c r="F239" s="10" t="s">
        <v>89</v>
      </c>
      <c r="G239" s="8" t="s">
        <v>108</v>
      </c>
      <c r="H239" s="10" t="s">
        <v>109</v>
      </c>
      <c r="I239" s="8" t="s">
        <v>59</v>
      </c>
      <c r="J239" s="10" t="s">
        <v>60</v>
      </c>
      <c r="K239" s="8" t="s">
        <v>92</v>
      </c>
      <c r="L239" s="10" t="s">
        <v>93</v>
      </c>
      <c r="M239" s="10" t="str">
        <f t="shared" si="3"/>
        <v>Governmental</v>
      </c>
      <c r="N239" s="8"/>
      <c r="O239" s="8"/>
      <c r="P239" s="8" t="s">
        <v>0</v>
      </c>
    </row>
    <row r="240" spans="2:16" s="3" customFormat="1" ht="16.5" customHeight="1" x14ac:dyDescent="0.15">
      <c r="B240" s="8">
        <v>2023</v>
      </c>
      <c r="C240" s="11">
        <v>493</v>
      </c>
      <c r="D240" s="10" t="s">
        <v>385</v>
      </c>
      <c r="E240" s="8" t="s">
        <v>88</v>
      </c>
      <c r="F240" s="10" t="s">
        <v>89</v>
      </c>
      <c r="G240" s="8" t="s">
        <v>108</v>
      </c>
      <c r="H240" s="10" t="s">
        <v>109</v>
      </c>
      <c r="I240" s="8" t="s">
        <v>59</v>
      </c>
      <c r="J240" s="10" t="s">
        <v>60</v>
      </c>
      <c r="K240" s="8" t="s">
        <v>92</v>
      </c>
      <c r="L240" s="10" t="s">
        <v>93</v>
      </c>
      <c r="M240" s="10" t="str">
        <f t="shared" si="3"/>
        <v>Governmental</v>
      </c>
      <c r="N240" s="8"/>
      <c r="O240" s="8"/>
      <c r="P240" s="8" t="s">
        <v>0</v>
      </c>
    </row>
    <row r="241" spans="2:16" s="3" customFormat="1" ht="16.5" customHeight="1" x14ac:dyDescent="0.15">
      <c r="B241" s="8">
        <v>2023</v>
      </c>
      <c r="C241" s="11">
        <v>494</v>
      </c>
      <c r="D241" s="10" t="s">
        <v>386</v>
      </c>
      <c r="E241" s="8" t="s">
        <v>56</v>
      </c>
      <c r="F241" s="10" t="s">
        <v>57</v>
      </c>
      <c r="G241" s="8" t="s">
        <v>58</v>
      </c>
      <c r="H241" s="10" t="s">
        <v>55</v>
      </c>
      <c r="I241" s="8" t="s">
        <v>59</v>
      </c>
      <c r="J241" s="10" t="s">
        <v>60</v>
      </c>
      <c r="K241" s="8" t="s">
        <v>59</v>
      </c>
      <c r="L241" s="10" t="s">
        <v>55</v>
      </c>
      <c r="M241" s="10" t="str">
        <f t="shared" si="3"/>
        <v>Governmental</v>
      </c>
      <c r="N241" s="8"/>
      <c r="O241" s="8"/>
      <c r="P241" s="8" t="s">
        <v>0</v>
      </c>
    </row>
    <row r="242" spans="2:16" s="3" customFormat="1" ht="16.5" customHeight="1" x14ac:dyDescent="0.15">
      <c r="B242" s="8">
        <v>2023</v>
      </c>
      <c r="C242" s="11">
        <v>495</v>
      </c>
      <c r="D242" s="10" t="s">
        <v>387</v>
      </c>
      <c r="E242" s="8" t="s">
        <v>71</v>
      </c>
      <c r="F242" s="10" t="s">
        <v>72</v>
      </c>
      <c r="G242" s="8" t="s">
        <v>280</v>
      </c>
      <c r="H242" s="10" t="s">
        <v>281</v>
      </c>
      <c r="I242" s="8" t="s">
        <v>51</v>
      </c>
      <c r="J242" s="10" t="s">
        <v>52</v>
      </c>
      <c r="K242" s="8" t="s">
        <v>245</v>
      </c>
      <c r="L242" s="10" t="s">
        <v>246</v>
      </c>
      <c r="M242" s="10" t="str">
        <f t="shared" si="3"/>
        <v>Fiduciary</v>
      </c>
      <c r="N242" s="8"/>
      <c r="O242" s="8"/>
      <c r="P242" s="8" t="s">
        <v>0</v>
      </c>
    </row>
    <row r="243" spans="2:16" s="3" customFormat="1" ht="16.5" customHeight="1" x14ac:dyDescent="0.15">
      <c r="B243" s="8">
        <v>2023</v>
      </c>
      <c r="C243" s="11">
        <v>496</v>
      </c>
      <c r="D243" s="10" t="s">
        <v>388</v>
      </c>
      <c r="E243" s="8" t="s">
        <v>88</v>
      </c>
      <c r="F243" s="10" t="s">
        <v>89</v>
      </c>
      <c r="G243" s="8" t="s">
        <v>108</v>
      </c>
      <c r="H243" s="10" t="s">
        <v>109</v>
      </c>
      <c r="I243" s="8" t="s">
        <v>59</v>
      </c>
      <c r="J243" s="10" t="s">
        <v>60</v>
      </c>
      <c r="K243" s="8" t="s">
        <v>92</v>
      </c>
      <c r="L243" s="10" t="s">
        <v>93</v>
      </c>
      <c r="M243" s="10" t="str">
        <f t="shared" si="3"/>
        <v>Governmental</v>
      </c>
      <c r="N243" s="8"/>
      <c r="O243" s="8"/>
      <c r="P243" s="8" t="s">
        <v>0</v>
      </c>
    </row>
    <row r="244" spans="2:16" s="3" customFormat="1" ht="16.5" customHeight="1" x14ac:dyDescent="0.15">
      <c r="B244" s="8">
        <v>2023</v>
      </c>
      <c r="C244" s="11">
        <v>497</v>
      </c>
      <c r="D244" s="10" t="s">
        <v>389</v>
      </c>
      <c r="E244" s="8" t="s">
        <v>71</v>
      </c>
      <c r="F244" s="10" t="s">
        <v>72</v>
      </c>
      <c r="G244" s="8" t="s">
        <v>280</v>
      </c>
      <c r="H244" s="10" t="s">
        <v>281</v>
      </c>
      <c r="I244" s="8" t="s">
        <v>51</v>
      </c>
      <c r="J244" s="10" t="s">
        <v>52</v>
      </c>
      <c r="K244" s="8" t="s">
        <v>245</v>
      </c>
      <c r="L244" s="10" t="s">
        <v>246</v>
      </c>
      <c r="M244" s="10" t="str">
        <f t="shared" si="3"/>
        <v>Fiduciary</v>
      </c>
      <c r="N244" s="8"/>
      <c r="O244" s="8"/>
      <c r="P244" s="8" t="s">
        <v>0</v>
      </c>
    </row>
    <row r="245" spans="2:16" s="3" customFormat="1" ht="16.5" customHeight="1" x14ac:dyDescent="0.15">
      <c r="B245" s="8">
        <v>2023</v>
      </c>
      <c r="C245" s="11">
        <v>498</v>
      </c>
      <c r="D245" s="10" t="s">
        <v>390</v>
      </c>
      <c r="E245" s="8" t="s">
        <v>88</v>
      </c>
      <c r="F245" s="10" t="s">
        <v>89</v>
      </c>
      <c r="G245" s="8" t="s">
        <v>108</v>
      </c>
      <c r="H245" s="10" t="s">
        <v>109</v>
      </c>
      <c r="I245" s="8" t="s">
        <v>59</v>
      </c>
      <c r="J245" s="10" t="s">
        <v>60</v>
      </c>
      <c r="K245" s="8" t="s">
        <v>92</v>
      </c>
      <c r="L245" s="10" t="s">
        <v>93</v>
      </c>
      <c r="M245" s="10" t="str">
        <f t="shared" si="3"/>
        <v>Governmental</v>
      </c>
      <c r="N245" s="8"/>
      <c r="O245" s="8"/>
      <c r="P245" s="8" t="s">
        <v>0</v>
      </c>
    </row>
    <row r="246" spans="2:16" s="3" customFormat="1" ht="16.5" customHeight="1" x14ac:dyDescent="0.15">
      <c r="B246" s="8">
        <v>2023</v>
      </c>
      <c r="C246" s="11">
        <v>499</v>
      </c>
      <c r="D246" s="10" t="s">
        <v>391</v>
      </c>
      <c r="E246" s="8" t="s">
        <v>88</v>
      </c>
      <c r="F246" s="10" t="s">
        <v>89</v>
      </c>
      <c r="G246" s="8" t="s">
        <v>136</v>
      </c>
      <c r="H246" s="10" t="s">
        <v>137</v>
      </c>
      <c r="I246" s="8" t="s">
        <v>59</v>
      </c>
      <c r="J246" s="10" t="s">
        <v>60</v>
      </c>
      <c r="K246" s="8" t="s">
        <v>92</v>
      </c>
      <c r="L246" s="10" t="s">
        <v>93</v>
      </c>
      <c r="M246" s="10" t="str">
        <f t="shared" si="3"/>
        <v>Governmental</v>
      </c>
      <c r="N246" s="8"/>
      <c r="O246" s="8"/>
      <c r="P246" s="8" t="s">
        <v>0</v>
      </c>
    </row>
    <row r="247" spans="2:16" s="3" customFormat="1" ht="16.5" customHeight="1" x14ac:dyDescent="0.15">
      <c r="B247" s="8">
        <v>2023</v>
      </c>
      <c r="C247" s="11">
        <v>500</v>
      </c>
      <c r="D247" s="10" t="s">
        <v>392</v>
      </c>
      <c r="E247" s="8" t="s">
        <v>88</v>
      </c>
      <c r="F247" s="10" t="s">
        <v>89</v>
      </c>
      <c r="G247" s="8" t="s">
        <v>95</v>
      </c>
      <c r="H247" s="10" t="s">
        <v>96</v>
      </c>
      <c r="I247" s="8" t="s">
        <v>59</v>
      </c>
      <c r="J247" s="10" t="s">
        <v>60</v>
      </c>
      <c r="K247" s="8" t="s">
        <v>92</v>
      </c>
      <c r="L247" s="10" t="s">
        <v>93</v>
      </c>
      <c r="M247" s="10" t="str">
        <f t="shared" si="3"/>
        <v>Governmental</v>
      </c>
      <c r="N247" s="8"/>
      <c r="O247" s="8"/>
      <c r="P247" s="8" t="s">
        <v>0</v>
      </c>
    </row>
    <row r="248" spans="2:16" s="3" customFormat="1" ht="16.5" customHeight="1" x14ac:dyDescent="0.15">
      <c r="B248" s="8">
        <v>2023</v>
      </c>
      <c r="C248" s="11">
        <v>501</v>
      </c>
      <c r="D248" s="10" t="s">
        <v>393</v>
      </c>
      <c r="E248" s="8" t="s">
        <v>88</v>
      </c>
      <c r="F248" s="10" t="s">
        <v>89</v>
      </c>
      <c r="G248" s="8" t="s">
        <v>129</v>
      </c>
      <c r="H248" s="10" t="s">
        <v>130</v>
      </c>
      <c r="I248" s="8" t="s">
        <v>59</v>
      </c>
      <c r="J248" s="10" t="s">
        <v>60</v>
      </c>
      <c r="K248" s="8" t="s">
        <v>92</v>
      </c>
      <c r="L248" s="10" t="s">
        <v>93</v>
      </c>
      <c r="M248" s="10" t="str">
        <f t="shared" si="3"/>
        <v>Governmental</v>
      </c>
      <c r="N248" s="8"/>
      <c r="O248" s="8"/>
      <c r="P248" s="8" t="s">
        <v>0</v>
      </c>
    </row>
    <row r="249" spans="2:16" s="3" customFormat="1" ht="16.5" customHeight="1" x14ac:dyDescent="0.15">
      <c r="B249" s="8">
        <v>2023</v>
      </c>
      <c r="C249" s="11">
        <v>502</v>
      </c>
      <c r="D249" s="10" t="s">
        <v>394</v>
      </c>
      <c r="E249" s="8" t="s">
        <v>88</v>
      </c>
      <c r="F249" s="10" t="s">
        <v>89</v>
      </c>
      <c r="G249" s="8" t="s">
        <v>108</v>
      </c>
      <c r="H249" s="10" t="s">
        <v>109</v>
      </c>
      <c r="I249" s="8" t="s">
        <v>59</v>
      </c>
      <c r="J249" s="10" t="s">
        <v>60</v>
      </c>
      <c r="K249" s="8" t="s">
        <v>92</v>
      </c>
      <c r="L249" s="10" t="s">
        <v>93</v>
      </c>
      <c r="M249" s="10" t="str">
        <f t="shared" si="3"/>
        <v>Governmental</v>
      </c>
      <c r="N249" s="8"/>
      <c r="O249" s="8"/>
      <c r="P249" s="8" t="s">
        <v>0</v>
      </c>
    </row>
    <row r="250" spans="2:16" s="3" customFormat="1" ht="16.5" customHeight="1" x14ac:dyDescent="0.15">
      <c r="B250" s="8">
        <v>2023</v>
      </c>
      <c r="C250" s="11">
        <v>503</v>
      </c>
      <c r="D250" s="10" t="s">
        <v>395</v>
      </c>
      <c r="E250" s="8" t="s">
        <v>88</v>
      </c>
      <c r="F250" s="10" t="s">
        <v>89</v>
      </c>
      <c r="G250" s="8" t="s">
        <v>108</v>
      </c>
      <c r="H250" s="10" t="s">
        <v>109</v>
      </c>
      <c r="I250" s="8" t="s">
        <v>59</v>
      </c>
      <c r="J250" s="10" t="s">
        <v>60</v>
      </c>
      <c r="K250" s="8" t="s">
        <v>92</v>
      </c>
      <c r="L250" s="10" t="s">
        <v>93</v>
      </c>
      <c r="M250" s="10" t="str">
        <f t="shared" si="3"/>
        <v>Governmental</v>
      </c>
      <c r="N250" s="8"/>
      <c r="O250" s="8"/>
      <c r="P250" s="8" t="s">
        <v>0</v>
      </c>
    </row>
    <row r="251" spans="2:16" s="3" customFormat="1" ht="16.5" customHeight="1" x14ac:dyDescent="0.15">
      <c r="B251" s="8">
        <v>2023</v>
      </c>
      <c r="C251" s="11">
        <v>504</v>
      </c>
      <c r="D251" s="10" t="s">
        <v>396</v>
      </c>
      <c r="E251" s="8" t="s">
        <v>371</v>
      </c>
      <c r="F251" s="10" t="s">
        <v>372</v>
      </c>
      <c r="G251" s="8" t="s">
        <v>397</v>
      </c>
      <c r="H251" s="10" t="s">
        <v>398</v>
      </c>
      <c r="I251" s="8" t="s">
        <v>82</v>
      </c>
      <c r="J251" s="10" t="s">
        <v>83</v>
      </c>
      <c r="K251" s="8" t="s">
        <v>375</v>
      </c>
      <c r="L251" s="10" t="s">
        <v>376</v>
      </c>
      <c r="M251" s="10" t="str">
        <f>+J251&amp;" - "&amp;L251</f>
        <v>Proprietary - Enterprise Fund</v>
      </c>
      <c r="N251" s="8"/>
      <c r="O251" s="8"/>
      <c r="P251" s="8" t="s">
        <v>0</v>
      </c>
    </row>
    <row r="252" spans="2:16" s="3" customFormat="1" ht="16.5" customHeight="1" x14ac:dyDescent="0.15">
      <c r="B252" s="8">
        <v>2023</v>
      </c>
      <c r="C252" s="11">
        <v>505</v>
      </c>
      <c r="D252" s="10" t="s">
        <v>399</v>
      </c>
      <c r="E252" s="8" t="s">
        <v>56</v>
      </c>
      <c r="F252" s="10" t="s">
        <v>57</v>
      </c>
      <c r="G252" s="8" t="s">
        <v>58</v>
      </c>
      <c r="H252" s="10" t="s">
        <v>55</v>
      </c>
      <c r="I252" s="8" t="s">
        <v>59</v>
      </c>
      <c r="J252" s="10" t="s">
        <v>60</v>
      </c>
      <c r="K252" s="8" t="s">
        <v>59</v>
      </c>
      <c r="L252" s="10" t="s">
        <v>55</v>
      </c>
      <c r="M252" s="10" t="str">
        <f t="shared" si="3"/>
        <v>Governmental</v>
      </c>
      <c r="N252" s="8"/>
      <c r="O252" s="8"/>
      <c r="P252" s="8" t="s">
        <v>0</v>
      </c>
    </row>
    <row r="253" spans="2:16" s="3" customFormat="1" ht="16.5" customHeight="1" x14ac:dyDescent="0.15">
      <c r="B253" s="8">
        <v>2023</v>
      </c>
      <c r="C253" s="11">
        <v>506</v>
      </c>
      <c r="D253" s="10" t="s">
        <v>400</v>
      </c>
      <c r="E253" s="8" t="s">
        <v>48</v>
      </c>
      <c r="F253" s="10" t="s">
        <v>49</v>
      </c>
      <c r="G253" s="8" t="s">
        <v>352</v>
      </c>
      <c r="H253" s="10" t="s">
        <v>353</v>
      </c>
      <c r="I253" s="8" t="s">
        <v>51</v>
      </c>
      <c r="J253" s="10" t="s">
        <v>52</v>
      </c>
      <c r="K253" s="8" t="s">
        <v>53</v>
      </c>
      <c r="L253" s="10" t="s">
        <v>54</v>
      </c>
      <c r="M253" s="10" t="str">
        <f t="shared" si="3"/>
        <v>Fiduciary</v>
      </c>
      <c r="N253" s="8"/>
      <c r="O253" s="8"/>
      <c r="P253" s="8" t="s">
        <v>0</v>
      </c>
    </row>
    <row r="254" spans="2:16" s="3" customFormat="1" ht="16.5" customHeight="1" x14ac:dyDescent="0.15">
      <c r="B254" s="8">
        <v>2023</v>
      </c>
      <c r="C254" s="11">
        <v>507</v>
      </c>
      <c r="D254" s="10" t="s">
        <v>401</v>
      </c>
      <c r="E254" s="8" t="s">
        <v>88</v>
      </c>
      <c r="F254" s="10" t="s">
        <v>89</v>
      </c>
      <c r="G254" s="8" t="s">
        <v>108</v>
      </c>
      <c r="H254" s="10" t="s">
        <v>109</v>
      </c>
      <c r="I254" s="8" t="s">
        <v>59</v>
      </c>
      <c r="J254" s="10" t="s">
        <v>60</v>
      </c>
      <c r="K254" s="8" t="s">
        <v>92</v>
      </c>
      <c r="L254" s="10" t="s">
        <v>93</v>
      </c>
      <c r="M254" s="10" t="str">
        <f t="shared" si="3"/>
        <v>Governmental</v>
      </c>
      <c r="N254" s="8"/>
      <c r="O254" s="8"/>
      <c r="P254" s="8" t="s">
        <v>0</v>
      </c>
    </row>
    <row r="255" spans="2:16" s="3" customFormat="1" ht="16.5" customHeight="1" x14ac:dyDescent="0.15">
      <c r="B255" s="8">
        <v>2023</v>
      </c>
      <c r="C255" s="11">
        <v>508</v>
      </c>
      <c r="D255" s="10" t="s">
        <v>402</v>
      </c>
      <c r="E255" s="8" t="s">
        <v>88</v>
      </c>
      <c r="F255" s="10" t="s">
        <v>89</v>
      </c>
      <c r="G255" s="8" t="s">
        <v>112</v>
      </c>
      <c r="H255" s="10" t="s">
        <v>113</v>
      </c>
      <c r="I255" s="8" t="s">
        <v>59</v>
      </c>
      <c r="J255" s="10" t="s">
        <v>60</v>
      </c>
      <c r="K255" s="8" t="s">
        <v>92</v>
      </c>
      <c r="L255" s="10" t="s">
        <v>93</v>
      </c>
      <c r="M255" s="10" t="str">
        <f t="shared" si="3"/>
        <v>Governmental</v>
      </c>
      <c r="N255" s="8"/>
      <c r="O255" s="8"/>
      <c r="P255" s="8" t="s">
        <v>0</v>
      </c>
    </row>
    <row r="256" spans="2:16" s="3" customFormat="1" ht="16.5" customHeight="1" x14ac:dyDescent="0.15">
      <c r="B256" s="8">
        <v>2023</v>
      </c>
      <c r="C256" s="11">
        <v>509</v>
      </c>
      <c r="D256" s="10" t="s">
        <v>403</v>
      </c>
      <c r="E256" s="8" t="s">
        <v>88</v>
      </c>
      <c r="F256" s="10" t="s">
        <v>89</v>
      </c>
      <c r="G256" s="8" t="s">
        <v>112</v>
      </c>
      <c r="H256" s="10" t="s">
        <v>113</v>
      </c>
      <c r="I256" s="8" t="s">
        <v>59</v>
      </c>
      <c r="J256" s="10" t="s">
        <v>60</v>
      </c>
      <c r="K256" s="8" t="s">
        <v>92</v>
      </c>
      <c r="L256" s="10" t="s">
        <v>93</v>
      </c>
      <c r="M256" s="10" t="str">
        <f t="shared" si="3"/>
        <v>Governmental</v>
      </c>
      <c r="N256" s="8"/>
      <c r="O256" s="8"/>
      <c r="P256" s="8" t="s">
        <v>0</v>
      </c>
    </row>
    <row r="257" spans="2:16" s="3" customFormat="1" ht="16.5" customHeight="1" x14ac:dyDescent="0.15">
      <c r="B257" s="8">
        <v>2023</v>
      </c>
      <c r="C257" s="11">
        <v>510</v>
      </c>
      <c r="D257" s="10" t="s">
        <v>404</v>
      </c>
      <c r="E257" s="8" t="s">
        <v>88</v>
      </c>
      <c r="F257" s="10" t="s">
        <v>89</v>
      </c>
      <c r="G257" s="8" t="s">
        <v>108</v>
      </c>
      <c r="H257" s="10" t="s">
        <v>109</v>
      </c>
      <c r="I257" s="8" t="s">
        <v>59</v>
      </c>
      <c r="J257" s="10" t="s">
        <v>60</v>
      </c>
      <c r="K257" s="8" t="s">
        <v>92</v>
      </c>
      <c r="L257" s="10" t="s">
        <v>93</v>
      </c>
      <c r="M257" s="10" t="str">
        <f t="shared" si="3"/>
        <v>Governmental</v>
      </c>
      <c r="N257" s="8"/>
      <c r="O257" s="8"/>
      <c r="P257" s="8" t="s">
        <v>0</v>
      </c>
    </row>
    <row r="258" spans="2:16" s="3" customFormat="1" ht="16.5" customHeight="1" x14ac:dyDescent="0.15">
      <c r="B258" s="8">
        <v>2023</v>
      </c>
      <c r="C258" s="11">
        <v>511</v>
      </c>
      <c r="D258" s="10" t="s">
        <v>405</v>
      </c>
      <c r="E258" s="8" t="s">
        <v>88</v>
      </c>
      <c r="F258" s="10" t="s">
        <v>89</v>
      </c>
      <c r="G258" s="8" t="s">
        <v>112</v>
      </c>
      <c r="H258" s="10" t="s">
        <v>113</v>
      </c>
      <c r="I258" s="8" t="s">
        <v>59</v>
      </c>
      <c r="J258" s="10" t="s">
        <v>60</v>
      </c>
      <c r="K258" s="8" t="s">
        <v>92</v>
      </c>
      <c r="L258" s="10" t="s">
        <v>93</v>
      </c>
      <c r="M258" s="10" t="str">
        <f t="shared" si="3"/>
        <v>Governmental</v>
      </c>
      <c r="N258" s="8"/>
      <c r="O258" s="8"/>
      <c r="P258" s="8" t="s">
        <v>0</v>
      </c>
    </row>
    <row r="259" spans="2:16" s="3" customFormat="1" ht="16.5" customHeight="1" x14ac:dyDescent="0.15">
      <c r="B259" s="8">
        <v>2023</v>
      </c>
      <c r="C259" s="11">
        <v>512</v>
      </c>
      <c r="D259" s="10" t="s">
        <v>406</v>
      </c>
      <c r="E259" s="8" t="s">
        <v>88</v>
      </c>
      <c r="F259" s="10" t="s">
        <v>89</v>
      </c>
      <c r="G259" s="8" t="s">
        <v>112</v>
      </c>
      <c r="H259" s="10" t="s">
        <v>113</v>
      </c>
      <c r="I259" s="8" t="s">
        <v>59</v>
      </c>
      <c r="J259" s="10" t="s">
        <v>60</v>
      </c>
      <c r="K259" s="8" t="s">
        <v>92</v>
      </c>
      <c r="L259" s="10" t="s">
        <v>93</v>
      </c>
      <c r="M259" s="10" t="str">
        <f t="shared" si="3"/>
        <v>Governmental</v>
      </c>
      <c r="N259" s="8"/>
      <c r="O259" s="8"/>
      <c r="P259" s="8" t="s">
        <v>0</v>
      </c>
    </row>
    <row r="260" spans="2:16" s="3" customFormat="1" ht="16.5" customHeight="1" x14ac:dyDescent="0.15">
      <c r="B260" s="8">
        <v>2023</v>
      </c>
      <c r="C260" s="11">
        <v>513</v>
      </c>
      <c r="D260" s="10" t="s">
        <v>407</v>
      </c>
      <c r="E260" s="8" t="s">
        <v>88</v>
      </c>
      <c r="F260" s="10" t="s">
        <v>89</v>
      </c>
      <c r="G260" s="8" t="s">
        <v>112</v>
      </c>
      <c r="H260" s="10" t="s">
        <v>113</v>
      </c>
      <c r="I260" s="8" t="s">
        <v>59</v>
      </c>
      <c r="J260" s="10" t="s">
        <v>60</v>
      </c>
      <c r="K260" s="8" t="s">
        <v>92</v>
      </c>
      <c r="L260" s="10" t="s">
        <v>93</v>
      </c>
      <c r="M260" s="10" t="str">
        <f t="shared" ref="M260:M323" si="4">+J260</f>
        <v>Governmental</v>
      </c>
      <c r="N260" s="8"/>
      <c r="O260" s="8"/>
      <c r="P260" s="8" t="s">
        <v>0</v>
      </c>
    </row>
    <row r="261" spans="2:16" s="3" customFormat="1" ht="16.5" customHeight="1" x14ac:dyDescent="0.15">
      <c r="B261" s="8">
        <v>2023</v>
      </c>
      <c r="C261" s="11">
        <v>514</v>
      </c>
      <c r="D261" s="10" t="s">
        <v>408</v>
      </c>
      <c r="E261" s="8" t="s">
        <v>88</v>
      </c>
      <c r="F261" s="10" t="s">
        <v>89</v>
      </c>
      <c r="G261" s="8" t="s">
        <v>95</v>
      </c>
      <c r="H261" s="10" t="s">
        <v>96</v>
      </c>
      <c r="I261" s="8" t="s">
        <v>59</v>
      </c>
      <c r="J261" s="10" t="s">
        <v>60</v>
      </c>
      <c r="K261" s="8" t="s">
        <v>92</v>
      </c>
      <c r="L261" s="10" t="s">
        <v>93</v>
      </c>
      <c r="M261" s="10" t="str">
        <f t="shared" si="4"/>
        <v>Governmental</v>
      </c>
      <c r="N261" s="8"/>
      <c r="O261" s="8"/>
      <c r="P261" s="8" t="s">
        <v>0</v>
      </c>
    </row>
    <row r="262" spans="2:16" s="3" customFormat="1" ht="16.5" customHeight="1" x14ac:dyDescent="0.15">
      <c r="B262" s="8">
        <v>2023</v>
      </c>
      <c r="C262" s="11">
        <v>515</v>
      </c>
      <c r="D262" s="10" t="s">
        <v>409</v>
      </c>
      <c r="E262" s="8" t="s">
        <v>88</v>
      </c>
      <c r="F262" s="10" t="s">
        <v>89</v>
      </c>
      <c r="G262" s="8" t="s">
        <v>95</v>
      </c>
      <c r="H262" s="10" t="s">
        <v>96</v>
      </c>
      <c r="I262" s="8" t="s">
        <v>59</v>
      </c>
      <c r="J262" s="10" t="s">
        <v>60</v>
      </c>
      <c r="K262" s="8" t="s">
        <v>92</v>
      </c>
      <c r="L262" s="10" t="s">
        <v>93</v>
      </c>
      <c r="M262" s="10" t="str">
        <f t="shared" si="4"/>
        <v>Governmental</v>
      </c>
      <c r="N262" s="8"/>
      <c r="O262" s="8"/>
      <c r="P262" s="8" t="s">
        <v>0</v>
      </c>
    </row>
    <row r="263" spans="2:16" s="3" customFormat="1" ht="16.5" customHeight="1" x14ac:dyDescent="0.15">
      <c r="B263" s="8">
        <v>2023</v>
      </c>
      <c r="C263" s="11">
        <v>516</v>
      </c>
      <c r="D263" s="10" t="s">
        <v>410</v>
      </c>
      <c r="E263" s="8" t="s">
        <v>88</v>
      </c>
      <c r="F263" s="10" t="s">
        <v>89</v>
      </c>
      <c r="G263" s="8" t="s">
        <v>112</v>
      </c>
      <c r="H263" s="10" t="s">
        <v>113</v>
      </c>
      <c r="I263" s="8" t="s">
        <v>59</v>
      </c>
      <c r="J263" s="10" t="s">
        <v>60</v>
      </c>
      <c r="K263" s="8" t="s">
        <v>92</v>
      </c>
      <c r="L263" s="10" t="s">
        <v>93</v>
      </c>
      <c r="M263" s="10" t="str">
        <f t="shared" si="4"/>
        <v>Governmental</v>
      </c>
      <c r="N263" s="8"/>
      <c r="O263" s="8"/>
      <c r="P263" s="8" t="s">
        <v>0</v>
      </c>
    </row>
    <row r="264" spans="2:16" s="3" customFormat="1" ht="16.5" customHeight="1" x14ac:dyDescent="0.15">
      <c r="B264" s="8">
        <v>2023</v>
      </c>
      <c r="C264" s="11">
        <v>517</v>
      </c>
      <c r="D264" s="10" t="s">
        <v>411</v>
      </c>
      <c r="E264" s="8" t="s">
        <v>88</v>
      </c>
      <c r="F264" s="10" t="s">
        <v>89</v>
      </c>
      <c r="G264" s="8" t="s">
        <v>129</v>
      </c>
      <c r="H264" s="10" t="s">
        <v>130</v>
      </c>
      <c r="I264" s="8" t="s">
        <v>59</v>
      </c>
      <c r="J264" s="10" t="s">
        <v>60</v>
      </c>
      <c r="K264" s="8" t="s">
        <v>92</v>
      </c>
      <c r="L264" s="10" t="s">
        <v>93</v>
      </c>
      <c r="M264" s="10" t="str">
        <f t="shared" si="4"/>
        <v>Governmental</v>
      </c>
      <c r="N264" s="8"/>
      <c r="O264" s="8"/>
      <c r="P264" s="8" t="s">
        <v>0</v>
      </c>
    </row>
    <row r="265" spans="2:16" s="3" customFormat="1" ht="16.5" customHeight="1" x14ac:dyDescent="0.15">
      <c r="B265" s="8">
        <v>2023</v>
      </c>
      <c r="C265" s="11">
        <v>518</v>
      </c>
      <c r="D265" s="10" t="s">
        <v>412</v>
      </c>
      <c r="E265" s="8" t="s">
        <v>56</v>
      </c>
      <c r="F265" s="10" t="s">
        <v>57</v>
      </c>
      <c r="G265" s="8" t="s">
        <v>58</v>
      </c>
      <c r="H265" s="10" t="s">
        <v>55</v>
      </c>
      <c r="I265" s="8" t="s">
        <v>59</v>
      </c>
      <c r="J265" s="10" t="s">
        <v>60</v>
      </c>
      <c r="K265" s="8" t="s">
        <v>59</v>
      </c>
      <c r="L265" s="10" t="s">
        <v>55</v>
      </c>
      <c r="M265" s="10" t="str">
        <f t="shared" si="4"/>
        <v>Governmental</v>
      </c>
      <c r="N265" s="8"/>
      <c r="O265" s="8"/>
      <c r="P265" s="8" t="s">
        <v>0</v>
      </c>
    </row>
    <row r="266" spans="2:16" s="3" customFormat="1" ht="16.5" customHeight="1" x14ac:dyDescent="0.15">
      <c r="B266" s="8">
        <v>2023</v>
      </c>
      <c r="C266" s="11">
        <v>519</v>
      </c>
      <c r="D266" s="10" t="s">
        <v>413</v>
      </c>
      <c r="E266" s="8" t="s">
        <v>88</v>
      </c>
      <c r="F266" s="10" t="s">
        <v>89</v>
      </c>
      <c r="G266" s="8" t="s">
        <v>112</v>
      </c>
      <c r="H266" s="10" t="s">
        <v>113</v>
      </c>
      <c r="I266" s="8" t="s">
        <v>59</v>
      </c>
      <c r="J266" s="10" t="s">
        <v>60</v>
      </c>
      <c r="K266" s="8" t="s">
        <v>92</v>
      </c>
      <c r="L266" s="10" t="s">
        <v>93</v>
      </c>
      <c r="M266" s="10" t="str">
        <f t="shared" si="4"/>
        <v>Governmental</v>
      </c>
      <c r="N266" s="8"/>
      <c r="O266" s="8"/>
      <c r="P266" s="8" t="s">
        <v>0</v>
      </c>
    </row>
    <row r="267" spans="2:16" s="3" customFormat="1" ht="16.5" customHeight="1" x14ac:dyDescent="0.15">
      <c r="B267" s="8">
        <v>2023</v>
      </c>
      <c r="C267" s="11">
        <v>520</v>
      </c>
      <c r="D267" s="10" t="s">
        <v>414</v>
      </c>
      <c r="E267" s="8" t="s">
        <v>88</v>
      </c>
      <c r="F267" s="10" t="s">
        <v>89</v>
      </c>
      <c r="G267" s="8" t="s">
        <v>108</v>
      </c>
      <c r="H267" s="10" t="s">
        <v>109</v>
      </c>
      <c r="I267" s="8" t="s">
        <v>59</v>
      </c>
      <c r="J267" s="10" t="s">
        <v>60</v>
      </c>
      <c r="K267" s="8" t="s">
        <v>92</v>
      </c>
      <c r="L267" s="10" t="s">
        <v>93</v>
      </c>
      <c r="M267" s="10" t="str">
        <f t="shared" si="4"/>
        <v>Governmental</v>
      </c>
      <c r="N267" s="8"/>
      <c r="O267" s="8"/>
      <c r="P267" s="8" t="s">
        <v>0</v>
      </c>
    </row>
    <row r="268" spans="2:16" s="3" customFormat="1" ht="16.5" customHeight="1" x14ac:dyDescent="0.15">
      <c r="B268" s="8">
        <v>2023</v>
      </c>
      <c r="C268" s="11">
        <v>521</v>
      </c>
      <c r="D268" s="10" t="s">
        <v>415</v>
      </c>
      <c r="E268" s="8" t="s">
        <v>88</v>
      </c>
      <c r="F268" s="10" t="s">
        <v>89</v>
      </c>
      <c r="G268" s="8" t="s">
        <v>136</v>
      </c>
      <c r="H268" s="10" t="s">
        <v>137</v>
      </c>
      <c r="I268" s="8" t="s">
        <v>59</v>
      </c>
      <c r="J268" s="10" t="s">
        <v>60</v>
      </c>
      <c r="K268" s="8" t="s">
        <v>92</v>
      </c>
      <c r="L268" s="10" t="s">
        <v>93</v>
      </c>
      <c r="M268" s="10" t="str">
        <f t="shared" si="4"/>
        <v>Governmental</v>
      </c>
      <c r="N268" s="8"/>
      <c r="O268" s="8"/>
      <c r="P268" s="8" t="s">
        <v>0</v>
      </c>
    </row>
    <row r="269" spans="2:16" s="3" customFormat="1" ht="16.5" customHeight="1" x14ac:dyDescent="0.15">
      <c r="B269" s="8">
        <v>2023</v>
      </c>
      <c r="C269" s="11">
        <v>522</v>
      </c>
      <c r="D269" s="10" t="s">
        <v>416</v>
      </c>
      <c r="E269" s="8" t="s">
        <v>78</v>
      </c>
      <c r="F269" s="10" t="s">
        <v>79</v>
      </c>
      <c r="G269" s="8" t="s">
        <v>417</v>
      </c>
      <c r="H269" s="10" t="s">
        <v>418</v>
      </c>
      <c r="I269" s="8" t="s">
        <v>82</v>
      </c>
      <c r="J269" s="10" t="s">
        <v>83</v>
      </c>
      <c r="K269" s="8" t="s">
        <v>84</v>
      </c>
      <c r="L269" s="10" t="s">
        <v>85</v>
      </c>
      <c r="M269" s="10" t="str">
        <f>+J269&amp;" - "&amp;L269</f>
        <v>Proprietary - Internal Fund</v>
      </c>
      <c r="N269" s="8"/>
      <c r="O269" s="8"/>
      <c r="P269" s="8" t="s">
        <v>0</v>
      </c>
    </row>
    <row r="270" spans="2:16" s="3" customFormat="1" ht="16.5" customHeight="1" x14ac:dyDescent="0.15">
      <c r="B270" s="8">
        <v>2023</v>
      </c>
      <c r="C270" s="11">
        <v>523</v>
      </c>
      <c r="D270" s="10" t="s">
        <v>419</v>
      </c>
      <c r="E270" s="8" t="s">
        <v>78</v>
      </c>
      <c r="F270" s="10" t="s">
        <v>79</v>
      </c>
      <c r="G270" s="8" t="s">
        <v>417</v>
      </c>
      <c r="H270" s="10" t="s">
        <v>418</v>
      </c>
      <c r="I270" s="8" t="s">
        <v>82</v>
      </c>
      <c r="J270" s="10" t="s">
        <v>83</v>
      </c>
      <c r="K270" s="8" t="s">
        <v>84</v>
      </c>
      <c r="L270" s="10" t="s">
        <v>85</v>
      </c>
      <c r="M270" s="10" t="str">
        <f>+J270&amp;" - "&amp;L270</f>
        <v>Proprietary - Internal Fund</v>
      </c>
      <c r="N270" s="8"/>
      <c r="O270" s="8"/>
      <c r="P270" s="8" t="s">
        <v>0</v>
      </c>
    </row>
    <row r="271" spans="2:16" s="3" customFormat="1" ht="16.5" customHeight="1" x14ac:dyDescent="0.15">
      <c r="B271" s="8">
        <v>2023</v>
      </c>
      <c r="C271" s="11">
        <v>524</v>
      </c>
      <c r="D271" s="10" t="s">
        <v>420</v>
      </c>
      <c r="E271" s="8" t="s">
        <v>78</v>
      </c>
      <c r="F271" s="10" t="s">
        <v>79</v>
      </c>
      <c r="G271" s="8" t="s">
        <v>417</v>
      </c>
      <c r="H271" s="10" t="s">
        <v>418</v>
      </c>
      <c r="I271" s="8" t="s">
        <v>82</v>
      </c>
      <c r="J271" s="10" t="s">
        <v>83</v>
      </c>
      <c r="K271" s="8" t="s">
        <v>84</v>
      </c>
      <c r="L271" s="10" t="s">
        <v>85</v>
      </c>
      <c r="M271" s="10" t="str">
        <f>+J271&amp;" - "&amp;L271</f>
        <v>Proprietary - Internal Fund</v>
      </c>
      <c r="N271" s="8"/>
      <c r="O271" s="8"/>
      <c r="P271" s="8" t="s">
        <v>0</v>
      </c>
    </row>
    <row r="272" spans="2:16" s="3" customFormat="1" ht="16.5" customHeight="1" x14ac:dyDescent="0.15">
      <c r="B272" s="8">
        <v>2023</v>
      </c>
      <c r="C272" s="11">
        <v>525</v>
      </c>
      <c r="D272" s="10" t="s">
        <v>421</v>
      </c>
      <c r="E272" s="8" t="s">
        <v>78</v>
      </c>
      <c r="F272" s="10" t="s">
        <v>79</v>
      </c>
      <c r="G272" s="8" t="s">
        <v>417</v>
      </c>
      <c r="H272" s="10" t="s">
        <v>418</v>
      </c>
      <c r="I272" s="8" t="s">
        <v>82</v>
      </c>
      <c r="J272" s="10" t="s">
        <v>83</v>
      </c>
      <c r="K272" s="8" t="s">
        <v>84</v>
      </c>
      <c r="L272" s="10" t="s">
        <v>85</v>
      </c>
      <c r="M272" s="10" t="str">
        <f>+J272&amp;" - "&amp;L272</f>
        <v>Proprietary - Internal Fund</v>
      </c>
      <c r="N272" s="8"/>
      <c r="O272" s="8"/>
      <c r="P272" s="8" t="s">
        <v>0</v>
      </c>
    </row>
    <row r="273" spans="2:16" s="3" customFormat="1" ht="16.5" customHeight="1" x14ac:dyDescent="0.15">
      <c r="B273" s="8">
        <v>2023</v>
      </c>
      <c r="C273" s="11">
        <v>526</v>
      </c>
      <c r="D273" s="10" t="s">
        <v>422</v>
      </c>
      <c r="E273" s="8" t="s">
        <v>88</v>
      </c>
      <c r="F273" s="10" t="s">
        <v>89</v>
      </c>
      <c r="G273" s="8" t="s">
        <v>129</v>
      </c>
      <c r="H273" s="10" t="s">
        <v>130</v>
      </c>
      <c r="I273" s="8" t="s">
        <v>59</v>
      </c>
      <c r="J273" s="10" t="s">
        <v>60</v>
      </c>
      <c r="K273" s="8" t="s">
        <v>92</v>
      </c>
      <c r="L273" s="10" t="s">
        <v>93</v>
      </c>
      <c r="M273" s="10" t="str">
        <f t="shared" si="4"/>
        <v>Governmental</v>
      </c>
      <c r="N273" s="8"/>
      <c r="O273" s="8"/>
      <c r="P273" s="8" t="s">
        <v>0</v>
      </c>
    </row>
    <row r="274" spans="2:16" s="3" customFormat="1" ht="16.5" customHeight="1" x14ac:dyDescent="0.15">
      <c r="B274" s="8">
        <v>2023</v>
      </c>
      <c r="C274" s="11">
        <v>527</v>
      </c>
      <c r="D274" s="10" t="s">
        <v>423</v>
      </c>
      <c r="E274" s="8" t="s">
        <v>241</v>
      </c>
      <c r="F274" s="10" t="s">
        <v>242</v>
      </c>
      <c r="G274" s="8" t="s">
        <v>424</v>
      </c>
      <c r="H274" s="10" t="s">
        <v>425</v>
      </c>
      <c r="I274" s="8" t="s">
        <v>51</v>
      </c>
      <c r="J274" s="10" t="s">
        <v>52</v>
      </c>
      <c r="K274" s="8" t="s">
        <v>245</v>
      </c>
      <c r="L274" s="10" t="s">
        <v>246</v>
      </c>
      <c r="M274" s="10" t="str">
        <f t="shared" si="4"/>
        <v>Fiduciary</v>
      </c>
      <c r="N274" s="8"/>
      <c r="O274" s="8"/>
      <c r="P274" s="8" t="s">
        <v>0</v>
      </c>
    </row>
    <row r="275" spans="2:16" s="3" customFormat="1" ht="16.5" customHeight="1" x14ac:dyDescent="0.15">
      <c r="B275" s="8">
        <v>2023</v>
      </c>
      <c r="C275" s="11">
        <v>528</v>
      </c>
      <c r="D275" s="10" t="s">
        <v>426</v>
      </c>
      <c r="E275" s="8" t="s">
        <v>88</v>
      </c>
      <c r="F275" s="10" t="s">
        <v>89</v>
      </c>
      <c r="G275" s="8" t="s">
        <v>427</v>
      </c>
      <c r="H275" s="10" t="s">
        <v>428</v>
      </c>
      <c r="I275" s="8" t="s">
        <v>59</v>
      </c>
      <c r="J275" s="10" t="s">
        <v>60</v>
      </c>
      <c r="K275" s="8" t="s">
        <v>92</v>
      </c>
      <c r="L275" s="10" t="s">
        <v>93</v>
      </c>
      <c r="M275" s="10" t="str">
        <f t="shared" si="4"/>
        <v>Governmental</v>
      </c>
      <c r="N275" s="8"/>
      <c r="O275" s="8"/>
      <c r="P275" s="8" t="s">
        <v>0</v>
      </c>
    </row>
    <row r="276" spans="2:16" s="3" customFormat="1" ht="16.5" customHeight="1" x14ac:dyDescent="0.15">
      <c r="B276" s="8">
        <v>2023</v>
      </c>
      <c r="C276" s="11">
        <v>529</v>
      </c>
      <c r="D276" s="10" t="s">
        <v>429</v>
      </c>
      <c r="E276" s="8" t="s">
        <v>71</v>
      </c>
      <c r="F276" s="10" t="s">
        <v>72</v>
      </c>
      <c r="G276" s="8" t="s">
        <v>73</v>
      </c>
      <c r="H276" s="10" t="s">
        <v>74</v>
      </c>
      <c r="I276" s="8" t="s">
        <v>51</v>
      </c>
      <c r="J276" s="10" t="s">
        <v>52</v>
      </c>
      <c r="K276" s="8" t="s">
        <v>75</v>
      </c>
      <c r="L276" s="10" t="s">
        <v>76</v>
      </c>
      <c r="M276" s="10" t="str">
        <f t="shared" si="4"/>
        <v>Fiduciary</v>
      </c>
      <c r="N276" s="8"/>
      <c r="O276" s="8"/>
      <c r="P276" s="8" t="s">
        <v>0</v>
      </c>
    </row>
    <row r="277" spans="2:16" s="3" customFormat="1" ht="16.5" customHeight="1" x14ac:dyDescent="0.15">
      <c r="B277" s="8">
        <v>2023</v>
      </c>
      <c r="C277" s="11">
        <v>530</v>
      </c>
      <c r="D277" s="10" t="s">
        <v>430</v>
      </c>
      <c r="E277" s="8" t="s">
        <v>88</v>
      </c>
      <c r="F277" s="10" t="s">
        <v>89</v>
      </c>
      <c r="G277" s="8" t="s">
        <v>108</v>
      </c>
      <c r="H277" s="10" t="s">
        <v>109</v>
      </c>
      <c r="I277" s="8" t="s">
        <v>59</v>
      </c>
      <c r="J277" s="10" t="s">
        <v>60</v>
      </c>
      <c r="K277" s="8" t="s">
        <v>92</v>
      </c>
      <c r="L277" s="10" t="s">
        <v>93</v>
      </c>
      <c r="M277" s="10" t="str">
        <f t="shared" si="4"/>
        <v>Governmental</v>
      </c>
      <c r="N277" s="8"/>
      <c r="O277" s="8"/>
      <c r="P277" s="8" t="s">
        <v>0</v>
      </c>
    </row>
    <row r="278" spans="2:16" s="3" customFormat="1" ht="16.5" customHeight="1" x14ac:dyDescent="0.15">
      <c r="B278" s="8">
        <v>2023</v>
      </c>
      <c r="C278" s="11">
        <v>531</v>
      </c>
      <c r="D278" s="10" t="s">
        <v>431</v>
      </c>
      <c r="E278" s="8" t="s">
        <v>48</v>
      </c>
      <c r="F278" s="10" t="s">
        <v>49</v>
      </c>
      <c r="G278" s="8" t="s">
        <v>432</v>
      </c>
      <c r="H278" s="10" t="s">
        <v>433</v>
      </c>
      <c r="I278" s="8" t="s">
        <v>51</v>
      </c>
      <c r="J278" s="10" t="s">
        <v>52</v>
      </c>
      <c r="K278" s="8" t="s">
        <v>53</v>
      </c>
      <c r="L278" s="10" t="s">
        <v>54</v>
      </c>
      <c r="M278" s="10" t="str">
        <f t="shared" si="4"/>
        <v>Fiduciary</v>
      </c>
      <c r="N278" s="8"/>
      <c r="O278" s="8"/>
      <c r="P278" s="8" t="s">
        <v>0</v>
      </c>
    </row>
    <row r="279" spans="2:16" s="3" customFormat="1" ht="16.5" customHeight="1" x14ac:dyDescent="0.15">
      <c r="B279" s="8">
        <v>2023</v>
      </c>
      <c r="C279" s="11">
        <v>532</v>
      </c>
      <c r="D279" s="10" t="s">
        <v>434</v>
      </c>
      <c r="E279" s="8" t="s">
        <v>88</v>
      </c>
      <c r="F279" s="10" t="s">
        <v>89</v>
      </c>
      <c r="G279" s="8" t="s">
        <v>108</v>
      </c>
      <c r="H279" s="10" t="s">
        <v>109</v>
      </c>
      <c r="I279" s="8" t="s">
        <v>59</v>
      </c>
      <c r="J279" s="10" t="s">
        <v>60</v>
      </c>
      <c r="K279" s="8" t="s">
        <v>92</v>
      </c>
      <c r="L279" s="10" t="s">
        <v>93</v>
      </c>
      <c r="M279" s="10" t="str">
        <f t="shared" si="4"/>
        <v>Governmental</v>
      </c>
      <c r="N279" s="8"/>
      <c r="O279" s="8"/>
      <c r="P279" s="8" t="s">
        <v>0</v>
      </c>
    </row>
    <row r="280" spans="2:16" s="3" customFormat="1" ht="16.5" customHeight="1" x14ac:dyDescent="0.15">
      <c r="B280" s="8">
        <v>2023</v>
      </c>
      <c r="C280" s="11">
        <v>533</v>
      </c>
      <c r="D280" s="10" t="s">
        <v>435</v>
      </c>
      <c r="E280" s="8" t="s">
        <v>88</v>
      </c>
      <c r="F280" s="10" t="s">
        <v>89</v>
      </c>
      <c r="G280" s="8" t="s">
        <v>108</v>
      </c>
      <c r="H280" s="10" t="s">
        <v>109</v>
      </c>
      <c r="I280" s="8" t="s">
        <v>59</v>
      </c>
      <c r="J280" s="10" t="s">
        <v>60</v>
      </c>
      <c r="K280" s="8" t="s">
        <v>92</v>
      </c>
      <c r="L280" s="10" t="s">
        <v>93</v>
      </c>
      <c r="M280" s="10" t="str">
        <f t="shared" si="4"/>
        <v>Governmental</v>
      </c>
      <c r="N280" s="8"/>
      <c r="O280" s="8"/>
      <c r="P280" s="8" t="s">
        <v>0</v>
      </c>
    </row>
    <row r="281" spans="2:16" s="3" customFormat="1" ht="16.5" customHeight="1" x14ac:dyDescent="0.15">
      <c r="B281" s="8">
        <v>2023</v>
      </c>
      <c r="C281" s="11">
        <v>534</v>
      </c>
      <c r="D281" s="10" t="s">
        <v>436</v>
      </c>
      <c r="E281" s="8" t="s">
        <v>88</v>
      </c>
      <c r="F281" s="10" t="s">
        <v>89</v>
      </c>
      <c r="G281" s="8" t="s">
        <v>108</v>
      </c>
      <c r="H281" s="10" t="s">
        <v>109</v>
      </c>
      <c r="I281" s="8" t="s">
        <v>59</v>
      </c>
      <c r="J281" s="10" t="s">
        <v>60</v>
      </c>
      <c r="K281" s="8" t="s">
        <v>92</v>
      </c>
      <c r="L281" s="10" t="s">
        <v>93</v>
      </c>
      <c r="M281" s="10" t="str">
        <f t="shared" si="4"/>
        <v>Governmental</v>
      </c>
      <c r="N281" s="8"/>
      <c r="O281" s="8"/>
      <c r="P281" s="8" t="s">
        <v>0</v>
      </c>
    </row>
    <row r="282" spans="2:16" s="3" customFormat="1" ht="16.5" customHeight="1" x14ac:dyDescent="0.15">
      <c r="B282" s="8">
        <v>2023</v>
      </c>
      <c r="C282" s="11">
        <v>535</v>
      </c>
      <c r="D282" s="10" t="s">
        <v>437</v>
      </c>
      <c r="E282" s="8" t="s">
        <v>88</v>
      </c>
      <c r="F282" s="10" t="s">
        <v>89</v>
      </c>
      <c r="G282" s="8" t="s">
        <v>108</v>
      </c>
      <c r="H282" s="10" t="s">
        <v>109</v>
      </c>
      <c r="I282" s="8" t="s">
        <v>59</v>
      </c>
      <c r="J282" s="10" t="s">
        <v>60</v>
      </c>
      <c r="K282" s="8" t="s">
        <v>92</v>
      </c>
      <c r="L282" s="10" t="s">
        <v>93</v>
      </c>
      <c r="M282" s="10" t="str">
        <f t="shared" si="4"/>
        <v>Governmental</v>
      </c>
      <c r="N282" s="8"/>
      <c r="O282" s="8"/>
      <c r="P282" s="8" t="s">
        <v>0</v>
      </c>
    </row>
    <row r="283" spans="2:16" s="3" customFormat="1" ht="16.5" customHeight="1" x14ac:dyDescent="0.15">
      <c r="B283" s="8">
        <v>2023</v>
      </c>
      <c r="C283" s="11">
        <v>536</v>
      </c>
      <c r="D283" s="10" t="s">
        <v>438</v>
      </c>
      <c r="E283" s="8" t="s">
        <v>88</v>
      </c>
      <c r="F283" s="10" t="s">
        <v>89</v>
      </c>
      <c r="G283" s="8" t="s">
        <v>129</v>
      </c>
      <c r="H283" s="10" t="s">
        <v>130</v>
      </c>
      <c r="I283" s="8" t="s">
        <v>59</v>
      </c>
      <c r="J283" s="10" t="s">
        <v>60</v>
      </c>
      <c r="K283" s="8" t="s">
        <v>92</v>
      </c>
      <c r="L283" s="10" t="s">
        <v>93</v>
      </c>
      <c r="M283" s="10" t="str">
        <f t="shared" si="4"/>
        <v>Governmental</v>
      </c>
      <c r="N283" s="8"/>
      <c r="O283" s="8"/>
      <c r="P283" s="8" t="s">
        <v>0</v>
      </c>
    </row>
    <row r="284" spans="2:16" s="3" customFormat="1" ht="16.5" customHeight="1" x14ac:dyDescent="0.15">
      <c r="B284" s="8">
        <v>2023</v>
      </c>
      <c r="C284" s="11">
        <v>537</v>
      </c>
      <c r="D284" s="10" t="s">
        <v>439</v>
      </c>
      <c r="E284" s="8" t="s">
        <v>88</v>
      </c>
      <c r="F284" s="10" t="s">
        <v>89</v>
      </c>
      <c r="G284" s="8" t="s">
        <v>108</v>
      </c>
      <c r="H284" s="10" t="s">
        <v>109</v>
      </c>
      <c r="I284" s="8" t="s">
        <v>59</v>
      </c>
      <c r="J284" s="10" t="s">
        <v>60</v>
      </c>
      <c r="K284" s="8" t="s">
        <v>92</v>
      </c>
      <c r="L284" s="10" t="s">
        <v>93</v>
      </c>
      <c r="M284" s="10" t="str">
        <f t="shared" si="4"/>
        <v>Governmental</v>
      </c>
      <c r="N284" s="8"/>
      <c r="O284" s="8"/>
      <c r="P284" s="8" t="s">
        <v>0</v>
      </c>
    </row>
    <row r="285" spans="2:16" s="3" customFormat="1" ht="16.5" customHeight="1" x14ac:dyDescent="0.15">
      <c r="B285" s="8">
        <v>2023</v>
      </c>
      <c r="C285" s="11">
        <v>538</v>
      </c>
      <c r="D285" s="10" t="s">
        <v>440</v>
      </c>
      <c r="E285" s="8" t="s">
        <v>371</v>
      </c>
      <c r="F285" s="10" t="s">
        <v>372</v>
      </c>
      <c r="G285" s="8" t="s">
        <v>441</v>
      </c>
      <c r="H285" s="10" t="s">
        <v>442</v>
      </c>
      <c r="I285" s="8" t="s">
        <v>82</v>
      </c>
      <c r="J285" s="10" t="s">
        <v>83</v>
      </c>
      <c r="K285" s="8" t="s">
        <v>375</v>
      </c>
      <c r="L285" s="10" t="s">
        <v>376</v>
      </c>
      <c r="M285" s="10" t="str">
        <f>+J285&amp;" - "&amp;L285</f>
        <v>Proprietary - Enterprise Fund</v>
      </c>
      <c r="N285" s="8"/>
      <c r="O285" s="8"/>
      <c r="P285" s="8" t="s">
        <v>0</v>
      </c>
    </row>
    <row r="286" spans="2:16" s="3" customFormat="1" ht="16.5" customHeight="1" x14ac:dyDescent="0.15">
      <c r="B286" s="8">
        <v>2023</v>
      </c>
      <c r="C286" s="11">
        <v>539</v>
      </c>
      <c r="D286" s="10" t="s">
        <v>443</v>
      </c>
      <c r="E286" s="8" t="s">
        <v>88</v>
      </c>
      <c r="F286" s="10" t="s">
        <v>89</v>
      </c>
      <c r="G286" s="8" t="s">
        <v>108</v>
      </c>
      <c r="H286" s="10" t="s">
        <v>109</v>
      </c>
      <c r="I286" s="8" t="s">
        <v>59</v>
      </c>
      <c r="J286" s="10" t="s">
        <v>60</v>
      </c>
      <c r="K286" s="8" t="s">
        <v>92</v>
      </c>
      <c r="L286" s="10" t="s">
        <v>93</v>
      </c>
      <c r="M286" s="10" t="str">
        <f t="shared" si="4"/>
        <v>Governmental</v>
      </c>
      <c r="N286" s="8"/>
      <c r="O286" s="8"/>
      <c r="P286" s="8" t="s">
        <v>0</v>
      </c>
    </row>
    <row r="287" spans="2:16" s="3" customFormat="1" ht="16.5" customHeight="1" x14ac:dyDescent="0.15">
      <c r="B287" s="8">
        <v>2023</v>
      </c>
      <c r="C287" s="11">
        <v>540</v>
      </c>
      <c r="D287" s="10" t="s">
        <v>444</v>
      </c>
      <c r="E287" s="8" t="s">
        <v>88</v>
      </c>
      <c r="F287" s="10" t="s">
        <v>89</v>
      </c>
      <c r="G287" s="8" t="s">
        <v>445</v>
      </c>
      <c r="H287" s="10" t="s">
        <v>446</v>
      </c>
      <c r="I287" s="8" t="s">
        <v>59</v>
      </c>
      <c r="J287" s="10" t="s">
        <v>60</v>
      </c>
      <c r="K287" s="8" t="s">
        <v>92</v>
      </c>
      <c r="L287" s="10" t="s">
        <v>93</v>
      </c>
      <c r="M287" s="10" t="str">
        <f t="shared" si="4"/>
        <v>Governmental</v>
      </c>
      <c r="N287" s="8"/>
      <c r="O287" s="8"/>
      <c r="P287" s="8" t="s">
        <v>0</v>
      </c>
    </row>
    <row r="288" spans="2:16" s="3" customFormat="1" ht="16.5" customHeight="1" x14ac:dyDescent="0.15">
      <c r="B288" s="8">
        <v>2023</v>
      </c>
      <c r="C288" s="11">
        <v>541</v>
      </c>
      <c r="D288" s="10" t="s">
        <v>447</v>
      </c>
      <c r="E288" s="8" t="s">
        <v>88</v>
      </c>
      <c r="F288" s="10" t="s">
        <v>89</v>
      </c>
      <c r="G288" s="8" t="s">
        <v>108</v>
      </c>
      <c r="H288" s="10" t="s">
        <v>109</v>
      </c>
      <c r="I288" s="8" t="s">
        <v>59</v>
      </c>
      <c r="J288" s="10" t="s">
        <v>60</v>
      </c>
      <c r="K288" s="8" t="s">
        <v>92</v>
      </c>
      <c r="L288" s="10" t="s">
        <v>93</v>
      </c>
      <c r="M288" s="10" t="str">
        <f t="shared" si="4"/>
        <v>Governmental</v>
      </c>
      <c r="N288" s="8"/>
      <c r="O288" s="8"/>
      <c r="P288" s="8" t="s">
        <v>0</v>
      </c>
    </row>
    <row r="289" spans="2:16" s="3" customFormat="1" ht="16.5" customHeight="1" x14ac:dyDescent="0.15">
      <c r="B289" s="8">
        <v>2023</v>
      </c>
      <c r="C289" s="11">
        <v>542</v>
      </c>
      <c r="D289" s="10" t="s">
        <v>448</v>
      </c>
      <c r="E289" s="8" t="s">
        <v>88</v>
      </c>
      <c r="F289" s="10" t="s">
        <v>89</v>
      </c>
      <c r="G289" s="8" t="s">
        <v>445</v>
      </c>
      <c r="H289" s="10" t="s">
        <v>446</v>
      </c>
      <c r="I289" s="8" t="s">
        <v>59</v>
      </c>
      <c r="J289" s="10" t="s">
        <v>60</v>
      </c>
      <c r="K289" s="8" t="s">
        <v>92</v>
      </c>
      <c r="L289" s="10" t="s">
        <v>93</v>
      </c>
      <c r="M289" s="10" t="str">
        <f t="shared" si="4"/>
        <v>Governmental</v>
      </c>
      <c r="N289" s="8"/>
      <c r="O289" s="8"/>
      <c r="P289" s="8" t="s">
        <v>0</v>
      </c>
    </row>
    <row r="290" spans="2:16" s="3" customFormat="1" ht="16.5" customHeight="1" x14ac:dyDescent="0.15">
      <c r="B290" s="8">
        <v>2023</v>
      </c>
      <c r="C290" s="11">
        <v>543</v>
      </c>
      <c r="D290" s="10" t="s">
        <v>449</v>
      </c>
      <c r="E290" s="8" t="s">
        <v>48</v>
      </c>
      <c r="F290" s="10" t="s">
        <v>49</v>
      </c>
      <c r="G290" s="8" t="s">
        <v>288</v>
      </c>
      <c r="H290" s="10" t="s">
        <v>289</v>
      </c>
      <c r="I290" s="8" t="s">
        <v>51</v>
      </c>
      <c r="J290" s="10" t="s">
        <v>52</v>
      </c>
      <c r="K290" s="8" t="s">
        <v>53</v>
      </c>
      <c r="L290" s="10" t="s">
        <v>54</v>
      </c>
      <c r="M290" s="10" t="str">
        <f t="shared" si="4"/>
        <v>Fiduciary</v>
      </c>
      <c r="N290" s="8"/>
      <c r="O290" s="8"/>
      <c r="P290" s="8" t="s">
        <v>0</v>
      </c>
    </row>
    <row r="291" spans="2:16" s="3" customFormat="1" ht="16.5" customHeight="1" x14ac:dyDescent="0.15">
      <c r="B291" s="8">
        <v>2023</v>
      </c>
      <c r="C291" s="11">
        <v>544</v>
      </c>
      <c r="D291" s="10" t="s">
        <v>450</v>
      </c>
      <c r="E291" s="8" t="s">
        <v>88</v>
      </c>
      <c r="F291" s="10" t="s">
        <v>89</v>
      </c>
      <c r="G291" s="8" t="s">
        <v>98</v>
      </c>
      <c r="H291" s="10" t="s">
        <v>99</v>
      </c>
      <c r="I291" s="8" t="s">
        <v>59</v>
      </c>
      <c r="J291" s="10" t="s">
        <v>60</v>
      </c>
      <c r="K291" s="8" t="s">
        <v>92</v>
      </c>
      <c r="L291" s="10" t="s">
        <v>93</v>
      </c>
      <c r="M291" s="10" t="str">
        <f t="shared" si="4"/>
        <v>Governmental</v>
      </c>
      <c r="N291" s="8"/>
      <c r="O291" s="8"/>
      <c r="P291" s="8" t="s">
        <v>0</v>
      </c>
    </row>
    <row r="292" spans="2:16" s="3" customFormat="1" ht="16.5" customHeight="1" x14ac:dyDescent="0.15">
      <c r="B292" s="8">
        <v>2023</v>
      </c>
      <c r="C292" s="11">
        <v>546</v>
      </c>
      <c r="D292" s="10" t="s">
        <v>451</v>
      </c>
      <c r="E292" s="8" t="s">
        <v>88</v>
      </c>
      <c r="F292" s="10" t="s">
        <v>89</v>
      </c>
      <c r="G292" s="8" t="s">
        <v>108</v>
      </c>
      <c r="H292" s="10" t="s">
        <v>109</v>
      </c>
      <c r="I292" s="8" t="s">
        <v>59</v>
      </c>
      <c r="J292" s="10" t="s">
        <v>60</v>
      </c>
      <c r="K292" s="8" t="s">
        <v>92</v>
      </c>
      <c r="L292" s="10" t="s">
        <v>93</v>
      </c>
      <c r="M292" s="10" t="str">
        <f t="shared" si="4"/>
        <v>Governmental</v>
      </c>
      <c r="N292" s="8"/>
      <c r="O292" s="8"/>
      <c r="P292" s="8" t="s">
        <v>0</v>
      </c>
    </row>
    <row r="293" spans="2:16" s="3" customFormat="1" ht="16.5" customHeight="1" x14ac:dyDescent="0.15">
      <c r="B293" s="8">
        <v>2023</v>
      </c>
      <c r="C293" s="11">
        <v>547</v>
      </c>
      <c r="D293" s="10" t="s">
        <v>452</v>
      </c>
      <c r="E293" s="8" t="s">
        <v>453</v>
      </c>
      <c r="F293" s="10" t="s">
        <v>454</v>
      </c>
      <c r="G293" s="8" t="s">
        <v>455</v>
      </c>
      <c r="H293" s="10" t="s">
        <v>456</v>
      </c>
      <c r="I293" s="8" t="s">
        <v>51</v>
      </c>
      <c r="J293" s="10" t="s">
        <v>52</v>
      </c>
      <c r="K293" s="8" t="s">
        <v>82</v>
      </c>
      <c r="L293" s="10" t="s">
        <v>457</v>
      </c>
      <c r="M293" s="10" t="str">
        <f t="shared" si="4"/>
        <v>Fiduciary</v>
      </c>
      <c r="N293" s="8"/>
      <c r="O293" s="8"/>
      <c r="P293" s="8" t="s">
        <v>0</v>
      </c>
    </row>
    <row r="294" spans="2:16" s="3" customFormat="1" ht="16.5" customHeight="1" x14ac:dyDescent="0.15">
      <c r="B294" s="8">
        <v>2023</v>
      </c>
      <c r="C294" s="11">
        <v>548</v>
      </c>
      <c r="D294" s="10" t="s">
        <v>458</v>
      </c>
      <c r="E294" s="8" t="s">
        <v>453</v>
      </c>
      <c r="F294" s="10" t="s">
        <v>454</v>
      </c>
      <c r="G294" s="8" t="s">
        <v>459</v>
      </c>
      <c r="H294" s="10" t="s">
        <v>460</v>
      </c>
      <c r="I294" s="8" t="s">
        <v>51</v>
      </c>
      <c r="J294" s="10" t="s">
        <v>52</v>
      </c>
      <c r="K294" s="8" t="s">
        <v>82</v>
      </c>
      <c r="L294" s="10" t="s">
        <v>457</v>
      </c>
      <c r="M294" s="10" t="str">
        <f t="shared" si="4"/>
        <v>Fiduciary</v>
      </c>
      <c r="N294" s="8"/>
      <c r="O294" s="8"/>
      <c r="P294" s="8" t="s">
        <v>0</v>
      </c>
    </row>
    <row r="295" spans="2:16" s="3" customFormat="1" ht="16.5" customHeight="1" x14ac:dyDescent="0.15">
      <c r="B295" s="8">
        <v>2023</v>
      </c>
      <c r="C295" s="11">
        <v>549</v>
      </c>
      <c r="D295" s="10" t="s">
        <v>461</v>
      </c>
      <c r="E295" s="8" t="s">
        <v>56</v>
      </c>
      <c r="F295" s="10" t="s">
        <v>57</v>
      </c>
      <c r="G295" s="8" t="s">
        <v>58</v>
      </c>
      <c r="H295" s="10" t="s">
        <v>55</v>
      </c>
      <c r="I295" s="8" t="s">
        <v>59</v>
      </c>
      <c r="J295" s="10" t="s">
        <v>60</v>
      </c>
      <c r="K295" s="8" t="s">
        <v>59</v>
      </c>
      <c r="L295" s="10" t="s">
        <v>55</v>
      </c>
      <c r="M295" s="10" t="str">
        <f t="shared" si="4"/>
        <v>Governmental</v>
      </c>
      <c r="N295" s="8"/>
      <c r="O295" s="8"/>
      <c r="P295" s="8" t="s">
        <v>0</v>
      </c>
    </row>
    <row r="296" spans="2:16" s="3" customFormat="1" ht="16.5" customHeight="1" x14ac:dyDescent="0.15">
      <c r="B296" s="8">
        <v>2023</v>
      </c>
      <c r="C296" s="11">
        <v>550</v>
      </c>
      <c r="D296" s="10" t="s">
        <v>462</v>
      </c>
      <c r="E296" s="8" t="s">
        <v>88</v>
      </c>
      <c r="F296" s="10" t="s">
        <v>89</v>
      </c>
      <c r="G296" s="8" t="s">
        <v>108</v>
      </c>
      <c r="H296" s="10" t="s">
        <v>109</v>
      </c>
      <c r="I296" s="8" t="s">
        <v>59</v>
      </c>
      <c r="J296" s="10" t="s">
        <v>60</v>
      </c>
      <c r="K296" s="8" t="s">
        <v>92</v>
      </c>
      <c r="L296" s="10" t="s">
        <v>93</v>
      </c>
      <c r="M296" s="10" t="str">
        <f t="shared" si="4"/>
        <v>Governmental</v>
      </c>
      <c r="N296" s="8"/>
      <c r="O296" s="8"/>
      <c r="P296" s="8" t="s">
        <v>0</v>
      </c>
    </row>
    <row r="297" spans="2:16" s="3" customFormat="1" ht="16.5" customHeight="1" x14ac:dyDescent="0.15">
      <c r="B297" s="8">
        <v>2023</v>
      </c>
      <c r="C297" s="11">
        <v>551</v>
      </c>
      <c r="D297" s="10" t="s">
        <v>463</v>
      </c>
      <c r="E297" s="8" t="s">
        <v>88</v>
      </c>
      <c r="F297" s="10" t="s">
        <v>89</v>
      </c>
      <c r="G297" s="8" t="s">
        <v>95</v>
      </c>
      <c r="H297" s="10" t="s">
        <v>96</v>
      </c>
      <c r="I297" s="8" t="s">
        <v>59</v>
      </c>
      <c r="J297" s="10" t="s">
        <v>60</v>
      </c>
      <c r="K297" s="8" t="s">
        <v>92</v>
      </c>
      <c r="L297" s="10" t="s">
        <v>93</v>
      </c>
      <c r="M297" s="10" t="str">
        <f t="shared" si="4"/>
        <v>Governmental</v>
      </c>
      <c r="N297" s="8"/>
      <c r="O297" s="8"/>
      <c r="P297" s="8" t="s">
        <v>0</v>
      </c>
    </row>
    <row r="298" spans="2:16" s="3" customFormat="1" ht="16.5" customHeight="1" x14ac:dyDescent="0.15">
      <c r="B298" s="8">
        <v>2023</v>
      </c>
      <c r="C298" s="11">
        <v>553</v>
      </c>
      <c r="D298" s="10" t="s">
        <v>464</v>
      </c>
      <c r="E298" s="8" t="s">
        <v>56</v>
      </c>
      <c r="F298" s="10" t="s">
        <v>57</v>
      </c>
      <c r="G298" s="8" t="s">
        <v>58</v>
      </c>
      <c r="H298" s="10" t="s">
        <v>55</v>
      </c>
      <c r="I298" s="8" t="s">
        <v>59</v>
      </c>
      <c r="J298" s="10" t="s">
        <v>60</v>
      </c>
      <c r="K298" s="8" t="s">
        <v>59</v>
      </c>
      <c r="L298" s="10" t="s">
        <v>55</v>
      </c>
      <c r="M298" s="10" t="str">
        <f t="shared" si="4"/>
        <v>Governmental</v>
      </c>
      <c r="N298" s="8"/>
      <c r="O298" s="8"/>
      <c r="P298" s="8" t="s">
        <v>0</v>
      </c>
    </row>
    <row r="299" spans="2:16" s="3" customFormat="1" ht="16.5" customHeight="1" x14ac:dyDescent="0.15">
      <c r="B299" s="8">
        <v>2023</v>
      </c>
      <c r="C299" s="11">
        <v>554</v>
      </c>
      <c r="D299" s="10" t="s">
        <v>465</v>
      </c>
      <c r="E299" s="8" t="s">
        <v>56</v>
      </c>
      <c r="F299" s="10" t="s">
        <v>57</v>
      </c>
      <c r="G299" s="8" t="s">
        <v>58</v>
      </c>
      <c r="H299" s="10" t="s">
        <v>55</v>
      </c>
      <c r="I299" s="8" t="s">
        <v>59</v>
      </c>
      <c r="J299" s="10" t="s">
        <v>60</v>
      </c>
      <c r="K299" s="8" t="s">
        <v>59</v>
      </c>
      <c r="L299" s="10" t="s">
        <v>55</v>
      </c>
      <c r="M299" s="10" t="str">
        <f t="shared" si="4"/>
        <v>Governmental</v>
      </c>
      <c r="N299" s="8"/>
      <c r="O299" s="8"/>
      <c r="P299" s="8" t="s">
        <v>0</v>
      </c>
    </row>
    <row r="300" spans="2:16" s="3" customFormat="1" ht="16.5" customHeight="1" x14ac:dyDescent="0.15">
      <c r="B300" s="8">
        <v>2023</v>
      </c>
      <c r="C300" s="11">
        <v>555</v>
      </c>
      <c r="D300" s="10" t="s">
        <v>466</v>
      </c>
      <c r="E300" s="8" t="s">
        <v>56</v>
      </c>
      <c r="F300" s="10" t="s">
        <v>57</v>
      </c>
      <c r="G300" s="8" t="s">
        <v>58</v>
      </c>
      <c r="H300" s="10" t="s">
        <v>55</v>
      </c>
      <c r="I300" s="8" t="s">
        <v>59</v>
      </c>
      <c r="J300" s="10" t="s">
        <v>60</v>
      </c>
      <c r="K300" s="8" t="s">
        <v>59</v>
      </c>
      <c r="L300" s="10" t="s">
        <v>55</v>
      </c>
      <c r="M300" s="10" t="str">
        <f t="shared" si="4"/>
        <v>Governmental</v>
      </c>
      <c r="N300" s="8"/>
      <c r="O300" s="8"/>
      <c r="P300" s="8" t="s">
        <v>0</v>
      </c>
    </row>
    <row r="301" spans="2:16" s="3" customFormat="1" ht="16.5" customHeight="1" x14ac:dyDescent="0.15">
      <c r="B301" s="8">
        <v>2023</v>
      </c>
      <c r="C301" s="11">
        <v>556</v>
      </c>
      <c r="D301" s="10" t="s">
        <v>467</v>
      </c>
      <c r="E301" s="8" t="s">
        <v>453</v>
      </c>
      <c r="F301" s="10" t="s">
        <v>454</v>
      </c>
      <c r="G301" s="8" t="s">
        <v>468</v>
      </c>
      <c r="H301" s="10" t="s">
        <v>469</v>
      </c>
      <c r="I301" s="8" t="s">
        <v>51</v>
      </c>
      <c r="J301" s="10" t="s">
        <v>52</v>
      </c>
      <c r="K301" s="8" t="s">
        <v>82</v>
      </c>
      <c r="L301" s="10" t="s">
        <v>457</v>
      </c>
      <c r="M301" s="10" t="str">
        <f t="shared" si="4"/>
        <v>Fiduciary</v>
      </c>
      <c r="N301" s="8"/>
      <c r="O301" s="8"/>
      <c r="P301" s="8" t="s">
        <v>0</v>
      </c>
    </row>
    <row r="302" spans="2:16" s="3" customFormat="1" ht="16.5" customHeight="1" x14ac:dyDescent="0.15">
      <c r="B302" s="8">
        <v>2023</v>
      </c>
      <c r="C302" s="11">
        <v>557</v>
      </c>
      <c r="D302" s="10" t="s">
        <v>470</v>
      </c>
      <c r="E302" s="8" t="s">
        <v>241</v>
      </c>
      <c r="F302" s="10" t="s">
        <v>242</v>
      </c>
      <c r="G302" s="8" t="s">
        <v>280</v>
      </c>
      <c r="H302" s="10" t="s">
        <v>281</v>
      </c>
      <c r="I302" s="8" t="s">
        <v>59</v>
      </c>
      <c r="J302" s="10" t="s">
        <v>60</v>
      </c>
      <c r="K302" s="8" t="s">
        <v>245</v>
      </c>
      <c r="L302" s="10" t="s">
        <v>246</v>
      </c>
      <c r="M302" s="10" t="str">
        <f t="shared" si="4"/>
        <v>Governmental</v>
      </c>
      <c r="N302" s="8"/>
      <c r="O302" s="8"/>
      <c r="P302" s="8" t="s">
        <v>0</v>
      </c>
    </row>
    <row r="303" spans="2:16" s="3" customFormat="1" ht="16.5" customHeight="1" x14ac:dyDescent="0.15">
      <c r="B303" s="8">
        <v>2023</v>
      </c>
      <c r="C303" s="11">
        <v>558</v>
      </c>
      <c r="D303" s="10" t="s">
        <v>471</v>
      </c>
      <c r="E303" s="8" t="s">
        <v>56</v>
      </c>
      <c r="F303" s="10" t="s">
        <v>57</v>
      </c>
      <c r="G303" s="8" t="s">
        <v>58</v>
      </c>
      <c r="H303" s="10" t="s">
        <v>55</v>
      </c>
      <c r="I303" s="8" t="s">
        <v>59</v>
      </c>
      <c r="J303" s="10" t="s">
        <v>60</v>
      </c>
      <c r="K303" s="8" t="s">
        <v>59</v>
      </c>
      <c r="L303" s="10" t="s">
        <v>55</v>
      </c>
      <c r="M303" s="10" t="str">
        <f t="shared" si="4"/>
        <v>Governmental</v>
      </c>
      <c r="N303" s="8"/>
      <c r="O303" s="8"/>
      <c r="P303" s="8" t="s">
        <v>0</v>
      </c>
    </row>
    <row r="304" spans="2:16" s="3" customFormat="1" ht="16.5" customHeight="1" x14ac:dyDescent="0.15">
      <c r="B304" s="8">
        <v>2023</v>
      </c>
      <c r="C304" s="11">
        <v>559</v>
      </c>
      <c r="D304" s="10" t="s">
        <v>472</v>
      </c>
      <c r="E304" s="8" t="s">
        <v>241</v>
      </c>
      <c r="F304" s="10" t="s">
        <v>242</v>
      </c>
      <c r="G304" s="8" t="s">
        <v>280</v>
      </c>
      <c r="H304" s="10" t="s">
        <v>281</v>
      </c>
      <c r="I304" s="8" t="s">
        <v>51</v>
      </c>
      <c r="J304" s="10" t="s">
        <v>52</v>
      </c>
      <c r="K304" s="8" t="s">
        <v>245</v>
      </c>
      <c r="L304" s="10" t="s">
        <v>246</v>
      </c>
      <c r="M304" s="10" t="str">
        <f t="shared" si="4"/>
        <v>Fiduciary</v>
      </c>
      <c r="N304" s="8"/>
      <c r="O304" s="8"/>
      <c r="P304" s="8" t="s">
        <v>0</v>
      </c>
    </row>
    <row r="305" spans="2:16" s="3" customFormat="1" ht="16.5" customHeight="1" x14ac:dyDescent="0.15">
      <c r="B305" s="8">
        <v>2023</v>
      </c>
      <c r="C305" s="11">
        <v>560</v>
      </c>
      <c r="D305" s="10" t="s">
        <v>473</v>
      </c>
      <c r="E305" s="8" t="s">
        <v>56</v>
      </c>
      <c r="F305" s="10" t="s">
        <v>57</v>
      </c>
      <c r="G305" s="8" t="s">
        <v>58</v>
      </c>
      <c r="H305" s="10" t="s">
        <v>55</v>
      </c>
      <c r="I305" s="8" t="s">
        <v>59</v>
      </c>
      <c r="J305" s="10" t="s">
        <v>60</v>
      </c>
      <c r="K305" s="8" t="s">
        <v>59</v>
      </c>
      <c r="L305" s="10" t="s">
        <v>55</v>
      </c>
      <c r="M305" s="10" t="str">
        <f t="shared" si="4"/>
        <v>Governmental</v>
      </c>
      <c r="N305" s="8"/>
      <c r="O305" s="8"/>
      <c r="P305" s="8" t="s">
        <v>0</v>
      </c>
    </row>
    <row r="306" spans="2:16" s="3" customFormat="1" ht="16.5" customHeight="1" x14ac:dyDescent="0.15">
      <c r="B306" s="8">
        <v>2023</v>
      </c>
      <c r="C306" s="11">
        <v>561</v>
      </c>
      <c r="D306" s="10" t="s">
        <v>474</v>
      </c>
      <c r="E306" s="8" t="s">
        <v>241</v>
      </c>
      <c r="F306" s="10" t="s">
        <v>242</v>
      </c>
      <c r="G306" s="8" t="s">
        <v>475</v>
      </c>
      <c r="H306" s="10" t="s">
        <v>476</v>
      </c>
      <c r="I306" s="8" t="s">
        <v>51</v>
      </c>
      <c r="J306" s="10" t="s">
        <v>52</v>
      </c>
      <c r="K306" s="8" t="s">
        <v>245</v>
      </c>
      <c r="L306" s="10" t="s">
        <v>246</v>
      </c>
      <c r="M306" s="10" t="str">
        <f t="shared" si="4"/>
        <v>Fiduciary</v>
      </c>
      <c r="N306" s="8"/>
      <c r="O306" s="8"/>
      <c r="P306" s="8" t="s">
        <v>0</v>
      </c>
    </row>
    <row r="307" spans="2:16" s="3" customFormat="1" ht="16.5" customHeight="1" x14ac:dyDescent="0.15">
      <c r="B307" s="8">
        <v>2023</v>
      </c>
      <c r="C307" s="11">
        <v>562</v>
      </c>
      <c r="D307" s="10" t="s">
        <v>477</v>
      </c>
      <c r="E307" s="8" t="s">
        <v>88</v>
      </c>
      <c r="F307" s="10" t="s">
        <v>89</v>
      </c>
      <c r="G307" s="8" t="s">
        <v>112</v>
      </c>
      <c r="H307" s="10" t="s">
        <v>113</v>
      </c>
      <c r="I307" s="8" t="s">
        <v>59</v>
      </c>
      <c r="J307" s="10" t="s">
        <v>60</v>
      </c>
      <c r="K307" s="8" t="s">
        <v>92</v>
      </c>
      <c r="L307" s="10" t="s">
        <v>93</v>
      </c>
      <c r="M307" s="10" t="str">
        <f t="shared" si="4"/>
        <v>Governmental</v>
      </c>
      <c r="N307" s="8"/>
      <c r="O307" s="8"/>
      <c r="P307" s="8" t="s">
        <v>0</v>
      </c>
    </row>
    <row r="308" spans="2:16" s="3" customFormat="1" ht="16.5" customHeight="1" x14ac:dyDescent="0.15">
      <c r="B308" s="8">
        <v>2023</v>
      </c>
      <c r="C308" s="11">
        <v>563</v>
      </c>
      <c r="D308" s="10" t="s">
        <v>478</v>
      </c>
      <c r="E308" s="8" t="s">
        <v>241</v>
      </c>
      <c r="F308" s="10" t="s">
        <v>242</v>
      </c>
      <c r="G308" s="8" t="s">
        <v>280</v>
      </c>
      <c r="H308" s="10" t="s">
        <v>281</v>
      </c>
      <c r="I308" s="8" t="s">
        <v>51</v>
      </c>
      <c r="J308" s="10" t="s">
        <v>52</v>
      </c>
      <c r="K308" s="8" t="s">
        <v>245</v>
      </c>
      <c r="L308" s="10" t="s">
        <v>246</v>
      </c>
      <c r="M308" s="10" t="str">
        <f t="shared" si="4"/>
        <v>Fiduciary</v>
      </c>
      <c r="N308" s="8"/>
      <c r="O308" s="8"/>
      <c r="P308" s="8" t="s">
        <v>0</v>
      </c>
    </row>
    <row r="309" spans="2:16" s="3" customFormat="1" ht="16.5" customHeight="1" x14ac:dyDescent="0.15">
      <c r="B309" s="8">
        <v>2023</v>
      </c>
      <c r="C309" s="11">
        <v>564</v>
      </c>
      <c r="D309" s="10" t="s">
        <v>479</v>
      </c>
      <c r="E309" s="8" t="s">
        <v>78</v>
      </c>
      <c r="F309" s="10" t="s">
        <v>79</v>
      </c>
      <c r="G309" s="8" t="s">
        <v>417</v>
      </c>
      <c r="H309" s="10" t="s">
        <v>418</v>
      </c>
      <c r="I309" s="8" t="s">
        <v>82</v>
      </c>
      <c r="J309" s="10" t="s">
        <v>83</v>
      </c>
      <c r="K309" s="8" t="s">
        <v>84</v>
      </c>
      <c r="L309" s="10" t="s">
        <v>85</v>
      </c>
      <c r="M309" s="10" t="str">
        <f>+J309&amp;" - "&amp;L309</f>
        <v>Proprietary - Internal Fund</v>
      </c>
      <c r="N309" s="8"/>
      <c r="O309" s="8"/>
      <c r="P309" s="8" t="s">
        <v>0</v>
      </c>
    </row>
    <row r="310" spans="2:16" s="3" customFormat="1" ht="16.5" customHeight="1" x14ac:dyDescent="0.15">
      <c r="B310" s="8">
        <v>2023</v>
      </c>
      <c r="C310" s="11">
        <v>565</v>
      </c>
      <c r="D310" s="10" t="s">
        <v>480</v>
      </c>
      <c r="E310" s="8" t="s">
        <v>241</v>
      </c>
      <c r="F310" s="10" t="s">
        <v>242</v>
      </c>
      <c r="G310" s="8" t="s">
        <v>280</v>
      </c>
      <c r="H310" s="10" t="s">
        <v>281</v>
      </c>
      <c r="I310" s="8" t="s">
        <v>51</v>
      </c>
      <c r="J310" s="10" t="s">
        <v>52</v>
      </c>
      <c r="K310" s="8" t="s">
        <v>245</v>
      </c>
      <c r="L310" s="10" t="s">
        <v>246</v>
      </c>
      <c r="M310" s="10" t="str">
        <f t="shared" si="4"/>
        <v>Fiduciary</v>
      </c>
      <c r="N310" s="8"/>
      <c r="O310" s="8"/>
      <c r="P310" s="8" t="s">
        <v>0</v>
      </c>
    </row>
    <row r="311" spans="2:16" s="3" customFormat="1" ht="16.5" customHeight="1" x14ac:dyDescent="0.15">
      <c r="B311" s="8">
        <v>2023</v>
      </c>
      <c r="C311" s="11">
        <v>566</v>
      </c>
      <c r="D311" s="10" t="s">
        <v>481</v>
      </c>
      <c r="E311" s="8" t="s">
        <v>241</v>
      </c>
      <c r="F311" s="10" t="s">
        <v>242</v>
      </c>
      <c r="G311" s="8" t="s">
        <v>280</v>
      </c>
      <c r="H311" s="10" t="s">
        <v>281</v>
      </c>
      <c r="I311" s="8" t="s">
        <v>51</v>
      </c>
      <c r="J311" s="10" t="s">
        <v>52</v>
      </c>
      <c r="K311" s="8" t="s">
        <v>245</v>
      </c>
      <c r="L311" s="10" t="s">
        <v>246</v>
      </c>
      <c r="M311" s="10" t="str">
        <f t="shared" si="4"/>
        <v>Fiduciary</v>
      </c>
      <c r="N311" s="8"/>
      <c r="O311" s="8"/>
      <c r="P311" s="8" t="s">
        <v>0</v>
      </c>
    </row>
    <row r="312" spans="2:16" s="3" customFormat="1" ht="16.5" customHeight="1" x14ac:dyDescent="0.15">
      <c r="B312" s="8">
        <v>2023</v>
      </c>
      <c r="C312" s="11">
        <v>567</v>
      </c>
      <c r="D312" s="10" t="s">
        <v>482</v>
      </c>
      <c r="E312" s="8" t="s">
        <v>241</v>
      </c>
      <c r="F312" s="10" t="s">
        <v>242</v>
      </c>
      <c r="G312" s="8" t="s">
        <v>280</v>
      </c>
      <c r="H312" s="10" t="s">
        <v>281</v>
      </c>
      <c r="I312" s="8" t="s">
        <v>51</v>
      </c>
      <c r="J312" s="10" t="s">
        <v>52</v>
      </c>
      <c r="K312" s="8" t="s">
        <v>245</v>
      </c>
      <c r="L312" s="10" t="s">
        <v>246</v>
      </c>
      <c r="M312" s="10" t="str">
        <f t="shared" si="4"/>
        <v>Fiduciary</v>
      </c>
      <c r="N312" s="8"/>
      <c r="O312" s="8"/>
      <c r="P312" s="8" t="s">
        <v>0</v>
      </c>
    </row>
    <row r="313" spans="2:16" s="3" customFormat="1" ht="16.5" customHeight="1" x14ac:dyDescent="0.15">
      <c r="B313" s="8">
        <v>2023</v>
      </c>
      <c r="C313" s="11">
        <v>568</v>
      </c>
      <c r="D313" s="10" t="s">
        <v>483</v>
      </c>
      <c r="E313" s="8" t="s">
        <v>241</v>
      </c>
      <c r="F313" s="10" t="s">
        <v>242</v>
      </c>
      <c r="G313" s="8" t="s">
        <v>280</v>
      </c>
      <c r="H313" s="10" t="s">
        <v>281</v>
      </c>
      <c r="I313" s="8" t="s">
        <v>51</v>
      </c>
      <c r="J313" s="10" t="s">
        <v>52</v>
      </c>
      <c r="K313" s="8" t="s">
        <v>245</v>
      </c>
      <c r="L313" s="10" t="s">
        <v>246</v>
      </c>
      <c r="M313" s="10" t="str">
        <f t="shared" si="4"/>
        <v>Fiduciary</v>
      </c>
      <c r="N313" s="8"/>
      <c r="O313" s="8"/>
      <c r="P313" s="8" t="s">
        <v>0</v>
      </c>
    </row>
    <row r="314" spans="2:16" s="3" customFormat="1" ht="16.5" customHeight="1" x14ac:dyDescent="0.15">
      <c r="B314" s="8">
        <v>2023</v>
      </c>
      <c r="C314" s="11">
        <v>571</v>
      </c>
      <c r="D314" s="10" t="s">
        <v>484</v>
      </c>
      <c r="E314" s="8" t="s">
        <v>56</v>
      </c>
      <c r="F314" s="10" t="s">
        <v>57</v>
      </c>
      <c r="G314" s="8" t="s">
        <v>58</v>
      </c>
      <c r="H314" s="10" t="s">
        <v>55</v>
      </c>
      <c r="I314" s="8" t="s">
        <v>59</v>
      </c>
      <c r="J314" s="10" t="s">
        <v>60</v>
      </c>
      <c r="K314" s="8" t="s">
        <v>59</v>
      </c>
      <c r="L314" s="10" t="s">
        <v>55</v>
      </c>
      <c r="M314" s="10" t="str">
        <f t="shared" si="4"/>
        <v>Governmental</v>
      </c>
      <c r="N314" s="8"/>
      <c r="O314" s="8"/>
      <c r="P314" s="8" t="s">
        <v>0</v>
      </c>
    </row>
    <row r="315" spans="2:16" s="3" customFormat="1" ht="16.5" customHeight="1" x14ac:dyDescent="0.15">
      <c r="B315" s="8">
        <v>2023</v>
      </c>
      <c r="C315" s="11">
        <v>572</v>
      </c>
      <c r="D315" s="10" t="s">
        <v>485</v>
      </c>
      <c r="E315" s="8" t="s">
        <v>241</v>
      </c>
      <c r="F315" s="10" t="s">
        <v>242</v>
      </c>
      <c r="G315" s="8" t="s">
        <v>280</v>
      </c>
      <c r="H315" s="10" t="s">
        <v>281</v>
      </c>
      <c r="I315" s="8" t="s">
        <v>51</v>
      </c>
      <c r="J315" s="10" t="s">
        <v>52</v>
      </c>
      <c r="K315" s="8" t="s">
        <v>245</v>
      </c>
      <c r="L315" s="10" t="s">
        <v>246</v>
      </c>
      <c r="M315" s="10" t="str">
        <f t="shared" si="4"/>
        <v>Fiduciary</v>
      </c>
      <c r="N315" s="8"/>
      <c r="O315" s="8"/>
      <c r="P315" s="8" t="s">
        <v>0</v>
      </c>
    </row>
    <row r="316" spans="2:16" s="3" customFormat="1" ht="16.5" customHeight="1" x14ac:dyDescent="0.15">
      <c r="B316" s="8">
        <v>2023</v>
      </c>
      <c r="C316" s="11">
        <v>573</v>
      </c>
      <c r="D316" s="10" t="s">
        <v>486</v>
      </c>
      <c r="E316" s="8" t="s">
        <v>241</v>
      </c>
      <c r="F316" s="10" t="s">
        <v>242</v>
      </c>
      <c r="G316" s="8" t="s">
        <v>280</v>
      </c>
      <c r="H316" s="10" t="s">
        <v>281</v>
      </c>
      <c r="I316" s="8" t="s">
        <v>51</v>
      </c>
      <c r="J316" s="10" t="s">
        <v>52</v>
      </c>
      <c r="K316" s="8" t="s">
        <v>245</v>
      </c>
      <c r="L316" s="10" t="s">
        <v>246</v>
      </c>
      <c r="M316" s="10" t="str">
        <f t="shared" si="4"/>
        <v>Fiduciary</v>
      </c>
      <c r="N316" s="8"/>
      <c r="O316" s="8"/>
      <c r="P316" s="8" t="s">
        <v>0</v>
      </c>
    </row>
    <row r="317" spans="2:16" s="3" customFormat="1" ht="16.5" customHeight="1" x14ac:dyDescent="0.15">
      <c r="B317" s="8">
        <v>2023</v>
      </c>
      <c r="C317" s="11">
        <v>574</v>
      </c>
      <c r="D317" s="10" t="s">
        <v>487</v>
      </c>
      <c r="E317" s="8" t="s">
        <v>241</v>
      </c>
      <c r="F317" s="10" t="s">
        <v>242</v>
      </c>
      <c r="G317" s="8" t="s">
        <v>280</v>
      </c>
      <c r="H317" s="10" t="s">
        <v>281</v>
      </c>
      <c r="I317" s="8" t="s">
        <v>51</v>
      </c>
      <c r="J317" s="10" t="s">
        <v>52</v>
      </c>
      <c r="K317" s="8" t="s">
        <v>245</v>
      </c>
      <c r="L317" s="10" t="s">
        <v>246</v>
      </c>
      <c r="M317" s="10" t="str">
        <f t="shared" si="4"/>
        <v>Fiduciary</v>
      </c>
      <c r="N317" s="8"/>
      <c r="O317" s="8"/>
      <c r="P317" s="8" t="s">
        <v>0</v>
      </c>
    </row>
    <row r="318" spans="2:16" s="3" customFormat="1" ht="16.5" customHeight="1" x14ac:dyDescent="0.15">
      <c r="B318" s="8">
        <v>2023</v>
      </c>
      <c r="C318" s="11">
        <v>575</v>
      </c>
      <c r="D318" s="10" t="s">
        <v>488</v>
      </c>
      <c r="E318" s="8" t="s">
        <v>241</v>
      </c>
      <c r="F318" s="10" t="s">
        <v>242</v>
      </c>
      <c r="G318" s="8" t="s">
        <v>280</v>
      </c>
      <c r="H318" s="10" t="s">
        <v>281</v>
      </c>
      <c r="I318" s="8" t="s">
        <v>51</v>
      </c>
      <c r="J318" s="10" t="s">
        <v>52</v>
      </c>
      <c r="K318" s="8" t="s">
        <v>245</v>
      </c>
      <c r="L318" s="10" t="s">
        <v>246</v>
      </c>
      <c r="M318" s="10" t="str">
        <f t="shared" si="4"/>
        <v>Fiduciary</v>
      </c>
      <c r="N318" s="8"/>
      <c r="O318" s="8"/>
      <c r="P318" s="8" t="s">
        <v>0</v>
      </c>
    </row>
    <row r="319" spans="2:16" s="3" customFormat="1" ht="16.5" customHeight="1" x14ac:dyDescent="0.15">
      <c r="B319" s="8">
        <v>2023</v>
      </c>
      <c r="C319" s="11">
        <v>578</v>
      </c>
      <c r="D319" s="10" t="s">
        <v>489</v>
      </c>
      <c r="E319" s="8" t="s">
        <v>241</v>
      </c>
      <c r="F319" s="10" t="s">
        <v>242</v>
      </c>
      <c r="G319" s="8" t="s">
        <v>280</v>
      </c>
      <c r="H319" s="10" t="s">
        <v>281</v>
      </c>
      <c r="I319" s="8" t="s">
        <v>51</v>
      </c>
      <c r="J319" s="10" t="s">
        <v>52</v>
      </c>
      <c r="K319" s="8" t="s">
        <v>245</v>
      </c>
      <c r="L319" s="10" t="s">
        <v>246</v>
      </c>
      <c r="M319" s="10" t="str">
        <f t="shared" si="4"/>
        <v>Fiduciary</v>
      </c>
      <c r="N319" s="8"/>
      <c r="O319" s="8"/>
      <c r="P319" s="8" t="s">
        <v>0</v>
      </c>
    </row>
    <row r="320" spans="2:16" s="3" customFormat="1" ht="16.5" customHeight="1" x14ac:dyDescent="0.15">
      <c r="B320" s="8">
        <v>2023</v>
      </c>
      <c r="C320" s="11">
        <v>579</v>
      </c>
      <c r="D320" s="10" t="s">
        <v>490</v>
      </c>
      <c r="E320" s="8" t="s">
        <v>71</v>
      </c>
      <c r="F320" s="10" t="s">
        <v>72</v>
      </c>
      <c r="G320" s="8" t="s">
        <v>73</v>
      </c>
      <c r="H320" s="10" t="s">
        <v>74</v>
      </c>
      <c r="I320" s="8" t="s">
        <v>59</v>
      </c>
      <c r="J320" s="10" t="s">
        <v>60</v>
      </c>
      <c r="K320" s="8" t="s">
        <v>75</v>
      </c>
      <c r="L320" s="10" t="s">
        <v>76</v>
      </c>
      <c r="M320" s="10" t="str">
        <f t="shared" si="4"/>
        <v>Governmental</v>
      </c>
      <c r="N320" s="8"/>
      <c r="O320" s="8"/>
      <c r="P320" s="8" t="s">
        <v>0</v>
      </c>
    </row>
    <row r="321" spans="2:16" s="3" customFormat="1" ht="16.5" customHeight="1" x14ac:dyDescent="0.15">
      <c r="B321" s="8">
        <v>2023</v>
      </c>
      <c r="C321" s="11">
        <v>580</v>
      </c>
      <c r="D321" s="10" t="s">
        <v>491</v>
      </c>
      <c r="E321" s="8" t="s">
        <v>241</v>
      </c>
      <c r="F321" s="10" t="s">
        <v>242</v>
      </c>
      <c r="G321" s="8" t="s">
        <v>280</v>
      </c>
      <c r="H321" s="10" t="s">
        <v>281</v>
      </c>
      <c r="I321" s="8" t="s">
        <v>51</v>
      </c>
      <c r="J321" s="10" t="s">
        <v>52</v>
      </c>
      <c r="K321" s="8" t="s">
        <v>245</v>
      </c>
      <c r="L321" s="10" t="s">
        <v>246</v>
      </c>
      <c r="M321" s="10" t="str">
        <f t="shared" si="4"/>
        <v>Fiduciary</v>
      </c>
      <c r="N321" s="8"/>
      <c r="O321" s="8"/>
      <c r="P321" s="8" t="s">
        <v>0</v>
      </c>
    </row>
    <row r="322" spans="2:16" s="3" customFormat="1" ht="16.5" customHeight="1" x14ac:dyDescent="0.15">
      <c r="B322" s="8">
        <v>2023</v>
      </c>
      <c r="C322" s="11">
        <v>581</v>
      </c>
      <c r="D322" s="10" t="s">
        <v>492</v>
      </c>
      <c r="E322" s="8" t="s">
        <v>241</v>
      </c>
      <c r="F322" s="10" t="s">
        <v>242</v>
      </c>
      <c r="G322" s="8" t="s">
        <v>280</v>
      </c>
      <c r="H322" s="10" t="s">
        <v>281</v>
      </c>
      <c r="I322" s="8" t="s">
        <v>51</v>
      </c>
      <c r="J322" s="10" t="s">
        <v>52</v>
      </c>
      <c r="K322" s="8" t="s">
        <v>245</v>
      </c>
      <c r="L322" s="10" t="s">
        <v>246</v>
      </c>
      <c r="M322" s="10" t="str">
        <f t="shared" si="4"/>
        <v>Fiduciary</v>
      </c>
      <c r="N322" s="8"/>
      <c r="O322" s="8"/>
      <c r="P322" s="8" t="s">
        <v>0</v>
      </c>
    </row>
    <row r="323" spans="2:16" s="3" customFormat="1" ht="16.5" customHeight="1" x14ac:dyDescent="0.15">
      <c r="B323" s="8">
        <v>2023</v>
      </c>
      <c r="C323" s="11">
        <v>582</v>
      </c>
      <c r="D323" s="10" t="s">
        <v>493</v>
      </c>
      <c r="E323" s="8" t="s">
        <v>56</v>
      </c>
      <c r="F323" s="10" t="s">
        <v>57</v>
      </c>
      <c r="G323" s="8" t="s">
        <v>58</v>
      </c>
      <c r="H323" s="10" t="s">
        <v>55</v>
      </c>
      <c r="I323" s="8" t="s">
        <v>59</v>
      </c>
      <c r="J323" s="10" t="s">
        <v>60</v>
      </c>
      <c r="K323" s="8" t="s">
        <v>59</v>
      </c>
      <c r="L323" s="10" t="s">
        <v>55</v>
      </c>
      <c r="M323" s="10" t="str">
        <f t="shared" si="4"/>
        <v>Governmental</v>
      </c>
      <c r="N323" s="8"/>
      <c r="O323" s="8"/>
      <c r="P323" s="8" t="s">
        <v>0</v>
      </c>
    </row>
    <row r="324" spans="2:16" s="3" customFormat="1" ht="16.5" customHeight="1" x14ac:dyDescent="0.15">
      <c r="B324" s="8">
        <v>2023</v>
      </c>
      <c r="C324" s="11">
        <v>583</v>
      </c>
      <c r="D324" s="10" t="s">
        <v>494</v>
      </c>
      <c r="E324" s="8" t="s">
        <v>241</v>
      </c>
      <c r="F324" s="10" t="s">
        <v>242</v>
      </c>
      <c r="G324" s="8" t="s">
        <v>280</v>
      </c>
      <c r="H324" s="10" t="s">
        <v>281</v>
      </c>
      <c r="I324" s="8" t="s">
        <v>51</v>
      </c>
      <c r="J324" s="10" t="s">
        <v>52</v>
      </c>
      <c r="K324" s="8" t="s">
        <v>245</v>
      </c>
      <c r="L324" s="10" t="s">
        <v>246</v>
      </c>
      <c r="M324" s="10" t="str">
        <f t="shared" ref="M324:M387" si="5">+J324</f>
        <v>Fiduciary</v>
      </c>
      <c r="N324" s="8"/>
      <c r="O324" s="8"/>
      <c r="P324" s="8" t="s">
        <v>0</v>
      </c>
    </row>
    <row r="325" spans="2:16" s="3" customFormat="1" ht="16.5" customHeight="1" x14ac:dyDescent="0.15">
      <c r="B325" s="8">
        <v>2023</v>
      </c>
      <c r="C325" s="11">
        <v>584</v>
      </c>
      <c r="D325" s="10" t="s">
        <v>495</v>
      </c>
      <c r="E325" s="8" t="s">
        <v>241</v>
      </c>
      <c r="F325" s="10" t="s">
        <v>242</v>
      </c>
      <c r="G325" s="8" t="s">
        <v>280</v>
      </c>
      <c r="H325" s="10" t="s">
        <v>281</v>
      </c>
      <c r="I325" s="8" t="s">
        <v>51</v>
      </c>
      <c r="J325" s="10" t="s">
        <v>52</v>
      </c>
      <c r="K325" s="8" t="s">
        <v>245</v>
      </c>
      <c r="L325" s="10" t="s">
        <v>246</v>
      </c>
      <c r="M325" s="10" t="str">
        <f t="shared" si="5"/>
        <v>Fiduciary</v>
      </c>
      <c r="N325" s="8"/>
      <c r="O325" s="8"/>
      <c r="P325" s="8" t="s">
        <v>0</v>
      </c>
    </row>
    <row r="326" spans="2:16" s="3" customFormat="1" ht="16.5" customHeight="1" x14ac:dyDescent="0.15">
      <c r="B326" s="8">
        <v>2023</v>
      </c>
      <c r="C326" s="11">
        <v>586</v>
      </c>
      <c r="D326" s="10" t="s">
        <v>496</v>
      </c>
      <c r="E326" s="8" t="s">
        <v>241</v>
      </c>
      <c r="F326" s="10" t="s">
        <v>242</v>
      </c>
      <c r="G326" s="8" t="s">
        <v>280</v>
      </c>
      <c r="H326" s="10" t="s">
        <v>281</v>
      </c>
      <c r="I326" s="8" t="s">
        <v>51</v>
      </c>
      <c r="J326" s="10" t="s">
        <v>52</v>
      </c>
      <c r="K326" s="8" t="s">
        <v>245</v>
      </c>
      <c r="L326" s="10" t="s">
        <v>246</v>
      </c>
      <c r="M326" s="10" t="str">
        <f t="shared" si="5"/>
        <v>Fiduciary</v>
      </c>
      <c r="N326" s="8"/>
      <c r="O326" s="8"/>
      <c r="P326" s="8" t="s">
        <v>0</v>
      </c>
    </row>
    <row r="327" spans="2:16" s="3" customFormat="1" ht="16.5" customHeight="1" x14ac:dyDescent="0.15">
      <c r="B327" s="8">
        <v>2023</v>
      </c>
      <c r="C327" s="11">
        <v>587</v>
      </c>
      <c r="D327" s="10" t="s">
        <v>497</v>
      </c>
      <c r="E327" s="8" t="s">
        <v>241</v>
      </c>
      <c r="F327" s="10" t="s">
        <v>242</v>
      </c>
      <c r="G327" s="8" t="s">
        <v>280</v>
      </c>
      <c r="H327" s="10" t="s">
        <v>281</v>
      </c>
      <c r="I327" s="8" t="s">
        <v>51</v>
      </c>
      <c r="J327" s="10" t="s">
        <v>52</v>
      </c>
      <c r="K327" s="8" t="s">
        <v>245</v>
      </c>
      <c r="L327" s="10" t="s">
        <v>246</v>
      </c>
      <c r="M327" s="10" t="str">
        <f t="shared" si="5"/>
        <v>Fiduciary</v>
      </c>
      <c r="N327" s="8"/>
      <c r="O327" s="8"/>
      <c r="P327" s="8" t="s">
        <v>0</v>
      </c>
    </row>
    <row r="328" spans="2:16" s="3" customFormat="1" ht="16.5" customHeight="1" x14ac:dyDescent="0.15">
      <c r="B328" s="8">
        <v>2023</v>
      </c>
      <c r="C328" s="11">
        <v>588</v>
      </c>
      <c r="D328" s="10" t="s">
        <v>498</v>
      </c>
      <c r="E328" s="8" t="s">
        <v>241</v>
      </c>
      <c r="F328" s="10" t="s">
        <v>242</v>
      </c>
      <c r="G328" s="8" t="s">
        <v>280</v>
      </c>
      <c r="H328" s="10" t="s">
        <v>281</v>
      </c>
      <c r="I328" s="8" t="s">
        <v>51</v>
      </c>
      <c r="J328" s="10" t="s">
        <v>52</v>
      </c>
      <c r="K328" s="8" t="s">
        <v>245</v>
      </c>
      <c r="L328" s="10" t="s">
        <v>246</v>
      </c>
      <c r="M328" s="10" t="str">
        <f t="shared" si="5"/>
        <v>Fiduciary</v>
      </c>
      <c r="N328" s="8"/>
      <c r="O328" s="8"/>
      <c r="P328" s="8" t="s">
        <v>0</v>
      </c>
    </row>
    <row r="329" spans="2:16" s="3" customFormat="1" ht="16.5" customHeight="1" x14ac:dyDescent="0.15">
      <c r="B329" s="8">
        <v>2023</v>
      </c>
      <c r="C329" s="11">
        <v>589</v>
      </c>
      <c r="D329" s="10" t="s">
        <v>499</v>
      </c>
      <c r="E329" s="8" t="s">
        <v>71</v>
      </c>
      <c r="F329" s="10" t="s">
        <v>72</v>
      </c>
      <c r="G329" s="8" t="s">
        <v>73</v>
      </c>
      <c r="H329" s="10" t="s">
        <v>74</v>
      </c>
      <c r="I329" s="8" t="s">
        <v>59</v>
      </c>
      <c r="J329" s="10" t="s">
        <v>60</v>
      </c>
      <c r="K329" s="8" t="s">
        <v>75</v>
      </c>
      <c r="L329" s="10" t="s">
        <v>76</v>
      </c>
      <c r="M329" s="10" t="str">
        <f t="shared" si="5"/>
        <v>Governmental</v>
      </c>
      <c r="N329" s="8"/>
      <c r="O329" s="8"/>
      <c r="P329" s="8" t="s">
        <v>0</v>
      </c>
    </row>
    <row r="330" spans="2:16" s="3" customFormat="1" ht="16.5" customHeight="1" x14ac:dyDescent="0.15">
      <c r="B330" s="8">
        <v>2023</v>
      </c>
      <c r="C330" s="11">
        <v>590</v>
      </c>
      <c r="D330" s="10" t="s">
        <v>500</v>
      </c>
      <c r="E330" s="8" t="s">
        <v>371</v>
      </c>
      <c r="F330" s="10" t="s">
        <v>372</v>
      </c>
      <c r="G330" s="8" t="s">
        <v>441</v>
      </c>
      <c r="H330" s="10" t="s">
        <v>442</v>
      </c>
      <c r="I330" s="8" t="s">
        <v>82</v>
      </c>
      <c r="J330" s="10" t="s">
        <v>83</v>
      </c>
      <c r="K330" s="8" t="s">
        <v>375</v>
      </c>
      <c r="L330" s="10" t="s">
        <v>376</v>
      </c>
      <c r="M330" s="10" t="str">
        <f>+J330&amp;" - "&amp;L330</f>
        <v>Proprietary - Enterprise Fund</v>
      </c>
      <c r="N330" s="8"/>
      <c r="O330" s="8"/>
      <c r="P330" s="8" t="s">
        <v>0</v>
      </c>
    </row>
    <row r="331" spans="2:16" s="3" customFormat="1" ht="16.5" customHeight="1" x14ac:dyDescent="0.15">
      <c r="B331" s="8">
        <v>2023</v>
      </c>
      <c r="C331" s="11">
        <v>591</v>
      </c>
      <c r="D331" s="10" t="s">
        <v>501</v>
      </c>
      <c r="E331" s="8" t="s">
        <v>453</v>
      </c>
      <c r="F331" s="10" t="s">
        <v>454</v>
      </c>
      <c r="G331" s="8" t="s">
        <v>502</v>
      </c>
      <c r="H331" s="10" t="s">
        <v>503</v>
      </c>
      <c r="I331" s="8" t="s">
        <v>51</v>
      </c>
      <c r="J331" s="10" t="s">
        <v>52</v>
      </c>
      <c r="K331" s="8" t="s">
        <v>82</v>
      </c>
      <c r="L331" s="10" t="s">
        <v>457</v>
      </c>
      <c r="M331" s="10" t="str">
        <f t="shared" si="5"/>
        <v>Fiduciary</v>
      </c>
      <c r="N331" s="8"/>
      <c r="O331" s="8"/>
      <c r="P331" s="8" t="s">
        <v>0</v>
      </c>
    </row>
    <row r="332" spans="2:16" s="3" customFormat="1" ht="16.5" customHeight="1" x14ac:dyDescent="0.15">
      <c r="B332" s="8">
        <v>2023</v>
      </c>
      <c r="C332" s="11">
        <v>592</v>
      </c>
      <c r="D332" s="10" t="s">
        <v>504</v>
      </c>
      <c r="E332" s="8" t="s">
        <v>453</v>
      </c>
      <c r="F332" s="10" t="s">
        <v>454</v>
      </c>
      <c r="G332" s="8" t="s">
        <v>455</v>
      </c>
      <c r="H332" s="10" t="s">
        <v>456</v>
      </c>
      <c r="I332" s="8" t="s">
        <v>51</v>
      </c>
      <c r="J332" s="10" t="s">
        <v>52</v>
      </c>
      <c r="K332" s="8" t="s">
        <v>82</v>
      </c>
      <c r="L332" s="10" t="s">
        <v>457</v>
      </c>
      <c r="M332" s="10" t="str">
        <f t="shared" si="5"/>
        <v>Fiduciary</v>
      </c>
      <c r="N332" s="8"/>
      <c r="O332" s="8"/>
      <c r="P332" s="8" t="s">
        <v>0</v>
      </c>
    </row>
    <row r="333" spans="2:16" s="3" customFormat="1" ht="16.5" customHeight="1" x14ac:dyDescent="0.15">
      <c r="B333" s="8">
        <v>2023</v>
      </c>
      <c r="C333" s="11">
        <v>593</v>
      </c>
      <c r="D333" s="10" t="s">
        <v>505</v>
      </c>
      <c r="E333" s="8" t="s">
        <v>453</v>
      </c>
      <c r="F333" s="10" t="s">
        <v>454</v>
      </c>
      <c r="G333" s="8" t="s">
        <v>506</v>
      </c>
      <c r="H333" s="10" t="s">
        <v>507</v>
      </c>
      <c r="I333" s="8" t="s">
        <v>51</v>
      </c>
      <c r="J333" s="10" t="s">
        <v>52</v>
      </c>
      <c r="K333" s="8" t="s">
        <v>82</v>
      </c>
      <c r="L333" s="10" t="s">
        <v>457</v>
      </c>
      <c r="M333" s="10" t="str">
        <f t="shared" si="5"/>
        <v>Fiduciary</v>
      </c>
      <c r="N333" s="8"/>
      <c r="O333" s="8"/>
      <c r="P333" s="8" t="s">
        <v>0</v>
      </c>
    </row>
    <row r="334" spans="2:16" s="3" customFormat="1" ht="16.5" customHeight="1" x14ac:dyDescent="0.15">
      <c r="B334" s="8">
        <v>2023</v>
      </c>
      <c r="C334" s="11">
        <v>594</v>
      </c>
      <c r="D334" s="10" t="s">
        <v>508</v>
      </c>
      <c r="E334" s="8" t="s">
        <v>453</v>
      </c>
      <c r="F334" s="10" t="s">
        <v>454</v>
      </c>
      <c r="G334" s="8" t="s">
        <v>509</v>
      </c>
      <c r="H334" s="10" t="s">
        <v>510</v>
      </c>
      <c r="I334" s="8" t="s">
        <v>51</v>
      </c>
      <c r="J334" s="10" t="s">
        <v>52</v>
      </c>
      <c r="K334" s="8" t="s">
        <v>82</v>
      </c>
      <c r="L334" s="10" t="s">
        <v>457</v>
      </c>
      <c r="M334" s="10" t="str">
        <f t="shared" si="5"/>
        <v>Fiduciary</v>
      </c>
      <c r="N334" s="8"/>
      <c r="O334" s="8"/>
      <c r="P334" s="8" t="s">
        <v>0</v>
      </c>
    </row>
    <row r="335" spans="2:16" s="3" customFormat="1" ht="16.5" customHeight="1" x14ac:dyDescent="0.15">
      <c r="B335" s="8">
        <v>2023</v>
      </c>
      <c r="C335" s="11">
        <v>595</v>
      </c>
      <c r="D335" s="10" t="s">
        <v>511</v>
      </c>
      <c r="E335" s="8" t="s">
        <v>453</v>
      </c>
      <c r="F335" s="10" t="s">
        <v>454</v>
      </c>
      <c r="G335" s="8" t="s">
        <v>455</v>
      </c>
      <c r="H335" s="10" t="s">
        <v>456</v>
      </c>
      <c r="I335" s="8" t="s">
        <v>51</v>
      </c>
      <c r="J335" s="10" t="s">
        <v>52</v>
      </c>
      <c r="K335" s="8" t="s">
        <v>82</v>
      </c>
      <c r="L335" s="10" t="s">
        <v>457</v>
      </c>
      <c r="M335" s="10" t="str">
        <f t="shared" si="5"/>
        <v>Fiduciary</v>
      </c>
      <c r="N335" s="8"/>
      <c r="O335" s="8"/>
      <c r="P335" s="8" t="s">
        <v>0</v>
      </c>
    </row>
    <row r="336" spans="2:16" s="3" customFormat="1" ht="16.5" customHeight="1" x14ac:dyDescent="0.15">
      <c r="B336" s="8">
        <v>2023</v>
      </c>
      <c r="C336" s="11">
        <v>596</v>
      </c>
      <c r="D336" s="10" t="s">
        <v>512</v>
      </c>
      <c r="E336" s="8" t="s">
        <v>88</v>
      </c>
      <c r="F336" s="10" t="s">
        <v>89</v>
      </c>
      <c r="G336" s="8" t="s">
        <v>95</v>
      </c>
      <c r="H336" s="10" t="s">
        <v>96</v>
      </c>
      <c r="I336" s="8" t="s">
        <v>59</v>
      </c>
      <c r="J336" s="10" t="s">
        <v>60</v>
      </c>
      <c r="K336" s="8" t="s">
        <v>92</v>
      </c>
      <c r="L336" s="10" t="s">
        <v>93</v>
      </c>
      <c r="M336" s="10" t="str">
        <f t="shared" si="5"/>
        <v>Governmental</v>
      </c>
      <c r="N336" s="8"/>
      <c r="O336" s="8"/>
      <c r="P336" s="8" t="s">
        <v>0</v>
      </c>
    </row>
    <row r="337" spans="2:16" s="3" customFormat="1" ht="16.5" customHeight="1" x14ac:dyDescent="0.15">
      <c r="B337" s="8">
        <v>2023</v>
      </c>
      <c r="C337" s="11">
        <v>600</v>
      </c>
      <c r="D337" s="10" t="s">
        <v>513</v>
      </c>
      <c r="E337" s="8" t="s">
        <v>88</v>
      </c>
      <c r="F337" s="10" t="s">
        <v>89</v>
      </c>
      <c r="G337" s="8" t="s">
        <v>108</v>
      </c>
      <c r="H337" s="10" t="s">
        <v>109</v>
      </c>
      <c r="I337" s="8" t="s">
        <v>59</v>
      </c>
      <c r="J337" s="10" t="s">
        <v>60</v>
      </c>
      <c r="K337" s="8" t="s">
        <v>92</v>
      </c>
      <c r="L337" s="10" t="s">
        <v>93</v>
      </c>
      <c r="M337" s="10" t="str">
        <f t="shared" si="5"/>
        <v>Governmental</v>
      </c>
      <c r="N337" s="8"/>
      <c r="O337" s="8"/>
      <c r="P337" s="8" t="s">
        <v>0</v>
      </c>
    </row>
    <row r="338" spans="2:16" s="3" customFormat="1" ht="16.5" customHeight="1" x14ac:dyDescent="0.15">
      <c r="B338" s="8">
        <v>2023</v>
      </c>
      <c r="C338" s="11">
        <v>601</v>
      </c>
      <c r="D338" s="10" t="s">
        <v>514</v>
      </c>
      <c r="E338" s="8" t="s">
        <v>88</v>
      </c>
      <c r="F338" s="10" t="s">
        <v>89</v>
      </c>
      <c r="G338" s="8" t="s">
        <v>108</v>
      </c>
      <c r="H338" s="10" t="s">
        <v>109</v>
      </c>
      <c r="I338" s="8" t="s">
        <v>59</v>
      </c>
      <c r="J338" s="10" t="s">
        <v>60</v>
      </c>
      <c r="K338" s="8" t="s">
        <v>92</v>
      </c>
      <c r="L338" s="10" t="s">
        <v>93</v>
      </c>
      <c r="M338" s="10" t="str">
        <f t="shared" si="5"/>
        <v>Governmental</v>
      </c>
      <c r="N338" s="8"/>
      <c r="O338" s="8"/>
      <c r="P338" s="8" t="s">
        <v>0</v>
      </c>
    </row>
    <row r="339" spans="2:16" s="3" customFormat="1" ht="16.5" customHeight="1" x14ac:dyDescent="0.15">
      <c r="B339" s="8">
        <v>2023</v>
      </c>
      <c r="C339" s="11">
        <v>602</v>
      </c>
      <c r="D339" s="10" t="s">
        <v>515</v>
      </c>
      <c r="E339" s="8" t="s">
        <v>71</v>
      </c>
      <c r="F339" s="10" t="s">
        <v>72</v>
      </c>
      <c r="G339" s="8" t="s">
        <v>516</v>
      </c>
      <c r="H339" s="10" t="s">
        <v>517</v>
      </c>
      <c r="I339" s="8" t="s">
        <v>51</v>
      </c>
      <c r="J339" s="10" t="s">
        <v>52</v>
      </c>
      <c r="K339" s="8" t="s">
        <v>75</v>
      </c>
      <c r="L339" s="10" t="s">
        <v>76</v>
      </c>
      <c r="M339" s="10" t="str">
        <f t="shared" si="5"/>
        <v>Fiduciary</v>
      </c>
      <c r="N339" s="8"/>
      <c r="O339" s="8"/>
      <c r="P339" s="8" t="s">
        <v>0</v>
      </c>
    </row>
    <row r="340" spans="2:16" s="3" customFormat="1" ht="16.5" customHeight="1" x14ac:dyDescent="0.15">
      <c r="B340" s="8">
        <v>2023</v>
      </c>
      <c r="C340" s="11">
        <v>603</v>
      </c>
      <c r="D340" s="10" t="s">
        <v>518</v>
      </c>
      <c r="E340" s="8" t="s">
        <v>71</v>
      </c>
      <c r="F340" s="10" t="s">
        <v>72</v>
      </c>
      <c r="G340" s="8" t="s">
        <v>516</v>
      </c>
      <c r="H340" s="10" t="s">
        <v>517</v>
      </c>
      <c r="I340" s="8" t="s">
        <v>51</v>
      </c>
      <c r="J340" s="10" t="s">
        <v>52</v>
      </c>
      <c r="K340" s="8" t="s">
        <v>75</v>
      </c>
      <c r="L340" s="10" t="s">
        <v>76</v>
      </c>
      <c r="M340" s="10" t="str">
        <f t="shared" si="5"/>
        <v>Fiduciary</v>
      </c>
      <c r="N340" s="8"/>
      <c r="O340" s="8"/>
      <c r="P340" s="8" t="s">
        <v>0</v>
      </c>
    </row>
    <row r="341" spans="2:16" s="3" customFormat="1" ht="16.5" customHeight="1" x14ac:dyDescent="0.15">
      <c r="B341" s="8">
        <v>2023</v>
      </c>
      <c r="C341" s="11">
        <v>604</v>
      </c>
      <c r="D341" s="10" t="s">
        <v>519</v>
      </c>
      <c r="E341" s="8" t="s">
        <v>88</v>
      </c>
      <c r="F341" s="10" t="s">
        <v>89</v>
      </c>
      <c r="G341" s="8" t="s">
        <v>520</v>
      </c>
      <c r="H341" s="10" t="s">
        <v>521</v>
      </c>
      <c r="I341" s="8" t="s">
        <v>59</v>
      </c>
      <c r="J341" s="10" t="s">
        <v>60</v>
      </c>
      <c r="K341" s="8" t="s">
        <v>92</v>
      </c>
      <c r="L341" s="10" t="s">
        <v>93</v>
      </c>
      <c r="M341" s="10" t="str">
        <f t="shared" si="5"/>
        <v>Governmental</v>
      </c>
      <c r="N341" s="8"/>
      <c r="O341" s="8"/>
      <c r="P341" s="8" t="s">
        <v>0</v>
      </c>
    </row>
    <row r="342" spans="2:16" s="3" customFormat="1" ht="16.5" customHeight="1" x14ac:dyDescent="0.15">
      <c r="B342" s="8">
        <v>2023</v>
      </c>
      <c r="C342" s="11">
        <v>605</v>
      </c>
      <c r="D342" s="10" t="s">
        <v>522</v>
      </c>
      <c r="E342" s="8" t="s">
        <v>71</v>
      </c>
      <c r="F342" s="10" t="s">
        <v>72</v>
      </c>
      <c r="G342" s="8" t="s">
        <v>523</v>
      </c>
      <c r="H342" s="10" t="s">
        <v>524</v>
      </c>
      <c r="I342" s="8" t="s">
        <v>59</v>
      </c>
      <c r="J342" s="10" t="s">
        <v>60</v>
      </c>
      <c r="K342" s="8" t="s">
        <v>75</v>
      </c>
      <c r="L342" s="10" t="s">
        <v>76</v>
      </c>
      <c r="M342" s="10" t="str">
        <f t="shared" si="5"/>
        <v>Governmental</v>
      </c>
      <c r="N342" s="8"/>
      <c r="O342" s="8"/>
      <c r="P342" s="8" t="s">
        <v>0</v>
      </c>
    </row>
    <row r="343" spans="2:16" s="3" customFormat="1" ht="16.5" customHeight="1" x14ac:dyDescent="0.15">
      <c r="B343" s="8">
        <v>2023</v>
      </c>
      <c r="C343" s="11">
        <v>606</v>
      </c>
      <c r="D343" s="10" t="s">
        <v>525</v>
      </c>
      <c r="E343" s="8" t="s">
        <v>88</v>
      </c>
      <c r="F343" s="10" t="s">
        <v>89</v>
      </c>
      <c r="G343" s="8" t="s">
        <v>520</v>
      </c>
      <c r="H343" s="10" t="s">
        <v>521</v>
      </c>
      <c r="I343" s="8" t="s">
        <v>59</v>
      </c>
      <c r="J343" s="10" t="s">
        <v>60</v>
      </c>
      <c r="K343" s="8" t="s">
        <v>92</v>
      </c>
      <c r="L343" s="10" t="s">
        <v>93</v>
      </c>
      <c r="M343" s="10" t="str">
        <f t="shared" si="5"/>
        <v>Governmental</v>
      </c>
      <c r="N343" s="8"/>
      <c r="O343" s="8"/>
      <c r="P343" s="8" t="s">
        <v>0</v>
      </c>
    </row>
    <row r="344" spans="2:16" s="3" customFormat="1" ht="16.5" customHeight="1" x14ac:dyDescent="0.15">
      <c r="B344" s="8">
        <v>2023</v>
      </c>
      <c r="C344" s="11">
        <v>607</v>
      </c>
      <c r="D344" s="10" t="s">
        <v>526</v>
      </c>
      <c r="E344" s="8" t="s">
        <v>88</v>
      </c>
      <c r="F344" s="10" t="s">
        <v>89</v>
      </c>
      <c r="G344" s="8" t="s">
        <v>520</v>
      </c>
      <c r="H344" s="10" t="s">
        <v>521</v>
      </c>
      <c r="I344" s="8" t="s">
        <v>59</v>
      </c>
      <c r="J344" s="10" t="s">
        <v>60</v>
      </c>
      <c r="K344" s="8" t="s">
        <v>92</v>
      </c>
      <c r="L344" s="10" t="s">
        <v>93</v>
      </c>
      <c r="M344" s="10" t="str">
        <f t="shared" si="5"/>
        <v>Governmental</v>
      </c>
      <c r="N344" s="8"/>
      <c r="O344" s="8"/>
      <c r="P344" s="8" t="s">
        <v>0</v>
      </c>
    </row>
    <row r="345" spans="2:16" s="3" customFormat="1" ht="16.5" customHeight="1" x14ac:dyDescent="0.15">
      <c r="B345" s="8">
        <v>2023</v>
      </c>
      <c r="C345" s="11">
        <v>608</v>
      </c>
      <c r="D345" s="10" t="s">
        <v>527</v>
      </c>
      <c r="E345" s="8" t="s">
        <v>88</v>
      </c>
      <c r="F345" s="10" t="s">
        <v>89</v>
      </c>
      <c r="G345" s="8" t="s">
        <v>95</v>
      </c>
      <c r="H345" s="10" t="s">
        <v>96</v>
      </c>
      <c r="I345" s="8" t="s">
        <v>59</v>
      </c>
      <c r="J345" s="10" t="s">
        <v>60</v>
      </c>
      <c r="K345" s="8" t="s">
        <v>92</v>
      </c>
      <c r="L345" s="10" t="s">
        <v>93</v>
      </c>
      <c r="M345" s="10" t="str">
        <f t="shared" si="5"/>
        <v>Governmental</v>
      </c>
      <c r="N345" s="8"/>
      <c r="O345" s="8"/>
      <c r="P345" s="8" t="s">
        <v>0</v>
      </c>
    </row>
    <row r="346" spans="2:16" s="3" customFormat="1" ht="16.5" customHeight="1" x14ac:dyDescent="0.15">
      <c r="B346" s="8">
        <v>2023</v>
      </c>
      <c r="C346" s="11">
        <v>609</v>
      </c>
      <c r="D346" s="10" t="s">
        <v>528</v>
      </c>
      <c r="E346" s="8" t="s">
        <v>88</v>
      </c>
      <c r="F346" s="10" t="s">
        <v>89</v>
      </c>
      <c r="G346" s="8" t="s">
        <v>108</v>
      </c>
      <c r="H346" s="10" t="s">
        <v>109</v>
      </c>
      <c r="I346" s="8" t="s">
        <v>59</v>
      </c>
      <c r="J346" s="10" t="s">
        <v>60</v>
      </c>
      <c r="K346" s="8" t="s">
        <v>92</v>
      </c>
      <c r="L346" s="10" t="s">
        <v>93</v>
      </c>
      <c r="M346" s="10" t="str">
        <f t="shared" si="5"/>
        <v>Governmental</v>
      </c>
      <c r="N346" s="8"/>
      <c r="O346" s="8"/>
      <c r="P346" s="8" t="s">
        <v>0</v>
      </c>
    </row>
    <row r="347" spans="2:16" s="3" customFormat="1" ht="16.5" customHeight="1" x14ac:dyDescent="0.15">
      <c r="B347" s="8">
        <v>2023</v>
      </c>
      <c r="C347" s="11">
        <v>610</v>
      </c>
      <c r="D347" s="10" t="s">
        <v>529</v>
      </c>
      <c r="E347" s="8" t="s">
        <v>88</v>
      </c>
      <c r="F347" s="10" t="s">
        <v>89</v>
      </c>
      <c r="G347" s="8" t="s">
        <v>136</v>
      </c>
      <c r="H347" s="10" t="s">
        <v>137</v>
      </c>
      <c r="I347" s="8" t="s">
        <v>59</v>
      </c>
      <c r="J347" s="10" t="s">
        <v>60</v>
      </c>
      <c r="K347" s="8" t="s">
        <v>92</v>
      </c>
      <c r="L347" s="10" t="s">
        <v>93</v>
      </c>
      <c r="M347" s="10" t="str">
        <f t="shared" si="5"/>
        <v>Governmental</v>
      </c>
      <c r="N347" s="8"/>
      <c r="O347" s="8"/>
      <c r="P347" s="8" t="s">
        <v>0</v>
      </c>
    </row>
    <row r="348" spans="2:16" s="3" customFormat="1" ht="16.5" customHeight="1" x14ac:dyDescent="0.15">
      <c r="B348" s="8">
        <v>2023</v>
      </c>
      <c r="C348" s="11">
        <v>611</v>
      </c>
      <c r="D348" s="10" t="s">
        <v>530</v>
      </c>
      <c r="E348" s="8" t="s">
        <v>88</v>
      </c>
      <c r="F348" s="10" t="s">
        <v>89</v>
      </c>
      <c r="G348" s="8" t="s">
        <v>136</v>
      </c>
      <c r="H348" s="10" t="s">
        <v>137</v>
      </c>
      <c r="I348" s="8" t="s">
        <v>59</v>
      </c>
      <c r="J348" s="10" t="s">
        <v>60</v>
      </c>
      <c r="K348" s="8" t="s">
        <v>92</v>
      </c>
      <c r="L348" s="10" t="s">
        <v>93</v>
      </c>
      <c r="M348" s="10" t="str">
        <f t="shared" si="5"/>
        <v>Governmental</v>
      </c>
      <c r="N348" s="8"/>
      <c r="O348" s="8"/>
      <c r="P348" s="8" t="s">
        <v>0</v>
      </c>
    </row>
    <row r="349" spans="2:16" s="3" customFormat="1" ht="16.5" customHeight="1" x14ac:dyDescent="0.15">
      <c r="B349" s="8">
        <v>2023</v>
      </c>
      <c r="C349" s="11">
        <v>612</v>
      </c>
      <c r="D349" s="10" t="s">
        <v>531</v>
      </c>
      <c r="E349" s="8" t="s">
        <v>88</v>
      </c>
      <c r="F349" s="10" t="s">
        <v>89</v>
      </c>
      <c r="G349" s="8" t="s">
        <v>95</v>
      </c>
      <c r="H349" s="10" t="s">
        <v>96</v>
      </c>
      <c r="I349" s="8" t="s">
        <v>59</v>
      </c>
      <c r="J349" s="10" t="s">
        <v>60</v>
      </c>
      <c r="K349" s="8" t="s">
        <v>92</v>
      </c>
      <c r="L349" s="10" t="s">
        <v>93</v>
      </c>
      <c r="M349" s="10" t="str">
        <f t="shared" si="5"/>
        <v>Governmental</v>
      </c>
      <c r="N349" s="8"/>
      <c r="O349" s="8"/>
      <c r="P349" s="8" t="s">
        <v>0</v>
      </c>
    </row>
    <row r="350" spans="2:16" s="3" customFormat="1" ht="16.5" customHeight="1" x14ac:dyDescent="0.15">
      <c r="B350" s="8">
        <v>2023</v>
      </c>
      <c r="C350" s="11">
        <v>613</v>
      </c>
      <c r="D350" s="10" t="s">
        <v>532</v>
      </c>
      <c r="E350" s="8" t="s">
        <v>88</v>
      </c>
      <c r="F350" s="10" t="s">
        <v>89</v>
      </c>
      <c r="G350" s="8" t="s">
        <v>223</v>
      </c>
      <c r="H350" s="10" t="s">
        <v>224</v>
      </c>
      <c r="I350" s="8" t="s">
        <v>59</v>
      </c>
      <c r="J350" s="10" t="s">
        <v>60</v>
      </c>
      <c r="K350" s="8" t="s">
        <v>92</v>
      </c>
      <c r="L350" s="10" t="s">
        <v>93</v>
      </c>
      <c r="M350" s="10" t="str">
        <f t="shared" si="5"/>
        <v>Governmental</v>
      </c>
      <c r="N350" s="8"/>
      <c r="O350" s="8"/>
      <c r="P350" s="8" t="s">
        <v>0</v>
      </c>
    </row>
    <row r="351" spans="2:16" s="3" customFormat="1" ht="16.5" customHeight="1" x14ac:dyDescent="0.15">
      <c r="B351" s="8">
        <v>2023</v>
      </c>
      <c r="C351" s="11">
        <v>614</v>
      </c>
      <c r="D351" s="10" t="s">
        <v>533</v>
      </c>
      <c r="E351" s="8" t="s">
        <v>88</v>
      </c>
      <c r="F351" s="10" t="s">
        <v>89</v>
      </c>
      <c r="G351" s="8" t="s">
        <v>108</v>
      </c>
      <c r="H351" s="10" t="s">
        <v>109</v>
      </c>
      <c r="I351" s="8" t="s">
        <v>59</v>
      </c>
      <c r="J351" s="10" t="s">
        <v>60</v>
      </c>
      <c r="K351" s="8" t="s">
        <v>92</v>
      </c>
      <c r="L351" s="10" t="s">
        <v>93</v>
      </c>
      <c r="M351" s="10" t="str">
        <f t="shared" si="5"/>
        <v>Governmental</v>
      </c>
      <c r="N351" s="8"/>
      <c r="O351" s="8"/>
      <c r="P351" s="8" t="s">
        <v>0</v>
      </c>
    </row>
    <row r="352" spans="2:16" s="3" customFormat="1" ht="16.5" customHeight="1" x14ac:dyDescent="0.15">
      <c r="B352" s="8">
        <v>2023</v>
      </c>
      <c r="C352" s="11">
        <v>615</v>
      </c>
      <c r="D352" s="10" t="s">
        <v>534</v>
      </c>
      <c r="E352" s="8" t="s">
        <v>71</v>
      </c>
      <c r="F352" s="10" t="s">
        <v>72</v>
      </c>
      <c r="G352" s="8" t="s">
        <v>535</v>
      </c>
      <c r="H352" s="10" t="s">
        <v>536</v>
      </c>
      <c r="I352" s="8" t="s">
        <v>51</v>
      </c>
      <c r="J352" s="10" t="s">
        <v>52</v>
      </c>
      <c r="K352" s="8" t="s">
        <v>75</v>
      </c>
      <c r="L352" s="10" t="s">
        <v>76</v>
      </c>
      <c r="M352" s="10" t="str">
        <f t="shared" si="5"/>
        <v>Fiduciary</v>
      </c>
      <c r="N352" s="8"/>
      <c r="O352" s="8"/>
      <c r="P352" s="8" t="s">
        <v>0</v>
      </c>
    </row>
    <row r="353" spans="2:16" s="3" customFormat="1" ht="16.5" customHeight="1" x14ac:dyDescent="0.15">
      <c r="B353" s="8">
        <v>2023</v>
      </c>
      <c r="C353" s="11">
        <v>616</v>
      </c>
      <c r="D353" s="10" t="s">
        <v>537</v>
      </c>
      <c r="E353" s="8" t="s">
        <v>241</v>
      </c>
      <c r="F353" s="10" t="s">
        <v>242</v>
      </c>
      <c r="G353" s="8" t="s">
        <v>280</v>
      </c>
      <c r="H353" s="10" t="s">
        <v>281</v>
      </c>
      <c r="I353" s="8" t="s">
        <v>59</v>
      </c>
      <c r="J353" s="10" t="s">
        <v>60</v>
      </c>
      <c r="K353" s="8" t="s">
        <v>245</v>
      </c>
      <c r="L353" s="10" t="s">
        <v>246</v>
      </c>
      <c r="M353" s="10" t="str">
        <f t="shared" si="5"/>
        <v>Governmental</v>
      </c>
      <c r="N353" s="8"/>
      <c r="O353" s="8"/>
      <c r="P353" s="8" t="s">
        <v>0</v>
      </c>
    </row>
    <row r="354" spans="2:16" s="3" customFormat="1" ht="16.5" customHeight="1" x14ac:dyDescent="0.15">
      <c r="B354" s="8">
        <v>2023</v>
      </c>
      <c r="C354" s="11">
        <v>617</v>
      </c>
      <c r="D354" s="10" t="s">
        <v>538</v>
      </c>
      <c r="E354" s="8" t="s">
        <v>539</v>
      </c>
      <c r="F354" s="10" t="s">
        <v>540</v>
      </c>
      <c r="G354" s="8" t="s">
        <v>541</v>
      </c>
      <c r="H354" s="10" t="s">
        <v>542</v>
      </c>
      <c r="I354" s="8" t="s">
        <v>59</v>
      </c>
      <c r="J354" s="10" t="s">
        <v>60</v>
      </c>
      <c r="K354" s="8" t="s">
        <v>543</v>
      </c>
      <c r="L354" s="10" t="s">
        <v>542</v>
      </c>
      <c r="M354" s="10" t="str">
        <f t="shared" si="5"/>
        <v>Governmental</v>
      </c>
      <c r="N354" s="8"/>
      <c r="O354" s="8"/>
      <c r="P354" s="8" t="s">
        <v>0</v>
      </c>
    </row>
    <row r="355" spans="2:16" s="3" customFormat="1" ht="16.5" customHeight="1" x14ac:dyDescent="0.15">
      <c r="B355" s="8">
        <v>2023</v>
      </c>
      <c r="C355" s="11">
        <v>618</v>
      </c>
      <c r="D355" s="10" t="s">
        <v>544</v>
      </c>
      <c r="E355" s="8" t="s">
        <v>539</v>
      </c>
      <c r="F355" s="10" t="s">
        <v>540</v>
      </c>
      <c r="G355" s="8" t="s">
        <v>541</v>
      </c>
      <c r="H355" s="10" t="s">
        <v>542</v>
      </c>
      <c r="I355" s="8" t="s">
        <v>59</v>
      </c>
      <c r="J355" s="10" t="s">
        <v>60</v>
      </c>
      <c r="K355" s="8" t="s">
        <v>543</v>
      </c>
      <c r="L355" s="10" t="s">
        <v>542</v>
      </c>
      <c r="M355" s="10" t="str">
        <f t="shared" si="5"/>
        <v>Governmental</v>
      </c>
      <c r="N355" s="8"/>
      <c r="O355" s="8"/>
      <c r="P355" s="8" t="s">
        <v>0</v>
      </c>
    </row>
    <row r="356" spans="2:16" s="3" customFormat="1" ht="16.5" customHeight="1" x14ac:dyDescent="0.15">
      <c r="B356" s="8">
        <v>2023</v>
      </c>
      <c r="C356" s="11">
        <v>620</v>
      </c>
      <c r="D356" s="10" t="s">
        <v>545</v>
      </c>
      <c r="E356" s="8" t="s">
        <v>88</v>
      </c>
      <c r="F356" s="10" t="s">
        <v>89</v>
      </c>
      <c r="G356" s="8" t="s">
        <v>95</v>
      </c>
      <c r="H356" s="10" t="s">
        <v>96</v>
      </c>
      <c r="I356" s="8" t="s">
        <v>59</v>
      </c>
      <c r="J356" s="10" t="s">
        <v>60</v>
      </c>
      <c r="K356" s="8" t="s">
        <v>92</v>
      </c>
      <c r="L356" s="10" t="s">
        <v>93</v>
      </c>
      <c r="M356" s="10" t="str">
        <f t="shared" si="5"/>
        <v>Governmental</v>
      </c>
      <c r="N356" s="8"/>
      <c r="O356" s="8"/>
      <c r="P356" s="8" t="s">
        <v>0</v>
      </c>
    </row>
    <row r="357" spans="2:16" s="3" customFormat="1" ht="16.5" customHeight="1" x14ac:dyDescent="0.15">
      <c r="B357" s="8">
        <v>2023</v>
      </c>
      <c r="C357" s="11">
        <v>621</v>
      </c>
      <c r="D357" s="10" t="s">
        <v>546</v>
      </c>
      <c r="E357" s="8" t="s">
        <v>48</v>
      </c>
      <c r="F357" s="10" t="s">
        <v>49</v>
      </c>
      <c r="G357" s="8" t="s">
        <v>305</v>
      </c>
      <c r="H357" s="10" t="s">
        <v>306</v>
      </c>
      <c r="I357" s="8" t="s">
        <v>51</v>
      </c>
      <c r="J357" s="10" t="s">
        <v>52</v>
      </c>
      <c r="K357" s="8" t="s">
        <v>53</v>
      </c>
      <c r="L357" s="10" t="s">
        <v>54</v>
      </c>
      <c r="M357" s="10" t="str">
        <f t="shared" si="5"/>
        <v>Fiduciary</v>
      </c>
      <c r="N357" s="8"/>
      <c r="O357" s="8"/>
      <c r="P357" s="8" t="s">
        <v>0</v>
      </c>
    </row>
    <row r="358" spans="2:16" s="3" customFormat="1" ht="16.5" customHeight="1" x14ac:dyDescent="0.15">
      <c r="B358" s="8">
        <v>2023</v>
      </c>
      <c r="C358" s="11">
        <v>622</v>
      </c>
      <c r="D358" s="10" t="s">
        <v>547</v>
      </c>
      <c r="E358" s="8" t="s">
        <v>88</v>
      </c>
      <c r="F358" s="10" t="s">
        <v>89</v>
      </c>
      <c r="G358" s="8" t="s">
        <v>223</v>
      </c>
      <c r="H358" s="10" t="s">
        <v>224</v>
      </c>
      <c r="I358" s="8" t="s">
        <v>59</v>
      </c>
      <c r="J358" s="10" t="s">
        <v>60</v>
      </c>
      <c r="K358" s="8" t="s">
        <v>92</v>
      </c>
      <c r="L358" s="10" t="s">
        <v>93</v>
      </c>
      <c r="M358" s="10" t="str">
        <f t="shared" si="5"/>
        <v>Governmental</v>
      </c>
      <c r="N358" s="8"/>
      <c r="O358" s="8"/>
      <c r="P358" s="8" t="s">
        <v>0</v>
      </c>
    </row>
    <row r="359" spans="2:16" s="3" customFormat="1" ht="16.5" customHeight="1" x14ac:dyDescent="0.15">
      <c r="B359" s="8">
        <v>2023</v>
      </c>
      <c r="C359" s="11">
        <v>624</v>
      </c>
      <c r="D359" s="10" t="s">
        <v>548</v>
      </c>
      <c r="E359" s="8" t="s">
        <v>241</v>
      </c>
      <c r="F359" s="10" t="s">
        <v>242</v>
      </c>
      <c r="G359" s="8" t="s">
        <v>294</v>
      </c>
      <c r="H359" s="10" t="s">
        <v>295</v>
      </c>
      <c r="I359" s="8" t="s">
        <v>51</v>
      </c>
      <c r="J359" s="10" t="s">
        <v>52</v>
      </c>
      <c r="K359" s="8" t="s">
        <v>245</v>
      </c>
      <c r="L359" s="10" t="s">
        <v>246</v>
      </c>
      <c r="M359" s="10" t="str">
        <f t="shared" si="5"/>
        <v>Fiduciary</v>
      </c>
      <c r="N359" s="8"/>
      <c r="O359" s="8"/>
      <c r="P359" s="8" t="s">
        <v>0</v>
      </c>
    </row>
    <row r="360" spans="2:16" s="3" customFormat="1" ht="16.5" customHeight="1" x14ac:dyDescent="0.15">
      <c r="B360" s="8">
        <v>2023</v>
      </c>
      <c r="C360" s="11">
        <v>626</v>
      </c>
      <c r="D360" s="10" t="s">
        <v>549</v>
      </c>
      <c r="E360" s="8" t="s">
        <v>241</v>
      </c>
      <c r="F360" s="10" t="s">
        <v>242</v>
      </c>
      <c r="G360" s="8" t="s">
        <v>280</v>
      </c>
      <c r="H360" s="10" t="s">
        <v>281</v>
      </c>
      <c r="I360" s="8" t="s">
        <v>51</v>
      </c>
      <c r="J360" s="10" t="s">
        <v>52</v>
      </c>
      <c r="K360" s="8" t="s">
        <v>245</v>
      </c>
      <c r="L360" s="10" t="s">
        <v>246</v>
      </c>
      <c r="M360" s="10" t="str">
        <f t="shared" si="5"/>
        <v>Fiduciary</v>
      </c>
      <c r="N360" s="8"/>
      <c r="O360" s="8"/>
      <c r="P360" s="8" t="s">
        <v>0</v>
      </c>
    </row>
    <row r="361" spans="2:16" s="3" customFormat="1" ht="16.5" customHeight="1" x14ac:dyDescent="0.15">
      <c r="B361" s="8">
        <v>2023</v>
      </c>
      <c r="C361" s="11">
        <v>627</v>
      </c>
      <c r="D361" s="10" t="s">
        <v>550</v>
      </c>
      <c r="E361" s="8" t="s">
        <v>88</v>
      </c>
      <c r="F361" s="10" t="s">
        <v>89</v>
      </c>
      <c r="G361" s="8" t="s">
        <v>108</v>
      </c>
      <c r="H361" s="10" t="s">
        <v>109</v>
      </c>
      <c r="I361" s="8" t="s">
        <v>59</v>
      </c>
      <c r="J361" s="10" t="s">
        <v>60</v>
      </c>
      <c r="K361" s="8" t="s">
        <v>92</v>
      </c>
      <c r="L361" s="10" t="s">
        <v>93</v>
      </c>
      <c r="M361" s="10" t="str">
        <f t="shared" si="5"/>
        <v>Governmental</v>
      </c>
      <c r="N361" s="8"/>
      <c r="O361" s="8"/>
      <c r="P361" s="8" t="s">
        <v>0</v>
      </c>
    </row>
    <row r="362" spans="2:16" s="3" customFormat="1" ht="16.5" customHeight="1" x14ac:dyDescent="0.15">
      <c r="B362" s="8">
        <v>2023</v>
      </c>
      <c r="C362" s="11">
        <v>628</v>
      </c>
      <c r="D362" s="10" t="s">
        <v>551</v>
      </c>
      <c r="E362" s="8" t="s">
        <v>539</v>
      </c>
      <c r="F362" s="10" t="s">
        <v>540</v>
      </c>
      <c r="G362" s="8" t="s">
        <v>541</v>
      </c>
      <c r="H362" s="10" t="s">
        <v>542</v>
      </c>
      <c r="I362" s="8" t="s">
        <v>59</v>
      </c>
      <c r="J362" s="10" t="s">
        <v>60</v>
      </c>
      <c r="K362" s="8" t="s">
        <v>543</v>
      </c>
      <c r="L362" s="10" t="s">
        <v>542</v>
      </c>
      <c r="M362" s="10" t="str">
        <f t="shared" si="5"/>
        <v>Governmental</v>
      </c>
      <c r="N362" s="8"/>
      <c r="O362" s="8"/>
      <c r="P362" s="8" t="s">
        <v>0</v>
      </c>
    </row>
    <row r="363" spans="2:16" s="3" customFormat="1" ht="16.5" customHeight="1" x14ac:dyDescent="0.15">
      <c r="B363" s="8">
        <v>2023</v>
      </c>
      <c r="C363" s="11">
        <v>629</v>
      </c>
      <c r="D363" s="10" t="s">
        <v>552</v>
      </c>
      <c r="E363" s="8" t="s">
        <v>241</v>
      </c>
      <c r="F363" s="10" t="s">
        <v>242</v>
      </c>
      <c r="G363" s="8" t="s">
        <v>280</v>
      </c>
      <c r="H363" s="10" t="s">
        <v>281</v>
      </c>
      <c r="I363" s="8" t="s">
        <v>59</v>
      </c>
      <c r="J363" s="10" t="s">
        <v>60</v>
      </c>
      <c r="K363" s="8" t="s">
        <v>245</v>
      </c>
      <c r="L363" s="10" t="s">
        <v>246</v>
      </c>
      <c r="M363" s="10" t="str">
        <f t="shared" si="5"/>
        <v>Governmental</v>
      </c>
      <c r="N363" s="8"/>
      <c r="O363" s="8"/>
      <c r="P363" s="8" t="s">
        <v>0</v>
      </c>
    </row>
    <row r="364" spans="2:16" s="3" customFormat="1" ht="16.5" customHeight="1" x14ac:dyDescent="0.15">
      <c r="B364" s="8">
        <v>2023</v>
      </c>
      <c r="C364" s="11">
        <v>630</v>
      </c>
      <c r="D364" s="10" t="s">
        <v>553</v>
      </c>
      <c r="E364" s="8" t="s">
        <v>88</v>
      </c>
      <c r="F364" s="10" t="s">
        <v>89</v>
      </c>
      <c r="G364" s="8" t="s">
        <v>445</v>
      </c>
      <c r="H364" s="10" t="s">
        <v>446</v>
      </c>
      <c r="I364" s="8" t="s">
        <v>59</v>
      </c>
      <c r="J364" s="10" t="s">
        <v>60</v>
      </c>
      <c r="K364" s="8" t="s">
        <v>92</v>
      </c>
      <c r="L364" s="10" t="s">
        <v>93</v>
      </c>
      <c r="M364" s="10" t="str">
        <f t="shared" si="5"/>
        <v>Governmental</v>
      </c>
      <c r="N364" s="8"/>
      <c r="O364" s="8"/>
      <c r="P364" s="8" t="s">
        <v>0</v>
      </c>
    </row>
    <row r="365" spans="2:16" s="3" customFormat="1" ht="16.5" customHeight="1" x14ac:dyDescent="0.15">
      <c r="B365" s="8">
        <v>2023</v>
      </c>
      <c r="C365" s="11">
        <v>634</v>
      </c>
      <c r="D365" s="10" t="s">
        <v>554</v>
      </c>
      <c r="E365" s="8" t="s">
        <v>88</v>
      </c>
      <c r="F365" s="10" t="s">
        <v>89</v>
      </c>
      <c r="G365" s="8" t="s">
        <v>108</v>
      </c>
      <c r="H365" s="10" t="s">
        <v>109</v>
      </c>
      <c r="I365" s="8" t="s">
        <v>59</v>
      </c>
      <c r="J365" s="10" t="s">
        <v>60</v>
      </c>
      <c r="K365" s="8" t="s">
        <v>92</v>
      </c>
      <c r="L365" s="10" t="s">
        <v>93</v>
      </c>
      <c r="M365" s="10" t="str">
        <f t="shared" si="5"/>
        <v>Governmental</v>
      </c>
      <c r="N365" s="8"/>
      <c r="O365" s="8"/>
      <c r="P365" s="8" t="s">
        <v>0</v>
      </c>
    </row>
    <row r="366" spans="2:16" s="3" customFormat="1" ht="16.5" customHeight="1" x14ac:dyDescent="0.15">
      <c r="B366" s="8">
        <v>2023</v>
      </c>
      <c r="C366" s="11">
        <v>635</v>
      </c>
      <c r="D366" s="10" t="s">
        <v>555</v>
      </c>
      <c r="E366" s="8" t="s">
        <v>88</v>
      </c>
      <c r="F366" s="10" t="s">
        <v>89</v>
      </c>
      <c r="G366" s="8" t="s">
        <v>108</v>
      </c>
      <c r="H366" s="10" t="s">
        <v>109</v>
      </c>
      <c r="I366" s="8" t="s">
        <v>59</v>
      </c>
      <c r="J366" s="10" t="s">
        <v>60</v>
      </c>
      <c r="K366" s="8" t="s">
        <v>92</v>
      </c>
      <c r="L366" s="10" t="s">
        <v>93</v>
      </c>
      <c r="M366" s="10" t="str">
        <f t="shared" si="5"/>
        <v>Governmental</v>
      </c>
      <c r="N366" s="8"/>
      <c r="O366" s="8"/>
      <c r="P366" s="8" t="s">
        <v>0</v>
      </c>
    </row>
    <row r="367" spans="2:16" s="3" customFormat="1" ht="16.5" customHeight="1" x14ac:dyDescent="0.15">
      <c r="B367" s="8">
        <v>2023</v>
      </c>
      <c r="C367" s="11">
        <v>636</v>
      </c>
      <c r="D367" s="10" t="s">
        <v>556</v>
      </c>
      <c r="E367" s="8" t="s">
        <v>71</v>
      </c>
      <c r="F367" s="10" t="s">
        <v>72</v>
      </c>
      <c r="G367" s="8" t="s">
        <v>516</v>
      </c>
      <c r="H367" s="10" t="s">
        <v>517</v>
      </c>
      <c r="I367" s="8" t="s">
        <v>51</v>
      </c>
      <c r="J367" s="10" t="s">
        <v>52</v>
      </c>
      <c r="K367" s="8" t="s">
        <v>75</v>
      </c>
      <c r="L367" s="10" t="s">
        <v>76</v>
      </c>
      <c r="M367" s="10" t="str">
        <f t="shared" si="5"/>
        <v>Fiduciary</v>
      </c>
      <c r="N367" s="8"/>
      <c r="O367" s="8"/>
      <c r="P367" s="8" t="s">
        <v>0</v>
      </c>
    </row>
    <row r="368" spans="2:16" s="3" customFormat="1" ht="16.5" customHeight="1" x14ac:dyDescent="0.15">
      <c r="B368" s="8">
        <v>2023</v>
      </c>
      <c r="C368" s="11">
        <v>640</v>
      </c>
      <c r="D368" s="10" t="s">
        <v>557</v>
      </c>
      <c r="E368" s="8" t="s">
        <v>88</v>
      </c>
      <c r="F368" s="10" t="s">
        <v>89</v>
      </c>
      <c r="G368" s="8" t="s">
        <v>445</v>
      </c>
      <c r="H368" s="10" t="s">
        <v>446</v>
      </c>
      <c r="I368" s="8" t="s">
        <v>59</v>
      </c>
      <c r="J368" s="10" t="s">
        <v>60</v>
      </c>
      <c r="K368" s="8" t="s">
        <v>92</v>
      </c>
      <c r="L368" s="10" t="s">
        <v>93</v>
      </c>
      <c r="M368" s="10" t="str">
        <f t="shared" si="5"/>
        <v>Governmental</v>
      </c>
      <c r="N368" s="8"/>
      <c r="O368" s="8"/>
      <c r="P368" s="8" t="s">
        <v>0</v>
      </c>
    </row>
    <row r="369" spans="2:16" s="3" customFormat="1" ht="16.5" customHeight="1" x14ac:dyDescent="0.15">
      <c r="B369" s="8">
        <v>2023</v>
      </c>
      <c r="C369" s="11">
        <v>648</v>
      </c>
      <c r="D369" s="10" t="s">
        <v>558</v>
      </c>
      <c r="E369" s="8" t="s">
        <v>88</v>
      </c>
      <c r="F369" s="10" t="s">
        <v>89</v>
      </c>
      <c r="G369" s="8" t="s">
        <v>108</v>
      </c>
      <c r="H369" s="10" t="s">
        <v>109</v>
      </c>
      <c r="I369" s="8" t="s">
        <v>59</v>
      </c>
      <c r="J369" s="10" t="s">
        <v>60</v>
      </c>
      <c r="K369" s="8" t="s">
        <v>92</v>
      </c>
      <c r="L369" s="10" t="s">
        <v>93</v>
      </c>
      <c r="M369" s="10" t="str">
        <f t="shared" si="5"/>
        <v>Governmental</v>
      </c>
      <c r="N369" s="8"/>
      <c r="O369" s="8"/>
      <c r="P369" s="8" t="s">
        <v>0</v>
      </c>
    </row>
    <row r="370" spans="2:16" s="3" customFormat="1" ht="16.5" customHeight="1" x14ac:dyDescent="0.15">
      <c r="B370" s="8">
        <v>2023</v>
      </c>
      <c r="C370" s="11">
        <v>649</v>
      </c>
      <c r="D370" s="10" t="s">
        <v>559</v>
      </c>
      <c r="E370" s="8" t="s">
        <v>88</v>
      </c>
      <c r="F370" s="10" t="s">
        <v>89</v>
      </c>
      <c r="G370" s="8" t="s">
        <v>108</v>
      </c>
      <c r="H370" s="10" t="s">
        <v>109</v>
      </c>
      <c r="I370" s="8" t="s">
        <v>59</v>
      </c>
      <c r="J370" s="10" t="s">
        <v>60</v>
      </c>
      <c r="K370" s="8" t="s">
        <v>92</v>
      </c>
      <c r="L370" s="10" t="s">
        <v>93</v>
      </c>
      <c r="M370" s="10" t="str">
        <f t="shared" si="5"/>
        <v>Governmental</v>
      </c>
      <c r="N370" s="8"/>
      <c r="O370" s="8"/>
      <c r="P370" s="8" t="s">
        <v>0</v>
      </c>
    </row>
    <row r="371" spans="2:16" s="3" customFormat="1" ht="16.5" customHeight="1" x14ac:dyDescent="0.15">
      <c r="B371" s="8">
        <v>2023</v>
      </c>
      <c r="C371" s="11">
        <v>650</v>
      </c>
      <c r="D371" s="10" t="s">
        <v>560</v>
      </c>
      <c r="E371" s="8" t="s">
        <v>88</v>
      </c>
      <c r="F371" s="10" t="s">
        <v>89</v>
      </c>
      <c r="G371" s="8" t="s">
        <v>108</v>
      </c>
      <c r="H371" s="10" t="s">
        <v>109</v>
      </c>
      <c r="I371" s="8" t="s">
        <v>59</v>
      </c>
      <c r="J371" s="10" t="s">
        <v>60</v>
      </c>
      <c r="K371" s="8" t="s">
        <v>92</v>
      </c>
      <c r="L371" s="10" t="s">
        <v>93</v>
      </c>
      <c r="M371" s="10" t="str">
        <f t="shared" si="5"/>
        <v>Governmental</v>
      </c>
      <c r="N371" s="8"/>
      <c r="O371" s="8"/>
      <c r="P371" s="8" t="s">
        <v>0</v>
      </c>
    </row>
    <row r="372" spans="2:16" s="3" customFormat="1" ht="16.5" customHeight="1" x14ac:dyDescent="0.15">
      <c r="B372" s="8">
        <v>2023</v>
      </c>
      <c r="C372" s="11">
        <v>680</v>
      </c>
      <c r="D372" s="10" t="s">
        <v>561</v>
      </c>
      <c r="E372" s="8" t="s">
        <v>88</v>
      </c>
      <c r="F372" s="10" t="s">
        <v>89</v>
      </c>
      <c r="G372" s="8" t="s">
        <v>108</v>
      </c>
      <c r="H372" s="10" t="s">
        <v>109</v>
      </c>
      <c r="I372" s="8" t="s">
        <v>59</v>
      </c>
      <c r="J372" s="10" t="s">
        <v>60</v>
      </c>
      <c r="K372" s="8" t="s">
        <v>92</v>
      </c>
      <c r="L372" s="10" t="s">
        <v>93</v>
      </c>
      <c r="M372" s="10" t="str">
        <f t="shared" si="5"/>
        <v>Governmental</v>
      </c>
      <c r="N372" s="8"/>
      <c r="O372" s="8"/>
      <c r="P372" s="8" t="s">
        <v>0</v>
      </c>
    </row>
    <row r="373" spans="2:16" s="3" customFormat="1" ht="16.5" customHeight="1" x14ac:dyDescent="0.15">
      <c r="B373" s="8">
        <v>2023</v>
      </c>
      <c r="C373" s="11">
        <v>681</v>
      </c>
      <c r="D373" s="10" t="s">
        <v>562</v>
      </c>
      <c r="E373" s="8" t="s">
        <v>88</v>
      </c>
      <c r="F373" s="10" t="s">
        <v>89</v>
      </c>
      <c r="G373" s="8" t="s">
        <v>108</v>
      </c>
      <c r="H373" s="10" t="s">
        <v>109</v>
      </c>
      <c r="I373" s="8" t="s">
        <v>59</v>
      </c>
      <c r="J373" s="10" t="s">
        <v>60</v>
      </c>
      <c r="K373" s="8" t="s">
        <v>92</v>
      </c>
      <c r="L373" s="10" t="s">
        <v>93</v>
      </c>
      <c r="M373" s="10" t="str">
        <f t="shared" si="5"/>
        <v>Governmental</v>
      </c>
      <c r="N373" s="8"/>
      <c r="O373" s="8"/>
      <c r="P373" s="8" t="s">
        <v>0</v>
      </c>
    </row>
    <row r="374" spans="2:16" s="3" customFormat="1" ht="16.5" customHeight="1" x14ac:dyDescent="0.15">
      <c r="B374" s="8">
        <v>2023</v>
      </c>
      <c r="C374" s="11">
        <v>682</v>
      </c>
      <c r="D374" s="10" t="s">
        <v>563</v>
      </c>
      <c r="E374" s="8" t="s">
        <v>88</v>
      </c>
      <c r="F374" s="10" t="s">
        <v>89</v>
      </c>
      <c r="G374" s="8" t="s">
        <v>108</v>
      </c>
      <c r="H374" s="10" t="s">
        <v>109</v>
      </c>
      <c r="I374" s="8" t="s">
        <v>59</v>
      </c>
      <c r="J374" s="10" t="s">
        <v>60</v>
      </c>
      <c r="K374" s="8" t="s">
        <v>92</v>
      </c>
      <c r="L374" s="10" t="s">
        <v>93</v>
      </c>
      <c r="M374" s="10" t="str">
        <f t="shared" si="5"/>
        <v>Governmental</v>
      </c>
      <c r="N374" s="8"/>
      <c r="O374" s="8"/>
      <c r="P374" s="8" t="s">
        <v>0</v>
      </c>
    </row>
    <row r="375" spans="2:16" s="3" customFormat="1" ht="16.5" customHeight="1" x14ac:dyDescent="0.15">
      <c r="B375" s="8">
        <v>2023</v>
      </c>
      <c r="C375" s="11">
        <v>694</v>
      </c>
      <c r="D375" s="10" t="s">
        <v>564</v>
      </c>
      <c r="E375" s="8" t="s">
        <v>453</v>
      </c>
      <c r="F375" s="10" t="s">
        <v>454</v>
      </c>
      <c r="G375" s="8" t="s">
        <v>509</v>
      </c>
      <c r="H375" s="10" t="s">
        <v>510</v>
      </c>
      <c r="I375" s="8" t="s">
        <v>51</v>
      </c>
      <c r="J375" s="10" t="s">
        <v>52</v>
      </c>
      <c r="K375" s="8" t="s">
        <v>82</v>
      </c>
      <c r="L375" s="10" t="s">
        <v>457</v>
      </c>
      <c r="M375" s="10" t="str">
        <f t="shared" si="5"/>
        <v>Fiduciary</v>
      </c>
      <c r="N375" s="8"/>
      <c r="O375" s="8"/>
      <c r="P375" s="8" t="s">
        <v>0</v>
      </c>
    </row>
    <row r="376" spans="2:16" s="3" customFormat="1" ht="16.5" customHeight="1" x14ac:dyDescent="0.15">
      <c r="B376" s="8">
        <v>2023</v>
      </c>
      <c r="C376" s="11">
        <v>695</v>
      </c>
      <c r="D376" s="10" t="s">
        <v>565</v>
      </c>
      <c r="E376" s="8" t="s">
        <v>88</v>
      </c>
      <c r="F376" s="10" t="s">
        <v>89</v>
      </c>
      <c r="G376" s="8" t="s">
        <v>95</v>
      </c>
      <c r="H376" s="10" t="s">
        <v>96</v>
      </c>
      <c r="I376" s="8" t="s">
        <v>59</v>
      </c>
      <c r="J376" s="10" t="s">
        <v>60</v>
      </c>
      <c r="K376" s="8" t="s">
        <v>92</v>
      </c>
      <c r="L376" s="10" t="s">
        <v>93</v>
      </c>
      <c r="M376" s="10" t="str">
        <f t="shared" si="5"/>
        <v>Governmental</v>
      </c>
      <c r="N376" s="8"/>
      <c r="O376" s="8"/>
      <c r="P376" s="8" t="s">
        <v>0</v>
      </c>
    </row>
    <row r="377" spans="2:16" s="3" customFormat="1" ht="16.5" customHeight="1" x14ac:dyDescent="0.15">
      <c r="B377" s="8">
        <v>2023</v>
      </c>
      <c r="C377" s="11">
        <v>696</v>
      </c>
      <c r="D377" s="10" t="s">
        <v>566</v>
      </c>
      <c r="E377" s="8" t="s">
        <v>88</v>
      </c>
      <c r="F377" s="10" t="s">
        <v>89</v>
      </c>
      <c r="G377" s="8" t="s">
        <v>95</v>
      </c>
      <c r="H377" s="10" t="s">
        <v>96</v>
      </c>
      <c r="I377" s="8" t="s">
        <v>59</v>
      </c>
      <c r="J377" s="10" t="s">
        <v>60</v>
      </c>
      <c r="K377" s="8" t="s">
        <v>92</v>
      </c>
      <c r="L377" s="10" t="s">
        <v>93</v>
      </c>
      <c r="M377" s="10" t="str">
        <f t="shared" si="5"/>
        <v>Governmental</v>
      </c>
      <c r="N377" s="8"/>
      <c r="O377" s="8"/>
      <c r="P377" s="8" t="s">
        <v>0</v>
      </c>
    </row>
    <row r="378" spans="2:16" s="3" customFormat="1" ht="16.5" customHeight="1" x14ac:dyDescent="0.15">
      <c r="B378" s="8">
        <v>2023</v>
      </c>
      <c r="C378" s="11">
        <v>701</v>
      </c>
      <c r="D378" s="10" t="s">
        <v>567</v>
      </c>
      <c r="E378" s="8" t="s">
        <v>453</v>
      </c>
      <c r="F378" s="10" t="s">
        <v>454</v>
      </c>
      <c r="G378" s="8" t="s">
        <v>509</v>
      </c>
      <c r="H378" s="10" t="s">
        <v>510</v>
      </c>
      <c r="I378" s="8" t="s">
        <v>51</v>
      </c>
      <c r="J378" s="10" t="s">
        <v>52</v>
      </c>
      <c r="K378" s="8" t="s">
        <v>82</v>
      </c>
      <c r="L378" s="10" t="s">
        <v>457</v>
      </c>
      <c r="M378" s="10" t="str">
        <f t="shared" si="5"/>
        <v>Fiduciary</v>
      </c>
      <c r="N378" s="8"/>
      <c r="O378" s="8"/>
      <c r="P378" s="8" t="s">
        <v>0</v>
      </c>
    </row>
    <row r="379" spans="2:16" s="3" customFormat="1" ht="16.5" customHeight="1" x14ac:dyDescent="0.15">
      <c r="B379" s="8">
        <v>2023</v>
      </c>
      <c r="C379" s="11">
        <v>711</v>
      </c>
      <c r="D379" s="10" t="s">
        <v>568</v>
      </c>
      <c r="E379" s="8" t="s">
        <v>48</v>
      </c>
      <c r="F379" s="10" t="s">
        <v>49</v>
      </c>
      <c r="G379" s="8" t="s">
        <v>288</v>
      </c>
      <c r="H379" s="10" t="s">
        <v>289</v>
      </c>
      <c r="I379" s="8" t="s">
        <v>51</v>
      </c>
      <c r="J379" s="10" t="s">
        <v>52</v>
      </c>
      <c r="K379" s="8" t="s">
        <v>53</v>
      </c>
      <c r="L379" s="10" t="s">
        <v>54</v>
      </c>
      <c r="M379" s="10" t="str">
        <f t="shared" si="5"/>
        <v>Fiduciary</v>
      </c>
      <c r="N379" s="8"/>
      <c r="O379" s="8"/>
      <c r="P379" s="8" t="s">
        <v>0</v>
      </c>
    </row>
    <row r="380" spans="2:16" s="3" customFormat="1" ht="16.5" customHeight="1" x14ac:dyDescent="0.15">
      <c r="B380" s="8">
        <v>2023</v>
      </c>
      <c r="C380" s="11">
        <v>749</v>
      </c>
      <c r="D380" s="10" t="s">
        <v>569</v>
      </c>
      <c r="E380" s="8" t="s">
        <v>56</v>
      </c>
      <c r="F380" s="10" t="s">
        <v>57</v>
      </c>
      <c r="G380" s="8" t="s">
        <v>58</v>
      </c>
      <c r="H380" s="10" t="s">
        <v>55</v>
      </c>
      <c r="I380" s="8" t="s">
        <v>59</v>
      </c>
      <c r="J380" s="10" t="s">
        <v>60</v>
      </c>
      <c r="K380" s="8" t="s">
        <v>59</v>
      </c>
      <c r="L380" s="10" t="s">
        <v>55</v>
      </c>
      <c r="M380" s="10" t="str">
        <f t="shared" si="5"/>
        <v>Governmental</v>
      </c>
      <c r="N380" s="8"/>
      <c r="O380" s="8"/>
      <c r="P380" s="8" t="s">
        <v>0</v>
      </c>
    </row>
    <row r="381" spans="2:16" s="3" customFormat="1" ht="16.5" customHeight="1" x14ac:dyDescent="0.15">
      <c r="B381" s="8">
        <v>2023</v>
      </c>
      <c r="C381" s="11">
        <v>750</v>
      </c>
      <c r="D381" s="10" t="s">
        <v>570</v>
      </c>
      <c r="E381" s="8" t="s">
        <v>56</v>
      </c>
      <c r="F381" s="10" t="s">
        <v>57</v>
      </c>
      <c r="G381" s="8" t="s">
        <v>58</v>
      </c>
      <c r="H381" s="10" t="s">
        <v>55</v>
      </c>
      <c r="I381" s="8" t="s">
        <v>59</v>
      </c>
      <c r="J381" s="10" t="s">
        <v>60</v>
      </c>
      <c r="K381" s="8" t="s">
        <v>59</v>
      </c>
      <c r="L381" s="10" t="s">
        <v>55</v>
      </c>
      <c r="M381" s="10" t="str">
        <f t="shared" si="5"/>
        <v>Governmental</v>
      </c>
      <c r="N381" s="8"/>
      <c r="O381" s="8"/>
      <c r="P381" s="8" t="s">
        <v>0</v>
      </c>
    </row>
    <row r="382" spans="2:16" s="3" customFormat="1" ht="16.5" customHeight="1" x14ac:dyDescent="0.15">
      <c r="B382" s="8">
        <v>2023</v>
      </c>
      <c r="C382" s="11">
        <v>751</v>
      </c>
      <c r="D382" s="10" t="s">
        <v>571</v>
      </c>
      <c r="E382" s="8" t="s">
        <v>56</v>
      </c>
      <c r="F382" s="10" t="s">
        <v>57</v>
      </c>
      <c r="G382" s="8" t="s">
        <v>58</v>
      </c>
      <c r="H382" s="10" t="s">
        <v>55</v>
      </c>
      <c r="I382" s="8" t="s">
        <v>59</v>
      </c>
      <c r="J382" s="10" t="s">
        <v>60</v>
      </c>
      <c r="K382" s="8" t="s">
        <v>59</v>
      </c>
      <c r="L382" s="10" t="s">
        <v>55</v>
      </c>
      <c r="M382" s="10" t="str">
        <f t="shared" si="5"/>
        <v>Governmental</v>
      </c>
      <c r="N382" s="8"/>
      <c r="O382" s="8"/>
      <c r="P382" s="8" t="s">
        <v>0</v>
      </c>
    </row>
    <row r="383" spans="2:16" s="3" customFormat="1" ht="16.5" customHeight="1" x14ac:dyDescent="0.15">
      <c r="B383" s="8">
        <v>2023</v>
      </c>
      <c r="C383" s="11">
        <v>752</v>
      </c>
      <c r="D383" s="10" t="s">
        <v>572</v>
      </c>
      <c r="E383" s="8" t="s">
        <v>56</v>
      </c>
      <c r="F383" s="10" t="s">
        <v>57</v>
      </c>
      <c r="G383" s="8" t="s">
        <v>58</v>
      </c>
      <c r="H383" s="10" t="s">
        <v>55</v>
      </c>
      <c r="I383" s="8" t="s">
        <v>59</v>
      </c>
      <c r="J383" s="10" t="s">
        <v>60</v>
      </c>
      <c r="K383" s="8" t="s">
        <v>59</v>
      </c>
      <c r="L383" s="10" t="s">
        <v>55</v>
      </c>
      <c r="M383" s="10" t="str">
        <f t="shared" si="5"/>
        <v>Governmental</v>
      </c>
      <c r="N383" s="8"/>
      <c r="O383" s="8"/>
      <c r="P383" s="8" t="s">
        <v>0</v>
      </c>
    </row>
    <row r="384" spans="2:16" s="3" customFormat="1" ht="16.5" customHeight="1" x14ac:dyDescent="0.15">
      <c r="B384" s="8">
        <v>2023</v>
      </c>
      <c r="C384" s="11">
        <v>753</v>
      </c>
      <c r="D384" s="10" t="s">
        <v>296</v>
      </c>
      <c r="E384" s="8" t="s">
        <v>297</v>
      </c>
      <c r="F384" s="10" t="s">
        <v>296</v>
      </c>
      <c r="G384" s="8" t="s">
        <v>297</v>
      </c>
      <c r="H384" s="10" t="s">
        <v>296</v>
      </c>
      <c r="I384" s="8" t="s">
        <v>297</v>
      </c>
      <c r="J384" s="10" t="s">
        <v>296</v>
      </c>
      <c r="K384" s="8" t="s">
        <v>297</v>
      </c>
      <c r="L384" s="10" t="s">
        <v>296</v>
      </c>
      <c r="M384" s="10" t="str">
        <f t="shared" si="5"/>
        <v>NOT AVAILABLE</v>
      </c>
      <c r="N384" s="8" t="s">
        <v>297</v>
      </c>
      <c r="O384" s="8" t="s">
        <v>297</v>
      </c>
      <c r="P384" s="8" t="s">
        <v>1</v>
      </c>
    </row>
    <row r="385" spans="2:16" s="3" customFormat="1" ht="16.5" customHeight="1" x14ac:dyDescent="0.15">
      <c r="B385" s="8">
        <v>2023</v>
      </c>
      <c r="C385" s="11">
        <v>904</v>
      </c>
      <c r="D385" s="10" t="s">
        <v>573</v>
      </c>
      <c r="E385" s="8" t="s">
        <v>574</v>
      </c>
      <c r="F385" s="10" t="s">
        <v>575</v>
      </c>
      <c r="G385" s="8" t="s">
        <v>576</v>
      </c>
      <c r="H385" s="10" t="s">
        <v>577</v>
      </c>
      <c r="I385" s="8" t="s">
        <v>53</v>
      </c>
      <c r="J385" s="10" t="s">
        <v>578</v>
      </c>
      <c r="K385" s="8" t="s">
        <v>579</v>
      </c>
      <c r="L385" s="10" t="s">
        <v>580</v>
      </c>
      <c r="M385" s="10" t="str">
        <f t="shared" si="5"/>
        <v>Account Group</v>
      </c>
      <c r="N385" s="8"/>
      <c r="O385" s="8"/>
      <c r="P385" s="8" t="s">
        <v>0</v>
      </c>
    </row>
    <row r="386" spans="2:16" s="3" customFormat="1" ht="16.5" customHeight="1" x14ac:dyDescent="0.15">
      <c r="B386" s="8">
        <v>2023</v>
      </c>
      <c r="C386" s="11">
        <v>905</v>
      </c>
      <c r="D386" s="10" t="s">
        <v>581</v>
      </c>
      <c r="E386" s="8" t="s">
        <v>88</v>
      </c>
      <c r="F386" s="10" t="s">
        <v>89</v>
      </c>
      <c r="G386" s="8" t="s">
        <v>108</v>
      </c>
      <c r="H386" s="10" t="s">
        <v>109</v>
      </c>
      <c r="I386" s="8" t="s">
        <v>59</v>
      </c>
      <c r="J386" s="10" t="s">
        <v>60</v>
      </c>
      <c r="K386" s="8" t="s">
        <v>92</v>
      </c>
      <c r="L386" s="10" t="s">
        <v>93</v>
      </c>
      <c r="M386" s="10" t="str">
        <f t="shared" si="5"/>
        <v>Governmental</v>
      </c>
      <c r="N386" s="8"/>
      <c r="O386" s="8"/>
      <c r="P386" s="8" t="s">
        <v>0</v>
      </c>
    </row>
    <row r="387" spans="2:16" s="3" customFormat="1" ht="16.5" customHeight="1" x14ac:dyDescent="0.15">
      <c r="B387" s="8">
        <v>2023</v>
      </c>
      <c r="C387" s="11">
        <v>914</v>
      </c>
      <c r="D387" s="10" t="s">
        <v>582</v>
      </c>
      <c r="E387" s="8" t="s">
        <v>574</v>
      </c>
      <c r="F387" s="10" t="s">
        <v>575</v>
      </c>
      <c r="G387" s="8" t="s">
        <v>576</v>
      </c>
      <c r="H387" s="10" t="s">
        <v>577</v>
      </c>
      <c r="I387" s="8" t="s">
        <v>53</v>
      </c>
      <c r="J387" s="10" t="s">
        <v>578</v>
      </c>
      <c r="K387" s="8" t="s">
        <v>579</v>
      </c>
      <c r="L387" s="10" t="s">
        <v>580</v>
      </c>
      <c r="M387" s="10" t="str">
        <f t="shared" si="5"/>
        <v>Account Group</v>
      </c>
      <c r="N387" s="8"/>
      <c r="O387" s="8"/>
      <c r="P387" s="8" t="s">
        <v>0</v>
      </c>
    </row>
    <row r="388" spans="2:16" s="3" customFormat="1" ht="16.5" customHeight="1" x14ac:dyDescent="0.15">
      <c r="B388" s="8">
        <v>2023</v>
      </c>
      <c r="C388" s="11">
        <v>916</v>
      </c>
      <c r="D388" s="10" t="s">
        <v>583</v>
      </c>
      <c r="E388" s="8" t="s">
        <v>574</v>
      </c>
      <c r="F388" s="10" t="s">
        <v>575</v>
      </c>
      <c r="G388" s="8" t="s">
        <v>576</v>
      </c>
      <c r="H388" s="10" t="s">
        <v>577</v>
      </c>
      <c r="I388" s="8" t="s">
        <v>53</v>
      </c>
      <c r="J388" s="10" t="s">
        <v>578</v>
      </c>
      <c r="K388" s="8" t="s">
        <v>579</v>
      </c>
      <c r="L388" s="10" t="s">
        <v>580</v>
      </c>
      <c r="M388" s="10" t="str">
        <f t="shared" ref="M388:M451" si="6">+J388</f>
        <v>Account Group</v>
      </c>
      <c r="N388" s="8"/>
      <c r="O388" s="8"/>
      <c r="P388" s="8" t="s">
        <v>0</v>
      </c>
    </row>
    <row r="389" spans="2:16" s="3" customFormat="1" ht="16.5" customHeight="1" x14ac:dyDescent="0.15">
      <c r="B389" s="8">
        <v>2023</v>
      </c>
      <c r="C389" s="11">
        <v>930</v>
      </c>
      <c r="D389" s="10" t="s">
        <v>396</v>
      </c>
      <c r="E389" s="8" t="s">
        <v>574</v>
      </c>
      <c r="F389" s="10" t="s">
        <v>575</v>
      </c>
      <c r="G389" s="8" t="s">
        <v>576</v>
      </c>
      <c r="H389" s="10" t="s">
        <v>577</v>
      </c>
      <c r="I389" s="8" t="s">
        <v>53</v>
      </c>
      <c r="J389" s="10" t="s">
        <v>578</v>
      </c>
      <c r="K389" s="8" t="s">
        <v>579</v>
      </c>
      <c r="L389" s="10" t="s">
        <v>580</v>
      </c>
      <c r="M389" s="10" t="str">
        <f t="shared" si="6"/>
        <v>Account Group</v>
      </c>
      <c r="N389" s="8"/>
      <c r="O389" s="8"/>
      <c r="P389" s="8" t="s">
        <v>0</v>
      </c>
    </row>
    <row r="390" spans="2:16" s="3" customFormat="1" ht="16.5" customHeight="1" x14ac:dyDescent="0.15">
      <c r="B390" s="8">
        <v>2023</v>
      </c>
      <c r="C390" s="11">
        <v>941</v>
      </c>
      <c r="D390" s="10" t="s">
        <v>584</v>
      </c>
      <c r="E390" s="8" t="s">
        <v>574</v>
      </c>
      <c r="F390" s="10" t="s">
        <v>575</v>
      </c>
      <c r="G390" s="8" t="s">
        <v>576</v>
      </c>
      <c r="H390" s="10" t="s">
        <v>577</v>
      </c>
      <c r="I390" s="8" t="s">
        <v>53</v>
      </c>
      <c r="J390" s="10" t="s">
        <v>578</v>
      </c>
      <c r="K390" s="8" t="s">
        <v>579</v>
      </c>
      <c r="L390" s="10" t="s">
        <v>580</v>
      </c>
      <c r="M390" s="10" t="str">
        <f t="shared" si="6"/>
        <v>Account Group</v>
      </c>
      <c r="N390" s="8"/>
      <c r="O390" s="8"/>
      <c r="P390" s="8" t="s">
        <v>0</v>
      </c>
    </row>
    <row r="391" spans="2:16" s="3" customFormat="1" ht="16.5" customHeight="1" x14ac:dyDescent="0.15">
      <c r="B391" s="8">
        <v>2023</v>
      </c>
      <c r="C391" s="11">
        <v>942</v>
      </c>
      <c r="D391" s="10" t="s">
        <v>585</v>
      </c>
      <c r="E391" s="8" t="s">
        <v>574</v>
      </c>
      <c r="F391" s="10" t="s">
        <v>575</v>
      </c>
      <c r="G391" s="8" t="s">
        <v>576</v>
      </c>
      <c r="H391" s="10" t="s">
        <v>577</v>
      </c>
      <c r="I391" s="8" t="s">
        <v>53</v>
      </c>
      <c r="J391" s="10" t="s">
        <v>578</v>
      </c>
      <c r="K391" s="8" t="s">
        <v>579</v>
      </c>
      <c r="L391" s="10" t="s">
        <v>580</v>
      </c>
      <c r="M391" s="10" t="str">
        <f t="shared" si="6"/>
        <v>Account Group</v>
      </c>
      <c r="N391" s="8"/>
      <c r="O391" s="8"/>
      <c r="P391" s="8" t="s">
        <v>0</v>
      </c>
    </row>
    <row r="392" spans="2:16" s="3" customFormat="1" ht="16.5" customHeight="1" x14ac:dyDescent="0.15">
      <c r="B392" s="8">
        <v>2023</v>
      </c>
      <c r="C392" s="11">
        <v>987</v>
      </c>
      <c r="D392" s="10" t="s">
        <v>586</v>
      </c>
      <c r="E392" s="8" t="s">
        <v>71</v>
      </c>
      <c r="F392" s="10" t="s">
        <v>72</v>
      </c>
      <c r="G392" s="8" t="s">
        <v>73</v>
      </c>
      <c r="H392" s="10" t="s">
        <v>74</v>
      </c>
      <c r="I392" s="8" t="s">
        <v>51</v>
      </c>
      <c r="J392" s="10" t="s">
        <v>52</v>
      </c>
      <c r="K392" s="8" t="s">
        <v>75</v>
      </c>
      <c r="L392" s="10" t="s">
        <v>76</v>
      </c>
      <c r="M392" s="10" t="str">
        <f t="shared" si="6"/>
        <v>Fiduciary</v>
      </c>
      <c r="N392" s="8"/>
      <c r="O392" s="8"/>
      <c r="P392" s="8" t="s">
        <v>0</v>
      </c>
    </row>
    <row r="393" spans="2:16" s="3" customFormat="1" ht="16.5" customHeight="1" x14ac:dyDescent="0.15">
      <c r="B393" s="8">
        <v>2023</v>
      </c>
      <c r="C393" s="11">
        <v>988</v>
      </c>
      <c r="D393" s="10" t="s">
        <v>587</v>
      </c>
      <c r="E393" s="8" t="s">
        <v>71</v>
      </c>
      <c r="F393" s="10" t="s">
        <v>72</v>
      </c>
      <c r="G393" s="8" t="s">
        <v>73</v>
      </c>
      <c r="H393" s="10" t="s">
        <v>74</v>
      </c>
      <c r="I393" s="8" t="s">
        <v>51</v>
      </c>
      <c r="J393" s="10" t="s">
        <v>52</v>
      </c>
      <c r="K393" s="8" t="s">
        <v>75</v>
      </c>
      <c r="L393" s="10" t="s">
        <v>76</v>
      </c>
      <c r="M393" s="10" t="str">
        <f t="shared" si="6"/>
        <v>Fiduciary</v>
      </c>
      <c r="N393" s="8"/>
      <c r="O393" s="8"/>
      <c r="P393" s="8" t="s">
        <v>0</v>
      </c>
    </row>
    <row r="394" spans="2:16" s="3" customFormat="1" ht="16.5" customHeight="1" x14ac:dyDescent="0.15">
      <c r="B394" s="8">
        <v>2023</v>
      </c>
      <c r="C394" s="11">
        <v>999</v>
      </c>
      <c r="D394" s="10" t="s">
        <v>588</v>
      </c>
      <c r="E394" s="8" t="s">
        <v>574</v>
      </c>
      <c r="F394" s="10" t="s">
        <v>575</v>
      </c>
      <c r="G394" s="8" t="s">
        <v>576</v>
      </c>
      <c r="H394" s="10" t="s">
        <v>577</v>
      </c>
      <c r="I394" s="8" t="s">
        <v>53</v>
      </c>
      <c r="J394" s="10" t="s">
        <v>578</v>
      </c>
      <c r="K394" s="8" t="s">
        <v>579</v>
      </c>
      <c r="L394" s="10" t="s">
        <v>580</v>
      </c>
      <c r="M394" s="10" t="str">
        <f t="shared" si="6"/>
        <v>Account Group</v>
      </c>
      <c r="N394" s="8"/>
      <c r="O394" s="8"/>
      <c r="P394" s="8" t="s">
        <v>0</v>
      </c>
    </row>
    <row r="395" spans="2:16" s="3" customFormat="1" ht="16.5" customHeight="1" x14ac:dyDescent="0.15">
      <c r="B395" s="8">
        <v>2023</v>
      </c>
      <c r="C395" s="11" t="s">
        <v>589</v>
      </c>
      <c r="D395" s="10" t="s">
        <v>590</v>
      </c>
      <c r="E395" s="8" t="s">
        <v>88</v>
      </c>
      <c r="F395" s="10" t="s">
        <v>89</v>
      </c>
      <c r="G395" s="8" t="s">
        <v>591</v>
      </c>
      <c r="H395" s="10" t="s">
        <v>592</v>
      </c>
      <c r="I395" s="8" t="s">
        <v>59</v>
      </c>
      <c r="J395" s="10" t="s">
        <v>60</v>
      </c>
      <c r="K395" s="8" t="s">
        <v>92</v>
      </c>
      <c r="L395" s="10" t="s">
        <v>93</v>
      </c>
      <c r="M395" s="10" t="str">
        <f t="shared" si="6"/>
        <v>Governmental</v>
      </c>
      <c r="N395" s="8"/>
      <c r="O395" s="8"/>
      <c r="P395" s="8" t="s">
        <v>0</v>
      </c>
    </row>
    <row r="396" spans="2:16" s="3" customFormat="1" ht="16.5" customHeight="1" x14ac:dyDescent="0.15">
      <c r="B396" s="8">
        <v>2023</v>
      </c>
      <c r="C396" s="11" t="s">
        <v>593</v>
      </c>
      <c r="D396" s="10" t="s">
        <v>594</v>
      </c>
      <c r="E396" s="8" t="s">
        <v>88</v>
      </c>
      <c r="F396" s="10" t="s">
        <v>89</v>
      </c>
      <c r="G396" s="8" t="s">
        <v>129</v>
      </c>
      <c r="H396" s="10" t="s">
        <v>130</v>
      </c>
      <c r="I396" s="8" t="s">
        <v>59</v>
      </c>
      <c r="J396" s="10" t="s">
        <v>60</v>
      </c>
      <c r="K396" s="8" t="s">
        <v>92</v>
      </c>
      <c r="L396" s="10" t="s">
        <v>93</v>
      </c>
      <c r="M396" s="10" t="str">
        <f t="shared" si="6"/>
        <v>Governmental</v>
      </c>
      <c r="N396" s="8"/>
      <c r="O396" s="8"/>
      <c r="P396" s="8" t="s">
        <v>0</v>
      </c>
    </row>
    <row r="397" spans="2:16" s="3" customFormat="1" ht="16.5" customHeight="1" x14ac:dyDescent="0.15">
      <c r="B397" s="8">
        <v>2023</v>
      </c>
      <c r="C397" s="11" t="s">
        <v>595</v>
      </c>
      <c r="D397" s="10" t="s">
        <v>596</v>
      </c>
      <c r="E397" s="8" t="s">
        <v>63</v>
      </c>
      <c r="F397" s="10" t="s">
        <v>64</v>
      </c>
      <c r="G397" s="8" t="s">
        <v>65</v>
      </c>
      <c r="H397" s="10" t="s">
        <v>66</v>
      </c>
      <c r="I397" s="8" t="s">
        <v>59</v>
      </c>
      <c r="J397" s="10" t="s">
        <v>60</v>
      </c>
      <c r="K397" s="8" t="s">
        <v>67</v>
      </c>
      <c r="L397" s="10" t="s">
        <v>68</v>
      </c>
      <c r="M397" s="10" t="str">
        <f t="shared" si="6"/>
        <v>Governmental</v>
      </c>
      <c r="N397" s="8"/>
      <c r="O397" s="8"/>
      <c r="P397" s="8" t="s">
        <v>0</v>
      </c>
    </row>
    <row r="398" spans="2:16" s="3" customFormat="1" ht="16.5" customHeight="1" x14ac:dyDescent="0.15">
      <c r="B398" s="8">
        <v>2023</v>
      </c>
      <c r="C398" s="11" t="s">
        <v>597</v>
      </c>
      <c r="D398" s="10" t="s">
        <v>598</v>
      </c>
      <c r="E398" s="8" t="s">
        <v>63</v>
      </c>
      <c r="F398" s="10" t="s">
        <v>64</v>
      </c>
      <c r="G398" s="8" t="s">
        <v>65</v>
      </c>
      <c r="H398" s="10" t="s">
        <v>66</v>
      </c>
      <c r="I398" s="8" t="s">
        <v>59</v>
      </c>
      <c r="J398" s="10" t="s">
        <v>60</v>
      </c>
      <c r="K398" s="8" t="s">
        <v>67</v>
      </c>
      <c r="L398" s="10" t="s">
        <v>68</v>
      </c>
      <c r="M398" s="10" t="str">
        <f t="shared" si="6"/>
        <v>Governmental</v>
      </c>
      <c r="N398" s="8"/>
      <c r="O398" s="8"/>
      <c r="P398" s="8" t="s">
        <v>0</v>
      </c>
    </row>
    <row r="399" spans="2:16" s="3" customFormat="1" ht="16.5" customHeight="1" x14ac:dyDescent="0.15">
      <c r="B399" s="8">
        <v>2023</v>
      </c>
      <c r="C399" s="11" t="s">
        <v>599</v>
      </c>
      <c r="D399" s="10" t="s">
        <v>600</v>
      </c>
      <c r="E399" s="8" t="s">
        <v>63</v>
      </c>
      <c r="F399" s="10" t="s">
        <v>64</v>
      </c>
      <c r="G399" s="8" t="s">
        <v>65</v>
      </c>
      <c r="H399" s="10" t="s">
        <v>66</v>
      </c>
      <c r="I399" s="8" t="s">
        <v>59</v>
      </c>
      <c r="J399" s="10" t="s">
        <v>60</v>
      </c>
      <c r="K399" s="8" t="s">
        <v>67</v>
      </c>
      <c r="L399" s="10" t="s">
        <v>68</v>
      </c>
      <c r="M399" s="10" t="str">
        <f t="shared" si="6"/>
        <v>Governmental</v>
      </c>
      <c r="N399" s="8"/>
      <c r="O399" s="8"/>
      <c r="P399" s="8" t="s">
        <v>0</v>
      </c>
    </row>
    <row r="400" spans="2:16" s="3" customFormat="1" ht="16.5" customHeight="1" x14ac:dyDescent="0.15">
      <c r="B400" s="8">
        <v>2023</v>
      </c>
      <c r="C400" s="11" t="s">
        <v>65</v>
      </c>
      <c r="D400" s="10" t="s">
        <v>601</v>
      </c>
      <c r="E400" s="8" t="s">
        <v>63</v>
      </c>
      <c r="F400" s="10" t="s">
        <v>64</v>
      </c>
      <c r="G400" s="8" t="s">
        <v>65</v>
      </c>
      <c r="H400" s="10" t="s">
        <v>66</v>
      </c>
      <c r="I400" s="8" t="s">
        <v>59</v>
      </c>
      <c r="J400" s="10" t="s">
        <v>60</v>
      </c>
      <c r="K400" s="8" t="s">
        <v>67</v>
      </c>
      <c r="L400" s="10" t="s">
        <v>68</v>
      </c>
      <c r="M400" s="10" t="str">
        <f t="shared" si="6"/>
        <v>Governmental</v>
      </c>
      <c r="N400" s="8"/>
      <c r="O400" s="8"/>
      <c r="P400" s="8" t="s">
        <v>0</v>
      </c>
    </row>
    <row r="401" spans="2:16" s="3" customFormat="1" ht="16.5" customHeight="1" x14ac:dyDescent="0.15">
      <c r="B401" s="8">
        <v>2023</v>
      </c>
      <c r="C401" s="11" t="s">
        <v>602</v>
      </c>
      <c r="D401" s="10" t="s">
        <v>603</v>
      </c>
      <c r="E401" s="8" t="s">
        <v>63</v>
      </c>
      <c r="F401" s="10" t="s">
        <v>64</v>
      </c>
      <c r="G401" s="8" t="s">
        <v>65</v>
      </c>
      <c r="H401" s="10" t="s">
        <v>66</v>
      </c>
      <c r="I401" s="8" t="s">
        <v>59</v>
      </c>
      <c r="J401" s="10" t="s">
        <v>60</v>
      </c>
      <c r="K401" s="8" t="s">
        <v>67</v>
      </c>
      <c r="L401" s="10" t="s">
        <v>68</v>
      </c>
      <c r="M401" s="10" t="str">
        <f t="shared" si="6"/>
        <v>Governmental</v>
      </c>
      <c r="N401" s="8"/>
      <c r="O401" s="8"/>
      <c r="P401" s="8" t="s">
        <v>0</v>
      </c>
    </row>
    <row r="402" spans="2:16" s="3" customFormat="1" ht="16.5" customHeight="1" x14ac:dyDescent="0.15">
      <c r="B402" s="8">
        <v>2023</v>
      </c>
      <c r="C402" s="11" t="s">
        <v>604</v>
      </c>
      <c r="D402" s="10" t="s">
        <v>605</v>
      </c>
      <c r="E402" s="8" t="s">
        <v>63</v>
      </c>
      <c r="F402" s="10" t="s">
        <v>64</v>
      </c>
      <c r="G402" s="8" t="s">
        <v>65</v>
      </c>
      <c r="H402" s="10" t="s">
        <v>66</v>
      </c>
      <c r="I402" s="8" t="s">
        <v>59</v>
      </c>
      <c r="J402" s="10" t="s">
        <v>60</v>
      </c>
      <c r="K402" s="8" t="s">
        <v>67</v>
      </c>
      <c r="L402" s="10" t="s">
        <v>68</v>
      </c>
      <c r="M402" s="10" t="str">
        <f t="shared" si="6"/>
        <v>Governmental</v>
      </c>
      <c r="N402" s="8"/>
      <c r="O402" s="8"/>
      <c r="P402" s="8" t="s">
        <v>0</v>
      </c>
    </row>
    <row r="403" spans="2:16" s="3" customFormat="1" ht="16.5" customHeight="1" x14ac:dyDescent="0.15">
      <c r="B403" s="8">
        <v>2023</v>
      </c>
      <c r="C403" s="11" t="s">
        <v>606</v>
      </c>
      <c r="D403" s="10" t="s">
        <v>607</v>
      </c>
      <c r="E403" s="8" t="s">
        <v>56</v>
      </c>
      <c r="F403" s="10" t="s">
        <v>57</v>
      </c>
      <c r="G403" s="8" t="s">
        <v>58</v>
      </c>
      <c r="H403" s="10" t="s">
        <v>55</v>
      </c>
      <c r="I403" s="8" t="s">
        <v>59</v>
      </c>
      <c r="J403" s="10" t="s">
        <v>60</v>
      </c>
      <c r="K403" s="8" t="s">
        <v>59</v>
      </c>
      <c r="L403" s="10" t="s">
        <v>55</v>
      </c>
      <c r="M403" s="10" t="str">
        <f t="shared" si="6"/>
        <v>Governmental</v>
      </c>
      <c r="N403" s="8"/>
      <c r="O403" s="8"/>
      <c r="P403" s="8" t="s">
        <v>0</v>
      </c>
    </row>
    <row r="404" spans="2:16" s="3" customFormat="1" ht="16.5" customHeight="1" x14ac:dyDescent="0.15">
      <c r="B404" s="8">
        <v>2023</v>
      </c>
      <c r="C404" s="11" t="s">
        <v>608</v>
      </c>
      <c r="D404" s="10" t="s">
        <v>609</v>
      </c>
      <c r="E404" s="8" t="s">
        <v>63</v>
      </c>
      <c r="F404" s="10" t="s">
        <v>64</v>
      </c>
      <c r="G404" s="8" t="s">
        <v>65</v>
      </c>
      <c r="H404" s="10" t="s">
        <v>66</v>
      </c>
      <c r="I404" s="8" t="s">
        <v>59</v>
      </c>
      <c r="J404" s="10" t="s">
        <v>60</v>
      </c>
      <c r="K404" s="8" t="s">
        <v>67</v>
      </c>
      <c r="L404" s="10" t="s">
        <v>68</v>
      </c>
      <c r="M404" s="10" t="str">
        <f t="shared" si="6"/>
        <v>Governmental</v>
      </c>
      <c r="N404" s="8"/>
      <c r="O404" s="8"/>
      <c r="P404" s="8" t="s">
        <v>0</v>
      </c>
    </row>
    <row r="405" spans="2:16" s="3" customFormat="1" ht="16.5" customHeight="1" x14ac:dyDescent="0.15">
      <c r="B405" s="8">
        <v>2023</v>
      </c>
      <c r="C405" s="11" t="s">
        <v>610</v>
      </c>
      <c r="D405" s="10" t="s">
        <v>611</v>
      </c>
      <c r="E405" s="8" t="s">
        <v>63</v>
      </c>
      <c r="F405" s="10" t="s">
        <v>64</v>
      </c>
      <c r="G405" s="8" t="s">
        <v>65</v>
      </c>
      <c r="H405" s="10" t="s">
        <v>66</v>
      </c>
      <c r="I405" s="8" t="s">
        <v>59</v>
      </c>
      <c r="J405" s="10" t="s">
        <v>60</v>
      </c>
      <c r="K405" s="8" t="s">
        <v>67</v>
      </c>
      <c r="L405" s="10" t="s">
        <v>68</v>
      </c>
      <c r="M405" s="10" t="str">
        <f t="shared" si="6"/>
        <v>Governmental</v>
      </c>
      <c r="N405" s="8"/>
      <c r="O405" s="8"/>
      <c r="P405" s="8" t="s">
        <v>0</v>
      </c>
    </row>
    <row r="406" spans="2:16" s="3" customFormat="1" ht="16.5" customHeight="1" x14ac:dyDescent="0.15">
      <c r="B406" s="8">
        <v>2023</v>
      </c>
      <c r="C406" s="11" t="s">
        <v>612</v>
      </c>
      <c r="D406" s="10" t="s">
        <v>613</v>
      </c>
      <c r="E406" s="8" t="s">
        <v>63</v>
      </c>
      <c r="F406" s="10" t="s">
        <v>64</v>
      </c>
      <c r="G406" s="8" t="s">
        <v>65</v>
      </c>
      <c r="H406" s="10" t="s">
        <v>66</v>
      </c>
      <c r="I406" s="8" t="s">
        <v>59</v>
      </c>
      <c r="J406" s="10" t="s">
        <v>60</v>
      </c>
      <c r="K406" s="8" t="s">
        <v>67</v>
      </c>
      <c r="L406" s="10" t="s">
        <v>68</v>
      </c>
      <c r="M406" s="10" t="str">
        <f t="shared" si="6"/>
        <v>Governmental</v>
      </c>
      <c r="N406" s="8"/>
      <c r="O406" s="8"/>
      <c r="P406" s="8" t="s">
        <v>0</v>
      </c>
    </row>
    <row r="407" spans="2:16" s="3" customFormat="1" ht="16.5" customHeight="1" x14ac:dyDescent="0.15">
      <c r="B407" s="8">
        <v>2023</v>
      </c>
      <c r="C407" s="11" t="s">
        <v>614</v>
      </c>
      <c r="D407" s="10" t="s">
        <v>615</v>
      </c>
      <c r="E407" s="8" t="s">
        <v>63</v>
      </c>
      <c r="F407" s="10" t="s">
        <v>64</v>
      </c>
      <c r="G407" s="8" t="s">
        <v>65</v>
      </c>
      <c r="H407" s="10" t="s">
        <v>66</v>
      </c>
      <c r="I407" s="8" t="s">
        <v>59</v>
      </c>
      <c r="J407" s="10" t="s">
        <v>60</v>
      </c>
      <c r="K407" s="8" t="s">
        <v>67</v>
      </c>
      <c r="L407" s="10" t="s">
        <v>68</v>
      </c>
      <c r="M407" s="10" t="str">
        <f t="shared" si="6"/>
        <v>Governmental</v>
      </c>
      <c r="N407" s="8"/>
      <c r="O407" s="8"/>
      <c r="P407" s="8" t="s">
        <v>0</v>
      </c>
    </row>
    <row r="408" spans="2:16" s="3" customFormat="1" ht="16.5" customHeight="1" x14ac:dyDescent="0.15">
      <c r="B408" s="8">
        <v>2023</v>
      </c>
      <c r="C408" s="11" t="s">
        <v>616</v>
      </c>
      <c r="D408" s="10" t="s">
        <v>617</v>
      </c>
      <c r="E408" s="8" t="s">
        <v>88</v>
      </c>
      <c r="F408" s="10" t="s">
        <v>89</v>
      </c>
      <c r="G408" s="8" t="s">
        <v>591</v>
      </c>
      <c r="H408" s="10" t="s">
        <v>592</v>
      </c>
      <c r="I408" s="8" t="s">
        <v>59</v>
      </c>
      <c r="J408" s="10" t="s">
        <v>60</v>
      </c>
      <c r="K408" s="8" t="s">
        <v>92</v>
      </c>
      <c r="L408" s="10" t="s">
        <v>93</v>
      </c>
      <c r="M408" s="10" t="str">
        <f t="shared" si="6"/>
        <v>Governmental</v>
      </c>
      <c r="N408" s="8"/>
      <c r="O408" s="8"/>
      <c r="P408" s="8" t="s">
        <v>0</v>
      </c>
    </row>
    <row r="409" spans="2:16" s="3" customFormat="1" ht="16.5" customHeight="1" x14ac:dyDescent="0.15">
      <c r="B409" s="8">
        <v>2023</v>
      </c>
      <c r="C409" s="11" t="s">
        <v>618</v>
      </c>
      <c r="D409" s="10" t="s">
        <v>66</v>
      </c>
      <c r="E409" s="8" t="s">
        <v>88</v>
      </c>
      <c r="F409" s="10" t="s">
        <v>89</v>
      </c>
      <c r="G409" s="8" t="s">
        <v>591</v>
      </c>
      <c r="H409" s="10" t="s">
        <v>592</v>
      </c>
      <c r="I409" s="8" t="s">
        <v>59</v>
      </c>
      <c r="J409" s="10" t="s">
        <v>60</v>
      </c>
      <c r="K409" s="8" t="s">
        <v>92</v>
      </c>
      <c r="L409" s="10" t="s">
        <v>93</v>
      </c>
      <c r="M409" s="10" t="str">
        <f t="shared" si="6"/>
        <v>Governmental</v>
      </c>
      <c r="N409" s="8"/>
      <c r="O409" s="8"/>
      <c r="P409" s="8" t="s">
        <v>0</v>
      </c>
    </row>
    <row r="410" spans="2:16" s="3" customFormat="1" ht="16.5" customHeight="1" x14ac:dyDescent="0.15">
      <c r="B410" s="8">
        <v>2023</v>
      </c>
      <c r="C410" s="11" t="s">
        <v>619</v>
      </c>
      <c r="D410" s="10" t="s">
        <v>620</v>
      </c>
      <c r="E410" s="8" t="s">
        <v>88</v>
      </c>
      <c r="F410" s="10" t="s">
        <v>89</v>
      </c>
      <c r="G410" s="8" t="s">
        <v>591</v>
      </c>
      <c r="H410" s="10" t="s">
        <v>592</v>
      </c>
      <c r="I410" s="8" t="s">
        <v>59</v>
      </c>
      <c r="J410" s="10" t="s">
        <v>60</v>
      </c>
      <c r="K410" s="8" t="s">
        <v>92</v>
      </c>
      <c r="L410" s="10" t="s">
        <v>93</v>
      </c>
      <c r="M410" s="10" t="str">
        <f t="shared" si="6"/>
        <v>Governmental</v>
      </c>
      <c r="N410" s="8"/>
      <c r="O410" s="8"/>
      <c r="P410" s="8" t="s">
        <v>0</v>
      </c>
    </row>
    <row r="411" spans="2:16" s="3" customFormat="1" ht="16.5" customHeight="1" x14ac:dyDescent="0.15">
      <c r="B411" s="8">
        <v>2023</v>
      </c>
      <c r="C411" s="11" t="s">
        <v>541</v>
      </c>
      <c r="D411" s="10" t="s">
        <v>621</v>
      </c>
      <c r="E411" s="8" t="s">
        <v>539</v>
      </c>
      <c r="F411" s="10" t="s">
        <v>540</v>
      </c>
      <c r="G411" s="8" t="s">
        <v>541</v>
      </c>
      <c r="H411" s="10" t="s">
        <v>542</v>
      </c>
      <c r="I411" s="8" t="s">
        <v>59</v>
      </c>
      <c r="J411" s="10" t="s">
        <v>60</v>
      </c>
      <c r="K411" s="8" t="s">
        <v>543</v>
      </c>
      <c r="L411" s="10" t="s">
        <v>542</v>
      </c>
      <c r="M411" s="10" t="str">
        <f t="shared" si="6"/>
        <v>Governmental</v>
      </c>
      <c r="N411" s="8"/>
      <c r="O411" s="8"/>
      <c r="P411" s="8" t="s">
        <v>0</v>
      </c>
    </row>
    <row r="412" spans="2:16" s="3" customFormat="1" ht="16.5" customHeight="1" x14ac:dyDescent="0.15">
      <c r="B412" s="8">
        <v>2023</v>
      </c>
      <c r="C412" s="11" t="s">
        <v>622</v>
      </c>
      <c r="D412" s="10" t="s">
        <v>623</v>
      </c>
      <c r="E412" s="8" t="s">
        <v>539</v>
      </c>
      <c r="F412" s="10" t="s">
        <v>540</v>
      </c>
      <c r="G412" s="8" t="s">
        <v>541</v>
      </c>
      <c r="H412" s="10" t="s">
        <v>542</v>
      </c>
      <c r="I412" s="8" t="s">
        <v>59</v>
      </c>
      <c r="J412" s="10" t="s">
        <v>60</v>
      </c>
      <c r="K412" s="8" t="s">
        <v>543</v>
      </c>
      <c r="L412" s="10" t="s">
        <v>542</v>
      </c>
      <c r="M412" s="10" t="str">
        <f t="shared" si="6"/>
        <v>Governmental</v>
      </c>
      <c r="N412" s="8"/>
      <c r="O412" s="8"/>
      <c r="P412" s="8" t="s">
        <v>0</v>
      </c>
    </row>
    <row r="413" spans="2:16" s="3" customFormat="1" ht="16.5" customHeight="1" x14ac:dyDescent="0.15">
      <c r="B413" s="8">
        <v>2023</v>
      </c>
      <c r="C413" s="11" t="s">
        <v>624</v>
      </c>
      <c r="D413" s="10" t="s">
        <v>625</v>
      </c>
      <c r="E413" s="8" t="s">
        <v>539</v>
      </c>
      <c r="F413" s="10" t="s">
        <v>540</v>
      </c>
      <c r="G413" s="8" t="s">
        <v>541</v>
      </c>
      <c r="H413" s="10" t="s">
        <v>542</v>
      </c>
      <c r="I413" s="8" t="s">
        <v>59</v>
      </c>
      <c r="J413" s="10" t="s">
        <v>60</v>
      </c>
      <c r="K413" s="8" t="s">
        <v>543</v>
      </c>
      <c r="L413" s="10" t="s">
        <v>542</v>
      </c>
      <c r="M413" s="10" t="str">
        <f t="shared" si="6"/>
        <v>Governmental</v>
      </c>
      <c r="N413" s="8"/>
      <c r="O413" s="8"/>
      <c r="P413" s="8" t="s">
        <v>0</v>
      </c>
    </row>
    <row r="414" spans="2:16" s="3" customFormat="1" ht="16.5" customHeight="1" x14ac:dyDescent="0.15">
      <c r="B414" s="8">
        <v>2023</v>
      </c>
      <c r="C414" s="11" t="s">
        <v>626</v>
      </c>
      <c r="D414" s="10" t="s">
        <v>627</v>
      </c>
      <c r="E414" s="8" t="s">
        <v>539</v>
      </c>
      <c r="F414" s="10" t="s">
        <v>540</v>
      </c>
      <c r="G414" s="8" t="s">
        <v>541</v>
      </c>
      <c r="H414" s="10" t="s">
        <v>542</v>
      </c>
      <c r="I414" s="8" t="s">
        <v>59</v>
      </c>
      <c r="J414" s="10" t="s">
        <v>60</v>
      </c>
      <c r="K414" s="8" t="s">
        <v>543</v>
      </c>
      <c r="L414" s="10" t="s">
        <v>542</v>
      </c>
      <c r="M414" s="10" t="str">
        <f t="shared" si="6"/>
        <v>Governmental</v>
      </c>
      <c r="N414" s="8"/>
      <c r="O414" s="8"/>
      <c r="P414" s="8" t="s">
        <v>0</v>
      </c>
    </row>
    <row r="415" spans="2:16" s="3" customFormat="1" ht="16.5" customHeight="1" x14ac:dyDescent="0.15">
      <c r="B415" s="8">
        <v>2023</v>
      </c>
      <c r="C415" s="11" t="s">
        <v>628</v>
      </c>
      <c r="D415" s="10" t="s">
        <v>629</v>
      </c>
      <c r="E415" s="8" t="s">
        <v>539</v>
      </c>
      <c r="F415" s="10" t="s">
        <v>540</v>
      </c>
      <c r="G415" s="8" t="s">
        <v>541</v>
      </c>
      <c r="H415" s="10" t="s">
        <v>542</v>
      </c>
      <c r="I415" s="8" t="s">
        <v>59</v>
      </c>
      <c r="J415" s="10" t="s">
        <v>60</v>
      </c>
      <c r="K415" s="8" t="s">
        <v>543</v>
      </c>
      <c r="L415" s="10" t="s">
        <v>542</v>
      </c>
      <c r="M415" s="10" t="str">
        <f t="shared" si="6"/>
        <v>Governmental</v>
      </c>
      <c r="N415" s="8"/>
      <c r="O415" s="8"/>
      <c r="P415" s="8" t="s">
        <v>0</v>
      </c>
    </row>
    <row r="416" spans="2:16" s="3" customFormat="1" ht="16.5" customHeight="1" x14ac:dyDescent="0.15">
      <c r="B416" s="8">
        <v>2023</v>
      </c>
      <c r="C416" s="11" t="s">
        <v>630</v>
      </c>
      <c r="D416" s="10" t="s">
        <v>631</v>
      </c>
      <c r="E416" s="8" t="s">
        <v>539</v>
      </c>
      <c r="F416" s="10" t="s">
        <v>540</v>
      </c>
      <c r="G416" s="8" t="s">
        <v>541</v>
      </c>
      <c r="H416" s="10" t="s">
        <v>542</v>
      </c>
      <c r="I416" s="8" t="s">
        <v>59</v>
      </c>
      <c r="J416" s="10" t="s">
        <v>60</v>
      </c>
      <c r="K416" s="8" t="s">
        <v>543</v>
      </c>
      <c r="L416" s="10" t="s">
        <v>542</v>
      </c>
      <c r="M416" s="10" t="str">
        <f t="shared" si="6"/>
        <v>Governmental</v>
      </c>
      <c r="N416" s="8"/>
      <c r="O416" s="8"/>
      <c r="P416" s="8" t="s">
        <v>0</v>
      </c>
    </row>
    <row r="417" spans="2:16" s="3" customFormat="1" ht="16.5" customHeight="1" x14ac:dyDescent="0.15">
      <c r="B417" s="8">
        <v>2023</v>
      </c>
      <c r="C417" s="11" t="s">
        <v>632</v>
      </c>
      <c r="D417" s="10" t="s">
        <v>633</v>
      </c>
      <c r="E417" s="8" t="s">
        <v>371</v>
      </c>
      <c r="F417" s="10" t="s">
        <v>372</v>
      </c>
      <c r="G417" s="8" t="s">
        <v>634</v>
      </c>
      <c r="H417" s="10" t="s">
        <v>635</v>
      </c>
      <c r="I417" s="8" t="s">
        <v>82</v>
      </c>
      <c r="J417" s="10" t="s">
        <v>83</v>
      </c>
      <c r="K417" s="8" t="s">
        <v>375</v>
      </c>
      <c r="L417" s="10" t="s">
        <v>376</v>
      </c>
      <c r="M417" s="10" t="str">
        <f>+J417&amp;" - "&amp;L417</f>
        <v>Proprietary - Enterprise Fund</v>
      </c>
      <c r="N417" s="8"/>
      <c r="O417" s="8"/>
      <c r="P417" s="8" t="s">
        <v>0</v>
      </c>
    </row>
    <row r="418" spans="2:16" s="3" customFormat="1" ht="16.5" customHeight="1" x14ac:dyDescent="0.15">
      <c r="B418" s="8">
        <v>2023</v>
      </c>
      <c r="C418" s="11" t="s">
        <v>373</v>
      </c>
      <c r="D418" s="10" t="s">
        <v>636</v>
      </c>
      <c r="E418" s="8" t="s">
        <v>371</v>
      </c>
      <c r="F418" s="10" t="s">
        <v>372</v>
      </c>
      <c r="G418" s="8" t="s">
        <v>632</v>
      </c>
      <c r="H418" s="10" t="s">
        <v>637</v>
      </c>
      <c r="I418" s="8" t="s">
        <v>82</v>
      </c>
      <c r="J418" s="10" t="s">
        <v>83</v>
      </c>
      <c r="K418" s="8" t="s">
        <v>375</v>
      </c>
      <c r="L418" s="10" t="s">
        <v>376</v>
      </c>
      <c r="M418" s="10" t="str">
        <f>+J418&amp;" - "&amp;L418</f>
        <v>Proprietary - Enterprise Fund</v>
      </c>
      <c r="N418" s="8"/>
      <c r="O418" s="8"/>
      <c r="P418" s="8" t="s">
        <v>0</v>
      </c>
    </row>
    <row r="419" spans="2:16" s="3" customFormat="1" ht="16.5" customHeight="1" x14ac:dyDescent="0.15">
      <c r="B419" s="8">
        <v>2023</v>
      </c>
      <c r="C419" s="11" t="s">
        <v>638</v>
      </c>
      <c r="D419" s="10" t="s">
        <v>639</v>
      </c>
      <c r="E419" s="8" t="s">
        <v>371</v>
      </c>
      <c r="F419" s="10" t="s">
        <v>372</v>
      </c>
      <c r="G419" s="8" t="s">
        <v>634</v>
      </c>
      <c r="H419" s="10" t="s">
        <v>635</v>
      </c>
      <c r="I419" s="8" t="s">
        <v>82</v>
      </c>
      <c r="J419" s="10" t="s">
        <v>83</v>
      </c>
      <c r="K419" s="8" t="s">
        <v>375</v>
      </c>
      <c r="L419" s="10" t="s">
        <v>376</v>
      </c>
      <c r="M419" s="10" t="str">
        <f>+J419&amp;" - "&amp;L419</f>
        <v>Proprietary - Enterprise Fund</v>
      </c>
      <c r="N419" s="8"/>
      <c r="O419" s="8"/>
      <c r="P419" s="8" t="s">
        <v>0</v>
      </c>
    </row>
    <row r="420" spans="2:16" s="3" customFormat="1" ht="16.5" customHeight="1" x14ac:dyDescent="0.15">
      <c r="B420" s="8">
        <v>2023</v>
      </c>
      <c r="C420" s="11" t="s">
        <v>441</v>
      </c>
      <c r="D420" s="10" t="s">
        <v>640</v>
      </c>
      <c r="E420" s="8" t="s">
        <v>371</v>
      </c>
      <c r="F420" s="10" t="s">
        <v>372</v>
      </c>
      <c r="G420" s="8" t="s">
        <v>634</v>
      </c>
      <c r="H420" s="10" t="s">
        <v>635</v>
      </c>
      <c r="I420" s="8" t="s">
        <v>82</v>
      </c>
      <c r="J420" s="10" t="s">
        <v>83</v>
      </c>
      <c r="K420" s="8" t="s">
        <v>375</v>
      </c>
      <c r="L420" s="10" t="s">
        <v>376</v>
      </c>
      <c r="M420" s="10" t="str">
        <f>+J420&amp;" - "&amp;L420</f>
        <v>Proprietary - Enterprise Fund</v>
      </c>
      <c r="N420" s="8"/>
      <c r="O420" s="8"/>
      <c r="P420" s="8" t="s">
        <v>0</v>
      </c>
    </row>
    <row r="421" spans="2:16" s="3" customFormat="1" ht="16.5" customHeight="1" x14ac:dyDescent="0.15">
      <c r="B421" s="8">
        <v>2023</v>
      </c>
      <c r="C421" s="11" t="s">
        <v>397</v>
      </c>
      <c r="D421" s="10" t="s">
        <v>641</v>
      </c>
      <c r="E421" s="8" t="s">
        <v>371</v>
      </c>
      <c r="F421" s="10" t="s">
        <v>372</v>
      </c>
      <c r="G421" s="8" t="s">
        <v>634</v>
      </c>
      <c r="H421" s="10" t="s">
        <v>635</v>
      </c>
      <c r="I421" s="8" t="s">
        <v>82</v>
      </c>
      <c r="J421" s="10" t="s">
        <v>83</v>
      </c>
      <c r="K421" s="8" t="s">
        <v>375</v>
      </c>
      <c r="L421" s="10" t="s">
        <v>376</v>
      </c>
      <c r="M421" s="10" t="str">
        <f>+J421&amp;" - "&amp;L421</f>
        <v>Proprietary - Enterprise Fund</v>
      </c>
      <c r="N421" s="8"/>
      <c r="O421" s="8"/>
      <c r="P421" s="8" t="s">
        <v>0</v>
      </c>
    </row>
    <row r="422" spans="2:16" s="3" customFormat="1" ht="16.5" customHeight="1" x14ac:dyDescent="0.15">
      <c r="B422" s="8">
        <v>2023</v>
      </c>
      <c r="C422" s="11" t="s">
        <v>642</v>
      </c>
      <c r="D422" s="10" t="s">
        <v>296</v>
      </c>
      <c r="E422" s="8" t="s">
        <v>297</v>
      </c>
      <c r="F422" s="10" t="s">
        <v>296</v>
      </c>
      <c r="G422" s="8" t="s">
        <v>297</v>
      </c>
      <c r="H422" s="10" t="s">
        <v>296</v>
      </c>
      <c r="I422" s="8" t="s">
        <v>297</v>
      </c>
      <c r="J422" s="10" t="s">
        <v>296</v>
      </c>
      <c r="K422" s="8" t="s">
        <v>297</v>
      </c>
      <c r="L422" s="10" t="s">
        <v>296</v>
      </c>
      <c r="M422" s="10" t="str">
        <f t="shared" si="6"/>
        <v>NOT AVAILABLE</v>
      </c>
      <c r="N422" s="8" t="s">
        <v>297</v>
      </c>
      <c r="O422" s="8" t="s">
        <v>297</v>
      </c>
      <c r="P422" s="8" t="s">
        <v>1</v>
      </c>
    </row>
    <row r="423" spans="2:16" s="3" customFormat="1" ht="16.5" customHeight="1" x14ac:dyDescent="0.15">
      <c r="B423" s="8">
        <v>2023</v>
      </c>
      <c r="C423" s="11" t="s">
        <v>643</v>
      </c>
      <c r="D423" s="10" t="s">
        <v>644</v>
      </c>
      <c r="E423" s="8" t="s">
        <v>371</v>
      </c>
      <c r="F423" s="10" t="s">
        <v>372</v>
      </c>
      <c r="G423" s="8" t="s">
        <v>634</v>
      </c>
      <c r="H423" s="10" t="s">
        <v>635</v>
      </c>
      <c r="I423" s="8" t="s">
        <v>82</v>
      </c>
      <c r="J423" s="10" t="s">
        <v>83</v>
      </c>
      <c r="K423" s="8" t="s">
        <v>375</v>
      </c>
      <c r="L423" s="10" t="s">
        <v>376</v>
      </c>
      <c r="M423" s="10" t="str">
        <f>+J423&amp;" - "&amp;L423</f>
        <v>Proprietary - Enterprise Fund</v>
      </c>
      <c r="N423" s="8"/>
      <c r="O423" s="8"/>
      <c r="P423" s="8" t="s">
        <v>0</v>
      </c>
    </row>
    <row r="424" spans="2:16" s="3" customFormat="1" ht="16.5" customHeight="1" x14ac:dyDescent="0.15">
      <c r="B424" s="8">
        <v>2023</v>
      </c>
      <c r="C424" s="11" t="s">
        <v>645</v>
      </c>
      <c r="D424" s="10" t="s">
        <v>646</v>
      </c>
      <c r="E424" s="8" t="s">
        <v>371</v>
      </c>
      <c r="F424" s="10" t="s">
        <v>372</v>
      </c>
      <c r="G424" s="8" t="s">
        <v>634</v>
      </c>
      <c r="H424" s="10" t="s">
        <v>635</v>
      </c>
      <c r="I424" s="8" t="s">
        <v>82</v>
      </c>
      <c r="J424" s="10" t="s">
        <v>83</v>
      </c>
      <c r="K424" s="8" t="s">
        <v>375</v>
      </c>
      <c r="L424" s="10" t="s">
        <v>376</v>
      </c>
      <c r="M424" s="10" t="str">
        <f>+J424&amp;" - "&amp;L424</f>
        <v>Proprietary - Enterprise Fund</v>
      </c>
      <c r="N424" s="8"/>
      <c r="O424" s="8"/>
      <c r="P424" s="8" t="s">
        <v>0</v>
      </c>
    </row>
    <row r="425" spans="2:16" s="3" customFormat="1" ht="16.5" customHeight="1" x14ac:dyDescent="0.15">
      <c r="B425" s="8">
        <v>2023</v>
      </c>
      <c r="C425" s="11" t="s">
        <v>647</v>
      </c>
      <c r="D425" s="10" t="s">
        <v>648</v>
      </c>
      <c r="E425" s="8" t="s">
        <v>371</v>
      </c>
      <c r="F425" s="10" t="s">
        <v>372</v>
      </c>
      <c r="G425" s="8" t="s">
        <v>634</v>
      </c>
      <c r="H425" s="10" t="s">
        <v>635</v>
      </c>
      <c r="I425" s="8" t="s">
        <v>82</v>
      </c>
      <c r="J425" s="10" t="s">
        <v>83</v>
      </c>
      <c r="K425" s="8" t="s">
        <v>375</v>
      </c>
      <c r="L425" s="10" t="s">
        <v>376</v>
      </c>
      <c r="M425" s="10" t="str">
        <f>+J425&amp;" - "&amp;L425</f>
        <v>Proprietary - Enterprise Fund</v>
      </c>
      <c r="N425" s="8"/>
      <c r="O425" s="8"/>
      <c r="P425" s="8" t="s">
        <v>0</v>
      </c>
    </row>
    <row r="426" spans="2:16" s="3" customFormat="1" ht="16.5" customHeight="1" x14ac:dyDescent="0.15">
      <c r="B426" s="8">
        <v>2023</v>
      </c>
      <c r="C426" s="11" t="s">
        <v>649</v>
      </c>
      <c r="D426" s="10" t="s">
        <v>650</v>
      </c>
      <c r="E426" s="8" t="s">
        <v>88</v>
      </c>
      <c r="F426" s="10" t="s">
        <v>89</v>
      </c>
      <c r="G426" s="8" t="s">
        <v>108</v>
      </c>
      <c r="H426" s="10" t="s">
        <v>109</v>
      </c>
      <c r="I426" s="8" t="s">
        <v>59</v>
      </c>
      <c r="J426" s="10" t="s">
        <v>60</v>
      </c>
      <c r="K426" s="8" t="s">
        <v>92</v>
      </c>
      <c r="L426" s="10" t="s">
        <v>93</v>
      </c>
      <c r="M426" s="10" t="str">
        <f t="shared" si="6"/>
        <v>Governmental</v>
      </c>
      <c r="N426" s="8"/>
      <c r="O426" s="8"/>
      <c r="P426" s="8" t="s">
        <v>0</v>
      </c>
    </row>
    <row r="427" spans="2:16" s="3" customFormat="1" ht="16.5" customHeight="1" x14ac:dyDescent="0.15">
      <c r="B427" s="8">
        <v>2023</v>
      </c>
      <c r="C427" s="11" t="s">
        <v>651</v>
      </c>
      <c r="D427" s="10" t="s">
        <v>652</v>
      </c>
      <c r="E427" s="8" t="s">
        <v>371</v>
      </c>
      <c r="F427" s="10" t="s">
        <v>372</v>
      </c>
      <c r="G427" s="8" t="s">
        <v>634</v>
      </c>
      <c r="H427" s="10" t="s">
        <v>635</v>
      </c>
      <c r="I427" s="8" t="s">
        <v>82</v>
      </c>
      <c r="J427" s="10" t="s">
        <v>83</v>
      </c>
      <c r="K427" s="8" t="s">
        <v>375</v>
      </c>
      <c r="L427" s="10" t="s">
        <v>376</v>
      </c>
      <c r="M427" s="10" t="str">
        <f>+J427&amp;" - "&amp;L427</f>
        <v>Proprietary - Enterprise Fund</v>
      </c>
      <c r="N427" s="8"/>
      <c r="O427" s="8"/>
      <c r="P427" s="8" t="s">
        <v>0</v>
      </c>
    </row>
    <row r="428" spans="2:16" s="3" customFormat="1" ht="16.5" customHeight="1" x14ac:dyDescent="0.15">
      <c r="B428" s="8">
        <v>2023</v>
      </c>
      <c r="C428" s="11" t="s">
        <v>653</v>
      </c>
      <c r="D428" s="10" t="s">
        <v>654</v>
      </c>
      <c r="E428" s="8" t="s">
        <v>371</v>
      </c>
      <c r="F428" s="10" t="s">
        <v>372</v>
      </c>
      <c r="G428" s="8" t="s">
        <v>634</v>
      </c>
      <c r="H428" s="10" t="s">
        <v>635</v>
      </c>
      <c r="I428" s="8" t="s">
        <v>82</v>
      </c>
      <c r="J428" s="10" t="s">
        <v>83</v>
      </c>
      <c r="K428" s="8" t="s">
        <v>375</v>
      </c>
      <c r="L428" s="10" t="s">
        <v>376</v>
      </c>
      <c r="M428" s="10" t="str">
        <f>+J428&amp;" - "&amp;L428</f>
        <v>Proprietary - Enterprise Fund</v>
      </c>
      <c r="N428" s="8"/>
      <c r="O428" s="8"/>
      <c r="P428" s="8" t="s">
        <v>0</v>
      </c>
    </row>
    <row r="429" spans="2:16" s="3" customFormat="1" ht="16.5" customHeight="1" x14ac:dyDescent="0.15">
      <c r="B429" s="8">
        <v>2023</v>
      </c>
      <c r="C429" s="11" t="s">
        <v>655</v>
      </c>
      <c r="D429" s="10" t="s">
        <v>656</v>
      </c>
      <c r="E429" s="8" t="s">
        <v>88</v>
      </c>
      <c r="F429" s="10" t="s">
        <v>89</v>
      </c>
      <c r="G429" s="8" t="s">
        <v>657</v>
      </c>
      <c r="H429" s="10" t="s">
        <v>658</v>
      </c>
      <c r="I429" s="8" t="s">
        <v>59</v>
      </c>
      <c r="J429" s="10" t="s">
        <v>60</v>
      </c>
      <c r="K429" s="8" t="s">
        <v>92</v>
      </c>
      <c r="L429" s="10" t="s">
        <v>93</v>
      </c>
      <c r="M429" s="10" t="str">
        <f t="shared" si="6"/>
        <v>Governmental</v>
      </c>
      <c r="N429" s="8"/>
      <c r="O429" s="8"/>
      <c r="P429" s="8" t="s">
        <v>0</v>
      </c>
    </row>
    <row r="430" spans="2:16" s="3" customFormat="1" ht="16.5" customHeight="1" x14ac:dyDescent="0.15">
      <c r="B430" s="8">
        <v>2023</v>
      </c>
      <c r="C430" s="11" t="s">
        <v>659</v>
      </c>
      <c r="D430" s="10" t="s">
        <v>660</v>
      </c>
      <c r="E430" s="8" t="s">
        <v>88</v>
      </c>
      <c r="F430" s="10" t="s">
        <v>89</v>
      </c>
      <c r="G430" s="8" t="s">
        <v>657</v>
      </c>
      <c r="H430" s="10" t="s">
        <v>658</v>
      </c>
      <c r="I430" s="8" t="s">
        <v>59</v>
      </c>
      <c r="J430" s="10" t="s">
        <v>60</v>
      </c>
      <c r="K430" s="8" t="s">
        <v>92</v>
      </c>
      <c r="L430" s="10" t="s">
        <v>93</v>
      </c>
      <c r="M430" s="10" t="str">
        <f t="shared" si="6"/>
        <v>Governmental</v>
      </c>
      <c r="N430" s="8"/>
      <c r="O430" s="8"/>
      <c r="P430" s="8" t="s">
        <v>0</v>
      </c>
    </row>
    <row r="431" spans="2:16" s="3" customFormat="1" ht="16.5" customHeight="1" x14ac:dyDescent="0.15">
      <c r="B431" s="8">
        <v>2023</v>
      </c>
      <c r="C431" s="11" t="s">
        <v>661</v>
      </c>
      <c r="D431" s="10" t="s">
        <v>662</v>
      </c>
      <c r="E431" s="8" t="s">
        <v>88</v>
      </c>
      <c r="F431" s="10" t="s">
        <v>89</v>
      </c>
      <c r="G431" s="8" t="s">
        <v>657</v>
      </c>
      <c r="H431" s="10" t="s">
        <v>658</v>
      </c>
      <c r="I431" s="8" t="s">
        <v>59</v>
      </c>
      <c r="J431" s="10" t="s">
        <v>60</v>
      </c>
      <c r="K431" s="8" t="s">
        <v>92</v>
      </c>
      <c r="L431" s="10" t="s">
        <v>93</v>
      </c>
      <c r="M431" s="10" t="str">
        <f t="shared" si="6"/>
        <v>Governmental</v>
      </c>
      <c r="N431" s="8"/>
      <c r="O431" s="8"/>
      <c r="P431" s="8" t="s">
        <v>0</v>
      </c>
    </row>
    <row r="432" spans="2:16" s="3" customFormat="1" ht="16.5" customHeight="1" x14ac:dyDescent="0.15">
      <c r="B432" s="8">
        <v>2023</v>
      </c>
      <c r="C432" s="11" t="s">
        <v>663</v>
      </c>
      <c r="D432" s="10" t="s">
        <v>664</v>
      </c>
      <c r="E432" s="8" t="s">
        <v>88</v>
      </c>
      <c r="F432" s="10" t="s">
        <v>89</v>
      </c>
      <c r="G432" s="8" t="s">
        <v>657</v>
      </c>
      <c r="H432" s="10" t="s">
        <v>658</v>
      </c>
      <c r="I432" s="8" t="s">
        <v>59</v>
      </c>
      <c r="J432" s="10" t="s">
        <v>60</v>
      </c>
      <c r="K432" s="8" t="s">
        <v>92</v>
      </c>
      <c r="L432" s="10" t="s">
        <v>93</v>
      </c>
      <c r="M432" s="10" t="str">
        <f t="shared" si="6"/>
        <v>Governmental</v>
      </c>
      <c r="N432" s="8"/>
      <c r="O432" s="8"/>
      <c r="P432" s="8" t="s">
        <v>0</v>
      </c>
    </row>
    <row r="433" spans="2:16" s="3" customFormat="1" ht="16.5" customHeight="1" x14ac:dyDescent="0.15">
      <c r="B433" s="8">
        <v>2023</v>
      </c>
      <c r="C433" s="11" t="s">
        <v>665</v>
      </c>
      <c r="D433" s="10" t="s">
        <v>666</v>
      </c>
      <c r="E433" s="8" t="s">
        <v>88</v>
      </c>
      <c r="F433" s="10" t="s">
        <v>89</v>
      </c>
      <c r="G433" s="8" t="s">
        <v>657</v>
      </c>
      <c r="H433" s="10" t="s">
        <v>658</v>
      </c>
      <c r="I433" s="8" t="s">
        <v>59</v>
      </c>
      <c r="J433" s="10" t="s">
        <v>60</v>
      </c>
      <c r="K433" s="8" t="s">
        <v>92</v>
      </c>
      <c r="L433" s="10" t="s">
        <v>93</v>
      </c>
      <c r="M433" s="10" t="str">
        <f t="shared" si="6"/>
        <v>Governmental</v>
      </c>
      <c r="N433" s="8"/>
      <c r="O433" s="8"/>
      <c r="P433" s="8" t="s">
        <v>0</v>
      </c>
    </row>
    <row r="434" spans="2:16" s="3" customFormat="1" ht="16.5" customHeight="1" x14ac:dyDescent="0.15">
      <c r="B434" s="8">
        <v>2023</v>
      </c>
      <c r="C434" s="11" t="s">
        <v>667</v>
      </c>
      <c r="D434" s="10" t="s">
        <v>668</v>
      </c>
      <c r="E434" s="8" t="s">
        <v>241</v>
      </c>
      <c r="F434" s="10" t="s">
        <v>242</v>
      </c>
      <c r="G434" s="8" t="s">
        <v>669</v>
      </c>
      <c r="H434" s="10" t="s">
        <v>670</v>
      </c>
      <c r="I434" s="8" t="s">
        <v>51</v>
      </c>
      <c r="J434" s="10" t="s">
        <v>52</v>
      </c>
      <c r="K434" s="8" t="s">
        <v>245</v>
      </c>
      <c r="L434" s="10" t="s">
        <v>246</v>
      </c>
      <c r="M434" s="10" t="str">
        <f t="shared" si="6"/>
        <v>Fiduciary</v>
      </c>
      <c r="N434" s="8"/>
      <c r="O434" s="8"/>
      <c r="P434" s="8" t="s">
        <v>0</v>
      </c>
    </row>
    <row r="435" spans="2:16" s="3" customFormat="1" ht="16.5" customHeight="1" x14ac:dyDescent="0.15">
      <c r="B435" s="8">
        <v>2023</v>
      </c>
      <c r="C435" s="11" t="s">
        <v>671</v>
      </c>
      <c r="D435" s="10" t="s">
        <v>672</v>
      </c>
      <c r="E435" s="8" t="s">
        <v>71</v>
      </c>
      <c r="F435" s="10" t="s">
        <v>72</v>
      </c>
      <c r="G435" s="8" t="s">
        <v>673</v>
      </c>
      <c r="H435" s="10" t="s">
        <v>670</v>
      </c>
      <c r="I435" s="8" t="s">
        <v>51</v>
      </c>
      <c r="J435" s="10" t="s">
        <v>52</v>
      </c>
      <c r="K435" s="8" t="s">
        <v>75</v>
      </c>
      <c r="L435" s="10" t="s">
        <v>76</v>
      </c>
      <c r="M435" s="10" t="str">
        <f t="shared" si="6"/>
        <v>Fiduciary</v>
      </c>
      <c r="N435" s="8"/>
      <c r="O435" s="8"/>
      <c r="P435" s="8" t="s">
        <v>0</v>
      </c>
    </row>
    <row r="436" spans="2:16" s="3" customFormat="1" ht="16.5" customHeight="1" x14ac:dyDescent="0.15">
      <c r="B436" s="8">
        <v>2023</v>
      </c>
      <c r="C436" s="11" t="s">
        <v>674</v>
      </c>
      <c r="D436" s="10" t="s">
        <v>675</v>
      </c>
      <c r="E436" s="8" t="s">
        <v>88</v>
      </c>
      <c r="F436" s="10" t="s">
        <v>89</v>
      </c>
      <c r="G436" s="8" t="s">
        <v>657</v>
      </c>
      <c r="H436" s="10" t="s">
        <v>658</v>
      </c>
      <c r="I436" s="8" t="s">
        <v>59</v>
      </c>
      <c r="J436" s="10" t="s">
        <v>60</v>
      </c>
      <c r="K436" s="8" t="s">
        <v>92</v>
      </c>
      <c r="L436" s="10" t="s">
        <v>93</v>
      </c>
      <c r="M436" s="10" t="str">
        <f t="shared" si="6"/>
        <v>Governmental</v>
      </c>
      <c r="N436" s="8"/>
      <c r="O436" s="8"/>
      <c r="P436" s="8" t="s">
        <v>0</v>
      </c>
    </row>
    <row r="437" spans="2:16" s="3" customFormat="1" ht="16.5" customHeight="1" x14ac:dyDescent="0.15">
      <c r="B437" s="8">
        <v>2023</v>
      </c>
      <c r="C437" s="11" t="s">
        <v>676</v>
      </c>
      <c r="D437" s="10" t="s">
        <v>677</v>
      </c>
      <c r="E437" s="8" t="s">
        <v>88</v>
      </c>
      <c r="F437" s="10" t="s">
        <v>89</v>
      </c>
      <c r="G437" s="8" t="s">
        <v>657</v>
      </c>
      <c r="H437" s="10" t="s">
        <v>658</v>
      </c>
      <c r="I437" s="8" t="s">
        <v>59</v>
      </c>
      <c r="J437" s="10" t="s">
        <v>60</v>
      </c>
      <c r="K437" s="8" t="s">
        <v>92</v>
      </c>
      <c r="L437" s="10" t="s">
        <v>93</v>
      </c>
      <c r="M437" s="10" t="str">
        <f t="shared" si="6"/>
        <v>Governmental</v>
      </c>
      <c r="N437" s="8"/>
      <c r="O437" s="8"/>
      <c r="P437" s="8" t="s">
        <v>0</v>
      </c>
    </row>
    <row r="438" spans="2:16" s="3" customFormat="1" ht="16.5" customHeight="1" x14ac:dyDescent="0.15">
      <c r="B438" s="8">
        <v>2023</v>
      </c>
      <c r="C438" s="11" t="s">
        <v>678</v>
      </c>
      <c r="D438" s="10" t="s">
        <v>679</v>
      </c>
      <c r="E438" s="8" t="s">
        <v>56</v>
      </c>
      <c r="F438" s="10" t="s">
        <v>57</v>
      </c>
      <c r="G438" s="8" t="s">
        <v>58</v>
      </c>
      <c r="H438" s="10" t="s">
        <v>55</v>
      </c>
      <c r="I438" s="8" t="s">
        <v>59</v>
      </c>
      <c r="J438" s="10" t="s">
        <v>60</v>
      </c>
      <c r="K438" s="8" t="s">
        <v>59</v>
      </c>
      <c r="L438" s="10" t="s">
        <v>55</v>
      </c>
      <c r="M438" s="10" t="str">
        <f t="shared" si="6"/>
        <v>Governmental</v>
      </c>
      <c r="N438" s="8"/>
      <c r="O438" s="8"/>
      <c r="P438" s="8" t="s">
        <v>0</v>
      </c>
    </row>
    <row r="439" spans="2:16" s="3" customFormat="1" ht="16.5" customHeight="1" x14ac:dyDescent="0.15">
      <c r="B439" s="8">
        <v>2023</v>
      </c>
      <c r="C439" s="11" t="s">
        <v>680</v>
      </c>
      <c r="D439" s="10" t="s">
        <v>681</v>
      </c>
      <c r="E439" s="8" t="s">
        <v>88</v>
      </c>
      <c r="F439" s="10" t="s">
        <v>89</v>
      </c>
      <c r="G439" s="8" t="s">
        <v>657</v>
      </c>
      <c r="H439" s="10" t="s">
        <v>658</v>
      </c>
      <c r="I439" s="8" t="s">
        <v>59</v>
      </c>
      <c r="J439" s="10" t="s">
        <v>60</v>
      </c>
      <c r="K439" s="8" t="s">
        <v>92</v>
      </c>
      <c r="L439" s="10" t="s">
        <v>93</v>
      </c>
      <c r="M439" s="10" t="str">
        <f t="shared" si="6"/>
        <v>Governmental</v>
      </c>
      <c r="N439" s="8"/>
      <c r="O439" s="8"/>
      <c r="P439" s="8" t="s">
        <v>0</v>
      </c>
    </row>
    <row r="440" spans="2:16" s="3" customFormat="1" ht="16.5" customHeight="1" x14ac:dyDescent="0.15">
      <c r="B440" s="8">
        <v>2023</v>
      </c>
      <c r="C440" s="11" t="s">
        <v>682</v>
      </c>
      <c r="D440" s="10" t="s">
        <v>683</v>
      </c>
      <c r="E440" s="8" t="s">
        <v>88</v>
      </c>
      <c r="F440" s="10" t="s">
        <v>89</v>
      </c>
      <c r="G440" s="8" t="s">
        <v>223</v>
      </c>
      <c r="H440" s="10" t="s">
        <v>224</v>
      </c>
      <c r="I440" s="8" t="s">
        <v>59</v>
      </c>
      <c r="J440" s="10" t="s">
        <v>60</v>
      </c>
      <c r="K440" s="8" t="s">
        <v>92</v>
      </c>
      <c r="L440" s="10" t="s">
        <v>93</v>
      </c>
      <c r="M440" s="10" t="str">
        <f t="shared" si="6"/>
        <v>Governmental</v>
      </c>
      <c r="N440" s="8"/>
      <c r="O440" s="8"/>
      <c r="P440" s="8" t="s">
        <v>0</v>
      </c>
    </row>
    <row r="441" spans="2:16" s="3" customFormat="1" ht="16.5" customHeight="1" x14ac:dyDescent="0.15">
      <c r="B441" s="8">
        <v>2023</v>
      </c>
      <c r="C441" s="11" t="s">
        <v>684</v>
      </c>
      <c r="D441" s="10" t="s">
        <v>685</v>
      </c>
      <c r="E441" s="8" t="s">
        <v>88</v>
      </c>
      <c r="F441" s="10" t="s">
        <v>89</v>
      </c>
      <c r="G441" s="8" t="s">
        <v>223</v>
      </c>
      <c r="H441" s="10" t="s">
        <v>224</v>
      </c>
      <c r="I441" s="8" t="s">
        <v>59</v>
      </c>
      <c r="J441" s="10" t="s">
        <v>60</v>
      </c>
      <c r="K441" s="8" t="s">
        <v>92</v>
      </c>
      <c r="L441" s="10" t="s">
        <v>93</v>
      </c>
      <c r="M441" s="10" t="str">
        <f t="shared" si="6"/>
        <v>Governmental</v>
      </c>
      <c r="N441" s="8"/>
      <c r="O441" s="8"/>
      <c r="P441" s="8" t="s">
        <v>0</v>
      </c>
    </row>
    <row r="442" spans="2:16" s="3" customFormat="1" ht="16.5" customHeight="1" x14ac:dyDescent="0.15">
      <c r="B442" s="8">
        <v>2023</v>
      </c>
      <c r="C442" s="11" t="s">
        <v>686</v>
      </c>
      <c r="D442" s="10" t="s">
        <v>687</v>
      </c>
      <c r="E442" s="8" t="s">
        <v>88</v>
      </c>
      <c r="F442" s="10" t="s">
        <v>89</v>
      </c>
      <c r="G442" s="8" t="s">
        <v>223</v>
      </c>
      <c r="H442" s="10" t="s">
        <v>224</v>
      </c>
      <c r="I442" s="8" t="s">
        <v>59</v>
      </c>
      <c r="J442" s="10" t="s">
        <v>60</v>
      </c>
      <c r="K442" s="8" t="s">
        <v>92</v>
      </c>
      <c r="L442" s="10" t="s">
        <v>93</v>
      </c>
      <c r="M442" s="10" t="str">
        <f t="shared" si="6"/>
        <v>Governmental</v>
      </c>
      <c r="N442" s="8"/>
      <c r="O442" s="8"/>
      <c r="P442" s="8" t="s">
        <v>0</v>
      </c>
    </row>
    <row r="443" spans="2:16" s="3" customFormat="1" ht="16.5" customHeight="1" x14ac:dyDescent="0.15">
      <c r="B443" s="8">
        <v>2023</v>
      </c>
      <c r="C443" s="11" t="s">
        <v>688</v>
      </c>
      <c r="D443" s="10" t="s">
        <v>689</v>
      </c>
      <c r="E443" s="8" t="s">
        <v>88</v>
      </c>
      <c r="F443" s="10" t="s">
        <v>89</v>
      </c>
      <c r="G443" s="8" t="s">
        <v>223</v>
      </c>
      <c r="H443" s="10" t="s">
        <v>224</v>
      </c>
      <c r="I443" s="8" t="s">
        <v>59</v>
      </c>
      <c r="J443" s="10" t="s">
        <v>60</v>
      </c>
      <c r="K443" s="8" t="s">
        <v>92</v>
      </c>
      <c r="L443" s="10" t="s">
        <v>93</v>
      </c>
      <c r="M443" s="10" t="str">
        <f t="shared" si="6"/>
        <v>Governmental</v>
      </c>
      <c r="N443" s="8"/>
      <c r="O443" s="8"/>
      <c r="P443" s="8" t="s">
        <v>0</v>
      </c>
    </row>
    <row r="444" spans="2:16" s="3" customFormat="1" ht="16.5" customHeight="1" x14ac:dyDescent="0.15">
      <c r="B444" s="8">
        <v>2023</v>
      </c>
      <c r="C444" s="11" t="s">
        <v>690</v>
      </c>
      <c r="D444" s="10" t="s">
        <v>683</v>
      </c>
      <c r="E444" s="8" t="s">
        <v>88</v>
      </c>
      <c r="F444" s="10" t="s">
        <v>89</v>
      </c>
      <c r="G444" s="8" t="s">
        <v>223</v>
      </c>
      <c r="H444" s="10" t="s">
        <v>224</v>
      </c>
      <c r="I444" s="8" t="s">
        <v>59</v>
      </c>
      <c r="J444" s="10" t="s">
        <v>60</v>
      </c>
      <c r="K444" s="8" t="s">
        <v>92</v>
      </c>
      <c r="L444" s="10" t="s">
        <v>93</v>
      </c>
      <c r="M444" s="10" t="str">
        <f t="shared" si="6"/>
        <v>Governmental</v>
      </c>
      <c r="N444" s="8"/>
      <c r="O444" s="8"/>
      <c r="P444" s="8" t="s">
        <v>0</v>
      </c>
    </row>
    <row r="445" spans="2:16" s="3" customFormat="1" ht="16.5" customHeight="1" x14ac:dyDescent="0.15">
      <c r="B445" s="8">
        <v>2023</v>
      </c>
      <c r="C445" s="11" t="s">
        <v>691</v>
      </c>
      <c r="D445" s="10" t="s">
        <v>683</v>
      </c>
      <c r="E445" s="8" t="s">
        <v>88</v>
      </c>
      <c r="F445" s="10" t="s">
        <v>89</v>
      </c>
      <c r="G445" s="8" t="s">
        <v>223</v>
      </c>
      <c r="H445" s="10" t="s">
        <v>224</v>
      </c>
      <c r="I445" s="8" t="s">
        <v>59</v>
      </c>
      <c r="J445" s="10" t="s">
        <v>60</v>
      </c>
      <c r="K445" s="8" t="s">
        <v>92</v>
      </c>
      <c r="L445" s="10" t="s">
        <v>93</v>
      </c>
      <c r="M445" s="10" t="str">
        <f t="shared" si="6"/>
        <v>Governmental</v>
      </c>
      <c r="N445" s="8"/>
      <c r="O445" s="8"/>
      <c r="P445" s="8" t="s">
        <v>0</v>
      </c>
    </row>
    <row r="446" spans="2:16" s="3" customFormat="1" ht="16.5" customHeight="1" x14ac:dyDescent="0.15">
      <c r="B446" s="8">
        <v>2023</v>
      </c>
      <c r="C446" s="11" t="s">
        <v>692</v>
      </c>
      <c r="D446" s="10" t="s">
        <v>693</v>
      </c>
      <c r="E446" s="8" t="s">
        <v>88</v>
      </c>
      <c r="F446" s="10" t="s">
        <v>89</v>
      </c>
      <c r="G446" s="8" t="s">
        <v>223</v>
      </c>
      <c r="H446" s="10" t="s">
        <v>224</v>
      </c>
      <c r="I446" s="8" t="s">
        <v>59</v>
      </c>
      <c r="J446" s="10" t="s">
        <v>60</v>
      </c>
      <c r="K446" s="8" t="s">
        <v>92</v>
      </c>
      <c r="L446" s="10" t="s">
        <v>93</v>
      </c>
      <c r="M446" s="10" t="str">
        <f t="shared" si="6"/>
        <v>Governmental</v>
      </c>
      <c r="N446" s="8"/>
      <c r="O446" s="8"/>
      <c r="P446" s="8" t="s">
        <v>0</v>
      </c>
    </row>
    <row r="447" spans="2:16" s="3" customFormat="1" ht="16.5" customHeight="1" x14ac:dyDescent="0.15">
      <c r="B447" s="8">
        <v>2023</v>
      </c>
      <c r="C447" s="11" t="s">
        <v>694</v>
      </c>
      <c r="D447" s="10" t="s">
        <v>695</v>
      </c>
      <c r="E447" s="8" t="s">
        <v>88</v>
      </c>
      <c r="F447" s="10" t="s">
        <v>89</v>
      </c>
      <c r="G447" s="8" t="s">
        <v>223</v>
      </c>
      <c r="H447" s="10" t="s">
        <v>224</v>
      </c>
      <c r="I447" s="8" t="s">
        <v>59</v>
      </c>
      <c r="J447" s="10" t="s">
        <v>60</v>
      </c>
      <c r="K447" s="8" t="s">
        <v>92</v>
      </c>
      <c r="L447" s="10" t="s">
        <v>93</v>
      </c>
      <c r="M447" s="10" t="str">
        <f t="shared" si="6"/>
        <v>Governmental</v>
      </c>
      <c r="N447" s="8"/>
      <c r="O447" s="8"/>
      <c r="P447" s="8" t="s">
        <v>0</v>
      </c>
    </row>
    <row r="448" spans="2:16" s="3" customFormat="1" ht="16.5" customHeight="1" x14ac:dyDescent="0.15">
      <c r="B448" s="8">
        <v>2023</v>
      </c>
      <c r="C448" s="11" t="s">
        <v>696</v>
      </c>
      <c r="D448" s="10" t="s">
        <v>697</v>
      </c>
      <c r="E448" s="8" t="s">
        <v>88</v>
      </c>
      <c r="F448" s="10" t="s">
        <v>89</v>
      </c>
      <c r="G448" s="8" t="s">
        <v>223</v>
      </c>
      <c r="H448" s="10" t="s">
        <v>224</v>
      </c>
      <c r="I448" s="8" t="s">
        <v>59</v>
      </c>
      <c r="J448" s="10" t="s">
        <v>60</v>
      </c>
      <c r="K448" s="8" t="s">
        <v>92</v>
      </c>
      <c r="L448" s="10" t="s">
        <v>93</v>
      </c>
      <c r="M448" s="10" t="str">
        <f t="shared" si="6"/>
        <v>Governmental</v>
      </c>
      <c r="N448" s="8"/>
      <c r="O448" s="8"/>
      <c r="P448" s="8" t="s">
        <v>0</v>
      </c>
    </row>
    <row r="449" spans="2:16" s="3" customFormat="1" ht="16.5" customHeight="1" x14ac:dyDescent="0.15">
      <c r="B449" s="8">
        <v>2023</v>
      </c>
      <c r="C449" s="11" t="s">
        <v>698</v>
      </c>
      <c r="D449" s="10" t="s">
        <v>699</v>
      </c>
      <c r="E449" s="8" t="s">
        <v>88</v>
      </c>
      <c r="F449" s="10" t="s">
        <v>89</v>
      </c>
      <c r="G449" s="8" t="s">
        <v>223</v>
      </c>
      <c r="H449" s="10" t="s">
        <v>224</v>
      </c>
      <c r="I449" s="8" t="s">
        <v>59</v>
      </c>
      <c r="J449" s="10" t="s">
        <v>60</v>
      </c>
      <c r="K449" s="8" t="s">
        <v>92</v>
      </c>
      <c r="L449" s="10" t="s">
        <v>93</v>
      </c>
      <c r="M449" s="10" t="str">
        <f t="shared" si="6"/>
        <v>Governmental</v>
      </c>
      <c r="N449" s="8"/>
      <c r="O449" s="8"/>
      <c r="P449" s="8" t="s">
        <v>0</v>
      </c>
    </row>
    <row r="450" spans="2:16" s="3" customFormat="1" ht="16.5" customHeight="1" x14ac:dyDescent="0.15">
      <c r="B450" s="8">
        <v>2023</v>
      </c>
      <c r="C450" s="11" t="s">
        <v>700</v>
      </c>
      <c r="D450" s="10" t="s">
        <v>701</v>
      </c>
      <c r="E450" s="8" t="s">
        <v>88</v>
      </c>
      <c r="F450" s="10" t="s">
        <v>89</v>
      </c>
      <c r="G450" s="8" t="s">
        <v>223</v>
      </c>
      <c r="H450" s="10" t="s">
        <v>224</v>
      </c>
      <c r="I450" s="8" t="s">
        <v>59</v>
      </c>
      <c r="J450" s="10" t="s">
        <v>60</v>
      </c>
      <c r="K450" s="8" t="s">
        <v>92</v>
      </c>
      <c r="L450" s="10" t="s">
        <v>93</v>
      </c>
      <c r="M450" s="10" t="str">
        <f t="shared" si="6"/>
        <v>Governmental</v>
      </c>
      <c r="N450" s="8"/>
      <c r="O450" s="8"/>
      <c r="P450" s="8" t="s">
        <v>0</v>
      </c>
    </row>
    <row r="451" spans="2:16" s="3" customFormat="1" ht="16.5" customHeight="1" x14ac:dyDescent="0.15">
      <c r="B451" s="8">
        <v>2023</v>
      </c>
      <c r="C451" s="11" t="s">
        <v>702</v>
      </c>
      <c r="D451" s="10" t="s">
        <v>703</v>
      </c>
      <c r="E451" s="8" t="s">
        <v>88</v>
      </c>
      <c r="F451" s="10" t="s">
        <v>89</v>
      </c>
      <c r="G451" s="8" t="s">
        <v>223</v>
      </c>
      <c r="H451" s="10" t="s">
        <v>224</v>
      </c>
      <c r="I451" s="8" t="s">
        <v>59</v>
      </c>
      <c r="J451" s="10" t="s">
        <v>60</v>
      </c>
      <c r="K451" s="8" t="s">
        <v>92</v>
      </c>
      <c r="L451" s="10" t="s">
        <v>93</v>
      </c>
      <c r="M451" s="10" t="str">
        <f t="shared" si="6"/>
        <v>Governmental</v>
      </c>
      <c r="N451" s="8"/>
      <c r="O451" s="8"/>
      <c r="P451" s="8" t="s">
        <v>0</v>
      </c>
    </row>
    <row r="452" spans="2:16" s="3" customFormat="1" ht="16.5" customHeight="1" x14ac:dyDescent="0.15">
      <c r="B452" s="8">
        <v>2023</v>
      </c>
      <c r="C452" s="11" t="s">
        <v>704</v>
      </c>
      <c r="D452" s="10" t="s">
        <v>705</v>
      </c>
      <c r="E452" s="8" t="s">
        <v>88</v>
      </c>
      <c r="F452" s="10" t="s">
        <v>89</v>
      </c>
      <c r="G452" s="8" t="s">
        <v>591</v>
      </c>
      <c r="H452" s="10" t="s">
        <v>592</v>
      </c>
      <c r="I452" s="8" t="s">
        <v>59</v>
      </c>
      <c r="J452" s="10" t="s">
        <v>60</v>
      </c>
      <c r="K452" s="8" t="s">
        <v>92</v>
      </c>
      <c r="L452" s="10" t="s">
        <v>93</v>
      </c>
      <c r="M452" s="10" t="str">
        <f t="shared" ref="M452:M486" si="7">+J452</f>
        <v>Governmental</v>
      </c>
      <c r="N452" s="8"/>
      <c r="O452" s="8"/>
      <c r="P452" s="8" t="s">
        <v>0</v>
      </c>
    </row>
    <row r="453" spans="2:16" s="3" customFormat="1" ht="16.5" customHeight="1" x14ac:dyDescent="0.15">
      <c r="B453" s="8">
        <v>2023</v>
      </c>
      <c r="C453" s="11" t="s">
        <v>327</v>
      </c>
      <c r="D453" s="10" t="s">
        <v>706</v>
      </c>
      <c r="E453" s="8" t="s">
        <v>78</v>
      </c>
      <c r="F453" s="10" t="s">
        <v>79</v>
      </c>
      <c r="G453" s="8" t="s">
        <v>327</v>
      </c>
      <c r="H453" s="10" t="s">
        <v>328</v>
      </c>
      <c r="I453" s="8" t="s">
        <v>82</v>
      </c>
      <c r="J453" s="10" t="s">
        <v>83</v>
      </c>
      <c r="K453" s="8" t="s">
        <v>84</v>
      </c>
      <c r="L453" s="10" t="s">
        <v>85</v>
      </c>
      <c r="M453" s="10" t="str">
        <f>+J453&amp;" - "&amp;L453</f>
        <v>Proprietary - Internal Fund</v>
      </c>
      <c r="N453" s="8"/>
      <c r="O453" s="8"/>
      <c r="P453" s="8" t="s">
        <v>0</v>
      </c>
    </row>
    <row r="454" spans="2:16" s="3" customFormat="1" ht="16.5" customHeight="1" x14ac:dyDescent="0.15">
      <c r="B454" s="8">
        <v>2023</v>
      </c>
      <c r="C454" s="11" t="s">
        <v>330</v>
      </c>
      <c r="D454" s="10" t="s">
        <v>707</v>
      </c>
      <c r="E454" s="8" t="s">
        <v>78</v>
      </c>
      <c r="F454" s="10" t="s">
        <v>79</v>
      </c>
      <c r="G454" s="8" t="s">
        <v>330</v>
      </c>
      <c r="H454" s="10" t="s">
        <v>331</v>
      </c>
      <c r="I454" s="8" t="s">
        <v>82</v>
      </c>
      <c r="J454" s="10" t="s">
        <v>83</v>
      </c>
      <c r="K454" s="8" t="s">
        <v>84</v>
      </c>
      <c r="L454" s="10" t="s">
        <v>85</v>
      </c>
      <c r="M454" s="10" t="str">
        <f>+J454&amp;" - "&amp;L454</f>
        <v>Proprietary - Internal Fund</v>
      </c>
      <c r="N454" s="8"/>
      <c r="O454" s="8"/>
      <c r="P454" s="8" t="s">
        <v>0</v>
      </c>
    </row>
    <row r="455" spans="2:16" s="3" customFormat="1" ht="16.5" customHeight="1" x14ac:dyDescent="0.15">
      <c r="B455" s="8">
        <v>2023</v>
      </c>
      <c r="C455" s="11" t="s">
        <v>708</v>
      </c>
      <c r="D455" s="10" t="s">
        <v>296</v>
      </c>
      <c r="E455" s="8" t="s">
        <v>297</v>
      </c>
      <c r="F455" s="10" t="s">
        <v>296</v>
      </c>
      <c r="G455" s="8" t="s">
        <v>297</v>
      </c>
      <c r="H455" s="10" t="s">
        <v>296</v>
      </c>
      <c r="I455" s="8" t="s">
        <v>297</v>
      </c>
      <c r="J455" s="10" t="s">
        <v>296</v>
      </c>
      <c r="K455" s="8" t="s">
        <v>297</v>
      </c>
      <c r="L455" s="10" t="s">
        <v>296</v>
      </c>
      <c r="M455" s="10" t="str">
        <f t="shared" si="7"/>
        <v>NOT AVAILABLE</v>
      </c>
      <c r="N455" s="8" t="s">
        <v>297</v>
      </c>
      <c r="O455" s="8" t="s">
        <v>297</v>
      </c>
      <c r="P455" s="8" t="s">
        <v>1</v>
      </c>
    </row>
    <row r="456" spans="2:16" s="3" customFormat="1" ht="16.5" customHeight="1" x14ac:dyDescent="0.15">
      <c r="B456" s="8">
        <v>2023</v>
      </c>
      <c r="C456" s="11" t="s">
        <v>417</v>
      </c>
      <c r="D456" s="10" t="s">
        <v>709</v>
      </c>
      <c r="E456" s="8" t="s">
        <v>88</v>
      </c>
      <c r="F456" s="10" t="s">
        <v>89</v>
      </c>
      <c r="G456" s="8" t="s">
        <v>223</v>
      </c>
      <c r="H456" s="10" t="s">
        <v>224</v>
      </c>
      <c r="I456" s="8" t="s">
        <v>59</v>
      </c>
      <c r="J456" s="10" t="s">
        <v>60</v>
      </c>
      <c r="K456" s="8" t="s">
        <v>92</v>
      </c>
      <c r="L456" s="10" t="s">
        <v>93</v>
      </c>
      <c r="M456" s="10" t="str">
        <f t="shared" si="7"/>
        <v>Governmental</v>
      </c>
      <c r="N456" s="8"/>
      <c r="O456" s="8"/>
      <c r="P456" s="8" t="s">
        <v>0</v>
      </c>
    </row>
    <row r="457" spans="2:16" s="3" customFormat="1" ht="16.5" customHeight="1" x14ac:dyDescent="0.15">
      <c r="B457" s="8">
        <v>2023</v>
      </c>
      <c r="C457" s="11" t="s">
        <v>710</v>
      </c>
      <c r="D457" s="10" t="s">
        <v>711</v>
      </c>
      <c r="E457" s="8" t="s">
        <v>371</v>
      </c>
      <c r="F457" s="10" t="s">
        <v>372</v>
      </c>
      <c r="G457" s="8" t="s">
        <v>638</v>
      </c>
      <c r="H457" s="10" t="s">
        <v>712</v>
      </c>
      <c r="I457" s="8" t="s">
        <v>82</v>
      </c>
      <c r="J457" s="10" t="s">
        <v>83</v>
      </c>
      <c r="K457" s="8" t="s">
        <v>375</v>
      </c>
      <c r="L457" s="10" t="s">
        <v>376</v>
      </c>
      <c r="M457" s="10" t="str">
        <f>+J457&amp;" - "&amp;L457</f>
        <v>Proprietary - Enterprise Fund</v>
      </c>
      <c r="N457" s="8"/>
      <c r="O457" s="8"/>
      <c r="P457" s="8" t="s">
        <v>0</v>
      </c>
    </row>
    <row r="458" spans="2:16" s="3" customFormat="1" ht="16.5" customHeight="1" x14ac:dyDescent="0.15">
      <c r="B458" s="8">
        <v>2023</v>
      </c>
      <c r="C458" s="11" t="s">
        <v>713</v>
      </c>
      <c r="D458" s="10" t="s">
        <v>714</v>
      </c>
      <c r="E458" s="8" t="s">
        <v>88</v>
      </c>
      <c r="F458" s="10" t="s">
        <v>89</v>
      </c>
      <c r="G458" s="8" t="s">
        <v>223</v>
      </c>
      <c r="H458" s="10" t="s">
        <v>224</v>
      </c>
      <c r="I458" s="8" t="s">
        <v>59</v>
      </c>
      <c r="J458" s="10" t="s">
        <v>60</v>
      </c>
      <c r="K458" s="8" t="s">
        <v>92</v>
      </c>
      <c r="L458" s="10" t="s">
        <v>93</v>
      </c>
      <c r="M458" s="10" t="str">
        <f t="shared" si="7"/>
        <v>Governmental</v>
      </c>
      <c r="N458" s="8"/>
      <c r="O458" s="8"/>
      <c r="P458" s="8" t="s">
        <v>0</v>
      </c>
    </row>
    <row r="459" spans="2:16" s="3" customFormat="1" ht="16.5" customHeight="1" x14ac:dyDescent="0.15">
      <c r="B459" s="8">
        <v>2023</v>
      </c>
      <c r="C459" s="11" t="s">
        <v>715</v>
      </c>
      <c r="D459" s="10" t="s">
        <v>716</v>
      </c>
      <c r="E459" s="8" t="s">
        <v>241</v>
      </c>
      <c r="F459" s="10" t="s">
        <v>242</v>
      </c>
      <c r="G459" s="8" t="s">
        <v>717</v>
      </c>
      <c r="H459" s="10" t="s">
        <v>718</v>
      </c>
      <c r="I459" s="8" t="s">
        <v>51</v>
      </c>
      <c r="J459" s="10" t="s">
        <v>52</v>
      </c>
      <c r="K459" s="8" t="s">
        <v>245</v>
      </c>
      <c r="L459" s="10" t="s">
        <v>246</v>
      </c>
      <c r="M459" s="10" t="str">
        <f t="shared" si="7"/>
        <v>Fiduciary</v>
      </c>
      <c r="N459" s="8"/>
      <c r="O459" s="8"/>
      <c r="P459" s="8" t="s">
        <v>0</v>
      </c>
    </row>
    <row r="460" spans="2:16" s="3" customFormat="1" ht="16.5" customHeight="1" x14ac:dyDescent="0.15">
      <c r="B460" s="8">
        <v>2023</v>
      </c>
      <c r="C460" s="11" t="s">
        <v>719</v>
      </c>
      <c r="D460" s="10" t="s">
        <v>720</v>
      </c>
      <c r="E460" s="8" t="s">
        <v>241</v>
      </c>
      <c r="F460" s="10" t="s">
        <v>242</v>
      </c>
      <c r="G460" s="8" t="s">
        <v>721</v>
      </c>
      <c r="H460" s="10" t="s">
        <v>722</v>
      </c>
      <c r="I460" s="8" t="s">
        <v>51</v>
      </c>
      <c r="J460" s="10" t="s">
        <v>52</v>
      </c>
      <c r="K460" s="8" t="s">
        <v>245</v>
      </c>
      <c r="L460" s="10" t="s">
        <v>246</v>
      </c>
      <c r="M460" s="10" t="str">
        <f t="shared" si="7"/>
        <v>Fiduciary</v>
      </c>
      <c r="N460" s="8"/>
      <c r="O460" s="8"/>
      <c r="P460" s="8" t="s">
        <v>0</v>
      </c>
    </row>
    <row r="461" spans="2:16" s="3" customFormat="1" ht="16.5" customHeight="1" x14ac:dyDescent="0.15">
      <c r="B461" s="8">
        <v>2023</v>
      </c>
      <c r="C461" s="11" t="s">
        <v>723</v>
      </c>
      <c r="D461" s="10" t="s">
        <v>724</v>
      </c>
      <c r="E461" s="8" t="s">
        <v>241</v>
      </c>
      <c r="F461" s="10" t="s">
        <v>242</v>
      </c>
      <c r="G461" s="8" t="s">
        <v>721</v>
      </c>
      <c r="H461" s="10" t="s">
        <v>722</v>
      </c>
      <c r="I461" s="8" t="s">
        <v>51</v>
      </c>
      <c r="J461" s="10" t="s">
        <v>52</v>
      </c>
      <c r="K461" s="8" t="s">
        <v>245</v>
      </c>
      <c r="L461" s="10" t="s">
        <v>246</v>
      </c>
      <c r="M461" s="10" t="str">
        <f t="shared" si="7"/>
        <v>Fiduciary</v>
      </c>
      <c r="N461" s="8"/>
      <c r="O461" s="8"/>
      <c r="P461" s="8" t="s">
        <v>0</v>
      </c>
    </row>
    <row r="462" spans="2:16" s="3" customFormat="1" ht="16.5" customHeight="1" x14ac:dyDescent="0.15">
      <c r="B462" s="8">
        <v>2023</v>
      </c>
      <c r="C462" s="11" t="s">
        <v>725</v>
      </c>
      <c r="D462" s="10" t="s">
        <v>573</v>
      </c>
      <c r="E462" s="8" t="s">
        <v>71</v>
      </c>
      <c r="F462" s="10" t="s">
        <v>72</v>
      </c>
      <c r="G462" s="8" t="s">
        <v>187</v>
      </c>
      <c r="H462" s="10" t="s">
        <v>188</v>
      </c>
      <c r="I462" s="8" t="s">
        <v>51</v>
      </c>
      <c r="J462" s="10" t="s">
        <v>52</v>
      </c>
      <c r="K462" s="8" t="s">
        <v>75</v>
      </c>
      <c r="L462" s="10" t="s">
        <v>76</v>
      </c>
      <c r="M462" s="10" t="str">
        <f t="shared" si="7"/>
        <v>Fiduciary</v>
      </c>
      <c r="N462" s="8"/>
      <c r="O462" s="8"/>
      <c r="P462" s="8" t="s">
        <v>0</v>
      </c>
    </row>
    <row r="463" spans="2:16" s="3" customFormat="1" ht="16.5" customHeight="1" x14ac:dyDescent="0.15">
      <c r="B463" s="8">
        <v>2023</v>
      </c>
      <c r="C463" s="11" t="s">
        <v>726</v>
      </c>
      <c r="D463" s="10" t="s">
        <v>727</v>
      </c>
      <c r="E463" s="8" t="s">
        <v>241</v>
      </c>
      <c r="F463" s="10" t="s">
        <v>242</v>
      </c>
      <c r="G463" s="8" t="s">
        <v>721</v>
      </c>
      <c r="H463" s="10" t="s">
        <v>722</v>
      </c>
      <c r="I463" s="8" t="s">
        <v>51</v>
      </c>
      <c r="J463" s="10" t="s">
        <v>52</v>
      </c>
      <c r="K463" s="8" t="s">
        <v>245</v>
      </c>
      <c r="L463" s="10" t="s">
        <v>246</v>
      </c>
      <c r="M463" s="10" t="str">
        <f t="shared" si="7"/>
        <v>Fiduciary</v>
      </c>
      <c r="N463" s="8"/>
      <c r="O463" s="8"/>
      <c r="P463" s="8" t="s">
        <v>0</v>
      </c>
    </row>
    <row r="464" spans="2:16" s="3" customFormat="1" ht="16.5" customHeight="1" x14ac:dyDescent="0.15">
      <c r="B464" s="8">
        <v>2023</v>
      </c>
      <c r="C464" s="11" t="s">
        <v>728</v>
      </c>
      <c r="D464" s="10" t="s">
        <v>729</v>
      </c>
      <c r="E464" s="8" t="s">
        <v>241</v>
      </c>
      <c r="F464" s="10" t="s">
        <v>242</v>
      </c>
      <c r="G464" s="8" t="s">
        <v>721</v>
      </c>
      <c r="H464" s="10" t="s">
        <v>722</v>
      </c>
      <c r="I464" s="8" t="s">
        <v>59</v>
      </c>
      <c r="J464" s="10" t="s">
        <v>60</v>
      </c>
      <c r="K464" s="8" t="s">
        <v>245</v>
      </c>
      <c r="L464" s="10" t="s">
        <v>246</v>
      </c>
      <c r="M464" s="10" t="str">
        <f t="shared" si="7"/>
        <v>Governmental</v>
      </c>
      <c r="N464" s="8"/>
      <c r="O464" s="8"/>
      <c r="P464" s="8" t="s">
        <v>0</v>
      </c>
    </row>
    <row r="465" spans="2:16" s="3" customFormat="1" ht="16.5" customHeight="1" x14ac:dyDescent="0.15">
      <c r="B465" s="8">
        <v>2023</v>
      </c>
      <c r="C465" s="11" t="s">
        <v>730</v>
      </c>
      <c r="D465" s="10" t="s">
        <v>731</v>
      </c>
      <c r="E465" s="8" t="s">
        <v>241</v>
      </c>
      <c r="F465" s="10" t="s">
        <v>242</v>
      </c>
      <c r="G465" s="8" t="s">
        <v>732</v>
      </c>
      <c r="H465" s="10" t="s">
        <v>733</v>
      </c>
      <c r="I465" s="8" t="s">
        <v>51</v>
      </c>
      <c r="J465" s="10" t="s">
        <v>52</v>
      </c>
      <c r="K465" s="8" t="s">
        <v>245</v>
      </c>
      <c r="L465" s="10" t="s">
        <v>246</v>
      </c>
      <c r="M465" s="10" t="str">
        <f t="shared" si="7"/>
        <v>Fiduciary</v>
      </c>
      <c r="N465" s="8"/>
      <c r="O465" s="8"/>
      <c r="P465" s="8" t="s">
        <v>0</v>
      </c>
    </row>
    <row r="466" spans="2:16" s="3" customFormat="1" ht="16.5" customHeight="1" x14ac:dyDescent="0.15">
      <c r="B466" s="8">
        <v>2023</v>
      </c>
      <c r="C466" s="11" t="s">
        <v>734</v>
      </c>
      <c r="D466" s="10" t="s">
        <v>735</v>
      </c>
      <c r="E466" s="8" t="s">
        <v>241</v>
      </c>
      <c r="F466" s="10" t="s">
        <v>242</v>
      </c>
      <c r="G466" s="8" t="s">
        <v>721</v>
      </c>
      <c r="H466" s="10" t="s">
        <v>722</v>
      </c>
      <c r="I466" s="8" t="s">
        <v>51</v>
      </c>
      <c r="J466" s="10" t="s">
        <v>52</v>
      </c>
      <c r="K466" s="8" t="s">
        <v>245</v>
      </c>
      <c r="L466" s="10" t="s">
        <v>246</v>
      </c>
      <c r="M466" s="10" t="str">
        <f t="shared" si="7"/>
        <v>Fiduciary</v>
      </c>
      <c r="N466" s="8"/>
      <c r="O466" s="8"/>
      <c r="P466" s="8" t="s">
        <v>0</v>
      </c>
    </row>
    <row r="467" spans="2:16" s="3" customFormat="1" ht="16.5" customHeight="1" x14ac:dyDescent="0.15">
      <c r="B467" s="8">
        <v>2023</v>
      </c>
      <c r="C467" s="11" t="s">
        <v>736</v>
      </c>
      <c r="D467" s="10" t="s">
        <v>737</v>
      </c>
      <c r="E467" s="8" t="s">
        <v>241</v>
      </c>
      <c r="F467" s="10" t="s">
        <v>242</v>
      </c>
      <c r="G467" s="8" t="s">
        <v>721</v>
      </c>
      <c r="H467" s="10" t="s">
        <v>722</v>
      </c>
      <c r="I467" s="8" t="s">
        <v>51</v>
      </c>
      <c r="J467" s="10" t="s">
        <v>52</v>
      </c>
      <c r="K467" s="8" t="s">
        <v>245</v>
      </c>
      <c r="L467" s="10" t="s">
        <v>246</v>
      </c>
      <c r="M467" s="10" t="str">
        <f t="shared" si="7"/>
        <v>Fiduciary</v>
      </c>
      <c r="N467" s="8"/>
      <c r="O467" s="8"/>
      <c r="P467" s="8" t="s">
        <v>0</v>
      </c>
    </row>
    <row r="468" spans="2:16" s="3" customFormat="1" ht="16.5" customHeight="1" x14ac:dyDescent="0.15">
      <c r="B468" s="8">
        <v>2023</v>
      </c>
      <c r="C468" s="11" t="s">
        <v>738</v>
      </c>
      <c r="D468" s="10" t="s">
        <v>739</v>
      </c>
      <c r="E468" s="8" t="s">
        <v>241</v>
      </c>
      <c r="F468" s="10" t="s">
        <v>242</v>
      </c>
      <c r="G468" s="8" t="s">
        <v>721</v>
      </c>
      <c r="H468" s="10" t="s">
        <v>722</v>
      </c>
      <c r="I468" s="8" t="s">
        <v>51</v>
      </c>
      <c r="J468" s="10" t="s">
        <v>52</v>
      </c>
      <c r="K468" s="8" t="s">
        <v>245</v>
      </c>
      <c r="L468" s="10" t="s">
        <v>246</v>
      </c>
      <c r="M468" s="10" t="str">
        <f t="shared" si="7"/>
        <v>Fiduciary</v>
      </c>
      <c r="N468" s="8"/>
      <c r="O468" s="8"/>
      <c r="P468" s="8" t="s">
        <v>0</v>
      </c>
    </row>
    <row r="469" spans="2:16" s="3" customFormat="1" ht="16.5" customHeight="1" x14ac:dyDescent="0.15">
      <c r="B469" s="8">
        <v>2023</v>
      </c>
      <c r="C469" s="11" t="s">
        <v>740</v>
      </c>
      <c r="D469" s="10" t="s">
        <v>741</v>
      </c>
      <c r="E469" s="8" t="s">
        <v>71</v>
      </c>
      <c r="F469" s="10" t="s">
        <v>72</v>
      </c>
      <c r="G469" s="8" t="s">
        <v>742</v>
      </c>
      <c r="H469" s="10" t="s">
        <v>743</v>
      </c>
      <c r="I469" s="8" t="s">
        <v>51</v>
      </c>
      <c r="J469" s="10" t="s">
        <v>52</v>
      </c>
      <c r="K469" s="8" t="s">
        <v>75</v>
      </c>
      <c r="L469" s="10" t="s">
        <v>76</v>
      </c>
      <c r="M469" s="10" t="str">
        <f t="shared" si="7"/>
        <v>Fiduciary</v>
      </c>
      <c r="N469" s="8"/>
      <c r="O469" s="8"/>
      <c r="P469" s="8" t="s">
        <v>0</v>
      </c>
    </row>
    <row r="470" spans="2:16" s="3" customFormat="1" ht="16.5" customHeight="1" x14ac:dyDescent="0.15">
      <c r="B470" s="8">
        <v>2023</v>
      </c>
      <c r="C470" s="11" t="s">
        <v>744</v>
      </c>
      <c r="D470" s="10" t="s">
        <v>745</v>
      </c>
      <c r="E470" s="8" t="s">
        <v>71</v>
      </c>
      <c r="F470" s="10" t="s">
        <v>72</v>
      </c>
      <c r="G470" s="8" t="s">
        <v>746</v>
      </c>
      <c r="H470" s="10" t="s">
        <v>747</v>
      </c>
      <c r="I470" s="8" t="s">
        <v>51</v>
      </c>
      <c r="J470" s="10" t="s">
        <v>52</v>
      </c>
      <c r="K470" s="8" t="s">
        <v>75</v>
      </c>
      <c r="L470" s="10" t="s">
        <v>76</v>
      </c>
      <c r="M470" s="10" t="str">
        <f t="shared" si="7"/>
        <v>Fiduciary</v>
      </c>
      <c r="N470" s="8"/>
      <c r="O470" s="8"/>
      <c r="P470" s="8" t="s">
        <v>0</v>
      </c>
    </row>
    <row r="471" spans="2:16" s="3" customFormat="1" ht="16.5" customHeight="1" x14ac:dyDescent="0.15">
      <c r="B471" s="8">
        <v>2023</v>
      </c>
      <c r="C471" s="11" t="s">
        <v>748</v>
      </c>
      <c r="D471" s="10" t="s">
        <v>749</v>
      </c>
      <c r="E471" s="8" t="s">
        <v>71</v>
      </c>
      <c r="F471" s="10" t="s">
        <v>72</v>
      </c>
      <c r="G471" s="8" t="s">
        <v>187</v>
      </c>
      <c r="H471" s="10" t="s">
        <v>188</v>
      </c>
      <c r="I471" s="8" t="s">
        <v>51</v>
      </c>
      <c r="J471" s="10" t="s">
        <v>52</v>
      </c>
      <c r="K471" s="8" t="s">
        <v>75</v>
      </c>
      <c r="L471" s="10" t="s">
        <v>76</v>
      </c>
      <c r="M471" s="10" t="str">
        <f t="shared" si="7"/>
        <v>Fiduciary</v>
      </c>
      <c r="N471" s="8"/>
      <c r="O471" s="8"/>
      <c r="P471" s="8" t="s">
        <v>0</v>
      </c>
    </row>
    <row r="472" spans="2:16" s="3" customFormat="1" ht="16.5" customHeight="1" x14ac:dyDescent="0.15">
      <c r="B472" s="8">
        <v>2023</v>
      </c>
      <c r="C472" s="11" t="s">
        <v>750</v>
      </c>
      <c r="D472" s="10" t="s">
        <v>254</v>
      </c>
      <c r="E472" s="8" t="s">
        <v>71</v>
      </c>
      <c r="F472" s="10" t="s">
        <v>72</v>
      </c>
      <c r="G472" s="8" t="s">
        <v>255</v>
      </c>
      <c r="H472" s="10" t="s">
        <v>256</v>
      </c>
      <c r="I472" s="8" t="s">
        <v>51</v>
      </c>
      <c r="J472" s="10" t="s">
        <v>52</v>
      </c>
      <c r="K472" s="8" t="s">
        <v>75</v>
      </c>
      <c r="L472" s="10" t="s">
        <v>76</v>
      </c>
      <c r="M472" s="10" t="str">
        <f t="shared" si="7"/>
        <v>Fiduciary</v>
      </c>
      <c r="N472" s="8"/>
      <c r="O472" s="8"/>
      <c r="P472" s="8" t="s">
        <v>1</v>
      </c>
    </row>
    <row r="473" spans="2:16" s="3" customFormat="1" ht="16.5" customHeight="1" x14ac:dyDescent="0.15">
      <c r="B473" s="8">
        <v>2023</v>
      </c>
      <c r="C473" s="11" t="s">
        <v>751</v>
      </c>
      <c r="D473" s="10" t="s">
        <v>752</v>
      </c>
      <c r="E473" s="8" t="s">
        <v>71</v>
      </c>
      <c r="F473" s="10" t="s">
        <v>72</v>
      </c>
      <c r="G473" s="8" t="s">
        <v>753</v>
      </c>
      <c r="H473" s="10" t="s">
        <v>754</v>
      </c>
      <c r="I473" s="8" t="s">
        <v>51</v>
      </c>
      <c r="J473" s="10" t="s">
        <v>52</v>
      </c>
      <c r="K473" s="8" t="s">
        <v>75</v>
      </c>
      <c r="L473" s="10" t="s">
        <v>76</v>
      </c>
      <c r="M473" s="10" t="str">
        <f t="shared" si="7"/>
        <v>Fiduciary</v>
      </c>
      <c r="N473" s="8"/>
      <c r="O473" s="8"/>
      <c r="P473" s="8" t="s">
        <v>0</v>
      </c>
    </row>
    <row r="474" spans="2:16" s="3" customFormat="1" ht="16.5" customHeight="1" x14ac:dyDescent="0.15">
      <c r="B474" s="8">
        <v>2023</v>
      </c>
      <c r="C474" s="11" t="s">
        <v>755</v>
      </c>
      <c r="D474" s="10" t="s">
        <v>756</v>
      </c>
      <c r="E474" s="8" t="s">
        <v>71</v>
      </c>
      <c r="F474" s="10" t="s">
        <v>72</v>
      </c>
      <c r="G474" s="8" t="s">
        <v>753</v>
      </c>
      <c r="H474" s="10" t="s">
        <v>754</v>
      </c>
      <c r="I474" s="8" t="s">
        <v>51</v>
      </c>
      <c r="J474" s="10" t="s">
        <v>52</v>
      </c>
      <c r="K474" s="8" t="s">
        <v>75</v>
      </c>
      <c r="L474" s="10" t="s">
        <v>76</v>
      </c>
      <c r="M474" s="10" t="str">
        <f t="shared" si="7"/>
        <v>Fiduciary</v>
      </c>
      <c r="N474" s="8"/>
      <c r="O474" s="8"/>
      <c r="P474" s="8" t="s">
        <v>0</v>
      </c>
    </row>
    <row r="475" spans="2:16" s="3" customFormat="1" ht="16.5" customHeight="1" x14ac:dyDescent="0.15">
      <c r="B475" s="8">
        <v>2023</v>
      </c>
      <c r="C475" s="11" t="s">
        <v>746</v>
      </c>
      <c r="D475" s="10" t="s">
        <v>757</v>
      </c>
      <c r="E475" s="8" t="s">
        <v>241</v>
      </c>
      <c r="F475" s="10" t="s">
        <v>242</v>
      </c>
      <c r="G475" s="8" t="s">
        <v>717</v>
      </c>
      <c r="H475" s="10" t="s">
        <v>718</v>
      </c>
      <c r="I475" s="8" t="s">
        <v>51</v>
      </c>
      <c r="J475" s="10" t="s">
        <v>52</v>
      </c>
      <c r="K475" s="8" t="s">
        <v>245</v>
      </c>
      <c r="L475" s="10" t="s">
        <v>246</v>
      </c>
      <c r="M475" s="10" t="str">
        <f t="shared" si="7"/>
        <v>Fiduciary</v>
      </c>
      <c r="N475" s="8"/>
      <c r="O475" s="8"/>
      <c r="P475" s="8" t="s">
        <v>0</v>
      </c>
    </row>
    <row r="476" spans="2:16" s="3" customFormat="1" ht="16.5" customHeight="1" x14ac:dyDescent="0.15">
      <c r="B476" s="8">
        <v>2023</v>
      </c>
      <c r="C476" s="11" t="s">
        <v>742</v>
      </c>
      <c r="D476" s="10" t="s">
        <v>758</v>
      </c>
      <c r="E476" s="8" t="s">
        <v>88</v>
      </c>
      <c r="F476" s="10" t="s">
        <v>89</v>
      </c>
      <c r="G476" s="8" t="s">
        <v>90</v>
      </c>
      <c r="H476" s="10" t="s">
        <v>91</v>
      </c>
      <c r="I476" s="8" t="s">
        <v>59</v>
      </c>
      <c r="J476" s="10" t="s">
        <v>60</v>
      </c>
      <c r="K476" s="8" t="s">
        <v>92</v>
      </c>
      <c r="L476" s="10" t="s">
        <v>93</v>
      </c>
      <c r="M476" s="10" t="str">
        <f t="shared" si="7"/>
        <v>Governmental</v>
      </c>
      <c r="N476" s="8"/>
      <c r="O476" s="8"/>
      <c r="P476" s="8" t="s">
        <v>0</v>
      </c>
    </row>
    <row r="477" spans="2:16" s="3" customFormat="1" ht="16.5" customHeight="1" x14ac:dyDescent="0.15">
      <c r="B477" s="8">
        <v>2023</v>
      </c>
      <c r="C477" s="11" t="s">
        <v>187</v>
      </c>
      <c r="D477" s="10" t="s">
        <v>759</v>
      </c>
      <c r="E477" s="8" t="s">
        <v>71</v>
      </c>
      <c r="F477" s="10" t="s">
        <v>72</v>
      </c>
      <c r="G477" s="8" t="s">
        <v>742</v>
      </c>
      <c r="H477" s="10" t="s">
        <v>743</v>
      </c>
      <c r="I477" s="8" t="s">
        <v>51</v>
      </c>
      <c r="J477" s="10" t="s">
        <v>52</v>
      </c>
      <c r="K477" s="8" t="s">
        <v>75</v>
      </c>
      <c r="L477" s="10" t="s">
        <v>76</v>
      </c>
      <c r="M477" s="10" t="str">
        <f t="shared" si="7"/>
        <v>Fiduciary</v>
      </c>
      <c r="N477" s="8"/>
      <c r="O477" s="8"/>
      <c r="P477" s="8" t="s">
        <v>0</v>
      </c>
    </row>
    <row r="478" spans="2:16" s="3" customFormat="1" ht="16.5" customHeight="1" x14ac:dyDescent="0.15">
      <c r="B478" s="8">
        <v>2023</v>
      </c>
      <c r="C478" s="11" t="s">
        <v>673</v>
      </c>
      <c r="D478" s="10" t="s">
        <v>760</v>
      </c>
      <c r="E478" s="8" t="s">
        <v>71</v>
      </c>
      <c r="F478" s="10" t="s">
        <v>72</v>
      </c>
      <c r="G478" s="8" t="s">
        <v>746</v>
      </c>
      <c r="H478" s="10" t="s">
        <v>747</v>
      </c>
      <c r="I478" s="8" t="s">
        <v>51</v>
      </c>
      <c r="J478" s="10" t="s">
        <v>52</v>
      </c>
      <c r="K478" s="8" t="s">
        <v>75</v>
      </c>
      <c r="L478" s="10" t="s">
        <v>76</v>
      </c>
      <c r="M478" s="10" t="str">
        <f t="shared" si="7"/>
        <v>Fiduciary</v>
      </c>
      <c r="N478" s="8"/>
      <c r="O478" s="8"/>
      <c r="P478" s="8" t="s">
        <v>0</v>
      </c>
    </row>
    <row r="479" spans="2:16" s="3" customFormat="1" ht="16.5" customHeight="1" x14ac:dyDescent="0.15">
      <c r="B479" s="8">
        <v>2023</v>
      </c>
      <c r="C479" s="11" t="s">
        <v>753</v>
      </c>
      <c r="D479" s="10" t="s">
        <v>761</v>
      </c>
      <c r="E479" s="8" t="s">
        <v>241</v>
      </c>
      <c r="F479" s="10" t="s">
        <v>242</v>
      </c>
      <c r="G479" s="8" t="s">
        <v>732</v>
      </c>
      <c r="H479" s="10" t="s">
        <v>733</v>
      </c>
      <c r="I479" s="8" t="s">
        <v>51</v>
      </c>
      <c r="J479" s="10" t="s">
        <v>52</v>
      </c>
      <c r="K479" s="8" t="s">
        <v>245</v>
      </c>
      <c r="L479" s="10" t="s">
        <v>246</v>
      </c>
      <c r="M479" s="10" t="str">
        <f t="shared" si="7"/>
        <v>Fiduciary</v>
      </c>
      <c r="N479" s="8"/>
      <c r="O479" s="8"/>
      <c r="P479" s="8" t="s">
        <v>0</v>
      </c>
    </row>
    <row r="480" spans="2:16" s="3" customFormat="1" ht="16.5" customHeight="1" x14ac:dyDescent="0.15">
      <c r="B480" s="8">
        <v>2023</v>
      </c>
      <c r="C480" s="11" t="s">
        <v>762</v>
      </c>
      <c r="D480" s="10" t="s">
        <v>763</v>
      </c>
      <c r="E480" s="8" t="s">
        <v>764</v>
      </c>
      <c r="F480" s="10" t="s">
        <v>763</v>
      </c>
      <c r="G480" s="8" t="s">
        <v>765</v>
      </c>
      <c r="H480" s="10" t="s">
        <v>763</v>
      </c>
      <c r="I480" s="8" t="s">
        <v>46</v>
      </c>
      <c r="J480" s="10" t="s">
        <v>763</v>
      </c>
      <c r="K480" s="8" t="s">
        <v>46</v>
      </c>
      <c r="L480" s="10" t="s">
        <v>763</v>
      </c>
      <c r="M480" s="10" t="str">
        <f t="shared" si="7"/>
        <v>Project Conversion</v>
      </c>
      <c r="N480" s="8"/>
      <c r="O480" s="8"/>
      <c r="P480" s="8" t="s">
        <v>0</v>
      </c>
    </row>
    <row r="481" spans="2:16" s="3" customFormat="1" ht="16.5" customHeight="1" x14ac:dyDescent="0.15">
      <c r="B481" s="8">
        <v>2023</v>
      </c>
      <c r="C481" s="11" t="s">
        <v>766</v>
      </c>
      <c r="D481" s="10" t="s">
        <v>767</v>
      </c>
      <c r="E481" s="8" t="s">
        <v>56</v>
      </c>
      <c r="F481" s="10" t="s">
        <v>57</v>
      </c>
      <c r="G481" s="8" t="s">
        <v>58</v>
      </c>
      <c r="H481" s="10" t="s">
        <v>55</v>
      </c>
      <c r="I481" s="8" t="s">
        <v>59</v>
      </c>
      <c r="J481" s="10" t="s">
        <v>60</v>
      </c>
      <c r="K481" s="8" t="s">
        <v>59</v>
      </c>
      <c r="L481" s="10" t="s">
        <v>55</v>
      </c>
      <c r="M481" s="10" t="str">
        <f t="shared" si="7"/>
        <v>Governmental</v>
      </c>
      <c r="N481" s="8"/>
      <c r="O481" s="8"/>
      <c r="P481" s="8" t="s">
        <v>0</v>
      </c>
    </row>
    <row r="482" spans="2:16" s="3" customFormat="1" ht="16.5" customHeight="1" x14ac:dyDescent="0.15">
      <c r="B482" s="8">
        <v>2023</v>
      </c>
      <c r="C482" s="11" t="s">
        <v>768</v>
      </c>
      <c r="D482" s="10" t="s">
        <v>769</v>
      </c>
      <c r="E482" s="8" t="s">
        <v>88</v>
      </c>
      <c r="F482" s="10" t="s">
        <v>89</v>
      </c>
      <c r="G482" s="8" t="s">
        <v>591</v>
      </c>
      <c r="H482" s="10" t="s">
        <v>592</v>
      </c>
      <c r="I482" s="8" t="s">
        <v>59</v>
      </c>
      <c r="J482" s="10" t="s">
        <v>60</v>
      </c>
      <c r="K482" s="8" t="s">
        <v>92</v>
      </c>
      <c r="L482" s="10" t="s">
        <v>93</v>
      </c>
      <c r="M482" s="10" t="str">
        <f t="shared" si="7"/>
        <v>Governmental</v>
      </c>
      <c r="N482" s="8"/>
      <c r="O482" s="8"/>
      <c r="P482" s="8" t="s">
        <v>0</v>
      </c>
    </row>
    <row r="483" spans="2:16" s="3" customFormat="1" ht="16.5" customHeight="1" x14ac:dyDescent="0.15">
      <c r="B483" s="8">
        <v>2023</v>
      </c>
      <c r="C483" s="11" t="s">
        <v>770</v>
      </c>
      <c r="D483" s="10" t="s">
        <v>771</v>
      </c>
      <c r="E483" s="8" t="s">
        <v>88</v>
      </c>
      <c r="F483" s="10" t="s">
        <v>89</v>
      </c>
      <c r="G483" s="8" t="s">
        <v>98</v>
      </c>
      <c r="H483" s="10" t="s">
        <v>99</v>
      </c>
      <c r="I483" s="8" t="s">
        <v>59</v>
      </c>
      <c r="J483" s="10" t="s">
        <v>60</v>
      </c>
      <c r="K483" s="8" t="s">
        <v>92</v>
      </c>
      <c r="L483" s="10" t="s">
        <v>93</v>
      </c>
      <c r="M483" s="10" t="str">
        <f t="shared" si="7"/>
        <v>Governmental</v>
      </c>
      <c r="N483" s="8"/>
      <c r="O483" s="8"/>
      <c r="P483" s="8" t="s">
        <v>0</v>
      </c>
    </row>
    <row r="484" spans="2:16" s="3" customFormat="1" ht="16.5" customHeight="1" x14ac:dyDescent="0.15">
      <c r="B484" s="8">
        <v>2023</v>
      </c>
      <c r="C484" s="11" t="s">
        <v>772</v>
      </c>
      <c r="D484" s="10" t="s">
        <v>773</v>
      </c>
      <c r="E484" s="8" t="s">
        <v>88</v>
      </c>
      <c r="F484" s="10" t="s">
        <v>89</v>
      </c>
      <c r="G484" s="8" t="s">
        <v>98</v>
      </c>
      <c r="H484" s="10" t="s">
        <v>99</v>
      </c>
      <c r="I484" s="8" t="s">
        <v>59</v>
      </c>
      <c r="J484" s="10" t="s">
        <v>60</v>
      </c>
      <c r="K484" s="8" t="s">
        <v>92</v>
      </c>
      <c r="L484" s="10" t="s">
        <v>93</v>
      </c>
      <c r="M484" s="10" t="str">
        <f t="shared" si="7"/>
        <v>Governmental</v>
      </c>
      <c r="N484" s="8"/>
      <c r="O484" s="8"/>
      <c r="P484" s="8" t="s">
        <v>0</v>
      </c>
    </row>
    <row r="485" spans="2:16" s="3" customFormat="1" ht="16.5" customHeight="1" x14ac:dyDescent="0.15">
      <c r="B485" s="8">
        <v>2023</v>
      </c>
      <c r="C485" s="11" t="s">
        <v>774</v>
      </c>
      <c r="D485" s="10" t="s">
        <v>775</v>
      </c>
      <c r="E485" s="8" t="s">
        <v>88</v>
      </c>
      <c r="F485" s="10" t="s">
        <v>89</v>
      </c>
      <c r="G485" s="8" t="s">
        <v>98</v>
      </c>
      <c r="H485" s="10" t="s">
        <v>99</v>
      </c>
      <c r="I485" s="8" t="s">
        <v>59</v>
      </c>
      <c r="J485" s="10" t="s">
        <v>60</v>
      </c>
      <c r="K485" s="8" t="s">
        <v>92</v>
      </c>
      <c r="L485" s="10" t="s">
        <v>93</v>
      </c>
      <c r="M485" s="10" t="str">
        <f t="shared" si="7"/>
        <v>Governmental</v>
      </c>
      <c r="N485" s="8"/>
      <c r="O485" s="8"/>
      <c r="P485" s="8" t="s">
        <v>0</v>
      </c>
    </row>
    <row r="486" spans="2:16" s="3" customFormat="1" ht="16.5" customHeight="1" x14ac:dyDescent="0.15">
      <c r="B486" s="12">
        <v>2023</v>
      </c>
      <c r="C486" s="13" t="s">
        <v>776</v>
      </c>
      <c r="D486" s="14" t="s">
        <v>777</v>
      </c>
      <c r="E486" s="12" t="s">
        <v>88</v>
      </c>
      <c r="F486" s="14" t="s">
        <v>89</v>
      </c>
      <c r="G486" s="12" t="s">
        <v>98</v>
      </c>
      <c r="H486" s="14" t="s">
        <v>99</v>
      </c>
      <c r="I486" s="12" t="s">
        <v>59</v>
      </c>
      <c r="J486" s="14" t="s">
        <v>60</v>
      </c>
      <c r="K486" s="12" t="s">
        <v>92</v>
      </c>
      <c r="L486" s="14" t="s">
        <v>93</v>
      </c>
      <c r="M486" s="10" t="str">
        <f t="shared" si="7"/>
        <v>Governmental</v>
      </c>
      <c r="N486" s="12"/>
      <c r="O486" s="12"/>
      <c r="P486" s="12" t="s">
        <v>1</v>
      </c>
    </row>
    <row r="487" spans="2:16" s="3" customFormat="1" ht="29.1" customHeight="1" x14ac:dyDescent="0.15"/>
  </sheetData>
  <sheetProtection selectLockedCells="1" sort="0" autoFilter="0"/>
  <autoFilter ref="B2:P486" xr:uid="{DC924C3F-C3C1-497F-867F-9AF1CE268F74}"/>
  <pageMargins left="0.7" right="0.7" top="0.75" bottom="0.75" header="0.3" footer="0.3"/>
  <pageSetup paperSize="5"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952BE-E1DB-41DB-A9B3-89043810A986}">
  <sheetPr>
    <tabColor theme="9" tint="0.79998168889431442"/>
  </sheetPr>
  <dimension ref="C2:J92"/>
  <sheetViews>
    <sheetView workbookViewId="0">
      <selection activeCell="D54" sqref="D54"/>
    </sheetView>
  </sheetViews>
  <sheetFormatPr defaultColWidth="7.109375" defaultRowHeight="15" x14ac:dyDescent="0.25"/>
  <cols>
    <col min="1" max="3" width="7.109375" style="26"/>
    <col min="4" max="4" width="28.88671875" style="26" bestFit="1" customWidth="1"/>
    <col min="5" max="5" width="14.88671875" style="26" customWidth="1"/>
    <col min="6" max="10" width="7.109375" style="26"/>
    <col min="11" max="11" width="28.88671875" style="26" bestFit="1" customWidth="1"/>
    <col min="12" max="16384" width="7.109375" style="26"/>
  </cols>
  <sheetData>
    <row r="2" spans="3:10" ht="15.75" x14ac:dyDescent="0.25">
      <c r="C2" s="22" t="s">
        <v>811</v>
      </c>
      <c r="D2" s="23" t="s">
        <v>866</v>
      </c>
    </row>
    <row r="3" spans="3:10" ht="15.75" x14ac:dyDescent="0.25">
      <c r="C3" s="24" t="s">
        <v>813</v>
      </c>
      <c r="D3" s="23" t="s">
        <v>867</v>
      </c>
    </row>
    <row r="4" spans="3:10" ht="15.75" x14ac:dyDescent="0.25">
      <c r="C4" s="24" t="s">
        <v>815</v>
      </c>
      <c r="D4" s="23" t="s">
        <v>868</v>
      </c>
    </row>
    <row r="5" spans="3:10" ht="15.75" x14ac:dyDescent="0.25">
      <c r="C5" s="24" t="s">
        <v>817</v>
      </c>
      <c r="D5" s="23" t="s">
        <v>869</v>
      </c>
    </row>
    <row r="6" spans="3:10" ht="15.75" x14ac:dyDescent="0.25">
      <c r="C6" s="24" t="s">
        <v>819</v>
      </c>
      <c r="D6" s="23" t="s">
        <v>870</v>
      </c>
    </row>
    <row r="7" spans="3:10" ht="15.75" x14ac:dyDescent="0.25">
      <c r="C7" s="24" t="s">
        <v>821</v>
      </c>
      <c r="D7" s="23" t="s">
        <v>871</v>
      </c>
    </row>
    <row r="8" spans="3:10" ht="15.75" x14ac:dyDescent="0.25">
      <c r="C8" s="22" t="s">
        <v>823</v>
      </c>
      <c r="D8" s="23" t="s">
        <v>872</v>
      </c>
    </row>
    <row r="9" spans="3:10" ht="15.75" x14ac:dyDescent="0.25">
      <c r="C9" s="24" t="s">
        <v>825</v>
      </c>
      <c r="D9" s="23" t="s">
        <v>873</v>
      </c>
    </row>
    <row r="10" spans="3:10" ht="15.75" x14ac:dyDescent="0.25">
      <c r="C10" s="24" t="s">
        <v>827</v>
      </c>
      <c r="D10" s="23" t="s">
        <v>874</v>
      </c>
    </row>
    <row r="12" spans="3:10" ht="26.25" x14ac:dyDescent="0.25">
      <c r="C12" s="27" t="s">
        <v>875</v>
      </c>
      <c r="D12" s="28" t="s">
        <v>876</v>
      </c>
      <c r="E12" s="66" t="s">
        <v>25</v>
      </c>
    </row>
    <row r="13" spans="3:10" ht="15.75" x14ac:dyDescent="0.25">
      <c r="C13" s="29" t="s">
        <v>877</v>
      </c>
      <c r="D13" s="24" t="s">
        <v>815</v>
      </c>
      <c r="J13" s="23"/>
    </row>
    <row r="14" spans="3:10" ht="15.75" x14ac:dyDescent="0.25">
      <c r="C14" s="29" t="s">
        <v>878</v>
      </c>
      <c r="D14" s="24" t="s">
        <v>819</v>
      </c>
      <c r="J14" s="23"/>
    </row>
    <row r="15" spans="3:10" ht="15.75" x14ac:dyDescent="0.25">
      <c r="C15" s="29">
        <v>2</v>
      </c>
      <c r="D15" s="24" t="s">
        <v>815</v>
      </c>
      <c r="J15" s="23"/>
    </row>
    <row r="16" spans="3:10" ht="15.75" x14ac:dyDescent="0.25">
      <c r="C16" s="30">
        <v>3</v>
      </c>
      <c r="D16" s="24" t="s">
        <v>815</v>
      </c>
      <c r="H16" s="23"/>
    </row>
    <row r="17" spans="3:8" ht="15.75" x14ac:dyDescent="0.25">
      <c r="C17" s="30">
        <v>4</v>
      </c>
      <c r="D17" s="24" t="s">
        <v>815</v>
      </c>
      <c r="H17" s="23"/>
    </row>
    <row r="18" spans="3:8" ht="15.75" x14ac:dyDescent="0.25">
      <c r="C18" s="30">
        <v>6</v>
      </c>
      <c r="D18" s="22" t="s">
        <v>815</v>
      </c>
      <c r="H18" s="23"/>
    </row>
    <row r="19" spans="3:8" x14ac:dyDescent="0.25">
      <c r="C19" s="30">
        <v>7</v>
      </c>
      <c r="D19" s="24" t="s">
        <v>819</v>
      </c>
    </row>
    <row r="20" spans="3:8" ht="15.75" x14ac:dyDescent="0.25">
      <c r="C20" s="30">
        <v>8</v>
      </c>
      <c r="D20" s="24" t="s">
        <v>819</v>
      </c>
      <c r="H20" s="23"/>
    </row>
    <row r="21" spans="3:8" ht="15.75" x14ac:dyDescent="0.25">
      <c r="C21" s="30">
        <v>10</v>
      </c>
      <c r="D21" s="22" t="s">
        <v>823</v>
      </c>
      <c r="H21" s="23"/>
    </row>
    <row r="22" spans="3:8" ht="15.75" x14ac:dyDescent="0.25">
      <c r="C22" s="31">
        <v>11</v>
      </c>
      <c r="D22" s="22" t="s">
        <v>815</v>
      </c>
      <c r="H22" s="23"/>
    </row>
    <row r="23" spans="3:8" ht="15.75" x14ac:dyDescent="0.25">
      <c r="C23" s="31">
        <v>12</v>
      </c>
      <c r="D23" s="22" t="s">
        <v>811</v>
      </c>
      <c r="H23" s="23"/>
    </row>
    <row r="24" spans="3:8" x14ac:dyDescent="0.25">
      <c r="C24" s="31">
        <v>14</v>
      </c>
      <c r="D24" s="22" t="s">
        <v>811</v>
      </c>
    </row>
    <row r="25" spans="3:8" x14ac:dyDescent="0.25">
      <c r="C25" s="30">
        <v>15</v>
      </c>
      <c r="D25" s="24" t="s">
        <v>819</v>
      </c>
    </row>
    <row r="26" spans="3:8" x14ac:dyDescent="0.25">
      <c r="C26" s="30">
        <v>16</v>
      </c>
      <c r="D26" s="24" t="s">
        <v>811</v>
      </c>
    </row>
    <row r="27" spans="3:8" x14ac:dyDescent="0.25">
      <c r="C27" s="30">
        <v>17</v>
      </c>
      <c r="D27" s="24" t="s">
        <v>811</v>
      </c>
    </row>
    <row r="28" spans="3:8" x14ac:dyDescent="0.25">
      <c r="C28" s="30">
        <v>18</v>
      </c>
      <c r="D28" s="24" t="s">
        <v>811</v>
      </c>
    </row>
    <row r="29" spans="3:8" x14ac:dyDescent="0.25">
      <c r="C29" s="30">
        <v>19</v>
      </c>
      <c r="D29" s="24" t="s">
        <v>811</v>
      </c>
    </row>
    <row r="30" spans="3:8" x14ac:dyDescent="0.25">
      <c r="C30" s="31">
        <v>20</v>
      </c>
      <c r="D30" s="24" t="s">
        <v>823</v>
      </c>
    </row>
    <row r="31" spans="3:8" x14ac:dyDescent="0.25">
      <c r="C31" s="31">
        <v>21</v>
      </c>
      <c r="D31" s="24" t="s">
        <v>811</v>
      </c>
    </row>
    <row r="32" spans="3:8" x14ac:dyDescent="0.25">
      <c r="C32" s="31">
        <v>22</v>
      </c>
      <c r="D32" s="24" t="s">
        <v>811</v>
      </c>
    </row>
    <row r="33" spans="3:4" x14ac:dyDescent="0.25">
      <c r="C33" s="31">
        <v>23</v>
      </c>
      <c r="D33" s="32" t="s">
        <v>811</v>
      </c>
    </row>
    <row r="34" spans="3:4" x14ac:dyDescent="0.25">
      <c r="C34" s="30">
        <v>24</v>
      </c>
      <c r="D34" s="24" t="s">
        <v>823</v>
      </c>
    </row>
    <row r="35" spans="3:4" x14ac:dyDescent="0.25">
      <c r="C35" s="30">
        <v>27</v>
      </c>
      <c r="D35" s="24" t="s">
        <v>879</v>
      </c>
    </row>
    <row r="36" spans="3:4" x14ac:dyDescent="0.25">
      <c r="C36" s="30">
        <v>28</v>
      </c>
      <c r="D36" s="24" t="s">
        <v>811</v>
      </c>
    </row>
    <row r="37" spans="3:4" x14ac:dyDescent="0.25">
      <c r="C37" s="30">
        <v>29</v>
      </c>
      <c r="D37" s="24" t="s">
        <v>823</v>
      </c>
    </row>
    <row r="38" spans="3:4" x14ac:dyDescent="0.25">
      <c r="C38" s="30">
        <v>30</v>
      </c>
      <c r="D38" s="24" t="s">
        <v>811</v>
      </c>
    </row>
    <row r="39" spans="3:4" x14ac:dyDescent="0.25">
      <c r="C39" s="30">
        <v>31</v>
      </c>
      <c r="D39" s="24" t="s">
        <v>811</v>
      </c>
    </row>
    <row r="40" spans="3:4" x14ac:dyDescent="0.25">
      <c r="C40" s="30">
        <v>33</v>
      </c>
      <c r="D40" s="24" t="s">
        <v>811</v>
      </c>
    </row>
    <row r="41" spans="3:4" x14ac:dyDescent="0.25">
      <c r="C41" s="30">
        <v>34</v>
      </c>
      <c r="D41" s="24" t="s">
        <v>811</v>
      </c>
    </row>
    <row r="42" spans="3:4" x14ac:dyDescent="0.25">
      <c r="C42" s="30">
        <v>35</v>
      </c>
      <c r="D42" s="24" t="s">
        <v>811</v>
      </c>
    </row>
    <row r="43" spans="3:4" x14ac:dyDescent="0.25">
      <c r="C43" s="30">
        <v>36</v>
      </c>
      <c r="D43" s="24" t="s">
        <v>811</v>
      </c>
    </row>
    <row r="44" spans="3:4" x14ac:dyDescent="0.25">
      <c r="C44" s="30">
        <v>37</v>
      </c>
      <c r="D44" s="24" t="s">
        <v>823</v>
      </c>
    </row>
    <row r="45" spans="3:4" x14ac:dyDescent="0.25">
      <c r="C45" s="30">
        <v>38</v>
      </c>
      <c r="D45" s="22" t="s">
        <v>811</v>
      </c>
    </row>
    <row r="46" spans="3:4" x14ac:dyDescent="0.25">
      <c r="C46" s="30">
        <v>39</v>
      </c>
      <c r="D46" s="32" t="s">
        <v>811</v>
      </c>
    </row>
    <row r="47" spans="3:4" x14ac:dyDescent="0.25">
      <c r="C47" s="30">
        <v>40</v>
      </c>
      <c r="D47" s="22" t="s">
        <v>823</v>
      </c>
    </row>
    <row r="48" spans="3:4" x14ac:dyDescent="0.25">
      <c r="C48" s="30">
        <v>41</v>
      </c>
      <c r="D48" s="22" t="s">
        <v>815</v>
      </c>
    </row>
    <row r="49" spans="3:4" x14ac:dyDescent="0.25">
      <c r="C49" s="30">
        <v>42</v>
      </c>
      <c r="D49" s="22" t="s">
        <v>823</v>
      </c>
    </row>
    <row r="50" spans="3:4" x14ac:dyDescent="0.25">
      <c r="C50" s="30">
        <v>44</v>
      </c>
      <c r="D50" s="24" t="s">
        <v>811</v>
      </c>
    </row>
    <row r="51" spans="3:4" x14ac:dyDescent="0.25">
      <c r="C51" s="30">
        <v>46</v>
      </c>
      <c r="D51" s="24" t="s">
        <v>811</v>
      </c>
    </row>
    <row r="52" spans="3:4" x14ac:dyDescent="0.25">
      <c r="C52" s="30">
        <v>48</v>
      </c>
      <c r="D52" s="24" t="s">
        <v>817</v>
      </c>
    </row>
    <row r="53" spans="3:4" x14ac:dyDescent="0.25">
      <c r="C53" s="30">
        <v>49</v>
      </c>
      <c r="D53" s="24" t="s">
        <v>825</v>
      </c>
    </row>
    <row r="54" spans="3:4" x14ac:dyDescent="0.25">
      <c r="C54" s="30">
        <v>51</v>
      </c>
      <c r="D54" s="32" t="s">
        <v>811</v>
      </c>
    </row>
    <row r="55" spans="3:4" x14ac:dyDescent="0.25">
      <c r="C55" s="30">
        <v>52</v>
      </c>
      <c r="D55" s="24" t="s">
        <v>811</v>
      </c>
    </row>
    <row r="56" spans="3:4" x14ac:dyDescent="0.25">
      <c r="C56" s="30">
        <v>53</v>
      </c>
      <c r="D56" s="24" t="s">
        <v>821</v>
      </c>
    </row>
    <row r="57" spans="3:4" x14ac:dyDescent="0.25">
      <c r="C57" s="30">
        <v>54</v>
      </c>
      <c r="D57" s="24" t="s">
        <v>811</v>
      </c>
    </row>
    <row r="58" spans="3:4" x14ac:dyDescent="0.25">
      <c r="C58" s="30">
        <v>55</v>
      </c>
      <c r="D58" s="24" t="s">
        <v>811</v>
      </c>
    </row>
    <row r="59" spans="3:4" x14ac:dyDescent="0.25">
      <c r="C59" s="30">
        <v>56</v>
      </c>
      <c r="D59" s="24" t="s">
        <v>811</v>
      </c>
    </row>
    <row r="60" spans="3:4" x14ac:dyDescent="0.25">
      <c r="C60" s="30">
        <v>57</v>
      </c>
      <c r="D60" s="24" t="s">
        <v>813</v>
      </c>
    </row>
    <row r="61" spans="3:4" x14ac:dyDescent="0.25">
      <c r="C61" s="30">
        <v>58</v>
      </c>
      <c r="D61" s="24" t="s">
        <v>811</v>
      </c>
    </row>
    <row r="62" spans="3:4" x14ac:dyDescent="0.25">
      <c r="C62" s="30">
        <v>59</v>
      </c>
      <c r="D62" s="24" t="s">
        <v>811</v>
      </c>
    </row>
    <row r="63" spans="3:4" x14ac:dyDescent="0.25">
      <c r="C63" s="30">
        <v>60</v>
      </c>
      <c r="D63" s="22" t="s">
        <v>823</v>
      </c>
    </row>
    <row r="64" spans="3:4" x14ac:dyDescent="0.25">
      <c r="C64" s="30">
        <v>61</v>
      </c>
      <c r="D64" s="22" t="s">
        <v>811</v>
      </c>
    </row>
    <row r="65" spans="3:4" x14ac:dyDescent="0.25">
      <c r="C65" s="30">
        <v>62</v>
      </c>
      <c r="D65" s="22" t="s">
        <v>811</v>
      </c>
    </row>
    <row r="66" spans="3:4" x14ac:dyDescent="0.25">
      <c r="C66" s="30">
        <v>63</v>
      </c>
      <c r="D66" s="22" t="s">
        <v>815</v>
      </c>
    </row>
    <row r="67" spans="3:4" x14ac:dyDescent="0.25">
      <c r="C67" s="30">
        <v>64</v>
      </c>
      <c r="D67" s="22" t="s">
        <v>811</v>
      </c>
    </row>
    <row r="68" spans="3:4" x14ac:dyDescent="0.25">
      <c r="C68" s="30">
        <v>65</v>
      </c>
      <c r="D68" s="22" t="s">
        <v>811</v>
      </c>
    </row>
    <row r="69" spans="3:4" x14ac:dyDescent="0.25">
      <c r="C69" s="30">
        <v>66</v>
      </c>
      <c r="D69" s="22" t="s">
        <v>823</v>
      </c>
    </row>
    <row r="70" spans="3:4" x14ac:dyDescent="0.25">
      <c r="C70" s="30">
        <v>68</v>
      </c>
      <c r="D70" s="22" t="s">
        <v>811</v>
      </c>
    </row>
    <row r="71" spans="3:4" x14ac:dyDescent="0.25">
      <c r="C71" s="30">
        <v>75</v>
      </c>
      <c r="D71" s="22" t="s">
        <v>811</v>
      </c>
    </row>
    <row r="72" spans="3:4" x14ac:dyDescent="0.25">
      <c r="C72" s="30">
        <v>77</v>
      </c>
      <c r="D72" s="24" t="s">
        <v>879</v>
      </c>
    </row>
    <row r="73" spans="3:4" x14ac:dyDescent="0.25">
      <c r="C73" s="30">
        <v>78</v>
      </c>
      <c r="D73" s="24" t="s">
        <v>811</v>
      </c>
    </row>
    <row r="74" spans="3:4" x14ac:dyDescent="0.25">
      <c r="C74" s="30">
        <v>79</v>
      </c>
      <c r="D74" s="24" t="s">
        <v>811</v>
      </c>
    </row>
    <row r="75" spans="3:4" x14ac:dyDescent="0.25">
      <c r="C75" s="30">
        <v>80</v>
      </c>
      <c r="D75" s="22" t="s">
        <v>819</v>
      </c>
    </row>
    <row r="76" spans="3:4" x14ac:dyDescent="0.25">
      <c r="C76" s="30">
        <v>81</v>
      </c>
      <c r="D76" s="22" t="s">
        <v>811</v>
      </c>
    </row>
    <row r="77" spans="3:4" x14ac:dyDescent="0.25">
      <c r="C77" s="30">
        <v>83</v>
      </c>
      <c r="D77" s="22" t="s">
        <v>811</v>
      </c>
    </row>
    <row r="78" spans="3:4" x14ac:dyDescent="0.25">
      <c r="C78" s="30">
        <v>84</v>
      </c>
      <c r="D78" s="22" t="s">
        <v>811</v>
      </c>
    </row>
    <row r="79" spans="3:4" x14ac:dyDescent="0.25">
      <c r="C79" s="30">
        <v>96</v>
      </c>
      <c r="D79" s="24" t="s">
        <v>815</v>
      </c>
    </row>
    <row r="80" spans="3:4" x14ac:dyDescent="0.25">
      <c r="C80" s="30">
        <v>98</v>
      </c>
      <c r="D80" s="24" t="s">
        <v>819</v>
      </c>
    </row>
    <row r="81" spans="3:4" x14ac:dyDescent="0.25">
      <c r="C81" s="31">
        <v>101</v>
      </c>
      <c r="D81" s="24" t="s">
        <v>819</v>
      </c>
    </row>
    <row r="82" spans="3:4" x14ac:dyDescent="0.25">
      <c r="C82" s="31">
        <v>103</v>
      </c>
      <c r="D82" s="24" t="s">
        <v>819</v>
      </c>
    </row>
    <row r="83" spans="3:4" x14ac:dyDescent="0.25">
      <c r="C83" s="31">
        <v>151</v>
      </c>
      <c r="D83" s="24" t="s">
        <v>819</v>
      </c>
    </row>
    <row r="84" spans="3:4" x14ac:dyDescent="0.25">
      <c r="C84" s="31">
        <v>157</v>
      </c>
      <c r="D84" s="24" t="s">
        <v>819</v>
      </c>
    </row>
    <row r="85" spans="3:4" x14ac:dyDescent="0.25">
      <c r="C85" s="31">
        <v>201</v>
      </c>
      <c r="D85" s="24" t="s">
        <v>815</v>
      </c>
    </row>
    <row r="86" spans="3:4" x14ac:dyDescent="0.25">
      <c r="C86" s="30">
        <v>205</v>
      </c>
      <c r="D86" s="24" t="s">
        <v>813</v>
      </c>
    </row>
    <row r="87" spans="3:4" x14ac:dyDescent="0.25">
      <c r="C87" s="30">
        <v>206</v>
      </c>
      <c r="D87" s="24" t="s">
        <v>813</v>
      </c>
    </row>
    <row r="88" spans="3:4" x14ac:dyDescent="0.25">
      <c r="C88" s="30">
        <v>211</v>
      </c>
      <c r="D88" s="24" t="s">
        <v>815</v>
      </c>
    </row>
    <row r="89" spans="3:4" x14ac:dyDescent="0.25">
      <c r="C89" s="30">
        <v>220</v>
      </c>
      <c r="D89" s="24" t="s">
        <v>823</v>
      </c>
    </row>
    <row r="90" spans="3:4" x14ac:dyDescent="0.25">
      <c r="C90" s="30">
        <v>251</v>
      </c>
      <c r="D90" s="24" t="s">
        <v>811</v>
      </c>
    </row>
    <row r="91" spans="3:4" x14ac:dyDescent="0.25">
      <c r="C91" s="30">
        <v>252</v>
      </c>
      <c r="D91" s="24" t="s">
        <v>811</v>
      </c>
    </row>
    <row r="92" spans="3:4" x14ac:dyDescent="0.25">
      <c r="C92" s="31">
        <v>270</v>
      </c>
      <c r="D92" s="24" t="s">
        <v>815</v>
      </c>
    </row>
  </sheetData>
  <autoFilter ref="C12:D92" xr:uid="{20EE8ACB-BBF9-4CD2-97A5-FBE5B65B83FB}">
    <sortState xmlns:xlrd2="http://schemas.microsoft.com/office/spreadsheetml/2017/richdata2" ref="C13:D92">
      <sortCondition ref="C12:C92"/>
    </sortState>
  </autoFilter>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9F017-6795-4CDB-AEC0-C3FBAB76A255}">
  <sheetPr>
    <tabColor theme="7" tint="0.79998168889431442"/>
  </sheetPr>
  <dimension ref="A1:L78"/>
  <sheetViews>
    <sheetView workbookViewId="0"/>
  </sheetViews>
  <sheetFormatPr defaultColWidth="0" defaultRowHeight="17.25" zeroHeight="1" x14ac:dyDescent="0.3"/>
  <cols>
    <col min="1" max="1" width="3.88671875" style="251" customWidth="1"/>
    <col min="2" max="2" width="4.44140625" style="251" customWidth="1"/>
    <col min="3" max="12" width="10.88671875" style="251" customWidth="1"/>
    <col min="13" max="16384" width="8.88671875" style="251" hidden="1"/>
  </cols>
  <sheetData>
    <row r="1" spans="2:12" x14ac:dyDescent="0.3"/>
    <row r="2" spans="2:12" x14ac:dyDescent="0.3">
      <c r="B2" s="252" t="s">
        <v>1183</v>
      </c>
    </row>
    <row r="3" spans="2:12" x14ac:dyDescent="0.3">
      <c r="B3" s="251" t="s">
        <v>1237</v>
      </c>
    </row>
    <row r="4" spans="2:12" x14ac:dyDescent="0.3"/>
    <row r="5" spans="2:12" x14ac:dyDescent="0.3">
      <c r="B5" s="251" t="s">
        <v>1211</v>
      </c>
    </row>
    <row r="6" spans="2:12" x14ac:dyDescent="0.3">
      <c r="B6" s="251" t="s">
        <v>1212</v>
      </c>
    </row>
    <row r="7" spans="2:12" x14ac:dyDescent="0.3"/>
    <row r="8" spans="2:12" x14ac:dyDescent="0.3">
      <c r="B8" s="252" t="s">
        <v>1230</v>
      </c>
    </row>
    <row r="9" spans="2:12" x14ac:dyDescent="0.3">
      <c r="C9" s="465" t="s">
        <v>1175</v>
      </c>
      <c r="D9" s="465"/>
      <c r="E9" s="465"/>
      <c r="F9" s="465"/>
      <c r="G9" s="465"/>
      <c r="H9" s="465"/>
      <c r="I9" s="465"/>
      <c r="J9" s="465"/>
      <c r="K9" s="465"/>
      <c r="L9" s="465"/>
    </row>
    <row r="10" spans="2:12" x14ac:dyDescent="0.3">
      <c r="C10" s="465"/>
      <c r="D10" s="465"/>
      <c r="E10" s="465"/>
      <c r="F10" s="465"/>
      <c r="G10" s="465"/>
      <c r="H10" s="465"/>
      <c r="I10" s="465"/>
      <c r="J10" s="465"/>
      <c r="K10" s="465"/>
      <c r="L10" s="465"/>
    </row>
    <row r="11" spans="2:12" x14ac:dyDescent="0.3">
      <c r="C11" s="465"/>
      <c r="D11" s="465"/>
      <c r="E11" s="465"/>
      <c r="F11" s="465"/>
      <c r="G11" s="465"/>
      <c r="H11" s="465"/>
      <c r="I11" s="465"/>
      <c r="J11" s="465"/>
      <c r="K11" s="465"/>
      <c r="L11" s="465"/>
    </row>
    <row r="12" spans="2:12" x14ac:dyDescent="0.3">
      <c r="C12" s="465"/>
      <c r="D12" s="465"/>
      <c r="E12" s="465"/>
      <c r="F12" s="465"/>
      <c r="G12" s="465"/>
      <c r="H12" s="465"/>
      <c r="I12" s="465"/>
      <c r="J12" s="465"/>
      <c r="K12" s="465"/>
      <c r="L12" s="465"/>
    </row>
    <row r="13" spans="2:12" x14ac:dyDescent="0.3">
      <c r="C13" s="465"/>
      <c r="D13" s="465"/>
      <c r="E13" s="465"/>
      <c r="F13" s="465"/>
      <c r="G13" s="465"/>
      <c r="H13" s="465"/>
      <c r="I13" s="465"/>
      <c r="J13" s="465"/>
      <c r="K13" s="465"/>
      <c r="L13" s="465"/>
    </row>
    <row r="14" spans="2:12" x14ac:dyDescent="0.3">
      <c r="C14" s="465"/>
      <c r="D14" s="465"/>
      <c r="E14" s="465"/>
      <c r="F14" s="465"/>
      <c r="G14" s="465"/>
      <c r="H14" s="465"/>
      <c r="I14" s="465"/>
      <c r="J14" s="465"/>
      <c r="K14" s="465"/>
      <c r="L14" s="465"/>
    </row>
    <row r="15" spans="2:12" x14ac:dyDescent="0.3">
      <c r="C15" s="465"/>
      <c r="D15" s="465"/>
      <c r="E15" s="465"/>
      <c r="F15" s="465"/>
      <c r="G15" s="465"/>
      <c r="H15" s="465"/>
      <c r="I15" s="465"/>
      <c r="J15" s="465"/>
      <c r="K15" s="465"/>
      <c r="L15" s="465"/>
    </row>
    <row r="16" spans="2:12" x14ac:dyDescent="0.3">
      <c r="C16" s="465"/>
      <c r="D16" s="465"/>
      <c r="E16" s="465"/>
      <c r="F16" s="465"/>
      <c r="G16" s="465"/>
      <c r="H16" s="465"/>
      <c r="I16" s="465"/>
      <c r="J16" s="465"/>
      <c r="K16" s="465"/>
      <c r="L16" s="465"/>
    </row>
    <row r="17" spans="2:12" x14ac:dyDescent="0.3">
      <c r="D17" s="253"/>
      <c r="E17" s="253"/>
      <c r="F17" s="253"/>
      <c r="G17" s="253"/>
      <c r="H17" s="253"/>
      <c r="I17" s="253"/>
      <c r="J17" s="253"/>
      <c r="K17" s="253"/>
      <c r="L17" s="253"/>
    </row>
    <row r="18" spans="2:12" x14ac:dyDescent="0.3">
      <c r="B18" s="252" t="s">
        <v>1178</v>
      </c>
    </row>
    <row r="19" spans="2:12" x14ac:dyDescent="0.3">
      <c r="C19" s="254" t="s">
        <v>1176</v>
      </c>
      <c r="D19" s="253"/>
      <c r="E19" s="253"/>
      <c r="F19" s="253"/>
      <c r="G19" s="253"/>
      <c r="H19" s="253"/>
      <c r="I19" s="253"/>
      <c r="J19" s="253"/>
      <c r="K19" s="253"/>
      <c r="L19" s="253"/>
    </row>
    <row r="20" spans="2:12" x14ac:dyDescent="0.3">
      <c r="C20" s="465" t="s">
        <v>1177</v>
      </c>
      <c r="D20" s="465"/>
      <c r="E20" s="465"/>
      <c r="F20" s="465"/>
      <c r="G20" s="465"/>
      <c r="H20" s="465"/>
      <c r="I20" s="465"/>
      <c r="J20" s="465"/>
      <c r="K20" s="465"/>
      <c r="L20" s="465"/>
    </row>
    <row r="21" spans="2:12" x14ac:dyDescent="0.3">
      <c r="C21" s="465" t="s">
        <v>1279</v>
      </c>
      <c r="D21" s="465"/>
      <c r="E21" s="465"/>
      <c r="F21" s="465"/>
      <c r="G21" s="465"/>
      <c r="H21" s="465"/>
      <c r="I21" s="465"/>
      <c r="J21" s="465"/>
      <c r="K21" s="465"/>
      <c r="L21" s="465"/>
    </row>
    <row r="22" spans="2:12" x14ac:dyDescent="0.3">
      <c r="C22" s="465"/>
      <c r="D22" s="465"/>
      <c r="E22" s="465"/>
      <c r="F22" s="465"/>
      <c r="G22" s="465"/>
      <c r="H22" s="465"/>
      <c r="I22" s="465"/>
      <c r="J22" s="465"/>
      <c r="K22" s="465"/>
      <c r="L22" s="465"/>
    </row>
    <row r="23" spans="2:12" x14ac:dyDescent="0.3">
      <c r="C23" s="251" t="s">
        <v>1273</v>
      </c>
    </row>
    <row r="24" spans="2:12" x14ac:dyDescent="0.3"/>
    <row r="25" spans="2:12" x14ac:dyDescent="0.3">
      <c r="B25" s="252" t="s">
        <v>1179</v>
      </c>
    </row>
    <row r="26" spans="2:12" x14ac:dyDescent="0.3">
      <c r="C26" s="442" t="s">
        <v>1277</v>
      </c>
      <c r="D26" s="253"/>
      <c r="E26" s="253"/>
      <c r="F26" s="253"/>
      <c r="G26" s="253"/>
      <c r="H26" s="253"/>
      <c r="I26" s="253"/>
      <c r="J26" s="253"/>
      <c r="K26" s="253"/>
      <c r="L26" s="253"/>
    </row>
    <row r="27" spans="2:12" x14ac:dyDescent="0.3">
      <c r="C27" s="466" t="s">
        <v>1278</v>
      </c>
      <c r="D27" s="466"/>
      <c r="E27" s="466"/>
      <c r="F27" s="466"/>
      <c r="G27" s="466"/>
      <c r="H27" s="466"/>
      <c r="I27" s="466"/>
      <c r="J27" s="466"/>
      <c r="K27" s="466"/>
      <c r="L27" s="466"/>
    </row>
    <row r="28" spans="2:12" x14ac:dyDescent="0.3">
      <c r="C28" s="465" t="s">
        <v>1283</v>
      </c>
      <c r="D28" s="465"/>
      <c r="E28" s="465"/>
      <c r="F28" s="465"/>
      <c r="G28" s="465"/>
      <c r="H28" s="465"/>
      <c r="I28" s="465"/>
      <c r="J28" s="465"/>
      <c r="K28" s="465"/>
      <c r="L28" s="465"/>
    </row>
    <row r="29" spans="2:12" x14ac:dyDescent="0.3">
      <c r="C29" s="465"/>
      <c r="D29" s="465"/>
      <c r="E29" s="465"/>
      <c r="F29" s="465"/>
      <c r="G29" s="465"/>
      <c r="H29" s="465"/>
      <c r="I29" s="465"/>
      <c r="J29" s="465"/>
      <c r="K29" s="465"/>
      <c r="L29" s="465"/>
    </row>
    <row r="30" spans="2:12" x14ac:dyDescent="0.3">
      <c r="C30" s="465"/>
      <c r="D30" s="465"/>
      <c r="E30" s="465"/>
      <c r="F30" s="465"/>
      <c r="G30" s="465"/>
      <c r="H30" s="465"/>
      <c r="I30" s="465"/>
      <c r="J30" s="465"/>
      <c r="K30" s="465"/>
      <c r="L30" s="465"/>
    </row>
    <row r="31" spans="2:12" x14ac:dyDescent="0.3">
      <c r="C31" s="465"/>
      <c r="D31" s="465"/>
      <c r="E31" s="465"/>
      <c r="F31" s="465"/>
      <c r="G31" s="465"/>
      <c r="H31" s="465"/>
      <c r="I31" s="465"/>
      <c r="J31" s="465"/>
      <c r="K31" s="465"/>
      <c r="L31" s="465"/>
    </row>
    <row r="32" spans="2:12" x14ac:dyDescent="0.3">
      <c r="C32" s="465"/>
      <c r="D32" s="465"/>
      <c r="E32" s="465"/>
      <c r="F32" s="465"/>
      <c r="G32" s="465"/>
      <c r="H32" s="465"/>
      <c r="I32" s="465"/>
      <c r="J32" s="465"/>
      <c r="K32" s="465"/>
      <c r="L32" s="465"/>
    </row>
    <row r="33" spans="2:12" x14ac:dyDescent="0.3"/>
    <row r="34" spans="2:12" x14ac:dyDescent="0.3">
      <c r="B34" s="252" t="s">
        <v>1173</v>
      </c>
    </row>
    <row r="35" spans="2:12" x14ac:dyDescent="0.3">
      <c r="C35" s="251" t="s">
        <v>1174</v>
      </c>
    </row>
    <row r="36" spans="2:12" x14ac:dyDescent="0.3">
      <c r="C36" s="465" t="s">
        <v>1274</v>
      </c>
      <c r="D36" s="465"/>
      <c r="E36" s="465"/>
      <c r="F36" s="465"/>
      <c r="G36" s="465"/>
      <c r="H36" s="465"/>
      <c r="I36" s="465"/>
      <c r="J36" s="465"/>
      <c r="K36" s="465"/>
      <c r="L36" s="465"/>
    </row>
    <row r="37" spans="2:12" x14ac:dyDescent="0.3">
      <c r="C37" s="465"/>
      <c r="D37" s="465"/>
      <c r="E37" s="465"/>
      <c r="F37" s="465"/>
      <c r="G37" s="465"/>
      <c r="H37" s="465"/>
      <c r="I37" s="465"/>
      <c r="J37" s="465"/>
      <c r="K37" s="465"/>
      <c r="L37" s="465"/>
    </row>
    <row r="38" spans="2:12" x14ac:dyDescent="0.3">
      <c r="C38" s="465"/>
      <c r="D38" s="465"/>
      <c r="E38" s="465"/>
      <c r="F38" s="465"/>
      <c r="G38" s="465"/>
      <c r="H38" s="465"/>
      <c r="I38" s="465"/>
      <c r="J38" s="465"/>
      <c r="K38" s="465"/>
      <c r="L38" s="465"/>
    </row>
    <row r="39" spans="2:12" x14ac:dyDescent="0.3">
      <c r="C39" s="465"/>
      <c r="D39" s="465"/>
      <c r="E39" s="465"/>
      <c r="F39" s="465"/>
      <c r="G39" s="465"/>
      <c r="H39" s="465"/>
      <c r="I39" s="465"/>
      <c r="J39" s="465"/>
      <c r="K39" s="465"/>
      <c r="L39" s="465"/>
    </row>
    <row r="40" spans="2:12" x14ac:dyDescent="0.3">
      <c r="C40" s="465"/>
      <c r="D40" s="465"/>
      <c r="E40" s="465"/>
      <c r="F40" s="465"/>
      <c r="G40" s="465"/>
      <c r="H40" s="465"/>
      <c r="I40" s="465"/>
      <c r="J40" s="465"/>
      <c r="K40" s="465"/>
      <c r="L40" s="465"/>
    </row>
    <row r="41" spans="2:12" x14ac:dyDescent="0.3">
      <c r="C41" s="465"/>
      <c r="D41" s="465"/>
      <c r="E41" s="465"/>
      <c r="F41" s="465"/>
      <c r="G41" s="465"/>
      <c r="H41" s="465"/>
      <c r="I41" s="465"/>
      <c r="J41" s="465"/>
      <c r="K41" s="465"/>
      <c r="L41" s="465"/>
    </row>
    <row r="42" spans="2:12" x14ac:dyDescent="0.3">
      <c r="C42" s="465"/>
      <c r="D42" s="465"/>
      <c r="E42" s="465"/>
      <c r="F42" s="465"/>
      <c r="G42" s="465"/>
      <c r="H42" s="465"/>
      <c r="I42" s="465"/>
      <c r="J42" s="465"/>
      <c r="K42" s="465"/>
      <c r="L42" s="465"/>
    </row>
    <row r="43" spans="2:12" x14ac:dyDescent="0.3">
      <c r="C43" s="465"/>
      <c r="D43" s="465"/>
      <c r="E43" s="465"/>
      <c r="F43" s="465"/>
      <c r="G43" s="465"/>
      <c r="H43" s="465"/>
      <c r="I43" s="465"/>
      <c r="J43" s="465"/>
      <c r="K43" s="465"/>
      <c r="L43" s="465"/>
    </row>
    <row r="44" spans="2:12" x14ac:dyDescent="0.3">
      <c r="C44" s="465"/>
      <c r="D44" s="465"/>
      <c r="E44" s="465"/>
      <c r="F44" s="465"/>
      <c r="G44" s="465"/>
      <c r="H44" s="465"/>
      <c r="I44" s="465"/>
      <c r="J44" s="465"/>
      <c r="K44" s="465"/>
      <c r="L44" s="465"/>
    </row>
    <row r="45" spans="2:12" x14ac:dyDescent="0.3">
      <c r="C45" s="465" t="s">
        <v>1213</v>
      </c>
      <c r="D45" s="465"/>
      <c r="E45" s="465"/>
      <c r="F45" s="465"/>
      <c r="G45" s="465"/>
      <c r="H45" s="465"/>
      <c r="I45" s="465"/>
      <c r="J45" s="465"/>
      <c r="K45" s="465"/>
      <c r="L45" s="465"/>
    </row>
    <row r="46" spans="2:12" x14ac:dyDescent="0.3">
      <c r="C46" s="465"/>
      <c r="D46" s="465"/>
      <c r="E46" s="465"/>
      <c r="F46" s="465"/>
      <c r="G46" s="465"/>
      <c r="H46" s="465"/>
      <c r="I46" s="465"/>
      <c r="J46" s="465"/>
      <c r="K46" s="465"/>
      <c r="L46" s="465"/>
    </row>
    <row r="47" spans="2:12" x14ac:dyDescent="0.3">
      <c r="C47" s="465"/>
      <c r="D47" s="465"/>
      <c r="E47" s="465"/>
      <c r="F47" s="465"/>
      <c r="G47" s="465"/>
      <c r="H47" s="465"/>
      <c r="I47" s="465"/>
      <c r="J47" s="465"/>
      <c r="K47" s="465"/>
      <c r="L47" s="465"/>
    </row>
    <row r="48" spans="2:12" x14ac:dyDescent="0.3">
      <c r="C48" s="465"/>
      <c r="D48" s="465"/>
      <c r="E48" s="465"/>
      <c r="F48" s="465"/>
      <c r="G48" s="465"/>
      <c r="H48" s="465"/>
      <c r="I48" s="465"/>
      <c r="J48" s="465"/>
      <c r="K48" s="465"/>
      <c r="L48" s="465"/>
    </row>
    <row r="49" spans="2:12" x14ac:dyDescent="0.3">
      <c r="C49" s="465"/>
      <c r="D49" s="465"/>
      <c r="E49" s="465"/>
      <c r="F49" s="465"/>
      <c r="G49" s="465"/>
      <c r="H49" s="465"/>
      <c r="I49" s="465"/>
      <c r="J49" s="465"/>
      <c r="K49" s="465"/>
      <c r="L49" s="465"/>
    </row>
    <row r="50" spans="2:12" x14ac:dyDescent="0.3">
      <c r="C50" s="465"/>
      <c r="D50" s="465"/>
      <c r="E50" s="465"/>
      <c r="F50" s="465"/>
      <c r="G50" s="465"/>
      <c r="H50" s="465"/>
      <c r="I50" s="465"/>
      <c r="J50" s="465"/>
      <c r="K50" s="465"/>
      <c r="L50" s="465"/>
    </row>
    <row r="51" spans="2:12" x14ac:dyDescent="0.3">
      <c r="C51" s="465"/>
      <c r="D51" s="465"/>
      <c r="E51" s="465"/>
      <c r="F51" s="465"/>
      <c r="G51" s="465"/>
      <c r="H51" s="465"/>
      <c r="I51" s="465"/>
      <c r="J51" s="465"/>
      <c r="K51" s="465"/>
      <c r="L51" s="465"/>
    </row>
    <row r="52" spans="2:12" x14ac:dyDescent="0.3"/>
    <row r="53" spans="2:12" x14ac:dyDescent="0.3">
      <c r="B53" s="252" t="s">
        <v>1180</v>
      </c>
    </row>
    <row r="54" spans="2:12" x14ac:dyDescent="0.3">
      <c r="C54" s="465" t="s">
        <v>1214</v>
      </c>
      <c r="D54" s="465"/>
      <c r="E54" s="465"/>
      <c r="F54" s="465"/>
      <c r="G54" s="465"/>
      <c r="H54" s="465"/>
      <c r="I54" s="465"/>
      <c r="J54" s="465"/>
      <c r="K54" s="465"/>
      <c r="L54" s="465"/>
    </row>
    <row r="55" spans="2:12" x14ac:dyDescent="0.3">
      <c r="C55" s="465"/>
      <c r="D55" s="465"/>
      <c r="E55" s="465"/>
      <c r="F55" s="465"/>
      <c r="G55" s="465"/>
      <c r="H55" s="465"/>
      <c r="I55" s="465"/>
      <c r="J55" s="465"/>
      <c r="K55" s="465"/>
      <c r="L55" s="465"/>
    </row>
    <row r="56" spans="2:12" x14ac:dyDescent="0.3">
      <c r="C56" s="465"/>
      <c r="D56" s="465"/>
      <c r="E56" s="465"/>
      <c r="F56" s="465"/>
      <c r="G56" s="465"/>
      <c r="H56" s="465"/>
      <c r="I56" s="465"/>
      <c r="J56" s="465"/>
      <c r="K56" s="465"/>
      <c r="L56" s="465"/>
    </row>
    <row r="57" spans="2:12" x14ac:dyDescent="0.3">
      <c r="C57" s="465"/>
      <c r="D57" s="465"/>
      <c r="E57" s="465"/>
      <c r="F57" s="465"/>
      <c r="G57" s="465"/>
      <c r="H57" s="465"/>
      <c r="I57" s="465"/>
      <c r="J57" s="465"/>
      <c r="K57" s="465"/>
      <c r="L57" s="465"/>
    </row>
    <row r="58" spans="2:12" x14ac:dyDescent="0.3">
      <c r="C58" s="465"/>
      <c r="D58" s="465"/>
      <c r="E58" s="465"/>
      <c r="F58" s="465"/>
      <c r="G58" s="465"/>
      <c r="H58" s="465"/>
      <c r="I58" s="465"/>
      <c r="J58" s="465"/>
      <c r="K58" s="465"/>
      <c r="L58" s="465"/>
    </row>
    <row r="59" spans="2:12" x14ac:dyDescent="0.3">
      <c r="C59" s="465"/>
      <c r="D59" s="465"/>
      <c r="E59" s="465"/>
      <c r="F59" s="465"/>
      <c r="G59" s="465"/>
      <c r="H59" s="465"/>
      <c r="I59" s="465"/>
      <c r="J59" s="465"/>
      <c r="K59" s="465"/>
      <c r="L59" s="465"/>
    </row>
    <row r="60" spans="2:12" x14ac:dyDescent="0.3"/>
    <row r="61" spans="2:12" x14ac:dyDescent="0.3">
      <c r="B61" s="252" t="s">
        <v>1181</v>
      </c>
    </row>
    <row r="62" spans="2:12" x14ac:dyDescent="0.3">
      <c r="C62" s="251" t="s">
        <v>1174</v>
      </c>
    </row>
    <row r="63" spans="2:12" x14ac:dyDescent="0.3">
      <c r="C63" s="465" t="s">
        <v>1274</v>
      </c>
      <c r="D63" s="465"/>
      <c r="E63" s="465"/>
      <c r="F63" s="465"/>
      <c r="G63" s="465"/>
      <c r="H63" s="465"/>
      <c r="I63" s="465"/>
      <c r="J63" s="465"/>
      <c r="K63" s="465"/>
      <c r="L63" s="465"/>
    </row>
    <row r="64" spans="2:12" x14ac:dyDescent="0.3">
      <c r="C64" s="465"/>
      <c r="D64" s="465"/>
      <c r="E64" s="465"/>
      <c r="F64" s="465"/>
      <c r="G64" s="465"/>
      <c r="H64" s="465"/>
      <c r="I64" s="465"/>
      <c r="J64" s="465"/>
      <c r="K64" s="465"/>
      <c r="L64" s="465"/>
    </row>
    <row r="65" spans="3:12" x14ac:dyDescent="0.3">
      <c r="C65" s="465"/>
      <c r="D65" s="465"/>
      <c r="E65" s="465"/>
      <c r="F65" s="465"/>
      <c r="G65" s="465"/>
      <c r="H65" s="465"/>
      <c r="I65" s="465"/>
      <c r="J65" s="465"/>
      <c r="K65" s="465"/>
      <c r="L65" s="465"/>
    </row>
    <row r="66" spans="3:12" x14ac:dyDescent="0.3">
      <c r="C66" s="465"/>
      <c r="D66" s="465"/>
      <c r="E66" s="465"/>
      <c r="F66" s="465"/>
      <c r="G66" s="465"/>
      <c r="H66" s="465"/>
      <c r="I66" s="465"/>
      <c r="J66" s="465"/>
      <c r="K66" s="465"/>
      <c r="L66" s="465"/>
    </row>
    <row r="67" spans="3:12" x14ac:dyDescent="0.3">
      <c r="C67" s="465"/>
      <c r="D67" s="465"/>
      <c r="E67" s="465"/>
      <c r="F67" s="465"/>
      <c r="G67" s="465"/>
      <c r="H67" s="465"/>
      <c r="I67" s="465"/>
      <c r="J67" s="465"/>
      <c r="K67" s="465"/>
      <c r="L67" s="465"/>
    </row>
    <row r="68" spans="3:12" x14ac:dyDescent="0.3">
      <c r="C68" s="465"/>
      <c r="D68" s="465"/>
      <c r="E68" s="465"/>
      <c r="F68" s="465"/>
      <c r="G68" s="465"/>
      <c r="H68" s="465"/>
      <c r="I68" s="465"/>
      <c r="J68" s="465"/>
      <c r="K68" s="465"/>
      <c r="L68" s="465"/>
    </row>
    <row r="69" spans="3:12" x14ac:dyDescent="0.3">
      <c r="C69" s="465"/>
      <c r="D69" s="465"/>
      <c r="E69" s="465"/>
      <c r="F69" s="465"/>
      <c r="G69" s="465"/>
      <c r="H69" s="465"/>
      <c r="I69" s="465"/>
      <c r="J69" s="465"/>
      <c r="K69" s="465"/>
      <c r="L69" s="465"/>
    </row>
    <row r="70" spans="3:12" x14ac:dyDescent="0.3">
      <c r="C70" s="465"/>
      <c r="D70" s="465"/>
      <c r="E70" s="465"/>
      <c r="F70" s="465"/>
      <c r="G70" s="465"/>
      <c r="H70" s="465"/>
      <c r="I70" s="465"/>
      <c r="J70" s="465"/>
      <c r="K70" s="465"/>
      <c r="L70" s="465"/>
    </row>
    <row r="71" spans="3:12" x14ac:dyDescent="0.3"/>
    <row r="72" spans="3:12" x14ac:dyDescent="0.3"/>
    <row r="73" spans="3:12" x14ac:dyDescent="0.3"/>
    <row r="74" spans="3:12" x14ac:dyDescent="0.3"/>
    <row r="75" spans="3:12" x14ac:dyDescent="0.3"/>
    <row r="76" spans="3:12" x14ac:dyDescent="0.3"/>
    <row r="77" spans="3:12" x14ac:dyDescent="0.3"/>
    <row r="78" spans="3:12" x14ac:dyDescent="0.3"/>
  </sheetData>
  <mergeCells count="9">
    <mergeCell ref="C63:L70"/>
    <mergeCell ref="C20:L20"/>
    <mergeCell ref="C9:L16"/>
    <mergeCell ref="C45:L51"/>
    <mergeCell ref="C36:L44"/>
    <mergeCell ref="C54:L59"/>
    <mergeCell ref="C28:L32"/>
    <mergeCell ref="C27:L27"/>
    <mergeCell ref="C21:L22"/>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7" tint="0.79998168889431442"/>
  </sheetPr>
  <dimension ref="A1:L509"/>
  <sheetViews>
    <sheetView zoomScale="115" zoomScaleNormal="115" workbookViewId="0">
      <pane ySplit="2" topLeftCell="A3" activePane="bottomLeft" state="frozen"/>
      <selection sqref="A1:F2"/>
      <selection pane="bottomLeft" activeCell="A3" sqref="A3"/>
    </sheetView>
  </sheetViews>
  <sheetFormatPr defaultColWidth="0" defaultRowHeight="15" zeroHeight="1" x14ac:dyDescent="0.25"/>
  <cols>
    <col min="1" max="2" width="13" style="38" customWidth="1"/>
    <col min="3" max="5" width="3.109375" style="38" customWidth="1"/>
    <col min="6" max="12" width="10.33203125" style="38" customWidth="1"/>
    <col min="13" max="16384" width="7.109375" style="38" hidden="1"/>
  </cols>
  <sheetData>
    <row r="1" spans="1:12" x14ac:dyDescent="0.25">
      <c r="A1" s="177" t="s">
        <v>1190</v>
      </c>
      <c r="B1" s="2"/>
      <c r="C1" s="2"/>
      <c r="D1" s="37"/>
      <c r="E1" s="37"/>
      <c r="F1" s="37"/>
      <c r="G1" s="37"/>
      <c r="H1" s="37"/>
      <c r="I1" s="37"/>
      <c r="J1" s="37"/>
      <c r="K1" s="37"/>
      <c r="L1" s="37"/>
    </row>
    <row r="2" spans="1:12" s="41" customFormat="1" ht="75" x14ac:dyDescent="0.25">
      <c r="A2" s="104" t="s">
        <v>1145</v>
      </c>
      <c r="B2" s="104" t="s">
        <v>1231</v>
      </c>
      <c r="C2" s="39"/>
      <c r="D2" s="40"/>
      <c r="E2" s="40"/>
      <c r="F2" s="40"/>
      <c r="G2" s="40"/>
      <c r="H2" s="40"/>
      <c r="I2" s="40"/>
      <c r="J2" s="40"/>
      <c r="K2" s="40"/>
      <c r="L2" s="40"/>
    </row>
    <row r="3" spans="1:12" s="41" customFormat="1" x14ac:dyDescent="0.25">
      <c r="A3" s="255">
        <v>1</v>
      </c>
      <c r="B3" s="255" t="s">
        <v>1013</v>
      </c>
      <c r="C3" s="256" t="str">
        <f>+HLOOKUP(A3,'Review Log'!$A$4:$AP$6,3,FALSE)</f>
        <v>Asset Name/Description of IT Software</v>
      </c>
      <c r="D3" s="257"/>
      <c r="E3" s="257"/>
      <c r="F3" s="257"/>
      <c r="G3" s="257"/>
      <c r="H3" s="257"/>
      <c r="I3" s="257"/>
      <c r="J3" s="257"/>
      <c r="K3" s="257"/>
      <c r="L3" s="257"/>
    </row>
    <row r="4" spans="1:12" s="41" customFormat="1" x14ac:dyDescent="0.25">
      <c r="A4" s="258"/>
      <c r="B4" s="258"/>
      <c r="C4" s="259" t="s">
        <v>8</v>
      </c>
      <c r="D4" s="467" t="s">
        <v>924</v>
      </c>
      <c r="E4" s="468"/>
      <c r="F4" s="468"/>
      <c r="G4" s="468"/>
      <c r="H4" s="468"/>
      <c r="I4" s="468"/>
      <c r="J4" s="468"/>
      <c r="K4" s="468"/>
      <c r="L4" s="468"/>
    </row>
    <row r="5" spans="1:12" s="41" customFormat="1" x14ac:dyDescent="0.25">
      <c r="A5" s="258"/>
      <c r="B5" s="258"/>
      <c r="C5" s="260"/>
      <c r="D5" s="257"/>
      <c r="E5" s="257"/>
      <c r="F5" s="257"/>
      <c r="G5" s="257"/>
      <c r="H5" s="257"/>
      <c r="I5" s="257"/>
      <c r="J5" s="257"/>
      <c r="K5" s="257"/>
      <c r="L5" s="257"/>
    </row>
    <row r="6" spans="1:12" s="41" customFormat="1" x14ac:dyDescent="0.25">
      <c r="A6" s="255">
        <f>+A3+1</f>
        <v>2</v>
      </c>
      <c r="B6" s="255" t="s">
        <v>971</v>
      </c>
      <c r="C6" s="256" t="str">
        <f>+HLOOKUP(A6,'Review Log'!$A$4:$AP$6,3,FALSE)</f>
        <v>Vendor Name</v>
      </c>
      <c r="D6" s="257"/>
      <c r="E6" s="257"/>
      <c r="F6" s="257"/>
      <c r="G6" s="257"/>
      <c r="H6" s="257"/>
      <c r="I6" s="257"/>
      <c r="J6" s="257"/>
      <c r="K6" s="257"/>
      <c r="L6" s="257"/>
    </row>
    <row r="7" spans="1:12" s="41" customFormat="1" x14ac:dyDescent="0.25">
      <c r="A7" s="258"/>
      <c r="B7" s="258"/>
      <c r="C7" s="259" t="s">
        <v>8</v>
      </c>
      <c r="D7" s="468" t="s">
        <v>914</v>
      </c>
      <c r="E7" s="468"/>
      <c r="F7" s="468"/>
      <c r="G7" s="468"/>
      <c r="H7" s="468"/>
      <c r="I7" s="468"/>
      <c r="J7" s="468"/>
      <c r="K7" s="468"/>
      <c r="L7" s="468"/>
    </row>
    <row r="8" spans="1:12" s="41" customFormat="1" x14ac:dyDescent="0.25">
      <c r="A8" s="258"/>
      <c r="B8" s="258"/>
      <c r="C8" s="260"/>
      <c r="D8" s="257"/>
      <c r="E8" s="257"/>
      <c r="F8" s="257"/>
      <c r="G8" s="257"/>
      <c r="H8" s="257"/>
      <c r="I8" s="257"/>
      <c r="J8" s="257"/>
      <c r="K8" s="257"/>
      <c r="L8" s="257"/>
    </row>
    <row r="9" spans="1:12" s="42" customFormat="1" x14ac:dyDescent="0.25">
      <c r="A9" s="255">
        <f>+A6+1</f>
        <v>3</v>
      </c>
      <c r="B9" s="255" t="s">
        <v>1023</v>
      </c>
      <c r="C9" s="256" t="str">
        <f>+HLOOKUP(A9,'Review Log'!$A$4:$AP$6,3,FALSE)</f>
        <v>Arrangement Classification</v>
      </c>
      <c r="D9" s="257"/>
      <c r="E9" s="257"/>
      <c r="F9" s="257"/>
      <c r="G9" s="257"/>
      <c r="H9" s="257"/>
      <c r="I9" s="257"/>
      <c r="J9" s="257"/>
      <c r="K9" s="257"/>
      <c r="L9" s="257"/>
    </row>
    <row r="10" spans="1:12" s="42" customFormat="1" x14ac:dyDescent="0.25">
      <c r="A10" s="261"/>
      <c r="B10" s="261"/>
      <c r="C10" s="259" t="s">
        <v>8</v>
      </c>
      <c r="D10" s="473" t="s">
        <v>1139</v>
      </c>
      <c r="E10" s="468"/>
      <c r="F10" s="468"/>
      <c r="G10" s="468"/>
      <c r="H10" s="468"/>
      <c r="I10" s="468"/>
      <c r="J10" s="468"/>
      <c r="K10" s="468"/>
      <c r="L10" s="468"/>
    </row>
    <row r="11" spans="1:12" s="42" customFormat="1" x14ac:dyDescent="0.25">
      <c r="A11" s="261"/>
      <c r="B11" s="261"/>
      <c r="C11" s="257"/>
      <c r="D11" s="257"/>
      <c r="E11" s="257"/>
      <c r="F11" s="257"/>
      <c r="G11" s="257"/>
      <c r="H11" s="257"/>
      <c r="I11" s="257"/>
      <c r="J11" s="257"/>
      <c r="K11" s="257"/>
      <c r="L11" s="257"/>
    </row>
    <row r="12" spans="1:12" s="42" customFormat="1" ht="14.45" customHeight="1" x14ac:dyDescent="0.25">
      <c r="A12" s="255">
        <f>+A9+1</f>
        <v>4</v>
      </c>
      <c r="B12" s="255" t="s">
        <v>971</v>
      </c>
      <c r="C12" s="476" t="str">
        <f>+HLOOKUP(A12,'Review Log'!$A$4:$AP$6,3,FALSE)</f>
        <v>If this arrangement was reported on FY2024's Log, enter the associated "Contract No." from FY24's Contract Review Log.</v>
      </c>
      <c r="D12" s="476"/>
      <c r="E12" s="476"/>
      <c r="F12" s="476"/>
      <c r="G12" s="476"/>
      <c r="H12" s="476"/>
      <c r="I12" s="476"/>
      <c r="J12" s="476"/>
      <c r="K12" s="476"/>
      <c r="L12" s="476"/>
    </row>
    <row r="13" spans="1:12" s="42" customFormat="1" x14ac:dyDescent="0.25">
      <c r="A13" s="255"/>
      <c r="B13" s="255"/>
      <c r="C13" s="476"/>
      <c r="D13" s="476"/>
      <c r="E13" s="476"/>
      <c r="F13" s="476"/>
      <c r="G13" s="476"/>
      <c r="H13" s="476"/>
      <c r="I13" s="476"/>
      <c r="J13" s="476"/>
      <c r="K13" s="476"/>
      <c r="L13" s="476"/>
    </row>
    <row r="14" spans="1:12" s="42" customFormat="1" x14ac:dyDescent="0.25">
      <c r="A14" s="262"/>
      <c r="B14" s="262"/>
      <c r="C14" s="259" t="s">
        <v>8</v>
      </c>
      <c r="D14" s="467" t="s">
        <v>959</v>
      </c>
      <c r="E14" s="468"/>
      <c r="F14" s="468"/>
      <c r="G14" s="468"/>
      <c r="H14" s="468"/>
      <c r="I14" s="468"/>
      <c r="J14" s="468"/>
      <c r="K14" s="468"/>
      <c r="L14" s="468"/>
    </row>
    <row r="15" spans="1:12" s="42" customFormat="1" x14ac:dyDescent="0.25">
      <c r="A15" s="261"/>
      <c r="B15" s="261"/>
      <c r="C15" s="257"/>
      <c r="D15" s="257"/>
      <c r="E15" s="257"/>
      <c r="F15" s="257"/>
      <c r="G15" s="257"/>
      <c r="H15" s="257"/>
      <c r="I15" s="257"/>
      <c r="J15" s="257"/>
      <c r="K15" s="257"/>
      <c r="L15" s="257"/>
    </row>
    <row r="16" spans="1:12" s="62" customFormat="1" x14ac:dyDescent="0.25">
      <c r="A16" s="255">
        <f>+A12+1</f>
        <v>5</v>
      </c>
      <c r="B16" s="255" t="s">
        <v>971</v>
      </c>
      <c r="C16" s="256" t="str">
        <f>+HLOOKUP(A16,'Review Log'!$A$4:$AP$6,3,FALSE)</f>
        <v>Was this arrangement capitalized in a prior year?</v>
      </c>
      <c r="D16" s="263"/>
      <c r="E16" s="263"/>
      <c r="F16" s="263"/>
      <c r="G16" s="263"/>
      <c r="H16" s="263"/>
      <c r="I16" s="263"/>
      <c r="J16" s="263"/>
      <c r="K16" s="263"/>
      <c r="L16" s="263"/>
    </row>
    <row r="17" spans="1:12" s="62" customFormat="1" x14ac:dyDescent="0.25">
      <c r="A17" s="255"/>
      <c r="B17" s="255"/>
      <c r="C17" s="264" t="s">
        <v>8</v>
      </c>
      <c r="D17" s="488" t="s">
        <v>1232</v>
      </c>
      <c r="E17" s="474"/>
      <c r="F17" s="474"/>
      <c r="G17" s="474"/>
      <c r="H17" s="474"/>
      <c r="I17" s="474"/>
      <c r="J17" s="474"/>
      <c r="K17" s="474"/>
      <c r="L17" s="474"/>
    </row>
    <row r="18" spans="1:12" s="100" customFormat="1" x14ac:dyDescent="0.25">
      <c r="A18" s="255"/>
      <c r="B18" s="255"/>
      <c r="C18" s="264"/>
      <c r="D18" s="474"/>
      <c r="E18" s="474"/>
      <c r="F18" s="474"/>
      <c r="G18" s="474"/>
      <c r="H18" s="474"/>
      <c r="I18" s="474"/>
      <c r="J18" s="474"/>
      <c r="K18" s="474"/>
      <c r="L18" s="474"/>
    </row>
    <row r="19" spans="1:12" s="144" customFormat="1" x14ac:dyDescent="0.25">
      <c r="A19" s="255"/>
      <c r="B19" s="255"/>
      <c r="C19" s="264" t="s">
        <v>8</v>
      </c>
      <c r="D19" s="473" t="s">
        <v>1123</v>
      </c>
      <c r="E19" s="474"/>
      <c r="F19" s="474"/>
      <c r="G19" s="474"/>
      <c r="H19" s="474"/>
      <c r="I19" s="474"/>
      <c r="J19" s="474"/>
      <c r="K19" s="474"/>
      <c r="L19" s="474"/>
    </row>
    <row r="20" spans="1:12" s="144" customFormat="1" x14ac:dyDescent="0.25">
      <c r="A20" s="255"/>
      <c r="B20" s="255"/>
      <c r="C20" s="264"/>
      <c r="D20" s="474"/>
      <c r="E20" s="474"/>
      <c r="F20" s="474"/>
      <c r="G20" s="474"/>
      <c r="H20" s="474"/>
      <c r="I20" s="474"/>
      <c r="J20" s="474"/>
      <c r="K20" s="474"/>
      <c r="L20" s="474"/>
    </row>
    <row r="21" spans="1:12" s="62" customFormat="1" x14ac:dyDescent="0.25">
      <c r="A21" s="255"/>
      <c r="B21" s="255"/>
      <c r="C21" s="264"/>
      <c r="D21" s="265"/>
      <c r="E21" s="263"/>
      <c r="F21" s="263"/>
      <c r="G21" s="263"/>
      <c r="H21" s="263"/>
      <c r="I21" s="263"/>
      <c r="J21" s="263"/>
      <c r="K21" s="263"/>
      <c r="L21" s="263"/>
    </row>
    <row r="22" spans="1:12" s="62" customFormat="1" x14ac:dyDescent="0.25">
      <c r="A22" s="255">
        <f>+A16+1</f>
        <v>6</v>
      </c>
      <c r="B22" s="255" t="s">
        <v>971</v>
      </c>
      <c r="C22" s="256" t="str">
        <f>+HLOOKUP(A22,'Review Log'!$A$4:$AP$6,3,FALSE)</f>
        <v>If previously capitalized, have any changes occurred to this arrangement in the current reporting year?</v>
      </c>
      <c r="D22" s="263"/>
      <c r="E22" s="263"/>
      <c r="F22" s="263"/>
      <c r="G22" s="263"/>
      <c r="H22" s="263"/>
      <c r="I22" s="263"/>
      <c r="J22" s="263"/>
      <c r="K22" s="263"/>
      <c r="L22" s="263"/>
    </row>
    <row r="23" spans="1:12" s="62" customFormat="1" ht="14.45" customHeight="1" x14ac:dyDescent="0.25">
      <c r="A23" s="262"/>
      <c r="B23" s="262"/>
      <c r="C23" s="264" t="s">
        <v>8</v>
      </c>
      <c r="D23" s="469" t="s">
        <v>1076</v>
      </c>
      <c r="E23" s="469"/>
      <c r="F23" s="469"/>
      <c r="G23" s="469"/>
      <c r="H23" s="469"/>
      <c r="I23" s="469"/>
      <c r="J23" s="469"/>
      <c r="K23" s="469"/>
      <c r="L23" s="469"/>
    </row>
    <row r="24" spans="1:12" s="62" customFormat="1" x14ac:dyDescent="0.25">
      <c r="A24" s="262"/>
      <c r="B24" s="262"/>
      <c r="C24" s="264"/>
      <c r="D24" s="469"/>
      <c r="E24" s="469"/>
      <c r="F24" s="469"/>
      <c r="G24" s="469"/>
      <c r="H24" s="469"/>
      <c r="I24" s="469"/>
      <c r="J24" s="469"/>
      <c r="K24" s="469"/>
      <c r="L24" s="469"/>
    </row>
    <row r="25" spans="1:12" s="62" customFormat="1" x14ac:dyDescent="0.25">
      <c r="A25" s="262"/>
      <c r="B25" s="262"/>
      <c r="C25" s="264"/>
      <c r="D25" s="469"/>
      <c r="E25" s="469"/>
      <c r="F25" s="469"/>
      <c r="G25" s="469"/>
      <c r="H25" s="469"/>
      <c r="I25" s="469"/>
      <c r="J25" s="469"/>
      <c r="K25" s="469"/>
      <c r="L25" s="469"/>
    </row>
    <row r="26" spans="1:12" s="62" customFormat="1" x14ac:dyDescent="0.25">
      <c r="A26" s="261"/>
      <c r="B26" s="261"/>
      <c r="C26" s="266"/>
      <c r="D26" s="266"/>
      <c r="E26" s="266"/>
      <c r="F26" s="266"/>
      <c r="G26" s="266"/>
      <c r="H26" s="266"/>
      <c r="I26" s="266"/>
      <c r="J26" s="266"/>
      <c r="K26" s="266"/>
      <c r="L26" s="266"/>
    </row>
    <row r="27" spans="1:12" s="41" customFormat="1" x14ac:dyDescent="0.25">
      <c r="A27" s="255">
        <f>+A22+1</f>
        <v>7</v>
      </c>
      <c r="B27" s="255" t="s">
        <v>971</v>
      </c>
      <c r="C27" s="256" t="str">
        <f>+HLOOKUP(A27,'Review Log'!$A$4:$AP$6,3,FALSE)</f>
        <v>Type of arrangement? (Refer to instructions and list all that apply.)</v>
      </c>
      <c r="D27" s="257"/>
      <c r="E27" s="257"/>
      <c r="F27" s="257"/>
      <c r="G27" s="257"/>
      <c r="H27" s="257"/>
      <c r="I27" s="257"/>
      <c r="J27" s="257"/>
      <c r="K27" s="257"/>
      <c r="L27" s="257"/>
    </row>
    <row r="28" spans="1:12" s="41" customFormat="1" x14ac:dyDescent="0.25">
      <c r="A28" s="258"/>
      <c r="B28" s="258"/>
      <c r="C28" s="259" t="s">
        <v>8</v>
      </c>
      <c r="D28" s="472" t="s">
        <v>1077</v>
      </c>
      <c r="E28" s="468"/>
      <c r="F28" s="468"/>
      <c r="G28" s="468"/>
      <c r="H28" s="468"/>
      <c r="I28" s="468"/>
      <c r="J28" s="468"/>
      <c r="K28" s="468"/>
      <c r="L28" s="468"/>
    </row>
    <row r="29" spans="1:12" s="41" customFormat="1" x14ac:dyDescent="0.25">
      <c r="A29" s="258"/>
      <c r="B29" s="258"/>
      <c r="C29" s="259"/>
      <c r="D29" s="267" t="s">
        <v>945</v>
      </c>
      <c r="E29" s="268"/>
      <c r="F29" s="268"/>
      <c r="G29" s="268"/>
      <c r="H29" s="268"/>
      <c r="I29" s="268"/>
      <c r="J29" s="268"/>
      <c r="K29" s="268"/>
      <c r="L29" s="268"/>
    </row>
    <row r="30" spans="1:12" s="41" customFormat="1" x14ac:dyDescent="0.25">
      <c r="A30" s="258"/>
      <c r="B30" s="258"/>
      <c r="C30" s="259"/>
      <c r="D30" s="471" t="s">
        <v>946</v>
      </c>
      <c r="E30" s="471"/>
      <c r="F30" s="471"/>
      <c r="G30" s="471"/>
      <c r="H30" s="471"/>
      <c r="I30" s="471"/>
      <c r="J30" s="471"/>
      <c r="K30" s="471"/>
      <c r="L30" s="471"/>
    </row>
    <row r="31" spans="1:12" s="41" customFormat="1" x14ac:dyDescent="0.25">
      <c r="A31" s="258"/>
      <c r="B31" s="258"/>
      <c r="C31" s="259"/>
      <c r="D31" s="471"/>
      <c r="E31" s="471"/>
      <c r="F31" s="471"/>
      <c r="G31" s="471"/>
      <c r="H31" s="471"/>
      <c r="I31" s="471"/>
      <c r="J31" s="471"/>
      <c r="K31" s="471"/>
      <c r="L31" s="471"/>
    </row>
    <row r="32" spans="1:12" s="41" customFormat="1" x14ac:dyDescent="0.25">
      <c r="A32" s="258"/>
      <c r="B32" s="258"/>
      <c r="C32" s="259"/>
      <c r="D32" s="269" t="s">
        <v>942</v>
      </c>
      <c r="E32" s="268"/>
      <c r="F32" s="268"/>
      <c r="G32" s="268"/>
      <c r="H32" s="268"/>
      <c r="I32" s="268"/>
      <c r="J32" s="268"/>
      <c r="K32" s="268"/>
      <c r="L32" s="268"/>
    </row>
    <row r="33" spans="1:12" s="41" customFormat="1" x14ac:dyDescent="0.25">
      <c r="A33" s="258"/>
      <c r="B33" s="258"/>
      <c r="C33" s="259"/>
      <c r="D33" s="269" t="s">
        <v>943</v>
      </c>
      <c r="E33" s="268"/>
      <c r="F33" s="268"/>
      <c r="G33" s="268"/>
      <c r="H33" s="268"/>
      <c r="I33" s="268"/>
      <c r="J33" s="268"/>
      <c r="K33" s="268"/>
      <c r="L33" s="268"/>
    </row>
    <row r="34" spans="1:12" s="41" customFormat="1" x14ac:dyDescent="0.25">
      <c r="A34" s="258"/>
      <c r="B34" s="258"/>
      <c r="C34" s="259"/>
      <c r="D34" s="269" t="s">
        <v>944</v>
      </c>
      <c r="E34" s="268"/>
      <c r="F34" s="268"/>
      <c r="G34" s="268"/>
      <c r="H34" s="268"/>
      <c r="I34" s="268"/>
      <c r="J34" s="268"/>
      <c r="K34" s="268"/>
      <c r="L34" s="268"/>
    </row>
    <row r="35" spans="1:12" s="41" customFormat="1" x14ac:dyDescent="0.25">
      <c r="A35" s="258"/>
      <c r="B35" s="258"/>
      <c r="C35" s="259"/>
      <c r="D35" s="269" t="s">
        <v>1238</v>
      </c>
      <c r="E35" s="268"/>
      <c r="F35" s="268"/>
      <c r="G35" s="268"/>
      <c r="H35" s="268"/>
      <c r="I35" s="268"/>
      <c r="J35" s="268"/>
      <c r="K35" s="268"/>
      <c r="L35" s="268"/>
    </row>
    <row r="36" spans="1:12" s="41" customFormat="1" ht="14.45" customHeight="1" x14ac:dyDescent="0.25">
      <c r="A36" s="255"/>
      <c r="B36" s="255"/>
      <c r="C36" s="259" t="s">
        <v>8</v>
      </c>
      <c r="D36" s="470" t="s">
        <v>1099</v>
      </c>
      <c r="E36" s="468"/>
      <c r="F36" s="468"/>
      <c r="G36" s="468"/>
      <c r="H36" s="468"/>
      <c r="I36" s="468"/>
      <c r="J36" s="468"/>
      <c r="K36" s="468"/>
      <c r="L36" s="468"/>
    </row>
    <row r="37" spans="1:12" s="41" customFormat="1" ht="14.45" customHeight="1" x14ac:dyDescent="0.25">
      <c r="A37" s="255"/>
      <c r="B37" s="255"/>
      <c r="C37" s="259"/>
      <c r="D37" s="468"/>
      <c r="E37" s="468"/>
      <c r="F37" s="468"/>
      <c r="G37" s="468"/>
      <c r="H37" s="468"/>
      <c r="I37" s="468"/>
      <c r="J37" s="468"/>
      <c r="K37" s="468"/>
      <c r="L37" s="468"/>
    </row>
    <row r="38" spans="1:12" s="41" customFormat="1" x14ac:dyDescent="0.25">
      <c r="A38" s="255"/>
      <c r="B38" s="255"/>
      <c r="C38" s="256"/>
      <c r="D38" s="468"/>
      <c r="E38" s="468"/>
      <c r="F38" s="468"/>
      <c r="G38" s="468"/>
      <c r="H38" s="468"/>
      <c r="I38" s="468"/>
      <c r="J38" s="468"/>
      <c r="K38" s="468"/>
      <c r="L38" s="468"/>
    </row>
    <row r="39" spans="1:12" s="41" customFormat="1" ht="14.45" customHeight="1" x14ac:dyDescent="0.25">
      <c r="A39" s="255"/>
      <c r="B39" s="255"/>
      <c r="C39" s="259" t="s">
        <v>8</v>
      </c>
      <c r="D39" s="489" t="s">
        <v>1235</v>
      </c>
      <c r="E39" s="468"/>
      <c r="F39" s="468"/>
      <c r="G39" s="468"/>
      <c r="H39" s="468"/>
      <c r="I39" s="468"/>
      <c r="J39" s="468"/>
      <c r="K39" s="468"/>
      <c r="L39" s="468"/>
    </row>
    <row r="40" spans="1:12" s="41" customFormat="1" x14ac:dyDescent="0.25">
      <c r="A40" s="258"/>
      <c r="B40" s="258"/>
      <c r="C40" s="260"/>
      <c r="D40" s="468"/>
      <c r="E40" s="468"/>
      <c r="F40" s="468"/>
      <c r="G40" s="468"/>
      <c r="H40" s="468"/>
      <c r="I40" s="468"/>
      <c r="J40" s="468"/>
      <c r="K40" s="468"/>
      <c r="L40" s="468"/>
    </row>
    <row r="41" spans="1:12" s="41" customFormat="1" x14ac:dyDescent="0.25">
      <c r="A41" s="258"/>
      <c r="B41" s="258"/>
      <c r="C41" s="260"/>
      <c r="D41" s="468"/>
      <c r="E41" s="468"/>
      <c r="F41" s="468"/>
      <c r="G41" s="468"/>
      <c r="H41" s="468"/>
      <c r="I41" s="468"/>
      <c r="J41" s="468"/>
      <c r="K41" s="468"/>
      <c r="L41" s="468"/>
    </row>
    <row r="42" spans="1:12" s="41" customFormat="1" x14ac:dyDescent="0.25">
      <c r="A42" s="258"/>
      <c r="B42" s="258"/>
      <c r="C42" s="260"/>
      <c r="D42" s="468"/>
      <c r="E42" s="468"/>
      <c r="F42" s="468"/>
      <c r="G42" s="468"/>
      <c r="H42" s="468"/>
      <c r="I42" s="468"/>
      <c r="J42" s="468"/>
      <c r="K42" s="468"/>
      <c r="L42" s="468"/>
    </row>
    <row r="43" spans="1:12" s="41" customFormat="1" x14ac:dyDescent="0.25">
      <c r="A43" s="258"/>
      <c r="B43" s="258"/>
      <c r="C43" s="260"/>
      <c r="D43" s="270"/>
      <c r="E43" s="257"/>
      <c r="F43" s="257"/>
      <c r="G43" s="257"/>
      <c r="H43" s="257"/>
      <c r="I43" s="257"/>
      <c r="J43" s="257"/>
      <c r="K43" s="257"/>
      <c r="L43" s="257"/>
    </row>
    <row r="44" spans="1:12" x14ac:dyDescent="0.25">
      <c r="A44" s="255">
        <f>+A27+1</f>
        <v>8</v>
      </c>
      <c r="B44" s="255" t="s">
        <v>1014</v>
      </c>
      <c r="C44" s="256" t="str">
        <f>+HLOOKUP(A44,'Review Log'!$A$4:$AP$6,3,FALSE)</f>
        <v>Is this purchased from an external vendor or component unit?</v>
      </c>
      <c r="D44" s="271"/>
      <c r="E44" s="271"/>
      <c r="F44" s="271"/>
      <c r="G44" s="271"/>
      <c r="H44" s="271"/>
      <c r="I44" s="271"/>
      <c r="J44" s="271"/>
      <c r="K44" s="271"/>
      <c r="L44" s="271"/>
    </row>
    <row r="45" spans="1:12" x14ac:dyDescent="0.25">
      <c r="A45" s="262"/>
      <c r="B45" s="262"/>
      <c r="C45" s="259" t="s">
        <v>8</v>
      </c>
      <c r="D45" s="469" t="s">
        <v>952</v>
      </c>
      <c r="E45" s="469"/>
      <c r="F45" s="469"/>
      <c r="G45" s="469"/>
      <c r="H45" s="469"/>
      <c r="I45" s="469"/>
      <c r="J45" s="469"/>
      <c r="K45" s="469"/>
      <c r="L45" s="469"/>
    </row>
    <row r="46" spans="1:12" ht="14.45" customHeight="1" x14ac:dyDescent="0.25">
      <c r="A46" s="262"/>
      <c r="B46" s="262"/>
      <c r="C46" s="259" t="s">
        <v>8</v>
      </c>
      <c r="D46" s="469" t="s">
        <v>928</v>
      </c>
      <c r="E46" s="469"/>
      <c r="F46" s="469"/>
      <c r="G46" s="469"/>
      <c r="H46" s="469"/>
      <c r="I46" s="469"/>
      <c r="J46" s="469"/>
      <c r="K46" s="469"/>
      <c r="L46" s="469"/>
    </row>
    <row r="47" spans="1:12" x14ac:dyDescent="0.25">
      <c r="A47" s="262"/>
      <c r="B47" s="262"/>
      <c r="C47" s="259"/>
      <c r="D47" s="469"/>
      <c r="E47" s="469"/>
      <c r="F47" s="469"/>
      <c r="G47" s="469"/>
      <c r="H47" s="469"/>
      <c r="I47" s="469"/>
      <c r="J47" s="469"/>
      <c r="K47" s="469"/>
      <c r="L47" s="469"/>
    </row>
    <row r="48" spans="1:12" x14ac:dyDescent="0.25">
      <c r="A48" s="262"/>
      <c r="B48" s="262"/>
      <c r="C48" s="259" t="s">
        <v>8</v>
      </c>
      <c r="D48" s="469" t="s">
        <v>950</v>
      </c>
      <c r="E48" s="469"/>
      <c r="F48" s="469"/>
      <c r="G48" s="469"/>
      <c r="H48" s="469"/>
      <c r="I48" s="469"/>
      <c r="J48" s="469"/>
      <c r="K48" s="469"/>
      <c r="L48" s="469"/>
    </row>
    <row r="49" spans="1:12" x14ac:dyDescent="0.25">
      <c r="A49" s="272"/>
      <c r="B49" s="272"/>
      <c r="C49" s="256"/>
      <c r="D49" s="469"/>
      <c r="E49" s="469"/>
      <c r="F49" s="469"/>
      <c r="G49" s="469"/>
      <c r="H49" s="469"/>
      <c r="I49" s="469"/>
      <c r="J49" s="469"/>
      <c r="K49" s="469"/>
      <c r="L49" s="469"/>
    </row>
    <row r="50" spans="1:12" x14ac:dyDescent="0.25">
      <c r="A50" s="272"/>
      <c r="B50" s="272"/>
      <c r="C50" s="259" t="s">
        <v>8</v>
      </c>
      <c r="D50" s="469" t="s">
        <v>915</v>
      </c>
      <c r="E50" s="469"/>
      <c r="F50" s="469"/>
      <c r="G50" s="469"/>
      <c r="H50" s="469"/>
      <c r="I50" s="469"/>
      <c r="J50" s="469"/>
      <c r="K50" s="469"/>
      <c r="L50" s="469"/>
    </row>
    <row r="51" spans="1:12" x14ac:dyDescent="0.25">
      <c r="A51" s="272"/>
      <c r="B51" s="272"/>
      <c r="C51" s="259"/>
      <c r="D51" s="469"/>
      <c r="E51" s="469"/>
      <c r="F51" s="469"/>
      <c r="G51" s="469"/>
      <c r="H51" s="469"/>
      <c r="I51" s="469"/>
      <c r="J51" s="469"/>
      <c r="K51" s="469"/>
      <c r="L51" s="469"/>
    </row>
    <row r="52" spans="1:12" x14ac:dyDescent="0.25">
      <c r="A52" s="272"/>
      <c r="B52" s="272"/>
      <c r="C52" s="259"/>
      <c r="D52" s="469"/>
      <c r="E52" s="469"/>
      <c r="F52" s="469"/>
      <c r="G52" s="469"/>
      <c r="H52" s="469"/>
      <c r="I52" s="469"/>
      <c r="J52" s="469"/>
      <c r="K52" s="469"/>
      <c r="L52" s="469"/>
    </row>
    <row r="53" spans="1:12" x14ac:dyDescent="0.25">
      <c r="A53" s="272"/>
      <c r="B53" s="272"/>
      <c r="C53" s="259"/>
      <c r="D53" s="469"/>
      <c r="E53" s="469"/>
      <c r="F53" s="469"/>
      <c r="G53" s="469"/>
      <c r="H53" s="469"/>
      <c r="I53" s="469"/>
      <c r="J53" s="469"/>
      <c r="K53" s="469"/>
      <c r="L53" s="469"/>
    </row>
    <row r="54" spans="1:12" x14ac:dyDescent="0.25">
      <c r="A54" s="272"/>
      <c r="B54" s="272"/>
      <c r="C54" s="256"/>
      <c r="D54" s="271"/>
      <c r="E54" s="271"/>
      <c r="F54" s="271"/>
      <c r="G54" s="271"/>
      <c r="H54" s="271"/>
      <c r="I54" s="271"/>
      <c r="J54" s="271"/>
      <c r="K54" s="271"/>
      <c r="L54" s="271"/>
    </row>
    <row r="55" spans="1:12" x14ac:dyDescent="0.25">
      <c r="A55" s="255">
        <f>+A44+1</f>
        <v>9</v>
      </c>
      <c r="B55" s="255" t="s">
        <v>971</v>
      </c>
      <c r="C55" s="256" t="str">
        <f>+HLOOKUP(A55,'Review Log'!$A$4:$AP$6,3,FALSE)</f>
        <v>Is this arrangement for IT software?</v>
      </c>
      <c r="D55" s="271"/>
      <c r="E55" s="271"/>
      <c r="F55" s="271"/>
      <c r="G55" s="271"/>
      <c r="H55" s="271"/>
      <c r="I55" s="271"/>
      <c r="J55" s="271"/>
      <c r="K55" s="271"/>
      <c r="L55" s="271"/>
    </row>
    <row r="56" spans="1:12" x14ac:dyDescent="0.25">
      <c r="A56" s="262"/>
      <c r="B56" s="262"/>
      <c r="C56" s="259" t="s">
        <v>8</v>
      </c>
      <c r="D56" s="468" t="s">
        <v>925</v>
      </c>
      <c r="E56" s="468"/>
      <c r="F56" s="468"/>
      <c r="G56" s="468"/>
      <c r="H56" s="468"/>
      <c r="I56" s="468"/>
      <c r="J56" s="468"/>
      <c r="K56" s="468"/>
      <c r="L56" s="468"/>
    </row>
    <row r="57" spans="1:12" x14ac:dyDescent="0.25">
      <c r="A57" s="262"/>
      <c r="B57" s="262"/>
      <c r="C57" s="259" t="s">
        <v>8</v>
      </c>
      <c r="D57" s="468" t="s">
        <v>927</v>
      </c>
      <c r="E57" s="468"/>
      <c r="F57" s="468"/>
      <c r="G57" s="468"/>
      <c r="H57" s="468"/>
      <c r="I57" s="468"/>
      <c r="J57" s="468"/>
      <c r="K57" s="468"/>
      <c r="L57" s="468"/>
    </row>
    <row r="58" spans="1:12" x14ac:dyDescent="0.25">
      <c r="A58" s="262"/>
      <c r="B58" s="262"/>
      <c r="C58" s="259"/>
      <c r="D58" s="471" t="s">
        <v>926</v>
      </c>
      <c r="E58" s="471"/>
      <c r="F58" s="471"/>
      <c r="G58" s="471"/>
      <c r="H58" s="471"/>
      <c r="I58" s="471"/>
      <c r="J58" s="471"/>
      <c r="K58" s="471"/>
      <c r="L58" s="471"/>
    </row>
    <row r="59" spans="1:12" x14ac:dyDescent="0.25">
      <c r="A59" s="262"/>
      <c r="B59" s="262"/>
      <c r="C59" s="259"/>
      <c r="D59" s="471"/>
      <c r="E59" s="471"/>
      <c r="F59" s="471"/>
      <c r="G59" s="471"/>
      <c r="H59" s="471"/>
      <c r="I59" s="471"/>
      <c r="J59" s="471"/>
      <c r="K59" s="471"/>
      <c r="L59" s="471"/>
    </row>
    <row r="60" spans="1:12" x14ac:dyDescent="0.25">
      <c r="A60" s="262"/>
      <c r="B60" s="262"/>
      <c r="C60" s="259"/>
      <c r="D60" s="471"/>
      <c r="E60" s="471"/>
      <c r="F60" s="471"/>
      <c r="G60" s="471"/>
      <c r="H60" s="471"/>
      <c r="I60" s="471"/>
      <c r="J60" s="471"/>
      <c r="K60" s="471"/>
      <c r="L60" s="471"/>
    </row>
    <row r="61" spans="1:12" x14ac:dyDescent="0.25">
      <c r="A61" s="262"/>
      <c r="B61" s="262"/>
      <c r="C61" s="259"/>
      <c r="D61" s="471"/>
      <c r="E61" s="471"/>
      <c r="F61" s="471"/>
      <c r="G61" s="471"/>
      <c r="H61" s="471"/>
      <c r="I61" s="471"/>
      <c r="J61" s="471"/>
      <c r="K61" s="471"/>
      <c r="L61" s="471"/>
    </row>
    <row r="62" spans="1:12" ht="14.45" customHeight="1" x14ac:dyDescent="0.25">
      <c r="A62" s="262"/>
      <c r="B62" s="262"/>
      <c r="C62" s="259" t="s">
        <v>8</v>
      </c>
      <c r="D62" s="470" t="s">
        <v>1100</v>
      </c>
      <c r="E62" s="468"/>
      <c r="F62" s="468"/>
      <c r="G62" s="468"/>
      <c r="H62" s="468"/>
      <c r="I62" s="468"/>
      <c r="J62" s="468"/>
      <c r="K62" s="468"/>
      <c r="L62" s="468"/>
    </row>
    <row r="63" spans="1:12" x14ac:dyDescent="0.25">
      <c r="A63" s="262"/>
      <c r="B63" s="262"/>
      <c r="C63" s="259"/>
      <c r="D63" s="468"/>
      <c r="E63" s="468"/>
      <c r="F63" s="468"/>
      <c r="G63" s="468"/>
      <c r="H63" s="468"/>
      <c r="I63" s="468"/>
      <c r="J63" s="468"/>
      <c r="K63" s="468"/>
      <c r="L63" s="468"/>
    </row>
    <row r="64" spans="1:12" x14ac:dyDescent="0.25">
      <c r="A64" s="262"/>
      <c r="B64" s="262"/>
      <c r="C64" s="259"/>
      <c r="D64" s="468"/>
      <c r="E64" s="468"/>
      <c r="F64" s="468"/>
      <c r="G64" s="468"/>
      <c r="H64" s="468"/>
      <c r="I64" s="468"/>
      <c r="J64" s="468"/>
      <c r="K64" s="468"/>
      <c r="L64" s="468"/>
    </row>
    <row r="65" spans="1:12" x14ac:dyDescent="0.25">
      <c r="A65" s="262"/>
      <c r="B65" s="262"/>
      <c r="C65" s="259"/>
      <c r="D65" s="257"/>
      <c r="E65" s="257"/>
      <c r="F65" s="257"/>
      <c r="G65" s="257"/>
      <c r="H65" s="257"/>
      <c r="I65" s="257"/>
      <c r="J65" s="257"/>
      <c r="K65" s="257"/>
      <c r="L65" s="257"/>
    </row>
    <row r="66" spans="1:12" x14ac:dyDescent="0.25">
      <c r="A66" s="255">
        <f>+A55+1</f>
        <v>10</v>
      </c>
      <c r="B66" s="255" t="s">
        <v>1015</v>
      </c>
      <c r="C66" s="256" t="str">
        <f>+HLOOKUP(A66,'Review Log'!$A$4:$AP$6,3,FALSE)</f>
        <v>Does the State have control of the right to use the IT software?</v>
      </c>
      <c r="D66" s="271"/>
      <c r="E66" s="271"/>
      <c r="F66" s="271"/>
      <c r="G66" s="271"/>
      <c r="H66" s="271"/>
      <c r="I66" s="271"/>
      <c r="J66" s="271"/>
      <c r="K66" s="271"/>
      <c r="L66" s="271"/>
    </row>
    <row r="67" spans="1:12" ht="14.45" customHeight="1" x14ac:dyDescent="0.25">
      <c r="A67" s="255"/>
      <c r="B67" s="255"/>
      <c r="C67" s="259" t="s">
        <v>8</v>
      </c>
      <c r="D67" s="468" t="s">
        <v>929</v>
      </c>
      <c r="E67" s="468"/>
      <c r="F67" s="468"/>
      <c r="G67" s="468"/>
      <c r="H67" s="468"/>
      <c r="I67" s="468"/>
      <c r="J67" s="468"/>
      <c r="K67" s="468"/>
      <c r="L67" s="468"/>
    </row>
    <row r="68" spans="1:12" x14ac:dyDescent="0.25">
      <c r="A68" s="255"/>
      <c r="B68" s="255"/>
      <c r="C68" s="259"/>
      <c r="D68" s="471" t="s">
        <v>930</v>
      </c>
      <c r="E68" s="471"/>
      <c r="F68" s="471"/>
      <c r="G68" s="471"/>
      <c r="H68" s="471"/>
      <c r="I68" s="471"/>
      <c r="J68" s="471"/>
      <c r="K68" s="471"/>
      <c r="L68" s="471"/>
    </row>
    <row r="69" spans="1:12" x14ac:dyDescent="0.25">
      <c r="A69" s="255"/>
      <c r="B69" s="255"/>
      <c r="C69" s="259"/>
      <c r="D69" s="471"/>
      <c r="E69" s="471"/>
      <c r="F69" s="471"/>
      <c r="G69" s="471"/>
      <c r="H69" s="471"/>
      <c r="I69" s="471"/>
      <c r="J69" s="471"/>
      <c r="K69" s="471"/>
      <c r="L69" s="471"/>
    </row>
    <row r="70" spans="1:12" x14ac:dyDescent="0.25">
      <c r="A70" s="255"/>
      <c r="B70" s="255"/>
      <c r="C70" s="256"/>
      <c r="D70" s="471"/>
      <c r="E70" s="471"/>
      <c r="F70" s="471"/>
      <c r="G70" s="471"/>
      <c r="H70" s="471"/>
      <c r="I70" s="471"/>
      <c r="J70" s="471"/>
      <c r="K70" s="471"/>
      <c r="L70" s="471"/>
    </row>
    <row r="71" spans="1:12" x14ac:dyDescent="0.25">
      <c r="A71" s="262"/>
      <c r="B71" s="262"/>
      <c r="C71" s="259" t="s">
        <v>8</v>
      </c>
      <c r="D71" s="470" t="s">
        <v>1101</v>
      </c>
      <c r="E71" s="468"/>
      <c r="F71" s="468"/>
      <c r="G71" s="468"/>
      <c r="H71" s="468"/>
      <c r="I71" s="468"/>
      <c r="J71" s="468"/>
      <c r="K71" s="468"/>
      <c r="L71" s="468"/>
    </row>
    <row r="72" spans="1:12" x14ac:dyDescent="0.25">
      <c r="A72" s="262"/>
      <c r="B72" s="262"/>
      <c r="C72" s="259"/>
      <c r="D72" s="468"/>
      <c r="E72" s="468"/>
      <c r="F72" s="468"/>
      <c r="G72" s="468"/>
      <c r="H72" s="468"/>
      <c r="I72" s="468"/>
      <c r="J72" s="468"/>
      <c r="K72" s="468"/>
      <c r="L72" s="468"/>
    </row>
    <row r="73" spans="1:12" x14ac:dyDescent="0.25">
      <c r="A73" s="262"/>
      <c r="B73" s="262"/>
      <c r="C73" s="259"/>
      <c r="D73" s="468"/>
      <c r="E73" s="468"/>
      <c r="F73" s="468"/>
      <c r="G73" s="468"/>
      <c r="H73" s="468"/>
      <c r="I73" s="468"/>
      <c r="J73" s="468"/>
      <c r="K73" s="468"/>
      <c r="L73" s="468"/>
    </row>
    <row r="74" spans="1:12" x14ac:dyDescent="0.25">
      <c r="A74" s="262"/>
      <c r="B74" s="262"/>
      <c r="C74" s="259"/>
      <c r="D74" s="468"/>
      <c r="E74" s="468"/>
      <c r="F74" s="468"/>
      <c r="G74" s="468"/>
      <c r="H74" s="468"/>
      <c r="I74" s="468"/>
      <c r="J74" s="468"/>
      <c r="K74" s="468"/>
      <c r="L74" s="468"/>
    </row>
    <row r="75" spans="1:12" x14ac:dyDescent="0.25">
      <c r="A75" s="262"/>
      <c r="B75" s="262"/>
      <c r="C75" s="259"/>
      <c r="D75" s="468"/>
      <c r="E75" s="468"/>
      <c r="F75" s="468"/>
      <c r="G75" s="468"/>
      <c r="H75" s="468"/>
      <c r="I75" s="468"/>
      <c r="J75" s="468"/>
      <c r="K75" s="468"/>
      <c r="L75" s="468"/>
    </row>
    <row r="76" spans="1:12" x14ac:dyDescent="0.25">
      <c r="A76" s="262"/>
      <c r="B76" s="262"/>
      <c r="C76" s="259"/>
      <c r="D76" s="468"/>
      <c r="E76" s="468"/>
      <c r="F76" s="468"/>
      <c r="G76" s="468"/>
      <c r="H76" s="468"/>
      <c r="I76" s="468"/>
      <c r="J76" s="468"/>
      <c r="K76" s="468"/>
      <c r="L76" s="468"/>
    </row>
    <row r="77" spans="1:12" x14ac:dyDescent="0.25">
      <c r="A77" s="262"/>
      <c r="B77" s="262"/>
      <c r="C77" s="259"/>
      <c r="D77" s="468"/>
      <c r="E77" s="468"/>
      <c r="F77" s="468"/>
      <c r="G77" s="468"/>
      <c r="H77" s="468"/>
      <c r="I77" s="468"/>
      <c r="J77" s="468"/>
      <c r="K77" s="468"/>
      <c r="L77" s="468"/>
    </row>
    <row r="78" spans="1:12" s="42" customFormat="1" x14ac:dyDescent="0.25">
      <c r="A78" s="261"/>
      <c r="B78" s="261"/>
      <c r="C78" s="259" t="s">
        <v>8</v>
      </c>
      <c r="D78" s="483" t="s">
        <v>1090</v>
      </c>
      <c r="E78" s="468"/>
      <c r="F78" s="468"/>
      <c r="G78" s="468"/>
      <c r="H78" s="468"/>
      <c r="I78" s="468"/>
      <c r="J78" s="468"/>
      <c r="K78" s="468"/>
      <c r="L78" s="468"/>
    </row>
    <row r="79" spans="1:12" s="42" customFormat="1" x14ac:dyDescent="0.25">
      <c r="A79" s="261"/>
      <c r="B79" s="261"/>
      <c r="C79" s="259"/>
      <c r="D79" s="468"/>
      <c r="E79" s="468"/>
      <c r="F79" s="468"/>
      <c r="G79" s="468"/>
      <c r="H79" s="468"/>
      <c r="I79" s="468"/>
      <c r="J79" s="468"/>
      <c r="K79" s="468"/>
      <c r="L79" s="468"/>
    </row>
    <row r="80" spans="1:12" s="42" customFormat="1" x14ac:dyDescent="0.25">
      <c r="A80" s="261"/>
      <c r="B80" s="261"/>
      <c r="C80" s="259"/>
      <c r="D80" s="468"/>
      <c r="E80" s="468"/>
      <c r="F80" s="468"/>
      <c r="G80" s="468"/>
      <c r="H80" s="468"/>
      <c r="I80" s="468"/>
      <c r="J80" s="468"/>
      <c r="K80" s="468"/>
      <c r="L80" s="468"/>
    </row>
    <row r="81" spans="1:12" s="42" customFormat="1" x14ac:dyDescent="0.25">
      <c r="A81" s="261"/>
      <c r="B81" s="261"/>
      <c r="C81" s="259"/>
      <c r="D81" s="468"/>
      <c r="E81" s="468"/>
      <c r="F81" s="468"/>
      <c r="G81" s="468"/>
      <c r="H81" s="468"/>
      <c r="I81" s="468"/>
      <c r="J81" s="468"/>
      <c r="K81" s="468"/>
      <c r="L81" s="468"/>
    </row>
    <row r="82" spans="1:12" s="42" customFormat="1" x14ac:dyDescent="0.25">
      <c r="A82" s="261"/>
      <c r="B82" s="261"/>
      <c r="C82" s="259"/>
      <c r="D82" s="468"/>
      <c r="E82" s="468"/>
      <c r="F82" s="468"/>
      <c r="G82" s="468"/>
      <c r="H82" s="468"/>
      <c r="I82" s="468"/>
      <c r="J82" s="468"/>
      <c r="K82" s="468"/>
      <c r="L82" s="468"/>
    </row>
    <row r="83" spans="1:12" s="42" customFormat="1" x14ac:dyDescent="0.25">
      <c r="A83" s="261"/>
      <c r="B83" s="261"/>
      <c r="C83" s="259"/>
      <c r="D83" s="468"/>
      <c r="E83" s="468"/>
      <c r="F83" s="468"/>
      <c r="G83" s="468"/>
      <c r="H83" s="468"/>
      <c r="I83" s="468"/>
      <c r="J83" s="468"/>
      <c r="K83" s="468"/>
      <c r="L83" s="468"/>
    </row>
    <row r="84" spans="1:12" s="42" customFormat="1" x14ac:dyDescent="0.25">
      <c r="A84" s="261"/>
      <c r="B84" s="261"/>
      <c r="C84" s="257"/>
      <c r="D84" s="273"/>
      <c r="E84" s="273"/>
      <c r="F84" s="273"/>
      <c r="G84" s="273"/>
      <c r="H84" s="273"/>
      <c r="I84" s="273"/>
      <c r="J84" s="273"/>
      <c r="K84" s="273"/>
      <c r="L84" s="273"/>
    </row>
    <row r="85" spans="1:12" s="42" customFormat="1" x14ac:dyDescent="0.25">
      <c r="A85" s="255">
        <f>+A66+1</f>
        <v>11</v>
      </c>
      <c r="B85" s="255" t="s">
        <v>971</v>
      </c>
      <c r="C85" s="256" t="str">
        <f>+HLOOKUP(A85,'Review Log'!$A$4:$AP$6,3,FALSE)</f>
        <v>Does the agency own the IT software?</v>
      </c>
      <c r="D85" s="271"/>
      <c r="E85" s="271"/>
      <c r="F85" s="271"/>
      <c r="G85" s="271"/>
      <c r="H85" s="271"/>
      <c r="I85" s="271"/>
      <c r="J85" s="271"/>
      <c r="K85" s="271"/>
      <c r="L85" s="271"/>
    </row>
    <row r="86" spans="1:12" s="42" customFormat="1" ht="14.45" customHeight="1" x14ac:dyDescent="0.25">
      <c r="A86" s="255"/>
      <c r="B86" s="255"/>
      <c r="C86" s="259" t="s">
        <v>8</v>
      </c>
      <c r="D86" s="479" t="s">
        <v>977</v>
      </c>
      <c r="E86" s="479"/>
      <c r="F86" s="479"/>
      <c r="G86" s="479"/>
      <c r="H86" s="479"/>
      <c r="I86" s="479"/>
      <c r="J86" s="479"/>
      <c r="K86" s="479"/>
      <c r="L86" s="479"/>
    </row>
    <row r="87" spans="1:12" s="42" customFormat="1" x14ac:dyDescent="0.25">
      <c r="A87" s="255"/>
      <c r="B87" s="255"/>
      <c r="C87" s="259"/>
      <c r="D87" s="479"/>
      <c r="E87" s="479"/>
      <c r="F87" s="479"/>
      <c r="G87" s="479"/>
      <c r="H87" s="479"/>
      <c r="I87" s="479"/>
      <c r="J87" s="479"/>
      <c r="K87" s="479"/>
      <c r="L87" s="479"/>
    </row>
    <row r="88" spans="1:12" s="60" customFormat="1" x14ac:dyDescent="0.25">
      <c r="A88" s="255"/>
      <c r="B88" s="255"/>
      <c r="C88" s="259" t="s">
        <v>8</v>
      </c>
      <c r="D88" s="486" t="s">
        <v>1078</v>
      </c>
      <c r="E88" s="487"/>
      <c r="F88" s="487"/>
      <c r="G88" s="487"/>
      <c r="H88" s="487"/>
      <c r="I88" s="487"/>
      <c r="J88" s="487"/>
      <c r="K88" s="487"/>
      <c r="L88" s="487"/>
    </row>
    <row r="89" spans="1:12" s="60" customFormat="1" x14ac:dyDescent="0.25">
      <c r="A89" s="255"/>
      <c r="B89" s="255"/>
      <c r="C89" s="259"/>
      <c r="D89" s="487"/>
      <c r="E89" s="487"/>
      <c r="F89" s="487"/>
      <c r="G89" s="487"/>
      <c r="H89" s="487"/>
      <c r="I89" s="487"/>
      <c r="J89" s="487"/>
      <c r="K89" s="487"/>
      <c r="L89" s="487"/>
    </row>
    <row r="90" spans="1:12" s="42" customFormat="1" ht="14.45" customHeight="1" x14ac:dyDescent="0.25">
      <c r="A90" s="261"/>
      <c r="B90" s="261"/>
      <c r="C90" s="259" t="s">
        <v>8</v>
      </c>
      <c r="D90" s="468" t="s">
        <v>932</v>
      </c>
      <c r="E90" s="468"/>
      <c r="F90" s="468"/>
      <c r="G90" s="468"/>
      <c r="H90" s="468"/>
      <c r="I90" s="468"/>
      <c r="J90" s="468"/>
      <c r="K90" s="468"/>
      <c r="L90" s="468"/>
    </row>
    <row r="91" spans="1:12" s="42" customFormat="1" x14ac:dyDescent="0.25">
      <c r="A91" s="261"/>
      <c r="B91" s="261"/>
      <c r="C91" s="257"/>
      <c r="D91" s="468"/>
      <c r="E91" s="468"/>
      <c r="F91" s="468"/>
      <c r="G91" s="468"/>
      <c r="H91" s="468"/>
      <c r="I91" s="468"/>
      <c r="J91" s="468"/>
      <c r="K91" s="468"/>
      <c r="L91" s="468"/>
    </row>
    <row r="92" spans="1:12" s="42" customFormat="1" x14ac:dyDescent="0.25">
      <c r="A92" s="261"/>
      <c r="B92" s="261"/>
      <c r="C92" s="257"/>
      <c r="D92" s="273"/>
      <c r="E92" s="273"/>
      <c r="F92" s="273"/>
      <c r="G92" s="273"/>
      <c r="H92" s="273"/>
      <c r="I92" s="273"/>
      <c r="J92" s="273"/>
      <c r="K92" s="273"/>
      <c r="L92" s="273"/>
    </row>
    <row r="93" spans="1:12" s="42" customFormat="1" x14ac:dyDescent="0.25">
      <c r="A93" s="255">
        <f>+A85+1</f>
        <v>12</v>
      </c>
      <c r="B93" s="255" t="s">
        <v>971</v>
      </c>
      <c r="C93" s="256" t="str">
        <f>+HLOOKUP(A93,'Review Log'!$A$4:$AP$6,3,FALSE)</f>
        <v>Is this only for maintenance or IT support?</v>
      </c>
      <c r="D93" s="271"/>
      <c r="E93" s="271"/>
      <c r="F93" s="271"/>
      <c r="G93" s="271"/>
      <c r="H93" s="271"/>
      <c r="I93" s="271"/>
      <c r="J93" s="271"/>
      <c r="K93" s="271"/>
      <c r="L93" s="271"/>
    </row>
    <row r="94" spans="1:12" s="42" customFormat="1" ht="14.45" customHeight="1" x14ac:dyDescent="0.25">
      <c r="A94" s="255"/>
      <c r="B94" s="255"/>
      <c r="C94" s="259" t="s">
        <v>8</v>
      </c>
      <c r="D94" s="479" t="s">
        <v>975</v>
      </c>
      <c r="E94" s="468"/>
      <c r="F94" s="468"/>
      <c r="G94" s="468"/>
      <c r="H94" s="468"/>
      <c r="I94" s="468"/>
      <c r="J94" s="468"/>
      <c r="K94" s="468"/>
      <c r="L94" s="468"/>
    </row>
    <row r="95" spans="1:12" s="42" customFormat="1" ht="14.45" customHeight="1" x14ac:dyDescent="0.25">
      <c r="A95" s="255"/>
      <c r="B95" s="255"/>
      <c r="C95" s="259"/>
      <c r="D95" s="480" t="s">
        <v>976</v>
      </c>
      <c r="E95" s="471"/>
      <c r="F95" s="471"/>
      <c r="G95" s="471"/>
      <c r="H95" s="471"/>
      <c r="I95" s="471"/>
      <c r="J95" s="471"/>
      <c r="K95" s="471"/>
      <c r="L95" s="471"/>
    </row>
    <row r="96" spans="1:12" s="42" customFormat="1" x14ac:dyDescent="0.25">
      <c r="A96" s="255"/>
      <c r="B96" s="255"/>
      <c r="C96" s="259"/>
      <c r="D96" s="471"/>
      <c r="E96" s="471"/>
      <c r="F96" s="471"/>
      <c r="G96" s="471"/>
      <c r="H96" s="471"/>
      <c r="I96" s="471"/>
      <c r="J96" s="471"/>
      <c r="K96" s="471"/>
      <c r="L96" s="471"/>
    </row>
    <row r="97" spans="1:12" s="42" customFormat="1" x14ac:dyDescent="0.25">
      <c r="A97" s="255"/>
      <c r="B97" s="255"/>
      <c r="C97" s="256"/>
      <c r="D97" s="471"/>
      <c r="E97" s="471"/>
      <c r="F97" s="471"/>
      <c r="G97" s="471"/>
      <c r="H97" s="471"/>
      <c r="I97" s="471"/>
      <c r="J97" s="471"/>
      <c r="K97" s="471"/>
      <c r="L97" s="471"/>
    </row>
    <row r="98" spans="1:12" s="42" customFormat="1" x14ac:dyDescent="0.25">
      <c r="A98" s="261"/>
      <c r="B98" s="261"/>
      <c r="C98" s="257"/>
      <c r="D98" s="257"/>
      <c r="E98" s="257"/>
      <c r="F98" s="257"/>
      <c r="G98" s="257"/>
      <c r="H98" s="257"/>
      <c r="I98" s="257"/>
      <c r="J98" s="257"/>
      <c r="K98" s="257"/>
      <c r="L98" s="257"/>
    </row>
    <row r="99" spans="1:12" s="42" customFormat="1" x14ac:dyDescent="0.25">
      <c r="A99" s="255">
        <f>+A93+1</f>
        <v>13</v>
      </c>
      <c r="B99" s="255" t="s">
        <v>1020</v>
      </c>
      <c r="C99" s="256" t="str">
        <f>+HLOOKUP(A99,'Review Log'!$A$4:$AP$6,3,FALSE)</f>
        <v>Does the State have to pay to use the IT software?</v>
      </c>
      <c r="D99" s="257"/>
      <c r="E99" s="257"/>
      <c r="F99" s="257"/>
      <c r="G99" s="257"/>
      <c r="H99" s="257"/>
      <c r="I99" s="257"/>
      <c r="J99" s="257"/>
      <c r="K99" s="257"/>
      <c r="L99" s="257"/>
    </row>
    <row r="100" spans="1:12" s="42" customFormat="1" x14ac:dyDescent="0.25">
      <c r="A100" s="255"/>
      <c r="B100" s="255"/>
      <c r="C100" s="259" t="s">
        <v>8</v>
      </c>
      <c r="D100" s="468" t="s">
        <v>933</v>
      </c>
      <c r="E100" s="468"/>
      <c r="F100" s="468"/>
      <c r="G100" s="468"/>
      <c r="H100" s="468"/>
      <c r="I100" s="468"/>
      <c r="J100" s="468"/>
      <c r="K100" s="468"/>
      <c r="L100" s="468"/>
    </row>
    <row r="101" spans="1:12" s="42" customFormat="1" x14ac:dyDescent="0.25">
      <c r="A101" s="261"/>
      <c r="B101" s="261"/>
      <c r="C101" s="259" t="s">
        <v>8</v>
      </c>
      <c r="D101" s="468" t="s">
        <v>934</v>
      </c>
      <c r="E101" s="468"/>
      <c r="F101" s="468"/>
      <c r="G101" s="468"/>
      <c r="H101" s="468"/>
      <c r="I101" s="468"/>
      <c r="J101" s="468"/>
      <c r="K101" s="468"/>
      <c r="L101" s="468"/>
    </row>
    <row r="102" spans="1:12" s="42" customFormat="1" x14ac:dyDescent="0.25">
      <c r="A102" s="261"/>
      <c r="B102" s="261"/>
      <c r="C102" s="257"/>
      <c r="D102" s="257"/>
      <c r="E102" s="257"/>
      <c r="F102" s="257"/>
      <c r="G102" s="257"/>
      <c r="H102" s="257"/>
      <c r="I102" s="257"/>
      <c r="J102" s="257"/>
      <c r="K102" s="257"/>
      <c r="L102" s="257"/>
    </row>
    <row r="103" spans="1:12" s="42" customFormat="1" x14ac:dyDescent="0.25">
      <c r="A103" s="255">
        <f>+A99+1</f>
        <v>14</v>
      </c>
      <c r="B103" s="262" t="s">
        <v>1016</v>
      </c>
      <c r="C103" s="256" t="str">
        <f>+HLOOKUP(A103,'Review Log'!$A$4:$AP$6,3,FALSE)</f>
        <v>Arrangement Effective Date</v>
      </c>
      <c r="D103" s="274"/>
      <c r="E103" s="275"/>
      <c r="F103" s="275"/>
      <c r="G103" s="275"/>
      <c r="H103" s="275"/>
      <c r="I103" s="275"/>
      <c r="J103" s="275"/>
      <c r="K103" s="275"/>
      <c r="L103" s="275"/>
    </row>
    <row r="104" spans="1:12" s="42" customFormat="1" ht="14.45" customHeight="1" x14ac:dyDescent="0.25">
      <c r="A104" s="262"/>
      <c r="B104" s="257"/>
      <c r="C104" s="276" t="s">
        <v>8</v>
      </c>
      <c r="D104" s="469" t="s">
        <v>1093</v>
      </c>
      <c r="E104" s="469"/>
      <c r="F104" s="469"/>
      <c r="G104" s="469"/>
      <c r="H104" s="469"/>
      <c r="I104" s="469"/>
      <c r="J104" s="469"/>
      <c r="K104" s="469"/>
      <c r="L104" s="469"/>
    </row>
    <row r="105" spans="1:12" s="127" customFormat="1" x14ac:dyDescent="0.25">
      <c r="A105" s="262"/>
      <c r="B105" s="257"/>
      <c r="C105" s="276"/>
      <c r="D105" s="469"/>
      <c r="E105" s="469"/>
      <c r="F105" s="469"/>
      <c r="G105" s="469"/>
      <c r="H105" s="469"/>
      <c r="I105" s="469"/>
      <c r="J105" s="469"/>
      <c r="K105" s="469"/>
      <c r="L105" s="469"/>
    </row>
    <row r="106" spans="1:12" s="122" customFormat="1" x14ac:dyDescent="0.25">
      <c r="A106" s="262"/>
      <c r="B106" s="262"/>
      <c r="C106" s="276"/>
      <c r="D106" s="277"/>
      <c r="E106" s="277"/>
      <c r="F106" s="277"/>
      <c r="G106" s="277"/>
      <c r="H106" s="277"/>
      <c r="I106" s="277"/>
      <c r="J106" s="277"/>
      <c r="K106" s="277"/>
      <c r="L106" s="277"/>
    </row>
    <row r="107" spans="1:12" s="42" customFormat="1" x14ac:dyDescent="0.25">
      <c r="A107" s="255">
        <f>+A103+1</f>
        <v>15</v>
      </c>
      <c r="B107" s="255" t="s">
        <v>1017</v>
      </c>
      <c r="C107" s="256" t="str">
        <f>+HLOOKUP(A107,'Review Log'!$A$4:$AP$6,3,FALSE)</f>
        <v>Start of Subscription Term (per GASB)</v>
      </c>
      <c r="D107" s="274"/>
      <c r="E107" s="275"/>
      <c r="F107" s="275"/>
      <c r="G107" s="275"/>
      <c r="H107" s="275"/>
      <c r="I107" s="275"/>
      <c r="J107" s="275"/>
      <c r="K107" s="275"/>
      <c r="L107" s="275"/>
    </row>
    <row r="108" spans="1:12" s="113" customFormat="1" x14ac:dyDescent="0.25">
      <c r="A108" s="255"/>
      <c r="B108" s="255"/>
      <c r="C108" s="276" t="s">
        <v>8</v>
      </c>
      <c r="D108" s="274" t="s">
        <v>1079</v>
      </c>
      <c r="E108" s="275"/>
      <c r="F108" s="275"/>
      <c r="G108" s="275"/>
      <c r="H108" s="275"/>
      <c r="I108" s="275"/>
      <c r="J108" s="275"/>
      <c r="K108" s="275"/>
      <c r="L108" s="275"/>
    </row>
    <row r="109" spans="1:12" s="42" customFormat="1" x14ac:dyDescent="0.25">
      <c r="A109" s="262"/>
      <c r="B109" s="262"/>
      <c r="C109" s="276" t="s">
        <v>8</v>
      </c>
      <c r="D109" s="469" t="s">
        <v>1094</v>
      </c>
      <c r="E109" s="469"/>
      <c r="F109" s="469"/>
      <c r="G109" s="469"/>
      <c r="H109" s="469"/>
      <c r="I109" s="469"/>
      <c r="J109" s="469"/>
      <c r="K109" s="469"/>
      <c r="L109" s="469"/>
    </row>
    <row r="110" spans="1:12" s="42" customFormat="1" x14ac:dyDescent="0.25">
      <c r="A110" s="262"/>
      <c r="B110" s="262"/>
      <c r="C110" s="276"/>
      <c r="D110" s="469"/>
      <c r="E110" s="469"/>
      <c r="F110" s="469"/>
      <c r="G110" s="469"/>
      <c r="H110" s="469"/>
      <c r="I110" s="469"/>
      <c r="J110" s="469"/>
      <c r="K110" s="469"/>
      <c r="L110" s="469"/>
    </row>
    <row r="111" spans="1:12" s="42" customFormat="1" x14ac:dyDescent="0.25">
      <c r="A111" s="262"/>
      <c r="B111" s="262"/>
      <c r="C111" s="276"/>
      <c r="D111" s="469"/>
      <c r="E111" s="469"/>
      <c r="F111" s="469"/>
      <c r="G111" s="469"/>
      <c r="H111" s="469"/>
      <c r="I111" s="469"/>
      <c r="J111" s="469"/>
      <c r="K111" s="469"/>
      <c r="L111" s="469"/>
    </row>
    <row r="112" spans="1:12" s="42" customFormat="1" x14ac:dyDescent="0.25">
      <c r="A112" s="262"/>
      <c r="B112" s="262"/>
      <c r="C112" s="276" t="s">
        <v>8</v>
      </c>
      <c r="D112" s="469" t="s">
        <v>1095</v>
      </c>
      <c r="E112" s="469"/>
      <c r="F112" s="469"/>
      <c r="G112" s="469"/>
      <c r="H112" s="469"/>
      <c r="I112" s="469"/>
      <c r="J112" s="469"/>
      <c r="K112" s="469"/>
      <c r="L112" s="469"/>
    </row>
    <row r="113" spans="1:12" s="42" customFormat="1" x14ac:dyDescent="0.25">
      <c r="A113" s="262"/>
      <c r="B113" s="262"/>
      <c r="C113" s="276"/>
      <c r="D113" s="469"/>
      <c r="E113" s="469"/>
      <c r="F113" s="469"/>
      <c r="G113" s="469"/>
      <c r="H113" s="469"/>
      <c r="I113" s="469"/>
      <c r="J113" s="469"/>
      <c r="K113" s="469"/>
      <c r="L113" s="469"/>
    </row>
    <row r="114" spans="1:12" s="42" customFormat="1" x14ac:dyDescent="0.25">
      <c r="A114" s="261"/>
      <c r="B114" s="261"/>
      <c r="C114" s="277"/>
      <c r="D114" s="277"/>
      <c r="E114" s="277"/>
      <c r="F114" s="277"/>
      <c r="G114" s="277"/>
      <c r="H114" s="277"/>
      <c r="I114" s="277"/>
      <c r="J114" s="277"/>
      <c r="K114" s="277"/>
      <c r="L114" s="277"/>
    </row>
    <row r="115" spans="1:12" s="141" customFormat="1" x14ac:dyDescent="0.25">
      <c r="A115" s="261">
        <f>+A107+1</f>
        <v>16</v>
      </c>
      <c r="B115" s="261" t="s">
        <v>971</v>
      </c>
      <c r="C115" s="295" t="s">
        <v>1164</v>
      </c>
      <c r="D115" s="277"/>
      <c r="E115" s="277"/>
      <c r="F115" s="277"/>
      <c r="G115" s="277"/>
      <c r="H115" s="277"/>
      <c r="I115" s="277"/>
      <c r="J115" s="277"/>
      <c r="K115" s="277"/>
      <c r="L115" s="277"/>
    </row>
    <row r="116" spans="1:12" s="141" customFormat="1" x14ac:dyDescent="0.25">
      <c r="A116" s="261"/>
      <c r="B116" s="261"/>
      <c r="C116" s="259" t="s">
        <v>8</v>
      </c>
      <c r="D116" s="469" t="s">
        <v>1222</v>
      </c>
      <c r="E116" s="469"/>
      <c r="F116" s="469"/>
      <c r="G116" s="469"/>
      <c r="H116" s="469"/>
      <c r="I116" s="469"/>
      <c r="J116" s="469"/>
      <c r="K116" s="469"/>
      <c r="L116" s="469"/>
    </row>
    <row r="117" spans="1:12" s="141" customFormat="1" x14ac:dyDescent="0.25">
      <c r="A117" s="261"/>
      <c r="B117" s="261"/>
      <c r="C117" s="277"/>
      <c r="D117" s="469"/>
      <c r="E117" s="469"/>
      <c r="F117" s="469"/>
      <c r="G117" s="469"/>
      <c r="H117" s="469"/>
      <c r="I117" s="469"/>
      <c r="J117" s="469"/>
      <c r="K117" s="469"/>
      <c r="L117" s="469"/>
    </row>
    <row r="118" spans="1:12" s="141" customFormat="1" x14ac:dyDescent="0.25">
      <c r="A118" s="261"/>
      <c r="B118" s="261"/>
      <c r="C118" s="259" t="s">
        <v>8</v>
      </c>
      <c r="D118" s="469"/>
      <c r="E118" s="469"/>
      <c r="F118" s="469"/>
      <c r="G118" s="469"/>
      <c r="H118" s="469"/>
      <c r="I118" s="469"/>
      <c r="J118" s="469"/>
      <c r="K118" s="469"/>
      <c r="L118" s="469"/>
    </row>
    <row r="119" spans="1:12" s="141" customFormat="1" x14ac:dyDescent="0.25">
      <c r="A119" s="261"/>
      <c r="B119" s="261"/>
      <c r="C119" s="277"/>
      <c r="D119" s="469"/>
      <c r="E119" s="469"/>
      <c r="F119" s="469"/>
      <c r="G119" s="469"/>
      <c r="H119" s="469"/>
      <c r="I119" s="469"/>
      <c r="J119" s="469"/>
      <c r="K119" s="469"/>
      <c r="L119" s="469"/>
    </row>
    <row r="120" spans="1:12" s="141" customFormat="1" x14ac:dyDescent="0.25">
      <c r="A120" s="261"/>
      <c r="B120" s="261"/>
      <c r="C120" s="259" t="s">
        <v>8</v>
      </c>
      <c r="D120" s="469"/>
      <c r="E120" s="469"/>
      <c r="F120" s="469"/>
      <c r="G120" s="469"/>
      <c r="H120" s="469"/>
      <c r="I120" s="469"/>
      <c r="J120" s="469"/>
      <c r="K120" s="469"/>
      <c r="L120" s="469"/>
    </row>
    <row r="121" spans="1:12" s="141" customFormat="1" x14ac:dyDescent="0.25">
      <c r="A121" s="261"/>
      <c r="B121" s="261"/>
      <c r="C121" s="259"/>
      <c r="D121" s="469"/>
      <c r="E121" s="469"/>
      <c r="F121" s="469"/>
      <c r="G121" s="469"/>
      <c r="H121" s="469"/>
      <c r="I121" s="469"/>
      <c r="J121" s="469"/>
      <c r="K121" s="469"/>
      <c r="L121" s="469"/>
    </row>
    <row r="122" spans="1:12" s="141" customFormat="1" x14ac:dyDescent="0.25">
      <c r="A122" s="261"/>
      <c r="B122" s="261"/>
      <c r="C122" s="277"/>
      <c r="D122" s="469"/>
      <c r="E122" s="469"/>
      <c r="F122" s="469"/>
      <c r="G122" s="469"/>
      <c r="H122" s="469"/>
      <c r="I122" s="469"/>
      <c r="J122" s="469"/>
      <c r="K122" s="469"/>
      <c r="L122" s="469"/>
    </row>
    <row r="123" spans="1:12" s="141" customFormat="1" x14ac:dyDescent="0.25">
      <c r="A123" s="261"/>
      <c r="B123" s="261"/>
      <c r="C123" s="259"/>
      <c r="D123" s="469"/>
      <c r="E123" s="469"/>
      <c r="F123" s="469"/>
      <c r="G123" s="469"/>
      <c r="H123" s="469"/>
      <c r="I123" s="469"/>
      <c r="J123" s="469"/>
      <c r="K123" s="469"/>
      <c r="L123" s="469"/>
    </row>
    <row r="124" spans="1:12" s="141" customFormat="1" x14ac:dyDescent="0.25">
      <c r="A124" s="261"/>
      <c r="B124" s="261"/>
      <c r="C124" s="259"/>
      <c r="D124" s="277"/>
      <c r="E124" s="277"/>
      <c r="F124" s="277"/>
      <c r="G124" s="277"/>
      <c r="H124" s="277"/>
      <c r="I124" s="277"/>
      <c r="J124" s="277"/>
      <c r="K124" s="277"/>
      <c r="L124" s="277"/>
    </row>
    <row r="125" spans="1:12" s="118" customFormat="1" ht="15" customHeight="1" x14ac:dyDescent="0.25">
      <c r="A125" s="279"/>
      <c r="B125" s="279"/>
      <c r="C125" s="259"/>
      <c r="D125" s="296" t="s">
        <v>1092</v>
      </c>
      <c r="E125" s="297"/>
      <c r="F125" s="297"/>
      <c r="G125" s="297"/>
      <c r="H125" s="297"/>
      <c r="I125" s="297"/>
      <c r="J125" s="297"/>
      <c r="K125" s="297"/>
      <c r="L125" s="297"/>
    </row>
    <row r="126" spans="1:12" s="293" customFormat="1" ht="15" customHeight="1" x14ac:dyDescent="0.25">
      <c r="A126" s="298"/>
      <c r="B126" s="279"/>
      <c r="C126" s="259"/>
      <c r="D126" s="490" t="s">
        <v>1223</v>
      </c>
      <c r="E126" s="491"/>
      <c r="F126" s="491"/>
      <c r="G126" s="491"/>
      <c r="H126" s="491"/>
      <c r="I126" s="491"/>
      <c r="J126" s="491"/>
      <c r="K126" s="491"/>
      <c r="L126" s="491"/>
    </row>
    <row r="127" spans="1:12" s="293" customFormat="1" ht="14.45" customHeight="1" x14ac:dyDescent="0.25">
      <c r="A127" s="298"/>
      <c r="B127" s="279"/>
      <c r="C127" s="259"/>
      <c r="D127" s="491"/>
      <c r="E127" s="491"/>
      <c r="F127" s="491"/>
      <c r="G127" s="491"/>
      <c r="H127" s="491"/>
      <c r="I127" s="491"/>
      <c r="J127" s="491"/>
      <c r="K127" s="491"/>
      <c r="L127" s="491"/>
    </row>
    <row r="128" spans="1:12" s="294" customFormat="1" ht="15" customHeight="1" x14ac:dyDescent="0.25">
      <c r="A128" s="298"/>
      <c r="B128" s="279"/>
      <c r="C128" s="259"/>
      <c r="D128" s="491"/>
      <c r="E128" s="491"/>
      <c r="F128" s="491"/>
      <c r="G128" s="491"/>
      <c r="H128" s="491"/>
      <c r="I128" s="491"/>
      <c r="J128" s="491"/>
      <c r="K128" s="491"/>
      <c r="L128" s="491"/>
    </row>
    <row r="129" spans="1:12" s="142" customFormat="1" ht="15" customHeight="1" x14ac:dyDescent="0.25">
      <c r="A129" s="279"/>
      <c r="B129" s="279"/>
      <c r="C129" s="259"/>
      <c r="D129" s="299"/>
      <c r="E129" s="300"/>
      <c r="F129" s="300"/>
      <c r="G129" s="300"/>
      <c r="H129" s="300"/>
      <c r="I129" s="300"/>
      <c r="J129" s="300"/>
      <c r="K129" s="300"/>
      <c r="L129" s="300"/>
    </row>
    <row r="130" spans="1:12" s="142" customFormat="1" x14ac:dyDescent="0.25">
      <c r="A130" s="298"/>
      <c r="B130" s="279"/>
      <c r="C130" s="288"/>
      <c r="D130" s="491" t="s">
        <v>1162</v>
      </c>
      <c r="E130" s="491"/>
      <c r="F130" s="491"/>
      <c r="G130" s="491"/>
      <c r="H130" s="491"/>
      <c r="I130" s="491"/>
      <c r="J130" s="491"/>
      <c r="K130" s="491"/>
      <c r="L130" s="491"/>
    </row>
    <row r="131" spans="1:12" s="142" customFormat="1" x14ac:dyDescent="0.25">
      <c r="A131" s="298"/>
      <c r="B131" s="279"/>
      <c r="C131" s="288"/>
      <c r="D131" s="491"/>
      <c r="E131" s="491"/>
      <c r="F131" s="491"/>
      <c r="G131" s="491"/>
      <c r="H131" s="491"/>
      <c r="I131" s="491"/>
      <c r="J131" s="491"/>
      <c r="K131" s="491"/>
      <c r="L131" s="491"/>
    </row>
    <row r="132" spans="1:12" s="142" customFormat="1" x14ac:dyDescent="0.25">
      <c r="A132" s="298"/>
      <c r="B132" s="279"/>
      <c r="C132" s="288"/>
      <c r="D132" s="301"/>
      <c r="E132" s="301"/>
      <c r="F132" s="301"/>
      <c r="G132" s="301"/>
      <c r="H132" s="301"/>
      <c r="I132" s="301"/>
      <c r="J132" s="301"/>
      <c r="K132" s="301"/>
      <c r="L132" s="301"/>
    </row>
    <row r="133" spans="1:12" s="142" customFormat="1" x14ac:dyDescent="0.25">
      <c r="A133" s="298"/>
      <c r="B133" s="279"/>
      <c r="C133" s="288"/>
      <c r="D133" s="491" t="s">
        <v>1160</v>
      </c>
      <c r="E133" s="491"/>
      <c r="F133" s="491"/>
      <c r="G133" s="491"/>
      <c r="H133" s="491"/>
      <c r="I133" s="491"/>
      <c r="J133" s="491"/>
      <c r="K133" s="491"/>
      <c r="L133" s="491"/>
    </row>
    <row r="134" spans="1:12" s="142" customFormat="1" x14ac:dyDescent="0.25">
      <c r="A134" s="298"/>
      <c r="B134" s="279"/>
      <c r="C134" s="288"/>
      <c r="D134" s="491"/>
      <c r="E134" s="491"/>
      <c r="F134" s="491"/>
      <c r="G134" s="491"/>
      <c r="H134" s="491"/>
      <c r="I134" s="491"/>
      <c r="J134" s="491"/>
      <c r="K134" s="491"/>
      <c r="L134" s="491"/>
    </row>
    <row r="135" spans="1:12" s="142" customFormat="1" x14ac:dyDescent="0.25">
      <c r="A135" s="298"/>
      <c r="B135" s="279"/>
      <c r="C135" s="288"/>
      <c r="D135" s="491"/>
      <c r="E135" s="491"/>
      <c r="F135" s="491"/>
      <c r="G135" s="491"/>
      <c r="H135" s="491"/>
      <c r="I135" s="491"/>
      <c r="J135" s="491"/>
      <c r="K135" s="491"/>
      <c r="L135" s="491"/>
    </row>
    <row r="136" spans="1:12" s="294" customFormat="1" ht="15" customHeight="1" x14ac:dyDescent="0.25">
      <c r="A136" s="298"/>
      <c r="B136" s="279"/>
      <c r="C136" s="259"/>
      <c r="D136" s="491"/>
      <c r="E136" s="491"/>
      <c r="F136" s="491"/>
      <c r="G136" s="491"/>
      <c r="H136" s="491"/>
      <c r="I136" s="491"/>
      <c r="J136" s="491"/>
      <c r="K136" s="491"/>
      <c r="L136" s="491"/>
    </row>
    <row r="137" spans="1:12" s="294" customFormat="1" ht="15" customHeight="1" x14ac:dyDescent="0.25">
      <c r="A137" s="298"/>
      <c r="B137" s="279"/>
      <c r="C137" s="259"/>
      <c r="D137" s="301"/>
      <c r="E137" s="301"/>
      <c r="F137" s="301"/>
      <c r="G137" s="301"/>
      <c r="H137" s="301"/>
      <c r="I137" s="301"/>
      <c r="J137" s="301"/>
      <c r="K137" s="301"/>
      <c r="L137" s="301"/>
    </row>
    <row r="138" spans="1:12" s="294" customFormat="1" x14ac:dyDescent="0.25">
      <c r="A138" s="298"/>
      <c r="B138" s="279"/>
      <c r="C138" s="259"/>
      <c r="D138" s="491" t="s">
        <v>1159</v>
      </c>
      <c r="E138" s="491"/>
      <c r="F138" s="491"/>
      <c r="G138" s="491"/>
      <c r="H138" s="491"/>
      <c r="I138" s="491"/>
      <c r="J138" s="491"/>
      <c r="K138" s="491"/>
      <c r="L138" s="491"/>
    </row>
    <row r="139" spans="1:12" s="294" customFormat="1" x14ac:dyDescent="0.25">
      <c r="A139" s="298"/>
      <c r="B139" s="279"/>
      <c r="C139" s="288"/>
      <c r="D139" s="491"/>
      <c r="E139" s="491"/>
      <c r="F139" s="491"/>
      <c r="G139" s="491"/>
      <c r="H139" s="491"/>
      <c r="I139" s="491"/>
      <c r="J139" s="491"/>
      <c r="K139" s="491"/>
      <c r="L139" s="491"/>
    </row>
    <row r="140" spans="1:12" s="294" customFormat="1" x14ac:dyDescent="0.25">
      <c r="A140" s="298"/>
      <c r="B140" s="279"/>
      <c r="C140" s="288"/>
      <c r="D140" s="301"/>
      <c r="E140" s="301"/>
      <c r="F140" s="301"/>
      <c r="G140" s="301"/>
      <c r="H140" s="301"/>
      <c r="I140" s="301"/>
      <c r="J140" s="301"/>
      <c r="K140" s="301"/>
      <c r="L140" s="301"/>
    </row>
    <row r="141" spans="1:12" s="293" customFormat="1" x14ac:dyDescent="0.25">
      <c r="A141" s="298"/>
      <c r="B141" s="279"/>
      <c r="C141" s="288"/>
      <c r="D141" s="491" t="s">
        <v>1161</v>
      </c>
      <c r="E141" s="491"/>
      <c r="F141" s="491"/>
      <c r="G141" s="491"/>
      <c r="H141" s="491"/>
      <c r="I141" s="491"/>
      <c r="J141" s="491"/>
      <c r="K141" s="491"/>
      <c r="L141" s="491"/>
    </row>
    <row r="142" spans="1:12" s="293" customFormat="1" x14ac:dyDescent="0.25">
      <c r="A142" s="298"/>
      <c r="B142" s="279"/>
      <c r="C142" s="288"/>
      <c r="D142" s="491"/>
      <c r="E142" s="491"/>
      <c r="F142" s="491"/>
      <c r="G142" s="491"/>
      <c r="H142" s="491"/>
      <c r="I142" s="491"/>
      <c r="J142" s="491"/>
      <c r="K142" s="491"/>
      <c r="L142" s="491"/>
    </row>
    <row r="143" spans="1:12" s="293" customFormat="1" x14ac:dyDescent="0.25">
      <c r="A143" s="298"/>
      <c r="B143" s="279"/>
      <c r="C143" s="288"/>
      <c r="D143" s="283"/>
      <c r="E143" s="302"/>
      <c r="F143" s="302"/>
      <c r="G143" s="302"/>
      <c r="H143" s="302"/>
      <c r="I143" s="302"/>
      <c r="J143" s="302"/>
      <c r="K143" s="302"/>
      <c r="L143" s="302"/>
    </row>
    <row r="144" spans="1:12" s="143" customFormat="1" x14ac:dyDescent="0.25">
      <c r="A144" s="279"/>
      <c r="B144" s="279"/>
      <c r="C144" s="259" t="s">
        <v>8</v>
      </c>
      <c r="D144" s="473" t="s">
        <v>1163</v>
      </c>
      <c r="E144" s="473"/>
      <c r="F144" s="473"/>
      <c r="G144" s="473"/>
      <c r="H144" s="473"/>
      <c r="I144" s="473"/>
      <c r="J144" s="473"/>
      <c r="K144" s="473"/>
      <c r="L144" s="473"/>
    </row>
    <row r="145" spans="1:12" s="143" customFormat="1" x14ac:dyDescent="0.25">
      <c r="A145" s="279"/>
      <c r="B145" s="279"/>
      <c r="C145" s="288"/>
      <c r="D145" s="473"/>
      <c r="E145" s="473"/>
      <c r="F145" s="473"/>
      <c r="G145" s="473"/>
      <c r="H145" s="473"/>
      <c r="I145" s="473"/>
      <c r="J145" s="473"/>
      <c r="K145" s="473"/>
      <c r="L145" s="473"/>
    </row>
    <row r="146" spans="1:12" s="143" customFormat="1" x14ac:dyDescent="0.25">
      <c r="A146" s="279"/>
      <c r="B146" s="279"/>
      <c r="C146" s="288"/>
      <c r="D146" s="473"/>
      <c r="E146" s="473"/>
      <c r="F146" s="473"/>
      <c r="G146" s="473"/>
      <c r="H146" s="473"/>
      <c r="I146" s="473"/>
      <c r="J146" s="473"/>
      <c r="K146" s="473"/>
      <c r="L146" s="473"/>
    </row>
    <row r="147" spans="1:12" s="143" customFormat="1" x14ac:dyDescent="0.25">
      <c r="A147" s="279"/>
      <c r="B147" s="279"/>
      <c r="C147" s="288"/>
      <c r="D147" s="303"/>
      <c r="E147" s="303"/>
      <c r="F147" s="303"/>
      <c r="G147" s="303"/>
      <c r="H147" s="303"/>
      <c r="I147" s="303"/>
      <c r="J147" s="303"/>
      <c r="K147" s="303"/>
      <c r="L147" s="303"/>
    </row>
    <row r="148" spans="1:12" s="140" customFormat="1" x14ac:dyDescent="0.25">
      <c r="A148" s="146"/>
      <c r="B148" s="146"/>
      <c r="C148" s="477" t="s">
        <v>1109</v>
      </c>
      <c r="D148" s="477"/>
      <c r="E148" s="477"/>
      <c r="F148" s="477"/>
      <c r="G148" s="477"/>
      <c r="H148" s="477"/>
      <c r="I148" s="477"/>
      <c r="J148" s="477"/>
      <c r="K148" s="477"/>
      <c r="L148" s="477"/>
    </row>
    <row r="149" spans="1:12" s="140" customFormat="1" x14ac:dyDescent="0.25">
      <c r="A149" s="145"/>
      <c r="B149" s="145"/>
      <c r="C149" s="478"/>
      <c r="D149" s="478"/>
      <c r="E149" s="478"/>
      <c r="F149" s="478"/>
      <c r="G149" s="478"/>
      <c r="H149" s="478"/>
      <c r="I149" s="478"/>
      <c r="J149" s="478"/>
      <c r="K149" s="478"/>
      <c r="L149" s="478"/>
    </row>
    <row r="150" spans="1:12" s="257" customFormat="1" x14ac:dyDescent="0.25">
      <c r="A150" s="261"/>
      <c r="B150" s="261"/>
      <c r="C150" s="277"/>
      <c r="D150" s="277"/>
      <c r="E150" s="277"/>
      <c r="F150" s="277"/>
      <c r="G150" s="277"/>
      <c r="H150" s="277"/>
      <c r="I150" s="277"/>
      <c r="J150" s="277"/>
      <c r="K150" s="277"/>
      <c r="L150" s="277"/>
    </row>
    <row r="151" spans="1:12" s="257" customFormat="1" x14ac:dyDescent="0.25">
      <c r="A151" s="255">
        <f>+A115+1</f>
        <v>17</v>
      </c>
      <c r="B151" s="255" t="s">
        <v>1018</v>
      </c>
      <c r="C151" s="476" t="str">
        <f>+HLOOKUP(A151,'Review Log'!$A$4:$AP$6,3,FALSE)</f>
        <v>Do both parties have the right to cancel at anytime, or after notice, for any reason, without permission from the other party?</v>
      </c>
      <c r="D151" s="476"/>
      <c r="E151" s="476"/>
      <c r="F151" s="476"/>
      <c r="G151" s="476"/>
      <c r="H151" s="476"/>
      <c r="I151" s="476"/>
      <c r="J151" s="476"/>
      <c r="K151" s="476"/>
      <c r="L151" s="476"/>
    </row>
    <row r="152" spans="1:12" s="257" customFormat="1" x14ac:dyDescent="0.25">
      <c r="A152" s="255"/>
      <c r="B152" s="255"/>
      <c r="C152" s="476"/>
      <c r="D152" s="476"/>
      <c r="E152" s="476"/>
      <c r="F152" s="476"/>
      <c r="G152" s="476"/>
      <c r="H152" s="476"/>
      <c r="I152" s="476"/>
      <c r="J152" s="476"/>
      <c r="K152" s="476"/>
      <c r="L152" s="476"/>
    </row>
    <row r="153" spans="1:12" s="257" customFormat="1" x14ac:dyDescent="0.25">
      <c r="A153" s="261"/>
      <c r="B153" s="261"/>
      <c r="C153" s="259" t="s">
        <v>8</v>
      </c>
      <c r="D153" s="483" t="s">
        <v>1091</v>
      </c>
      <c r="E153" s="468"/>
      <c r="F153" s="468"/>
      <c r="G153" s="468"/>
      <c r="H153" s="468"/>
      <c r="I153" s="468"/>
      <c r="J153" s="468"/>
      <c r="K153" s="468"/>
      <c r="L153" s="468"/>
    </row>
    <row r="154" spans="1:12" s="257" customFormat="1" x14ac:dyDescent="0.25">
      <c r="A154" s="261"/>
      <c r="B154" s="261"/>
      <c r="D154" s="470" t="s">
        <v>1104</v>
      </c>
      <c r="E154" s="468"/>
      <c r="F154" s="468"/>
      <c r="G154" s="468"/>
      <c r="H154" s="468"/>
      <c r="I154" s="468"/>
      <c r="J154" s="468"/>
      <c r="K154" s="468"/>
      <c r="L154" s="468"/>
    </row>
    <row r="155" spans="1:12" s="257" customFormat="1" x14ac:dyDescent="0.25">
      <c r="A155" s="261"/>
      <c r="B155" s="261"/>
      <c r="D155" s="468"/>
      <c r="E155" s="468"/>
      <c r="F155" s="468"/>
      <c r="G155" s="468"/>
      <c r="H155" s="468"/>
      <c r="I155" s="468"/>
      <c r="J155" s="468"/>
      <c r="K155" s="468"/>
      <c r="L155" s="468"/>
    </row>
    <row r="156" spans="1:12" s="257" customFormat="1" x14ac:dyDescent="0.25">
      <c r="A156" s="261"/>
      <c r="B156" s="261"/>
      <c r="D156" s="470" t="s">
        <v>1105</v>
      </c>
      <c r="E156" s="468"/>
      <c r="F156" s="468"/>
      <c r="G156" s="468"/>
      <c r="H156" s="468"/>
      <c r="I156" s="468"/>
      <c r="J156" s="468"/>
      <c r="K156" s="468"/>
      <c r="L156" s="468"/>
    </row>
    <row r="157" spans="1:12" s="257" customFormat="1" x14ac:dyDescent="0.25">
      <c r="A157" s="261"/>
      <c r="B157" s="261"/>
      <c r="D157" s="468"/>
      <c r="E157" s="468"/>
      <c r="F157" s="468"/>
      <c r="G157" s="468"/>
      <c r="H157" s="468"/>
      <c r="I157" s="468"/>
      <c r="J157" s="468"/>
      <c r="K157" s="468"/>
      <c r="L157" s="468"/>
    </row>
    <row r="158" spans="1:12" s="257" customFormat="1" x14ac:dyDescent="0.25">
      <c r="A158" s="261"/>
      <c r="B158" s="261"/>
    </row>
    <row r="159" spans="1:12" s="257" customFormat="1" x14ac:dyDescent="0.25">
      <c r="A159" s="261">
        <f>+A151+1</f>
        <v>18</v>
      </c>
      <c r="B159" s="261" t="s">
        <v>971</v>
      </c>
      <c r="C159" s="476" t="str">
        <f>+HLOOKUP(A159,'Review Log'!$A$4:$AP$6,3,FALSE)</f>
        <v xml:space="preserve">If both parties have the right to cancel at anytime without cause, if the State cancels, will it receive a refund of any unearned payments?  </v>
      </c>
      <c r="D159" s="476"/>
      <c r="E159" s="476"/>
      <c r="F159" s="476"/>
      <c r="G159" s="476"/>
      <c r="H159" s="476"/>
      <c r="I159" s="476"/>
      <c r="J159" s="476"/>
      <c r="K159" s="476"/>
      <c r="L159" s="476"/>
    </row>
    <row r="160" spans="1:12" s="257" customFormat="1" x14ac:dyDescent="0.25">
      <c r="A160" s="261"/>
      <c r="B160" s="261"/>
      <c r="C160" s="476"/>
      <c r="D160" s="476"/>
      <c r="E160" s="476"/>
      <c r="F160" s="476"/>
      <c r="G160" s="476"/>
      <c r="H160" s="476"/>
      <c r="I160" s="476"/>
      <c r="J160" s="476"/>
      <c r="K160" s="476"/>
      <c r="L160" s="476"/>
    </row>
    <row r="161" spans="1:12" s="257" customFormat="1" x14ac:dyDescent="0.25">
      <c r="A161" s="261"/>
      <c r="B161" s="261"/>
      <c r="C161" s="259" t="s">
        <v>8</v>
      </c>
      <c r="D161" s="470" t="s">
        <v>1075</v>
      </c>
      <c r="E161" s="472"/>
      <c r="F161" s="472"/>
      <c r="G161" s="472"/>
      <c r="H161" s="472"/>
      <c r="I161" s="472"/>
      <c r="J161" s="472"/>
      <c r="K161" s="472"/>
      <c r="L161" s="472"/>
    </row>
    <row r="162" spans="1:12" s="257" customFormat="1" x14ac:dyDescent="0.25">
      <c r="A162" s="261"/>
      <c r="B162" s="261"/>
      <c r="C162" s="259"/>
      <c r="D162" s="472"/>
      <c r="E162" s="472"/>
      <c r="F162" s="472"/>
      <c r="G162" s="472"/>
      <c r="H162" s="472"/>
      <c r="I162" s="472"/>
      <c r="J162" s="472"/>
      <c r="K162" s="472"/>
      <c r="L162" s="472"/>
    </row>
    <row r="163" spans="1:12" s="257" customFormat="1" x14ac:dyDescent="0.25">
      <c r="A163" s="261"/>
      <c r="B163" s="261"/>
      <c r="C163" s="259"/>
      <c r="D163" s="278"/>
      <c r="E163" s="278"/>
      <c r="F163" s="278"/>
      <c r="G163" s="278"/>
      <c r="H163" s="278"/>
      <c r="I163" s="278"/>
      <c r="J163" s="278"/>
      <c r="K163" s="278"/>
      <c r="L163" s="278"/>
    </row>
    <row r="164" spans="1:12" s="257" customFormat="1" x14ac:dyDescent="0.25">
      <c r="A164" s="261">
        <f>+A159+1</f>
        <v>19</v>
      </c>
      <c r="B164" s="262" t="s">
        <v>971</v>
      </c>
      <c r="C164" s="476" t="str">
        <f>+HLOOKUP(A164,'Review Log'!$A$4:$AP$6,3,FALSE)</f>
        <v>If yes was answered on the  previous two questions, enter the date when both parties can cancel without permission from the other party; otherwise, leave blank.</v>
      </c>
      <c r="D164" s="476"/>
      <c r="E164" s="476"/>
      <c r="F164" s="476"/>
      <c r="G164" s="476"/>
      <c r="H164" s="476"/>
      <c r="I164" s="476"/>
      <c r="J164" s="476"/>
      <c r="K164" s="476"/>
      <c r="L164" s="476"/>
    </row>
    <row r="165" spans="1:12" s="257" customFormat="1" x14ac:dyDescent="0.25">
      <c r="A165" s="261"/>
      <c r="B165" s="261"/>
      <c r="C165" s="476"/>
      <c r="D165" s="476"/>
      <c r="E165" s="476"/>
      <c r="F165" s="476"/>
      <c r="G165" s="476"/>
      <c r="H165" s="476"/>
      <c r="I165" s="476"/>
      <c r="J165" s="476"/>
      <c r="K165" s="476"/>
      <c r="L165" s="476"/>
    </row>
    <row r="166" spans="1:12" s="257" customFormat="1" ht="14.45" customHeight="1" x14ac:dyDescent="0.25">
      <c r="A166" s="261"/>
      <c r="B166" s="261"/>
      <c r="C166" s="259" t="s">
        <v>8</v>
      </c>
      <c r="D166" s="473" t="s">
        <v>1107</v>
      </c>
      <c r="E166" s="468"/>
      <c r="F166" s="468"/>
      <c r="G166" s="468"/>
      <c r="H166" s="468"/>
      <c r="I166" s="468"/>
      <c r="J166" s="468"/>
      <c r="K166" s="468"/>
      <c r="L166" s="468"/>
    </row>
    <row r="167" spans="1:12" s="257" customFormat="1" ht="14.45" customHeight="1" x14ac:dyDescent="0.25">
      <c r="A167" s="261"/>
      <c r="B167" s="261"/>
      <c r="C167" s="259" t="s">
        <v>8</v>
      </c>
      <c r="D167" s="483" t="s">
        <v>1108</v>
      </c>
      <c r="E167" s="468"/>
      <c r="F167" s="468"/>
      <c r="G167" s="468"/>
      <c r="H167" s="468"/>
      <c r="I167" s="468"/>
      <c r="J167" s="468"/>
      <c r="K167" s="468"/>
      <c r="L167" s="468"/>
    </row>
    <row r="168" spans="1:12" s="257" customFormat="1" hidden="1" x14ac:dyDescent="0.25">
      <c r="A168" s="261"/>
      <c r="B168" s="261"/>
      <c r="C168" s="277"/>
      <c r="D168" s="277"/>
      <c r="E168" s="277"/>
      <c r="F168" s="277"/>
      <c r="G168" s="277"/>
      <c r="H168" s="277"/>
      <c r="I168" s="277"/>
      <c r="J168" s="277"/>
      <c r="K168" s="277"/>
      <c r="L168" s="277"/>
    </row>
    <row r="169" spans="1:12" s="257" customFormat="1" x14ac:dyDescent="0.25">
      <c r="A169" s="261">
        <f>+A164+1</f>
        <v>20</v>
      </c>
      <c r="B169" s="262" t="s">
        <v>971</v>
      </c>
      <c r="C169" s="476" t="str">
        <f>+HLOOKUP(A169,'Review Log'!$A$4:$AP$6,3,FALSE)</f>
        <v>If any and all options to extend the arrangement are exercised, enter the date when both parties need to agree to extend the arrangement.  Only leave blank if the State can extend indefinitely.</v>
      </c>
      <c r="D169" s="476"/>
      <c r="E169" s="476"/>
      <c r="F169" s="476"/>
      <c r="G169" s="476"/>
      <c r="H169" s="476"/>
      <c r="I169" s="476"/>
      <c r="J169" s="476"/>
      <c r="K169" s="476"/>
      <c r="L169" s="476"/>
    </row>
    <row r="170" spans="1:12" s="257" customFormat="1" x14ac:dyDescent="0.25">
      <c r="A170" s="261"/>
      <c r="B170" s="261"/>
      <c r="C170" s="476"/>
      <c r="D170" s="476"/>
      <c r="E170" s="476"/>
      <c r="F170" s="476"/>
      <c r="G170" s="476"/>
      <c r="H170" s="476"/>
      <c r="I170" s="476"/>
      <c r="J170" s="476"/>
      <c r="K170" s="476"/>
      <c r="L170" s="476"/>
    </row>
    <row r="171" spans="1:12" s="257" customFormat="1" ht="14.45" customHeight="1" x14ac:dyDescent="0.25">
      <c r="A171" s="261"/>
      <c r="B171" s="261"/>
      <c r="C171" s="259" t="s">
        <v>8</v>
      </c>
      <c r="D171" s="469" t="s">
        <v>1129</v>
      </c>
      <c r="E171" s="469"/>
      <c r="F171" s="469"/>
      <c r="G171" s="469"/>
      <c r="H171" s="469"/>
      <c r="I171" s="469"/>
      <c r="J171" s="469"/>
      <c r="K171" s="469"/>
      <c r="L171" s="469"/>
    </row>
    <row r="172" spans="1:12" s="257" customFormat="1" x14ac:dyDescent="0.25">
      <c r="A172" s="261"/>
      <c r="B172" s="261"/>
      <c r="C172" s="271"/>
      <c r="D172" s="469"/>
      <c r="E172" s="469"/>
      <c r="F172" s="469"/>
      <c r="G172" s="469"/>
      <c r="H172" s="469"/>
      <c r="I172" s="469"/>
      <c r="J172" s="469"/>
      <c r="K172" s="469"/>
      <c r="L172" s="469"/>
    </row>
    <row r="173" spans="1:12" s="257" customFormat="1" x14ac:dyDescent="0.25">
      <c r="A173" s="261"/>
      <c r="B173" s="261"/>
      <c r="C173" s="259" t="s">
        <v>8</v>
      </c>
      <c r="D173" s="469" t="s">
        <v>1131</v>
      </c>
      <c r="E173" s="469"/>
      <c r="F173" s="469"/>
      <c r="G173" s="469"/>
      <c r="H173" s="469"/>
      <c r="I173" s="469"/>
      <c r="J173" s="469"/>
      <c r="K173" s="469"/>
      <c r="L173" s="469"/>
    </row>
    <row r="174" spans="1:12" s="257" customFormat="1" x14ac:dyDescent="0.25">
      <c r="A174" s="261"/>
      <c r="B174" s="261"/>
      <c r="C174" s="271"/>
      <c r="D174" s="469"/>
      <c r="E174" s="469"/>
      <c r="F174" s="469"/>
      <c r="G174" s="469"/>
      <c r="H174" s="469"/>
      <c r="I174" s="469"/>
      <c r="J174" s="469"/>
      <c r="K174" s="469"/>
      <c r="L174" s="469"/>
    </row>
    <row r="175" spans="1:12" s="257" customFormat="1" x14ac:dyDescent="0.25">
      <c r="A175" s="261"/>
      <c r="B175" s="261"/>
      <c r="C175" s="259" t="s">
        <v>8</v>
      </c>
      <c r="D175" s="469" t="s">
        <v>1124</v>
      </c>
      <c r="E175" s="469"/>
      <c r="F175" s="469"/>
      <c r="G175" s="469"/>
      <c r="H175" s="469"/>
      <c r="I175" s="469"/>
      <c r="J175" s="469"/>
      <c r="K175" s="469"/>
      <c r="L175" s="469"/>
    </row>
    <row r="176" spans="1:12" s="257" customFormat="1" x14ac:dyDescent="0.25">
      <c r="A176" s="261"/>
      <c r="B176" s="261"/>
      <c r="C176" s="271"/>
      <c r="D176" s="469"/>
      <c r="E176" s="469"/>
      <c r="F176" s="469"/>
      <c r="G176" s="469"/>
      <c r="H176" s="469"/>
      <c r="I176" s="469"/>
      <c r="J176" s="469"/>
      <c r="K176" s="469"/>
      <c r="L176" s="469"/>
    </row>
    <row r="177" spans="1:12" s="257" customFormat="1" x14ac:dyDescent="0.25">
      <c r="A177" s="261"/>
      <c r="B177" s="261"/>
      <c r="C177" s="259" t="s">
        <v>8</v>
      </c>
      <c r="D177" s="469" t="s">
        <v>1125</v>
      </c>
      <c r="E177" s="469"/>
      <c r="F177" s="469"/>
      <c r="G177" s="469"/>
      <c r="H177" s="469"/>
      <c r="I177" s="469"/>
      <c r="J177" s="469"/>
      <c r="K177" s="469"/>
      <c r="L177" s="469"/>
    </row>
    <row r="178" spans="1:12" s="257" customFormat="1" x14ac:dyDescent="0.25">
      <c r="A178" s="261"/>
      <c r="B178" s="261"/>
      <c r="C178" s="271"/>
      <c r="D178" s="469"/>
      <c r="E178" s="469"/>
      <c r="F178" s="469"/>
      <c r="G178" s="469"/>
      <c r="H178" s="469"/>
      <c r="I178" s="469"/>
      <c r="J178" s="469"/>
      <c r="K178" s="469"/>
      <c r="L178" s="469"/>
    </row>
    <row r="179" spans="1:12" s="257" customFormat="1" x14ac:dyDescent="0.25">
      <c r="A179" s="261"/>
      <c r="B179" s="261"/>
      <c r="C179" s="271"/>
      <c r="D179" s="469"/>
      <c r="E179" s="469"/>
      <c r="F179" s="469"/>
      <c r="G179" s="469"/>
      <c r="H179" s="469"/>
      <c r="I179" s="469"/>
      <c r="J179" s="469"/>
      <c r="K179" s="469"/>
      <c r="L179" s="469"/>
    </row>
    <row r="180" spans="1:12" s="257" customFormat="1" x14ac:dyDescent="0.25">
      <c r="A180" s="261"/>
      <c r="B180" s="261"/>
      <c r="C180" s="277"/>
      <c r="D180" s="277"/>
      <c r="E180" s="277"/>
      <c r="F180" s="277"/>
      <c r="G180" s="277"/>
      <c r="H180" s="277"/>
      <c r="I180" s="277"/>
      <c r="J180" s="277"/>
      <c r="K180" s="277"/>
      <c r="L180" s="277"/>
    </row>
    <row r="181" spans="1:12" s="476" customFormat="1" x14ac:dyDescent="0.25">
      <c r="A181" s="261">
        <f>+A169+1</f>
        <v>21</v>
      </c>
      <c r="B181" s="262" t="s">
        <v>971</v>
      </c>
      <c r="C181" s="476" t="str">
        <f>+HLOOKUP(A181,'Review Log'!$A$4:$AP$6,3,FALSE)</f>
        <v>If the State can extend indefinitely, enter the date it reasonably believes it will no longer continue use of the IT software.</v>
      </c>
    </row>
    <row r="182" spans="1:12" s="476" customFormat="1" x14ac:dyDescent="0.25">
      <c r="A182" s="261"/>
      <c r="B182" s="261"/>
    </row>
    <row r="183" spans="1:12" s="280" customFormat="1" ht="14.45" customHeight="1" x14ac:dyDescent="0.25">
      <c r="A183" s="279"/>
      <c r="B183" s="279"/>
      <c r="C183" s="259" t="s">
        <v>8</v>
      </c>
      <c r="D183" s="473" t="s">
        <v>1126</v>
      </c>
      <c r="E183" s="473"/>
      <c r="F183" s="473"/>
      <c r="G183" s="473"/>
      <c r="H183" s="473"/>
      <c r="I183" s="473"/>
      <c r="J183" s="473"/>
      <c r="K183" s="473"/>
      <c r="L183" s="473"/>
    </row>
    <row r="184" spans="1:12" s="280" customFormat="1" ht="14.45" customHeight="1" x14ac:dyDescent="0.25">
      <c r="A184" s="279"/>
      <c r="B184" s="279"/>
      <c r="C184" s="259"/>
      <c r="D184" s="473"/>
      <c r="E184" s="473"/>
      <c r="F184" s="473"/>
      <c r="G184" s="473"/>
      <c r="H184" s="473"/>
      <c r="I184" s="473"/>
      <c r="J184" s="473"/>
      <c r="K184" s="473"/>
      <c r="L184" s="473"/>
    </row>
    <row r="185" spans="1:12" s="280" customFormat="1" x14ac:dyDescent="0.25">
      <c r="A185" s="279"/>
      <c r="B185" s="279"/>
      <c r="C185" s="259" t="s">
        <v>8</v>
      </c>
      <c r="D185" s="473" t="s">
        <v>1128</v>
      </c>
      <c r="E185" s="473"/>
      <c r="F185" s="473"/>
      <c r="G185" s="473"/>
      <c r="H185" s="473"/>
      <c r="I185" s="473"/>
      <c r="J185" s="473"/>
      <c r="K185" s="473"/>
      <c r="L185" s="473"/>
    </row>
    <row r="186" spans="1:12" s="280" customFormat="1" x14ac:dyDescent="0.25">
      <c r="A186" s="279"/>
      <c r="B186" s="279"/>
      <c r="C186" s="259"/>
      <c r="D186" s="473"/>
      <c r="E186" s="473"/>
      <c r="F186" s="473"/>
      <c r="G186" s="473"/>
      <c r="H186" s="473"/>
      <c r="I186" s="473"/>
      <c r="J186" s="473"/>
      <c r="K186" s="473"/>
      <c r="L186" s="473"/>
    </row>
    <row r="187" spans="1:12" s="280" customFormat="1" ht="14.45" customHeight="1" x14ac:dyDescent="0.25">
      <c r="A187" s="279"/>
      <c r="B187" s="279"/>
      <c r="C187" s="259"/>
      <c r="D187" s="473"/>
      <c r="E187" s="473"/>
      <c r="F187" s="473"/>
      <c r="G187" s="473"/>
      <c r="H187" s="473"/>
      <c r="I187" s="473"/>
      <c r="J187" s="473"/>
      <c r="K187" s="473"/>
      <c r="L187" s="473"/>
    </row>
    <row r="188" spans="1:12" s="280" customFormat="1" ht="14.45" customHeight="1" x14ac:dyDescent="0.25">
      <c r="A188" s="279"/>
      <c r="B188" s="279"/>
      <c r="C188" s="259" t="s">
        <v>8</v>
      </c>
      <c r="D188" s="473" t="s">
        <v>1127</v>
      </c>
      <c r="E188" s="473"/>
      <c r="F188" s="473"/>
      <c r="G188" s="473"/>
      <c r="H188" s="473"/>
      <c r="I188" s="473"/>
      <c r="J188" s="473"/>
      <c r="K188" s="473"/>
      <c r="L188" s="473"/>
    </row>
    <row r="189" spans="1:12" s="280" customFormat="1" x14ac:dyDescent="0.25">
      <c r="A189" s="279"/>
      <c r="B189" s="279"/>
      <c r="C189" s="259"/>
      <c r="D189" s="473"/>
      <c r="E189" s="473"/>
      <c r="F189" s="473"/>
      <c r="G189" s="473"/>
      <c r="H189" s="473"/>
      <c r="I189" s="473"/>
      <c r="J189" s="473"/>
      <c r="K189" s="473"/>
      <c r="L189" s="473"/>
    </row>
    <row r="190" spans="1:12" s="280" customFormat="1" x14ac:dyDescent="0.25">
      <c r="A190" s="279"/>
      <c r="B190" s="279"/>
      <c r="C190" s="259"/>
      <c r="D190" s="473"/>
      <c r="E190" s="473"/>
      <c r="F190" s="473"/>
      <c r="G190" s="473"/>
      <c r="H190" s="473"/>
      <c r="I190" s="473"/>
      <c r="J190" s="473"/>
      <c r="K190" s="473"/>
      <c r="L190" s="473"/>
    </row>
    <row r="191" spans="1:12" s="280" customFormat="1" x14ac:dyDescent="0.25">
      <c r="A191" s="279"/>
      <c r="B191" s="279"/>
      <c r="C191" s="259"/>
      <c r="D191" s="473"/>
      <c r="E191" s="473"/>
      <c r="F191" s="473"/>
      <c r="G191" s="473"/>
      <c r="H191" s="473"/>
      <c r="I191" s="473"/>
      <c r="J191" s="473"/>
      <c r="K191" s="473"/>
      <c r="L191" s="473"/>
    </row>
    <row r="192" spans="1:12" s="280" customFormat="1" x14ac:dyDescent="0.25">
      <c r="A192" s="279"/>
      <c r="B192" s="279"/>
      <c r="C192" s="259"/>
      <c r="D192" s="473"/>
      <c r="E192" s="473"/>
      <c r="F192" s="473"/>
      <c r="G192" s="473"/>
      <c r="H192" s="473"/>
      <c r="I192" s="473"/>
      <c r="J192" s="473"/>
      <c r="K192" s="473"/>
      <c r="L192" s="473"/>
    </row>
    <row r="193" spans="1:12" s="280" customFormat="1" x14ac:dyDescent="0.25">
      <c r="A193" s="279"/>
      <c r="B193" s="279"/>
      <c r="C193" s="259"/>
      <c r="D193" s="473"/>
      <c r="E193" s="473"/>
      <c r="F193" s="473"/>
      <c r="G193" s="473"/>
      <c r="H193" s="473"/>
      <c r="I193" s="473"/>
      <c r="J193" s="473"/>
      <c r="K193" s="473"/>
      <c r="L193" s="473"/>
    </row>
    <row r="194" spans="1:12" s="280" customFormat="1" x14ac:dyDescent="0.25">
      <c r="A194" s="279"/>
      <c r="B194" s="279"/>
      <c r="C194" s="259"/>
      <c r="D194" s="473"/>
      <c r="E194" s="473"/>
      <c r="F194" s="473"/>
      <c r="G194" s="473"/>
      <c r="H194" s="473"/>
      <c r="I194" s="473"/>
      <c r="J194" s="473"/>
      <c r="K194" s="473"/>
      <c r="L194" s="473"/>
    </row>
    <row r="195" spans="1:12" s="280" customFormat="1" x14ac:dyDescent="0.25">
      <c r="A195" s="279"/>
      <c r="B195" s="279"/>
      <c r="C195" s="259"/>
      <c r="D195" s="473"/>
      <c r="E195" s="473"/>
      <c r="F195" s="473"/>
      <c r="G195" s="473"/>
      <c r="H195" s="473"/>
      <c r="I195" s="473"/>
      <c r="J195" s="473"/>
      <c r="K195" s="473"/>
      <c r="L195" s="473"/>
    </row>
    <row r="196" spans="1:12" s="280" customFormat="1" x14ac:dyDescent="0.25">
      <c r="A196" s="279"/>
      <c r="B196" s="279"/>
      <c r="C196" s="259"/>
      <c r="D196" s="473"/>
      <c r="E196" s="473"/>
      <c r="F196" s="473"/>
      <c r="G196" s="473"/>
      <c r="H196" s="473"/>
      <c r="I196" s="473"/>
      <c r="J196" s="473"/>
      <c r="K196" s="473"/>
      <c r="L196" s="473"/>
    </row>
    <row r="197" spans="1:12" s="257" customFormat="1" x14ac:dyDescent="0.25">
      <c r="A197" s="261"/>
      <c r="B197" s="261"/>
      <c r="C197" s="277"/>
      <c r="D197" s="277"/>
      <c r="E197" s="277"/>
      <c r="F197" s="277"/>
      <c r="G197" s="277"/>
      <c r="H197" s="277"/>
      <c r="I197" s="277"/>
      <c r="J197" s="277"/>
      <c r="K197" s="277"/>
      <c r="L197" s="277"/>
    </row>
    <row r="198" spans="1:12" s="476" customFormat="1" x14ac:dyDescent="0.25">
      <c r="A198" s="261">
        <f>+A181+1</f>
        <v>22</v>
      </c>
      <c r="B198" s="261"/>
      <c r="C198" s="476" t="str">
        <f>+HLOOKUP(A198,'Review Log'!$A$4:$AP$6,3,FALSE)</f>
        <v xml:space="preserve">If the State has the option to extend, enter the date when it reasonably believes the arrangement will be ended or amended.  (This cannot be later than the date entered in column U/question 20.) </v>
      </c>
    </row>
    <row r="199" spans="1:12" s="476" customFormat="1" x14ac:dyDescent="0.25">
      <c r="A199" s="261"/>
      <c r="B199" s="261"/>
    </row>
    <row r="200" spans="1:12" s="257" customFormat="1" ht="14.45" customHeight="1" x14ac:dyDescent="0.25">
      <c r="A200" s="261"/>
      <c r="B200" s="261"/>
      <c r="C200" s="259" t="s">
        <v>8</v>
      </c>
      <c r="D200" s="473" t="s">
        <v>1134</v>
      </c>
      <c r="E200" s="473"/>
      <c r="F200" s="473"/>
      <c r="G200" s="473"/>
      <c r="H200" s="473"/>
      <c r="I200" s="473"/>
      <c r="J200" s="473"/>
      <c r="K200" s="473"/>
      <c r="L200" s="473"/>
    </row>
    <row r="201" spans="1:12" s="257" customFormat="1" ht="14.45" customHeight="1" x14ac:dyDescent="0.25">
      <c r="A201" s="261"/>
      <c r="B201" s="261"/>
      <c r="C201" s="259" t="s">
        <v>8</v>
      </c>
      <c r="D201" s="469" t="s">
        <v>1135</v>
      </c>
      <c r="E201" s="469"/>
      <c r="F201" s="469"/>
      <c r="G201" s="469"/>
      <c r="H201" s="469"/>
      <c r="I201" s="469"/>
      <c r="J201" s="469"/>
      <c r="K201" s="469"/>
      <c r="L201" s="469"/>
    </row>
    <row r="202" spans="1:12" s="257" customFormat="1" x14ac:dyDescent="0.25">
      <c r="A202" s="261"/>
      <c r="B202" s="261"/>
      <c r="C202" s="281"/>
      <c r="D202" s="469"/>
      <c r="E202" s="469"/>
      <c r="F202" s="469"/>
      <c r="G202" s="469"/>
      <c r="H202" s="469"/>
      <c r="I202" s="469"/>
      <c r="J202" s="469"/>
      <c r="K202" s="469"/>
      <c r="L202" s="469"/>
    </row>
    <row r="203" spans="1:12" s="257" customFormat="1" x14ac:dyDescent="0.25">
      <c r="A203" s="261"/>
      <c r="B203" s="261"/>
      <c r="C203" s="281"/>
      <c r="D203" s="469"/>
      <c r="E203" s="469"/>
      <c r="F203" s="469"/>
      <c r="G203" s="469"/>
      <c r="H203" s="469"/>
      <c r="I203" s="469"/>
      <c r="J203" s="469"/>
      <c r="K203" s="469"/>
      <c r="L203" s="469"/>
    </row>
    <row r="204" spans="1:12" s="257" customFormat="1" x14ac:dyDescent="0.25">
      <c r="A204" s="261"/>
      <c r="B204" s="261"/>
      <c r="C204" s="259" t="s">
        <v>8</v>
      </c>
      <c r="D204" s="473" t="s">
        <v>1132</v>
      </c>
      <c r="E204" s="473"/>
      <c r="F204" s="473"/>
      <c r="G204" s="473"/>
      <c r="H204" s="473"/>
      <c r="I204" s="473"/>
      <c r="J204" s="473"/>
      <c r="K204" s="473"/>
      <c r="L204" s="473"/>
    </row>
    <row r="205" spans="1:12" s="257" customFormat="1" x14ac:dyDescent="0.25">
      <c r="A205" s="261"/>
      <c r="B205" s="261"/>
      <c r="C205" s="277"/>
      <c r="D205" s="473"/>
      <c r="E205" s="473"/>
      <c r="F205" s="473"/>
      <c r="G205" s="473"/>
      <c r="H205" s="473"/>
      <c r="I205" s="473"/>
      <c r="J205" s="473"/>
      <c r="K205" s="473"/>
      <c r="L205" s="473"/>
    </row>
    <row r="206" spans="1:12" s="257" customFormat="1" x14ac:dyDescent="0.25">
      <c r="A206" s="261"/>
      <c r="B206" s="261"/>
      <c r="C206" s="259" t="s">
        <v>8</v>
      </c>
      <c r="D206" s="469" t="s">
        <v>1136</v>
      </c>
      <c r="E206" s="469"/>
      <c r="F206" s="469"/>
      <c r="G206" s="469"/>
      <c r="H206" s="469"/>
      <c r="I206" s="469"/>
      <c r="J206" s="469"/>
      <c r="K206" s="469"/>
      <c r="L206" s="469"/>
    </row>
    <row r="207" spans="1:12" s="257" customFormat="1" x14ac:dyDescent="0.25">
      <c r="A207" s="261"/>
      <c r="B207" s="261"/>
      <c r="C207" s="271"/>
      <c r="D207" s="469"/>
      <c r="E207" s="469"/>
      <c r="F207" s="469"/>
      <c r="G207" s="469"/>
      <c r="H207" s="469"/>
      <c r="I207" s="469"/>
      <c r="J207" s="469"/>
      <c r="K207" s="469"/>
      <c r="L207" s="469"/>
    </row>
    <row r="208" spans="1:12" s="257" customFormat="1" x14ac:dyDescent="0.25">
      <c r="A208" s="261"/>
      <c r="B208" s="261"/>
      <c r="C208" s="271"/>
      <c r="D208" s="277"/>
      <c r="E208" s="277"/>
      <c r="F208" s="277"/>
      <c r="G208" s="277"/>
      <c r="H208" s="277"/>
      <c r="I208" s="277"/>
      <c r="J208" s="277"/>
      <c r="K208" s="277"/>
      <c r="L208" s="277"/>
    </row>
    <row r="209" spans="1:12" s="257" customFormat="1" x14ac:dyDescent="0.25">
      <c r="A209" s="261">
        <f>+A198+1</f>
        <v>23</v>
      </c>
      <c r="B209" s="262" t="s">
        <v>971</v>
      </c>
      <c r="C209" s="476" t="str">
        <f>+HLOOKUP(A209,'Review Log'!$A$4:$AP$6,3,FALSE)</f>
        <v>If the State does not have the option to extend, enter the date when both parties need to agree to extend the arrangement.</v>
      </c>
      <c r="D209" s="476"/>
      <c r="E209" s="476"/>
      <c r="F209" s="476"/>
      <c r="G209" s="476"/>
      <c r="H209" s="476"/>
      <c r="I209" s="476"/>
      <c r="J209" s="476"/>
      <c r="K209" s="476"/>
      <c r="L209" s="476"/>
    </row>
    <row r="210" spans="1:12" s="257" customFormat="1" x14ac:dyDescent="0.25">
      <c r="A210" s="261"/>
      <c r="B210" s="261"/>
      <c r="C210" s="476"/>
      <c r="D210" s="476"/>
      <c r="E210" s="476"/>
      <c r="F210" s="476"/>
      <c r="G210" s="476"/>
      <c r="H210" s="476"/>
      <c r="I210" s="476"/>
      <c r="J210" s="476"/>
      <c r="K210" s="476"/>
      <c r="L210" s="476"/>
    </row>
    <row r="211" spans="1:12" s="257" customFormat="1" ht="14.45" customHeight="1" x14ac:dyDescent="0.25">
      <c r="A211" s="261"/>
      <c r="B211" s="261"/>
      <c r="C211" s="259" t="s">
        <v>8</v>
      </c>
      <c r="D211" s="469" t="s">
        <v>1137</v>
      </c>
      <c r="E211" s="469"/>
      <c r="F211" s="469"/>
      <c r="G211" s="469"/>
      <c r="H211" s="469"/>
      <c r="I211" s="469"/>
      <c r="J211" s="469"/>
      <c r="K211" s="469"/>
      <c r="L211" s="469"/>
    </row>
    <row r="212" spans="1:12" s="257" customFormat="1" x14ac:dyDescent="0.25">
      <c r="A212" s="261"/>
      <c r="B212" s="261"/>
      <c r="C212" s="259"/>
      <c r="D212" s="469"/>
      <c r="E212" s="469"/>
      <c r="F212" s="469"/>
      <c r="G212" s="469"/>
      <c r="H212" s="469"/>
      <c r="I212" s="469"/>
      <c r="J212" s="469"/>
      <c r="K212" s="469"/>
      <c r="L212" s="469"/>
    </row>
    <row r="213" spans="1:12" s="257" customFormat="1" x14ac:dyDescent="0.25">
      <c r="A213" s="261"/>
      <c r="B213" s="261"/>
      <c r="C213" s="259" t="s">
        <v>8</v>
      </c>
      <c r="D213" s="469" t="s">
        <v>1138</v>
      </c>
      <c r="E213" s="469"/>
      <c r="F213" s="469"/>
      <c r="G213" s="469"/>
      <c r="H213" s="469"/>
      <c r="I213" s="469"/>
      <c r="J213" s="469"/>
      <c r="K213" s="469"/>
      <c r="L213" s="469"/>
    </row>
    <row r="214" spans="1:12" s="257" customFormat="1" x14ac:dyDescent="0.25">
      <c r="A214" s="261"/>
      <c r="B214" s="261"/>
      <c r="C214" s="259"/>
      <c r="D214" s="469"/>
      <c r="E214" s="469"/>
      <c r="F214" s="469"/>
      <c r="G214" s="469"/>
      <c r="H214" s="469"/>
      <c r="I214" s="469"/>
      <c r="J214" s="469"/>
      <c r="K214" s="469"/>
      <c r="L214" s="469"/>
    </row>
    <row r="215" spans="1:12" s="257" customFormat="1" x14ac:dyDescent="0.25">
      <c r="A215" s="261"/>
      <c r="B215" s="261"/>
      <c r="C215" s="282"/>
      <c r="D215" s="469"/>
      <c r="E215" s="469"/>
      <c r="F215" s="469"/>
      <c r="G215" s="469"/>
      <c r="H215" s="469"/>
      <c r="I215" s="469"/>
      <c r="J215" s="469"/>
      <c r="K215" s="469"/>
      <c r="L215" s="469"/>
    </row>
    <row r="216" spans="1:12" s="257" customFormat="1" x14ac:dyDescent="0.25">
      <c r="A216" s="261"/>
      <c r="B216" s="261"/>
      <c r="C216" s="277"/>
      <c r="D216" s="469"/>
      <c r="E216" s="469"/>
      <c r="F216" s="469"/>
      <c r="G216" s="469"/>
      <c r="H216" s="469"/>
      <c r="I216" s="469"/>
      <c r="J216" s="469"/>
      <c r="K216" s="469"/>
      <c r="L216" s="469"/>
    </row>
    <row r="217" spans="1:12" s="257" customFormat="1" x14ac:dyDescent="0.25">
      <c r="A217" s="261"/>
      <c r="B217" s="261"/>
      <c r="C217" s="277"/>
      <c r="D217" s="277"/>
      <c r="E217" s="277"/>
      <c r="F217" s="277"/>
      <c r="G217" s="277"/>
      <c r="H217" s="277"/>
      <c r="I217" s="277"/>
      <c r="J217" s="277"/>
      <c r="K217" s="277"/>
      <c r="L217" s="277"/>
    </row>
    <row r="218" spans="1:12" s="257" customFormat="1" x14ac:dyDescent="0.25">
      <c r="A218" s="261">
        <f>+A209+1</f>
        <v>24</v>
      </c>
      <c r="B218" s="255" t="s">
        <v>1019</v>
      </c>
      <c r="C218" s="256" t="str">
        <f>+HLOOKUP(A218,'Review Log'!$A$4:$AP$6,3,FALSE)</f>
        <v>Is the maximum possible term greater than 12 months?</v>
      </c>
      <c r="D218" s="277"/>
      <c r="E218" s="277"/>
      <c r="F218" s="277"/>
      <c r="G218" s="277"/>
      <c r="H218" s="277"/>
      <c r="I218" s="277"/>
      <c r="J218" s="277"/>
      <c r="K218" s="277"/>
      <c r="L218" s="277"/>
    </row>
    <row r="219" spans="1:12" s="257" customFormat="1" x14ac:dyDescent="0.25">
      <c r="A219" s="261"/>
      <c r="B219" s="261"/>
      <c r="C219" s="259" t="s">
        <v>8</v>
      </c>
      <c r="D219" s="469" t="s">
        <v>1139</v>
      </c>
      <c r="E219" s="469"/>
      <c r="F219" s="469"/>
      <c r="G219" s="469"/>
      <c r="H219" s="469"/>
      <c r="I219" s="469"/>
      <c r="J219" s="469"/>
      <c r="K219" s="469"/>
      <c r="L219" s="469"/>
    </row>
    <row r="220" spans="1:12" s="257" customFormat="1" x14ac:dyDescent="0.25">
      <c r="A220" s="261"/>
      <c r="B220" s="261"/>
      <c r="C220" s="277"/>
      <c r="D220" s="277"/>
      <c r="E220" s="277"/>
      <c r="F220" s="277"/>
      <c r="G220" s="277"/>
      <c r="H220" s="277"/>
      <c r="I220" s="277"/>
      <c r="J220" s="277"/>
      <c r="K220" s="277"/>
      <c r="L220" s="277"/>
    </row>
    <row r="221" spans="1:12" s="257" customFormat="1" x14ac:dyDescent="0.25">
      <c r="A221" s="261">
        <f>+A218+1</f>
        <v>25</v>
      </c>
      <c r="B221" s="255" t="s">
        <v>1140</v>
      </c>
      <c r="C221" s="476" t="str">
        <f>+HLOOKUP(A221,'Review Log'!$A$4:$AP$6,3,FALSE)</f>
        <v>End of Subscription Term (per GASB)</v>
      </c>
      <c r="D221" s="476"/>
      <c r="E221" s="476"/>
      <c r="F221" s="476"/>
      <c r="G221" s="476"/>
      <c r="H221" s="476"/>
      <c r="I221" s="476"/>
      <c r="J221" s="476"/>
      <c r="K221" s="476"/>
      <c r="L221" s="476"/>
    </row>
    <row r="222" spans="1:12" s="257" customFormat="1" x14ac:dyDescent="0.25">
      <c r="A222" s="261"/>
      <c r="B222" s="261"/>
      <c r="C222" s="259" t="s">
        <v>8</v>
      </c>
      <c r="D222" s="469" t="s">
        <v>1139</v>
      </c>
      <c r="E222" s="469"/>
      <c r="F222" s="469"/>
      <c r="G222" s="469"/>
      <c r="H222" s="469"/>
      <c r="I222" s="469"/>
      <c r="J222" s="469"/>
      <c r="K222" s="469"/>
      <c r="L222" s="469"/>
    </row>
    <row r="223" spans="1:12" s="257" customFormat="1" x14ac:dyDescent="0.25">
      <c r="A223" s="261"/>
      <c r="B223" s="261"/>
      <c r="C223" s="277"/>
      <c r="D223" s="277"/>
      <c r="E223" s="277"/>
      <c r="F223" s="277"/>
      <c r="G223" s="277"/>
      <c r="H223" s="277"/>
      <c r="I223" s="277"/>
      <c r="J223" s="277"/>
      <c r="K223" s="277"/>
      <c r="L223" s="277"/>
    </row>
    <row r="224" spans="1:12" s="257" customFormat="1" x14ac:dyDescent="0.25">
      <c r="A224" s="261">
        <f>+A221+1</f>
        <v>26</v>
      </c>
      <c r="B224" s="261" t="s">
        <v>971</v>
      </c>
      <c r="C224" s="476" t="str">
        <f>+HLOOKUP(A224,'Review Log'!$A$4:$AP$6,3,FALSE)</f>
        <v>Is this subscription term greater than 12 months?</v>
      </c>
      <c r="D224" s="476"/>
      <c r="E224" s="476"/>
      <c r="F224" s="476"/>
      <c r="G224" s="476"/>
      <c r="H224" s="476"/>
      <c r="I224" s="476"/>
      <c r="J224" s="476"/>
      <c r="K224" s="476"/>
      <c r="L224" s="476"/>
    </row>
    <row r="225" spans="1:12" s="257" customFormat="1" x14ac:dyDescent="0.25">
      <c r="A225" s="261"/>
      <c r="B225" s="261"/>
      <c r="C225" s="259" t="s">
        <v>8</v>
      </c>
      <c r="D225" s="469" t="s">
        <v>1139</v>
      </c>
      <c r="E225" s="469"/>
      <c r="F225" s="469"/>
      <c r="G225" s="469"/>
      <c r="H225" s="469"/>
      <c r="I225" s="469"/>
      <c r="J225" s="469"/>
      <c r="K225" s="469"/>
      <c r="L225" s="469"/>
    </row>
    <row r="226" spans="1:12" s="257" customFormat="1" x14ac:dyDescent="0.25">
      <c r="A226" s="261"/>
      <c r="B226" s="261"/>
      <c r="C226" s="277"/>
      <c r="D226" s="277"/>
      <c r="E226" s="277"/>
      <c r="F226" s="277"/>
      <c r="G226" s="277"/>
      <c r="H226" s="277"/>
      <c r="I226" s="277"/>
      <c r="J226" s="277"/>
      <c r="K226" s="277"/>
      <c r="L226" s="277"/>
    </row>
    <row r="227" spans="1:12" s="257" customFormat="1" x14ac:dyDescent="0.25">
      <c r="B227" s="255"/>
      <c r="C227" s="256" t="str">
        <f>+HLOOKUP(A228,'Review Log'!$A$4:$AP$6,2,FALSE)</f>
        <v>Type of Payments</v>
      </c>
    </row>
    <row r="228" spans="1:12" s="257" customFormat="1" ht="14.45" customHeight="1" x14ac:dyDescent="0.25">
      <c r="A228" s="255">
        <f>+A224+1</f>
        <v>27</v>
      </c>
      <c r="B228" s="261" t="s">
        <v>1021</v>
      </c>
      <c r="C228" s="259" t="s">
        <v>8</v>
      </c>
      <c r="D228" s="479" t="s">
        <v>973</v>
      </c>
      <c r="E228" s="468"/>
      <c r="F228" s="468"/>
      <c r="G228" s="468"/>
      <c r="H228" s="468"/>
      <c r="I228" s="468"/>
      <c r="J228" s="468"/>
      <c r="K228" s="468"/>
      <c r="L228" s="468"/>
    </row>
    <row r="229" spans="1:12" s="257" customFormat="1" ht="14.45" customHeight="1" x14ac:dyDescent="0.25">
      <c r="A229" s="261"/>
      <c r="B229" s="261"/>
      <c r="D229" s="468"/>
      <c r="E229" s="468"/>
      <c r="F229" s="468"/>
      <c r="G229" s="468"/>
      <c r="H229" s="468"/>
      <c r="I229" s="468"/>
      <c r="J229" s="468"/>
      <c r="K229" s="468"/>
      <c r="L229" s="468"/>
    </row>
    <row r="230" spans="1:12" s="257" customFormat="1" ht="14.45" customHeight="1" x14ac:dyDescent="0.25">
      <c r="A230" s="261"/>
      <c r="B230" s="261"/>
      <c r="D230" s="468"/>
      <c r="E230" s="468"/>
      <c r="F230" s="468"/>
      <c r="G230" s="468"/>
      <c r="H230" s="468"/>
      <c r="I230" s="468"/>
      <c r="J230" s="468"/>
      <c r="K230" s="468"/>
      <c r="L230" s="468"/>
    </row>
    <row r="231" spans="1:12" s="257" customFormat="1" x14ac:dyDescent="0.25">
      <c r="A231" s="261"/>
      <c r="B231" s="261"/>
      <c r="D231" s="468"/>
      <c r="E231" s="468"/>
      <c r="F231" s="468"/>
      <c r="G231" s="468"/>
      <c r="H231" s="468"/>
      <c r="I231" s="468"/>
      <c r="J231" s="468"/>
      <c r="K231" s="468"/>
      <c r="L231" s="468"/>
    </row>
    <row r="232" spans="1:12" s="257" customFormat="1" x14ac:dyDescent="0.25">
      <c r="A232" s="255">
        <f>+A228+1</f>
        <v>28</v>
      </c>
      <c r="B232" s="261" t="s">
        <v>1021</v>
      </c>
      <c r="C232" s="259" t="s">
        <v>8</v>
      </c>
      <c r="D232" s="479" t="s">
        <v>972</v>
      </c>
      <c r="E232" s="468"/>
      <c r="F232" s="468"/>
      <c r="G232" s="468"/>
      <c r="H232" s="468"/>
      <c r="I232" s="468"/>
      <c r="J232" s="468"/>
      <c r="K232" s="468"/>
      <c r="L232" s="468"/>
    </row>
    <row r="233" spans="1:12" s="257" customFormat="1" x14ac:dyDescent="0.25">
      <c r="A233" s="261"/>
      <c r="B233" s="261"/>
      <c r="D233" s="468"/>
      <c r="E233" s="468"/>
      <c r="F233" s="468"/>
      <c r="G233" s="468"/>
      <c r="H233" s="468"/>
      <c r="I233" s="468"/>
      <c r="J233" s="468"/>
      <c r="K233" s="468"/>
      <c r="L233" s="468"/>
    </row>
    <row r="234" spans="1:12" s="257" customFormat="1" x14ac:dyDescent="0.25">
      <c r="A234" s="261"/>
      <c r="B234" s="261"/>
      <c r="D234" s="468"/>
      <c r="E234" s="468"/>
      <c r="F234" s="468"/>
      <c r="G234" s="468"/>
      <c r="H234" s="468"/>
      <c r="I234" s="468"/>
      <c r="J234" s="468"/>
      <c r="K234" s="468"/>
      <c r="L234" s="468"/>
    </row>
    <row r="235" spans="1:12" s="257" customFormat="1" x14ac:dyDescent="0.25">
      <c r="A235" s="261"/>
      <c r="B235" s="261"/>
      <c r="D235" s="468"/>
      <c r="E235" s="468"/>
      <c r="F235" s="468"/>
      <c r="G235" s="468"/>
      <c r="H235" s="468"/>
      <c r="I235" s="468"/>
      <c r="J235" s="468"/>
      <c r="K235" s="468"/>
      <c r="L235" s="468"/>
    </row>
    <row r="236" spans="1:12" s="257" customFormat="1" ht="14.45" customHeight="1" x14ac:dyDescent="0.25">
      <c r="A236" s="255">
        <f>+A232+1</f>
        <v>29</v>
      </c>
      <c r="B236" s="261" t="s">
        <v>971</v>
      </c>
      <c r="C236" s="259" t="s">
        <v>8</v>
      </c>
      <c r="D236" s="479" t="s">
        <v>974</v>
      </c>
      <c r="E236" s="468"/>
      <c r="F236" s="468"/>
      <c r="G236" s="468"/>
      <c r="H236" s="468"/>
      <c r="I236" s="468"/>
      <c r="J236" s="468"/>
      <c r="K236" s="468"/>
      <c r="L236" s="468"/>
    </row>
    <row r="237" spans="1:12" s="257" customFormat="1" x14ac:dyDescent="0.25">
      <c r="A237" s="261"/>
      <c r="B237" s="261"/>
      <c r="C237" s="259"/>
      <c r="D237" s="468"/>
      <c r="E237" s="468"/>
      <c r="F237" s="468"/>
      <c r="G237" s="468"/>
      <c r="H237" s="468"/>
      <c r="I237" s="468"/>
      <c r="J237" s="468"/>
      <c r="K237" s="468"/>
      <c r="L237" s="468"/>
    </row>
    <row r="238" spans="1:12" s="257" customFormat="1" x14ac:dyDescent="0.25">
      <c r="A238" s="261"/>
      <c r="B238" s="261"/>
      <c r="C238" s="259"/>
      <c r="D238" s="468"/>
      <c r="E238" s="468"/>
      <c r="F238" s="468"/>
      <c r="G238" s="468"/>
      <c r="H238" s="468"/>
      <c r="I238" s="468"/>
      <c r="J238" s="468"/>
      <c r="K238" s="468"/>
      <c r="L238" s="468"/>
    </row>
    <row r="239" spans="1:12" s="257" customFormat="1" x14ac:dyDescent="0.25">
      <c r="A239" s="261"/>
      <c r="B239" s="261"/>
      <c r="C239" s="259"/>
      <c r="D239" s="468"/>
      <c r="E239" s="468"/>
      <c r="F239" s="468"/>
      <c r="G239" s="468"/>
      <c r="H239" s="468"/>
      <c r="I239" s="468"/>
      <c r="J239" s="468"/>
      <c r="K239" s="468"/>
      <c r="L239" s="468"/>
    </row>
    <row r="240" spans="1:12" s="257" customFormat="1" x14ac:dyDescent="0.25">
      <c r="A240" s="261"/>
      <c r="B240" s="261"/>
      <c r="C240" s="259"/>
      <c r="D240" s="468"/>
      <c r="E240" s="468"/>
      <c r="F240" s="468"/>
      <c r="G240" s="468"/>
      <c r="H240" s="468"/>
      <c r="I240" s="468"/>
      <c r="J240" s="468"/>
      <c r="K240" s="468"/>
      <c r="L240" s="468"/>
    </row>
    <row r="241" spans="1:12" s="257" customFormat="1" x14ac:dyDescent="0.25">
      <c r="A241" s="261"/>
      <c r="B241" s="261"/>
      <c r="C241" s="259"/>
      <c r="D241" s="468"/>
      <c r="E241" s="468"/>
      <c r="F241" s="468"/>
      <c r="G241" s="468"/>
      <c r="H241" s="468"/>
      <c r="I241" s="468"/>
      <c r="J241" s="468"/>
      <c r="K241" s="468"/>
      <c r="L241" s="468"/>
    </row>
    <row r="242" spans="1:12" s="257" customFormat="1" x14ac:dyDescent="0.25">
      <c r="A242" s="261"/>
      <c r="B242" s="261"/>
      <c r="C242" s="259"/>
      <c r="D242" s="468"/>
      <c r="E242" s="468"/>
      <c r="F242" s="468"/>
      <c r="G242" s="468"/>
      <c r="H242" s="468"/>
      <c r="I242" s="468"/>
      <c r="J242" s="468"/>
      <c r="K242" s="468"/>
      <c r="L242" s="468"/>
    </row>
    <row r="243" spans="1:12" s="257" customFormat="1" x14ac:dyDescent="0.25">
      <c r="A243" s="261"/>
      <c r="B243" s="261"/>
      <c r="C243" s="259"/>
      <c r="D243" s="468"/>
      <c r="E243" s="468"/>
      <c r="F243" s="468"/>
      <c r="G243" s="468"/>
      <c r="H243" s="468"/>
      <c r="I243" s="468"/>
      <c r="J243" s="468"/>
      <c r="K243" s="468"/>
      <c r="L243" s="468"/>
    </row>
    <row r="244" spans="1:12" s="257" customFormat="1" ht="16.350000000000001" customHeight="1" x14ac:dyDescent="0.25">
      <c r="A244" s="261"/>
      <c r="B244" s="261"/>
      <c r="C244" s="259"/>
      <c r="D244" s="468"/>
      <c r="E244" s="468"/>
      <c r="F244" s="468"/>
      <c r="G244" s="468"/>
      <c r="H244" s="468"/>
      <c r="I244" s="468"/>
      <c r="J244" s="468"/>
      <c r="K244" s="468"/>
      <c r="L244" s="468"/>
    </row>
    <row r="245" spans="1:12" s="257" customFormat="1" x14ac:dyDescent="0.25">
      <c r="A245" s="261"/>
      <c r="B245" s="261"/>
    </row>
    <row r="246" spans="1:12" s="257" customFormat="1" x14ac:dyDescent="0.25">
      <c r="A246" s="255">
        <f>+A236+1</f>
        <v>30</v>
      </c>
      <c r="B246" s="255" t="s">
        <v>1022</v>
      </c>
      <c r="C246" s="476" t="str">
        <f>+HLOOKUP(A246,'Review Log'!$A$4:$AP$6,3,FALSE)</f>
        <v xml:space="preserve">What is the total amount of fixed and fixed in-substance payments the State will have paid for the right-to-use asset over the entire subscription term? </v>
      </c>
      <c r="D246" s="476"/>
      <c r="E246" s="476"/>
      <c r="F246" s="476"/>
      <c r="G246" s="476"/>
      <c r="H246" s="476"/>
      <c r="I246" s="476"/>
      <c r="J246" s="476"/>
      <c r="K246" s="476"/>
      <c r="L246" s="476"/>
    </row>
    <row r="247" spans="1:12" s="257" customFormat="1" x14ac:dyDescent="0.25">
      <c r="A247" s="255"/>
      <c r="B247" s="255"/>
      <c r="C247" s="476"/>
      <c r="D247" s="476"/>
      <c r="E247" s="476"/>
      <c r="F247" s="476"/>
      <c r="G247" s="476"/>
      <c r="H247" s="476"/>
      <c r="I247" s="476"/>
      <c r="J247" s="476"/>
      <c r="K247" s="476"/>
      <c r="L247" s="476"/>
    </row>
    <row r="248" spans="1:12" s="257" customFormat="1" ht="14.45" customHeight="1" x14ac:dyDescent="0.25">
      <c r="A248" s="261"/>
      <c r="B248" s="261"/>
      <c r="C248" s="259" t="s">
        <v>8</v>
      </c>
      <c r="D248" s="283" t="s">
        <v>940</v>
      </c>
      <c r="E248" s="284"/>
      <c r="F248" s="284"/>
      <c r="G248" s="284"/>
      <c r="H248" s="284"/>
      <c r="I248" s="284"/>
      <c r="J248" s="284"/>
      <c r="K248" s="284"/>
      <c r="L248" s="284"/>
    </row>
    <row r="249" spans="1:12" s="257" customFormat="1" x14ac:dyDescent="0.25">
      <c r="A249" s="261"/>
      <c r="B249" s="261"/>
      <c r="D249" s="285" t="s">
        <v>969</v>
      </c>
      <c r="E249" s="284"/>
      <c r="F249" s="284"/>
      <c r="G249" s="284"/>
      <c r="H249" s="284"/>
      <c r="I249" s="284"/>
      <c r="J249" s="284"/>
      <c r="K249" s="284"/>
      <c r="L249" s="284"/>
    </row>
    <row r="250" spans="1:12" s="257" customFormat="1" x14ac:dyDescent="0.25">
      <c r="A250" s="261"/>
      <c r="B250" s="261"/>
      <c r="D250" s="267" t="s">
        <v>951</v>
      </c>
      <c r="E250" s="284"/>
      <c r="F250" s="284"/>
      <c r="G250" s="284"/>
      <c r="H250" s="284"/>
      <c r="I250" s="284"/>
      <c r="J250" s="284"/>
      <c r="K250" s="284"/>
      <c r="L250" s="284"/>
    </row>
    <row r="251" spans="1:12" s="257" customFormat="1" x14ac:dyDescent="0.25">
      <c r="A251" s="261"/>
      <c r="B251" s="261"/>
      <c r="D251" s="267" t="s">
        <v>939</v>
      </c>
      <c r="E251" s="284"/>
      <c r="F251" s="284"/>
      <c r="G251" s="284"/>
      <c r="H251" s="284"/>
      <c r="I251" s="284"/>
      <c r="J251" s="284"/>
      <c r="K251" s="284"/>
      <c r="L251" s="284"/>
    </row>
    <row r="252" spans="1:12" s="257" customFormat="1" x14ac:dyDescent="0.25">
      <c r="A252" s="261"/>
      <c r="B252" s="261"/>
      <c r="D252" s="285" t="s">
        <v>954</v>
      </c>
      <c r="E252" s="284"/>
      <c r="F252" s="284"/>
      <c r="G252" s="284"/>
      <c r="H252" s="284"/>
      <c r="I252" s="284"/>
      <c r="J252" s="284"/>
      <c r="K252" s="284"/>
      <c r="L252" s="284"/>
    </row>
    <row r="253" spans="1:12" s="257" customFormat="1" x14ac:dyDescent="0.25">
      <c r="A253" s="261"/>
      <c r="B253" s="261"/>
      <c r="C253" s="259" t="s">
        <v>8</v>
      </c>
      <c r="D253" s="473" t="s">
        <v>1143</v>
      </c>
      <c r="E253" s="468"/>
      <c r="F253" s="468"/>
      <c r="G253" s="468"/>
      <c r="H253" s="468"/>
      <c r="I253" s="468"/>
      <c r="J253" s="468"/>
      <c r="K253" s="468"/>
      <c r="L253" s="468"/>
    </row>
    <row r="254" spans="1:12" s="257" customFormat="1" x14ac:dyDescent="0.25">
      <c r="A254" s="261"/>
      <c r="B254" s="261"/>
      <c r="C254" s="259"/>
      <c r="D254" s="468"/>
      <c r="E254" s="468"/>
      <c r="F254" s="468"/>
      <c r="G254" s="468"/>
      <c r="H254" s="468"/>
      <c r="I254" s="468"/>
      <c r="J254" s="468"/>
      <c r="K254" s="468"/>
      <c r="L254" s="468"/>
    </row>
    <row r="255" spans="1:12" s="257" customFormat="1" x14ac:dyDescent="0.25">
      <c r="A255" s="261"/>
      <c r="B255" s="261"/>
      <c r="C255" s="259"/>
      <c r="D255" s="468"/>
      <c r="E255" s="468"/>
      <c r="F255" s="468"/>
      <c r="G255" s="468"/>
      <c r="H255" s="468"/>
      <c r="I255" s="468"/>
      <c r="J255" s="468"/>
      <c r="K255" s="468"/>
      <c r="L255" s="468"/>
    </row>
    <row r="256" spans="1:12" s="257" customFormat="1" x14ac:dyDescent="0.25">
      <c r="A256" s="261"/>
      <c r="B256" s="261"/>
      <c r="C256" s="259"/>
      <c r="D256" s="468"/>
      <c r="E256" s="468"/>
      <c r="F256" s="468"/>
      <c r="G256" s="468"/>
      <c r="H256" s="468"/>
      <c r="I256" s="468"/>
      <c r="J256" s="468"/>
      <c r="K256" s="468"/>
      <c r="L256" s="468"/>
    </row>
    <row r="257" spans="1:12" s="257" customFormat="1" x14ac:dyDescent="0.25">
      <c r="A257" s="261"/>
      <c r="B257" s="261"/>
      <c r="D257" s="468"/>
      <c r="E257" s="468"/>
      <c r="F257" s="468"/>
      <c r="G257" s="468"/>
      <c r="H257" s="468"/>
      <c r="I257" s="468"/>
      <c r="J257" s="468"/>
      <c r="K257" s="468"/>
      <c r="L257" s="468"/>
    </row>
    <row r="258" spans="1:12" s="257" customFormat="1" ht="14.45" customHeight="1" x14ac:dyDescent="0.25">
      <c r="A258" s="261"/>
      <c r="B258" s="261"/>
      <c r="C258" s="259" t="s">
        <v>8</v>
      </c>
      <c r="D258" s="473" t="s">
        <v>1142</v>
      </c>
      <c r="E258" s="468"/>
      <c r="F258" s="468"/>
      <c r="G258" s="468"/>
      <c r="H258" s="468"/>
      <c r="I258" s="468"/>
      <c r="J258" s="468"/>
      <c r="K258" s="468"/>
      <c r="L258" s="468"/>
    </row>
    <row r="259" spans="1:12" s="257" customFormat="1" x14ac:dyDescent="0.25">
      <c r="A259" s="261"/>
      <c r="B259" s="261"/>
      <c r="D259" s="468"/>
      <c r="E259" s="468"/>
      <c r="F259" s="468"/>
      <c r="G259" s="468"/>
      <c r="H259" s="468"/>
      <c r="I259" s="468"/>
      <c r="J259" s="468"/>
      <c r="K259" s="468"/>
      <c r="L259" s="468"/>
    </row>
    <row r="260" spans="1:12" s="257" customFormat="1" x14ac:dyDescent="0.25">
      <c r="A260" s="261"/>
      <c r="B260" s="261"/>
      <c r="D260" s="468"/>
      <c r="E260" s="468"/>
      <c r="F260" s="468"/>
      <c r="G260" s="468"/>
      <c r="H260" s="468"/>
      <c r="I260" s="468"/>
      <c r="J260" s="468"/>
      <c r="K260" s="468"/>
      <c r="L260" s="468"/>
    </row>
    <row r="261" spans="1:12" s="257" customFormat="1" x14ac:dyDescent="0.25">
      <c r="A261" s="261"/>
      <c r="B261" s="261"/>
      <c r="D261" s="468"/>
      <c r="E261" s="468"/>
      <c r="F261" s="468"/>
      <c r="G261" s="468"/>
      <c r="H261" s="468"/>
      <c r="I261" s="468"/>
      <c r="J261" s="468"/>
      <c r="K261" s="468"/>
      <c r="L261" s="468"/>
    </row>
    <row r="262" spans="1:12" s="257" customFormat="1" x14ac:dyDescent="0.25">
      <c r="A262" s="261"/>
      <c r="B262" s="261"/>
      <c r="D262" s="468"/>
      <c r="E262" s="468"/>
      <c r="F262" s="468"/>
      <c r="G262" s="468"/>
      <c r="H262" s="468"/>
      <c r="I262" s="468"/>
      <c r="J262" s="468"/>
      <c r="K262" s="468"/>
      <c r="L262" s="468"/>
    </row>
    <row r="263" spans="1:12" s="257" customFormat="1" x14ac:dyDescent="0.25">
      <c r="A263" s="261"/>
      <c r="B263" s="261"/>
    </row>
    <row r="264" spans="1:12" s="257" customFormat="1" x14ac:dyDescent="0.25">
      <c r="A264" s="255">
        <f>+A246+1</f>
        <v>31</v>
      </c>
      <c r="B264" s="255" t="s">
        <v>971</v>
      </c>
      <c r="C264" s="476" t="str">
        <f>+HLOOKUP(A264,'Review Log'!$A$4:$AP$6,3,FALSE)</f>
        <v>Will the State pay $100,000 or more with the payment type of fixed or fixed in-substance for the right-to-use the asset over the entire subscription term?</v>
      </c>
      <c r="D264" s="476"/>
      <c r="E264" s="476"/>
      <c r="F264" s="476"/>
      <c r="G264" s="476"/>
      <c r="H264" s="476"/>
      <c r="I264" s="476"/>
      <c r="J264" s="476"/>
      <c r="K264" s="476"/>
      <c r="L264" s="476"/>
    </row>
    <row r="265" spans="1:12" s="257" customFormat="1" x14ac:dyDescent="0.25">
      <c r="A265" s="255"/>
      <c r="B265" s="255"/>
      <c r="C265" s="476"/>
      <c r="D265" s="476"/>
      <c r="E265" s="476"/>
      <c r="F265" s="476"/>
      <c r="G265" s="476"/>
      <c r="H265" s="476"/>
      <c r="I265" s="476"/>
      <c r="J265" s="476"/>
      <c r="K265" s="476"/>
      <c r="L265" s="476"/>
    </row>
    <row r="266" spans="1:12" s="257" customFormat="1" x14ac:dyDescent="0.25">
      <c r="A266" s="261"/>
      <c r="B266" s="261"/>
      <c r="C266" s="259" t="s">
        <v>8</v>
      </c>
      <c r="D266" s="469" t="s">
        <v>1139</v>
      </c>
      <c r="E266" s="469"/>
      <c r="F266" s="469"/>
      <c r="G266" s="469"/>
      <c r="H266" s="469"/>
      <c r="I266" s="469"/>
      <c r="J266" s="469"/>
      <c r="K266" s="469"/>
      <c r="L266" s="469"/>
    </row>
    <row r="267" spans="1:12" s="257" customFormat="1" x14ac:dyDescent="0.25">
      <c r="A267" s="261"/>
      <c r="B267" s="261"/>
    </row>
    <row r="268" spans="1:12" s="257" customFormat="1" x14ac:dyDescent="0.25">
      <c r="A268" s="255">
        <f>+A264+1</f>
        <v>32</v>
      </c>
      <c r="B268" s="255" t="s">
        <v>971</v>
      </c>
      <c r="C268" s="256" t="str">
        <f>+HLOOKUP(A268,'Review Log'!$A$4:$AP$6,3,FALSE)</f>
        <v>What is the total amount of variable payments the State will pay for the right-to-use asset in FY2025?</v>
      </c>
    </row>
    <row r="269" spans="1:12" s="257" customFormat="1" x14ac:dyDescent="0.25">
      <c r="A269" s="261"/>
      <c r="B269" s="261"/>
      <c r="C269" s="259" t="s">
        <v>8</v>
      </c>
      <c r="D269" s="467" t="s">
        <v>940</v>
      </c>
      <c r="E269" s="467"/>
      <c r="F269" s="467"/>
      <c r="G269" s="467"/>
      <c r="H269" s="467"/>
      <c r="I269" s="467"/>
      <c r="J269" s="467"/>
      <c r="K269" s="467"/>
      <c r="L269" s="467"/>
    </row>
    <row r="270" spans="1:12" s="257" customFormat="1" x14ac:dyDescent="0.25">
      <c r="A270" s="261"/>
      <c r="B270" s="261"/>
      <c r="C270" s="259"/>
      <c r="D270" s="485" t="s">
        <v>968</v>
      </c>
      <c r="E270" s="485"/>
      <c r="F270" s="485"/>
      <c r="G270" s="485"/>
      <c r="H270" s="485"/>
      <c r="I270" s="485"/>
      <c r="J270" s="485"/>
      <c r="K270" s="485"/>
      <c r="L270" s="485"/>
    </row>
    <row r="271" spans="1:12" s="257" customFormat="1" x14ac:dyDescent="0.25">
      <c r="A271" s="261"/>
      <c r="B271" s="261"/>
      <c r="C271" s="259"/>
      <c r="D271" s="485" t="s">
        <v>967</v>
      </c>
      <c r="E271" s="485"/>
      <c r="F271" s="485"/>
      <c r="G271" s="485"/>
      <c r="H271" s="485"/>
      <c r="I271" s="485"/>
      <c r="J271" s="485"/>
      <c r="K271" s="485"/>
      <c r="L271" s="485"/>
    </row>
    <row r="272" spans="1:12" s="257" customFormat="1" x14ac:dyDescent="0.25">
      <c r="A272" s="261"/>
      <c r="B272" s="261"/>
    </row>
    <row r="273" spans="1:12" s="257" customFormat="1" x14ac:dyDescent="0.25">
      <c r="A273" s="255">
        <f>+A268+1</f>
        <v>33</v>
      </c>
      <c r="B273" s="255" t="s">
        <v>971</v>
      </c>
      <c r="C273" s="256" t="str">
        <f>+HLOOKUP(A273,'Review Log'!$A$4:$AP$6,3,FALSE)</f>
        <v>Will the State pay $100,000 or more in variable payments only in the reporting fiscal year?</v>
      </c>
    </row>
    <row r="274" spans="1:12" s="257" customFormat="1" x14ac:dyDescent="0.25">
      <c r="A274" s="261"/>
      <c r="B274" s="261"/>
      <c r="C274" s="259" t="s">
        <v>8</v>
      </c>
      <c r="D274" s="469" t="s">
        <v>1139</v>
      </c>
      <c r="E274" s="469"/>
      <c r="F274" s="469"/>
      <c r="G274" s="469"/>
      <c r="H274" s="469"/>
      <c r="I274" s="469"/>
      <c r="J274" s="469"/>
      <c r="K274" s="469"/>
      <c r="L274" s="469"/>
    </row>
    <row r="275" spans="1:12" s="257" customFormat="1" x14ac:dyDescent="0.25">
      <c r="A275" s="261"/>
      <c r="B275" s="261"/>
      <c r="C275" s="259"/>
      <c r="D275" s="286"/>
    </row>
    <row r="276" spans="1:12" s="257" customFormat="1" x14ac:dyDescent="0.25">
      <c r="A276" s="255">
        <f>+A273+1</f>
        <v>34</v>
      </c>
      <c r="B276" s="255" t="s">
        <v>1024</v>
      </c>
      <c r="C276" s="256" t="str">
        <f>+HLOOKUP(A276,'Review Log'!$A$4:$AP$6,3,FALSE)</f>
        <v>Fund(s) paying arrangement</v>
      </c>
      <c r="D276" s="263"/>
      <c r="E276" s="263"/>
      <c r="F276" s="263"/>
      <c r="G276" s="263"/>
      <c r="H276" s="263"/>
      <c r="I276" s="263"/>
      <c r="J276" s="263"/>
      <c r="K276" s="263"/>
      <c r="L276" s="263"/>
    </row>
    <row r="277" spans="1:12" s="257" customFormat="1" x14ac:dyDescent="0.25">
      <c r="A277" s="262"/>
      <c r="B277" s="262"/>
      <c r="C277" s="259" t="s">
        <v>8</v>
      </c>
      <c r="D277" s="467" t="s">
        <v>958</v>
      </c>
      <c r="E277" s="468"/>
      <c r="F277" s="468"/>
      <c r="G277" s="468"/>
      <c r="H277" s="468"/>
      <c r="I277" s="468"/>
      <c r="J277" s="468"/>
      <c r="K277" s="468"/>
      <c r="L277" s="468"/>
    </row>
    <row r="278" spans="1:12" s="257" customFormat="1" x14ac:dyDescent="0.25">
      <c r="A278" s="261"/>
      <c r="B278" s="261"/>
    </row>
    <row r="279" spans="1:12" s="257" customFormat="1" x14ac:dyDescent="0.25">
      <c r="A279" s="255">
        <f>+A276+1</f>
        <v>35</v>
      </c>
      <c r="B279" s="255" t="s">
        <v>971</v>
      </c>
      <c r="C279" s="256" t="str">
        <f>+HLOOKUP(A279,'Review Log'!$A$4:$AP$6,3,FALSE)</f>
        <v>If more than one fund pays for the arrangement, detail the percentage of each fund (e.g., 001 50%, FED 50%)</v>
      </c>
      <c r="D279" s="263"/>
      <c r="E279" s="263"/>
      <c r="F279" s="263"/>
      <c r="G279" s="263"/>
      <c r="H279" s="263"/>
      <c r="I279" s="263"/>
      <c r="J279" s="263"/>
      <c r="K279" s="263"/>
      <c r="L279" s="263"/>
    </row>
    <row r="280" spans="1:12" s="257" customFormat="1" ht="14.45" customHeight="1" x14ac:dyDescent="0.25">
      <c r="A280" s="262"/>
      <c r="B280" s="262"/>
      <c r="C280" s="259" t="s">
        <v>8</v>
      </c>
      <c r="D280" s="473" t="s">
        <v>1141</v>
      </c>
      <c r="E280" s="467"/>
      <c r="F280" s="467"/>
      <c r="G280" s="467"/>
      <c r="H280" s="467"/>
      <c r="I280" s="467"/>
      <c r="J280" s="467"/>
      <c r="K280" s="467"/>
      <c r="L280" s="467"/>
    </row>
    <row r="281" spans="1:12" s="257" customFormat="1" x14ac:dyDescent="0.25">
      <c r="A281" s="262"/>
      <c r="B281" s="262"/>
      <c r="C281" s="259"/>
      <c r="D281" s="467"/>
      <c r="E281" s="467"/>
      <c r="F281" s="467"/>
      <c r="G281" s="467"/>
      <c r="H281" s="467"/>
      <c r="I281" s="467"/>
      <c r="J281" s="467"/>
      <c r="K281" s="467"/>
      <c r="L281" s="467"/>
    </row>
    <row r="282" spans="1:12" s="257" customFormat="1" x14ac:dyDescent="0.25">
      <c r="A282" s="262"/>
      <c r="B282" s="262"/>
      <c r="C282" s="259"/>
      <c r="D282" s="467"/>
      <c r="E282" s="467"/>
      <c r="F282" s="467"/>
      <c r="G282" s="467"/>
      <c r="H282" s="467"/>
      <c r="I282" s="467"/>
      <c r="J282" s="467"/>
      <c r="K282" s="467"/>
      <c r="L282" s="467"/>
    </row>
    <row r="283" spans="1:12" s="257" customFormat="1" x14ac:dyDescent="0.25">
      <c r="A283" s="262"/>
      <c r="B283" s="262"/>
      <c r="C283" s="259"/>
      <c r="D283" s="281"/>
    </row>
    <row r="284" spans="1:12" s="257" customFormat="1" x14ac:dyDescent="0.25">
      <c r="A284" s="255">
        <f>+A279+1</f>
        <v>36</v>
      </c>
      <c r="B284" s="255" t="s">
        <v>1025</v>
      </c>
      <c r="C284" s="256" t="str">
        <f>+HLOOKUP(A284,'Review Log'!$A$4:$AP$6,3,FALSE)</f>
        <v>What Object and SubObject is used to record the subscription expenditure?</v>
      </c>
      <c r="D284" s="281"/>
    </row>
    <row r="285" spans="1:12" s="257" customFormat="1" x14ac:dyDescent="0.25">
      <c r="A285" s="262"/>
      <c r="B285" s="262"/>
      <c r="C285" s="259" t="s">
        <v>8</v>
      </c>
      <c r="D285" s="467" t="s">
        <v>957</v>
      </c>
      <c r="E285" s="468"/>
      <c r="F285" s="468"/>
      <c r="G285" s="468"/>
      <c r="H285" s="468"/>
      <c r="I285" s="468"/>
      <c r="J285" s="468"/>
      <c r="K285" s="468"/>
      <c r="L285" s="468"/>
    </row>
    <row r="286" spans="1:12" s="257" customFormat="1" x14ac:dyDescent="0.25">
      <c r="A286" s="262"/>
      <c r="B286" s="262"/>
      <c r="C286" s="259"/>
      <c r="D286" s="281"/>
    </row>
    <row r="287" spans="1:12" s="257" customFormat="1" x14ac:dyDescent="0.25">
      <c r="A287" s="255">
        <f>+A284+1</f>
        <v>37</v>
      </c>
      <c r="B287" s="255" t="s">
        <v>1026</v>
      </c>
      <c r="C287" s="256" t="str">
        <f>+HLOOKUP(A287,'Review Log'!$A$4:$AP$6,3,FALSE)</f>
        <v>Is the payment at the beginning or the end of the payment period?</v>
      </c>
      <c r="D287" s="263"/>
      <c r="E287" s="263"/>
      <c r="F287" s="263"/>
      <c r="G287" s="263"/>
      <c r="H287" s="263"/>
      <c r="I287" s="263"/>
      <c r="J287" s="263"/>
      <c r="K287" s="263"/>
      <c r="L287" s="263"/>
    </row>
    <row r="288" spans="1:12" s="257" customFormat="1" ht="14.45" customHeight="1" x14ac:dyDescent="0.25">
      <c r="A288" s="262"/>
      <c r="B288" s="262"/>
      <c r="C288" s="259" t="s">
        <v>8</v>
      </c>
      <c r="D288" s="484" t="s">
        <v>996</v>
      </c>
      <c r="E288" s="484"/>
      <c r="F288" s="484"/>
      <c r="G288" s="484"/>
      <c r="H288" s="484"/>
      <c r="I288" s="484"/>
      <c r="J288" s="484"/>
      <c r="K288" s="484"/>
      <c r="L288" s="484"/>
    </row>
    <row r="289" spans="1:12" s="257" customFormat="1" x14ac:dyDescent="0.25">
      <c r="A289" s="262"/>
      <c r="B289" s="262"/>
      <c r="C289" s="259"/>
      <c r="D289" s="484"/>
      <c r="E289" s="484"/>
      <c r="F289" s="484"/>
      <c r="G289" s="484"/>
      <c r="H289" s="484"/>
      <c r="I289" s="484"/>
      <c r="J289" s="484"/>
      <c r="K289" s="484"/>
      <c r="L289" s="484"/>
    </row>
    <row r="290" spans="1:12" s="257" customFormat="1" x14ac:dyDescent="0.25">
      <c r="A290" s="261"/>
      <c r="B290" s="261"/>
    </row>
    <row r="291" spans="1:12" s="257" customFormat="1" x14ac:dyDescent="0.25">
      <c r="A291" s="255">
        <f>+A287+1</f>
        <v>38</v>
      </c>
      <c r="B291" s="255" t="s">
        <v>1027</v>
      </c>
      <c r="C291" s="256" t="str">
        <f>+HLOOKUP(A291,'Review Log'!$A$4:$AP$6,3,FALSE)</f>
        <v xml:space="preserve">Is this a single or multiple component arrangement?  </v>
      </c>
      <c r="D291" s="263"/>
      <c r="E291" s="263"/>
      <c r="F291" s="263"/>
      <c r="G291" s="263"/>
      <c r="H291" s="263"/>
      <c r="I291" s="263"/>
      <c r="J291" s="263"/>
      <c r="K291" s="263"/>
      <c r="L291" s="263"/>
    </row>
    <row r="292" spans="1:12" s="257" customFormat="1" x14ac:dyDescent="0.25">
      <c r="A292" s="262"/>
      <c r="B292" s="262"/>
      <c r="C292" s="259" t="s">
        <v>8</v>
      </c>
      <c r="D292" s="479" t="s">
        <v>7</v>
      </c>
      <c r="E292" s="468"/>
      <c r="F292" s="468"/>
      <c r="G292" s="468"/>
      <c r="H292" s="468"/>
      <c r="I292" s="468"/>
      <c r="J292" s="468"/>
      <c r="K292" s="468"/>
      <c r="L292" s="468"/>
    </row>
    <row r="293" spans="1:12" s="257" customFormat="1" x14ac:dyDescent="0.25">
      <c r="A293" s="262"/>
      <c r="B293" s="262"/>
      <c r="C293" s="259" t="s">
        <v>8</v>
      </c>
      <c r="D293" s="479" t="s">
        <v>11</v>
      </c>
      <c r="E293" s="479"/>
      <c r="F293" s="479"/>
      <c r="G293" s="479"/>
      <c r="H293" s="479"/>
      <c r="I293" s="479"/>
      <c r="J293" s="479"/>
      <c r="K293" s="479"/>
      <c r="L293" s="479"/>
    </row>
    <row r="294" spans="1:12" s="257" customFormat="1" x14ac:dyDescent="0.25">
      <c r="A294" s="262"/>
      <c r="B294" s="262"/>
      <c r="C294" s="259"/>
      <c r="D294" s="479"/>
      <c r="E294" s="479"/>
      <c r="F294" s="479"/>
      <c r="G294" s="479"/>
      <c r="H294" s="479"/>
      <c r="I294" s="479"/>
      <c r="J294" s="479"/>
      <c r="K294" s="479"/>
      <c r="L294" s="479"/>
    </row>
    <row r="295" spans="1:12" s="257" customFormat="1" x14ac:dyDescent="0.25">
      <c r="A295" s="261"/>
      <c r="B295" s="261"/>
    </row>
    <row r="296" spans="1:12" s="257" customFormat="1" x14ac:dyDescent="0.25">
      <c r="A296" s="255">
        <f>+A291+1</f>
        <v>39</v>
      </c>
      <c r="B296" s="255" t="s">
        <v>1028</v>
      </c>
      <c r="C296" s="256" t="str">
        <f>+HLOOKUP(A296,'Review Log'!$A$4:$AP$6,3,FALSE)</f>
        <v>If multiple component, what non-subscription components does this arrangement have?</v>
      </c>
      <c r="D296" s="263"/>
      <c r="E296" s="263"/>
      <c r="F296" s="263"/>
      <c r="G296" s="263"/>
      <c r="H296" s="263"/>
      <c r="I296" s="263"/>
      <c r="J296" s="263"/>
      <c r="K296" s="263"/>
      <c r="L296" s="263"/>
    </row>
    <row r="297" spans="1:12" s="257" customFormat="1" ht="14.45" customHeight="1" x14ac:dyDescent="0.25">
      <c r="A297" s="262"/>
      <c r="B297" s="262"/>
      <c r="C297" s="259" t="s">
        <v>8</v>
      </c>
      <c r="D297" s="479" t="s">
        <v>979</v>
      </c>
      <c r="E297" s="479"/>
      <c r="F297" s="479"/>
      <c r="G297" s="479"/>
      <c r="H297" s="479"/>
      <c r="I297" s="479"/>
      <c r="J297" s="479"/>
      <c r="K297" s="479"/>
      <c r="L297" s="479"/>
    </row>
    <row r="298" spans="1:12" s="257" customFormat="1" x14ac:dyDescent="0.25">
      <c r="A298" s="262"/>
      <c r="B298" s="262"/>
      <c r="C298" s="259"/>
      <c r="D298" s="479"/>
      <c r="E298" s="479"/>
      <c r="F298" s="479"/>
      <c r="G298" s="479"/>
      <c r="H298" s="479"/>
      <c r="I298" s="479"/>
      <c r="J298" s="479"/>
      <c r="K298" s="479"/>
      <c r="L298" s="479"/>
    </row>
    <row r="299" spans="1:12" s="257" customFormat="1" x14ac:dyDescent="0.2">
      <c r="A299" s="287"/>
      <c r="B299" s="287"/>
      <c r="C299" s="259"/>
    </row>
    <row r="300" spans="1:12" s="280" customFormat="1" x14ac:dyDescent="0.25">
      <c r="A300" s="255">
        <f>+A296+1</f>
        <v>40</v>
      </c>
      <c r="B300" s="255" t="s">
        <v>1029</v>
      </c>
      <c r="C300" s="256" t="str">
        <f>+HLOOKUP(A300,'Review Log'!$A$4:$AP$6,3,FALSE)</f>
        <v>Are there vendor incentives (rebates or discounts) or termination penalties?</v>
      </c>
    </row>
    <row r="301" spans="1:12" s="280" customFormat="1" x14ac:dyDescent="0.25">
      <c r="C301" s="259" t="s">
        <v>8</v>
      </c>
      <c r="D301" s="475" t="s">
        <v>30</v>
      </c>
      <c r="E301" s="475"/>
      <c r="F301" s="475"/>
      <c r="G301" s="475"/>
      <c r="H301" s="475"/>
      <c r="I301" s="475"/>
      <c r="J301" s="475"/>
      <c r="K301" s="475"/>
      <c r="L301" s="475"/>
    </row>
    <row r="302" spans="1:12" s="280" customFormat="1" x14ac:dyDescent="0.25">
      <c r="A302" s="279"/>
      <c r="B302" s="279"/>
      <c r="C302" s="288"/>
      <c r="D302" s="475"/>
      <c r="E302" s="475"/>
      <c r="F302" s="475"/>
      <c r="G302" s="475"/>
      <c r="H302" s="475"/>
      <c r="I302" s="475"/>
      <c r="J302" s="475"/>
      <c r="K302" s="475"/>
      <c r="L302" s="475"/>
    </row>
    <row r="303" spans="1:12" s="280" customFormat="1" x14ac:dyDescent="0.25">
      <c r="A303" s="279"/>
      <c r="B303" s="279"/>
      <c r="C303" s="288"/>
      <c r="D303" s="475"/>
      <c r="E303" s="475"/>
      <c r="F303" s="475"/>
      <c r="G303" s="475"/>
      <c r="H303" s="475"/>
      <c r="I303" s="475"/>
      <c r="J303" s="475"/>
      <c r="K303" s="475"/>
      <c r="L303" s="475"/>
    </row>
    <row r="304" spans="1:12" s="280" customFormat="1" x14ac:dyDescent="0.25">
      <c r="A304" s="279"/>
      <c r="B304" s="279"/>
      <c r="C304" s="288"/>
      <c r="D304" s="475"/>
      <c r="E304" s="475"/>
      <c r="F304" s="475"/>
      <c r="G304" s="475"/>
      <c r="H304" s="475"/>
      <c r="I304" s="475"/>
      <c r="J304" s="475"/>
      <c r="K304" s="475"/>
      <c r="L304" s="475"/>
    </row>
    <row r="305" spans="1:12" s="280" customFormat="1" x14ac:dyDescent="0.25">
      <c r="A305" s="279"/>
      <c r="B305" s="279"/>
      <c r="C305" s="259" t="s">
        <v>8</v>
      </c>
      <c r="D305" s="475" t="s">
        <v>31</v>
      </c>
      <c r="E305" s="475"/>
      <c r="F305" s="475"/>
      <c r="G305" s="475"/>
      <c r="H305" s="475"/>
      <c r="I305" s="475"/>
      <c r="J305" s="475"/>
      <c r="K305" s="475"/>
      <c r="L305" s="475"/>
    </row>
    <row r="306" spans="1:12" s="280" customFormat="1" x14ac:dyDescent="0.25">
      <c r="A306" s="279"/>
      <c r="B306" s="279"/>
      <c r="C306" s="288"/>
      <c r="D306" s="475"/>
      <c r="E306" s="475"/>
      <c r="F306" s="475"/>
      <c r="G306" s="475"/>
      <c r="H306" s="475"/>
      <c r="I306" s="475"/>
      <c r="J306" s="475"/>
      <c r="K306" s="475"/>
      <c r="L306" s="475"/>
    </row>
    <row r="307" spans="1:12" s="280" customFormat="1" x14ac:dyDescent="0.25">
      <c r="A307" s="279"/>
      <c r="B307" s="279"/>
      <c r="C307" s="288"/>
    </row>
    <row r="308" spans="1:12" s="280" customFormat="1" x14ac:dyDescent="0.25">
      <c r="A308" s="255">
        <f>+A300+1</f>
        <v>41</v>
      </c>
      <c r="B308" s="255" t="s">
        <v>1030</v>
      </c>
      <c r="C308" s="256" t="str">
        <f>+HLOOKUP(A308,'Review Log'!$A$4:$AP$6,3,FALSE)</f>
        <v>Explanation/Notes</v>
      </c>
    </row>
    <row r="309" spans="1:12" s="280" customFormat="1" ht="14.45" customHeight="1" x14ac:dyDescent="0.25">
      <c r="C309" s="259" t="s">
        <v>8</v>
      </c>
      <c r="D309" s="481" t="s">
        <v>1144</v>
      </c>
      <c r="E309" s="482"/>
      <c r="F309" s="482"/>
      <c r="G309" s="482"/>
      <c r="H309" s="482"/>
      <c r="I309" s="482"/>
      <c r="J309" s="482"/>
      <c r="K309" s="482"/>
      <c r="L309" s="482"/>
    </row>
    <row r="310" spans="1:12" s="280" customFormat="1" x14ac:dyDescent="0.25">
      <c r="A310" s="279"/>
      <c r="B310" s="279"/>
      <c r="C310" s="288"/>
      <c r="D310" s="289"/>
      <c r="E310" s="289"/>
      <c r="F310" s="289"/>
      <c r="G310" s="289"/>
      <c r="H310" s="289"/>
      <c r="I310" s="289"/>
      <c r="J310" s="289"/>
      <c r="K310" s="289"/>
      <c r="L310" s="289"/>
    </row>
    <row r="311" spans="1:12" s="280" customFormat="1" hidden="1" x14ac:dyDescent="0.25">
      <c r="A311" s="279"/>
      <c r="B311" s="279"/>
      <c r="C311" s="288"/>
      <c r="D311" s="289"/>
      <c r="E311" s="289"/>
      <c r="F311" s="289"/>
      <c r="G311" s="289"/>
      <c r="H311" s="289"/>
      <c r="I311" s="289"/>
      <c r="J311" s="289"/>
      <c r="K311" s="289"/>
      <c r="L311" s="289"/>
    </row>
    <row r="312" spans="1:12" s="280" customFormat="1" hidden="1" x14ac:dyDescent="0.25">
      <c r="A312" s="279"/>
      <c r="B312" s="279"/>
      <c r="C312" s="288"/>
      <c r="D312" s="289"/>
      <c r="E312" s="289"/>
      <c r="F312" s="289"/>
      <c r="G312" s="289"/>
      <c r="H312" s="289"/>
      <c r="I312" s="289"/>
      <c r="J312" s="289"/>
      <c r="K312" s="289"/>
      <c r="L312" s="289"/>
    </row>
    <row r="313" spans="1:12" s="280" customFormat="1" hidden="1" x14ac:dyDescent="0.25">
      <c r="A313" s="279"/>
      <c r="B313" s="279"/>
      <c r="C313" s="288"/>
    </row>
    <row r="314" spans="1:12" s="280" customFormat="1" hidden="1" x14ac:dyDescent="0.25">
      <c r="A314" s="279"/>
      <c r="B314" s="279"/>
      <c r="C314" s="288"/>
    </row>
    <row r="315" spans="1:12" s="280" customFormat="1" hidden="1" x14ac:dyDescent="0.25">
      <c r="A315" s="279"/>
      <c r="B315" s="279"/>
      <c r="C315" s="288"/>
    </row>
    <row r="316" spans="1:12" s="280" customFormat="1" hidden="1" x14ac:dyDescent="0.25">
      <c r="A316" s="279"/>
      <c r="B316" s="279"/>
      <c r="C316" s="288"/>
    </row>
    <row r="317" spans="1:12" s="280" customFormat="1" hidden="1" x14ac:dyDescent="0.25">
      <c r="A317" s="279"/>
      <c r="B317" s="279"/>
      <c r="C317" s="288"/>
    </row>
    <row r="318" spans="1:12" s="280" customFormat="1" hidden="1" x14ac:dyDescent="0.25">
      <c r="A318" s="279"/>
      <c r="B318" s="279"/>
      <c r="C318" s="288"/>
    </row>
    <row r="319" spans="1:12" s="280" customFormat="1" hidden="1" x14ac:dyDescent="0.25">
      <c r="A319" s="279"/>
      <c r="B319" s="279"/>
      <c r="C319" s="288"/>
    </row>
    <row r="320" spans="1:12" s="280" customFormat="1" hidden="1" x14ac:dyDescent="0.25">
      <c r="A320" s="279"/>
      <c r="B320" s="279"/>
      <c r="C320" s="288"/>
    </row>
    <row r="321" spans="1:3" s="280" customFormat="1" hidden="1" x14ac:dyDescent="0.25">
      <c r="A321" s="279"/>
      <c r="B321" s="279"/>
      <c r="C321" s="288"/>
    </row>
    <row r="322" spans="1:3" s="280" customFormat="1" hidden="1" x14ac:dyDescent="0.25">
      <c r="A322" s="279"/>
      <c r="B322" s="279"/>
      <c r="C322" s="288"/>
    </row>
    <row r="323" spans="1:3" s="280" customFormat="1" hidden="1" x14ac:dyDescent="0.25">
      <c r="A323" s="279"/>
      <c r="B323" s="279"/>
      <c r="C323" s="288"/>
    </row>
    <row r="324" spans="1:3" s="280" customFormat="1" hidden="1" x14ac:dyDescent="0.25">
      <c r="A324" s="279"/>
      <c r="B324" s="279"/>
      <c r="C324" s="288"/>
    </row>
    <row r="325" spans="1:3" s="280" customFormat="1" hidden="1" x14ac:dyDescent="0.25">
      <c r="A325" s="279"/>
      <c r="B325" s="279"/>
      <c r="C325" s="288"/>
    </row>
    <row r="326" spans="1:3" s="280" customFormat="1" hidden="1" x14ac:dyDescent="0.25">
      <c r="A326" s="279"/>
      <c r="B326" s="279"/>
      <c r="C326" s="288"/>
    </row>
    <row r="327" spans="1:3" s="280" customFormat="1" hidden="1" x14ac:dyDescent="0.25">
      <c r="A327" s="279"/>
      <c r="B327" s="279"/>
      <c r="C327" s="288"/>
    </row>
    <row r="328" spans="1:3" s="280" customFormat="1" hidden="1" x14ac:dyDescent="0.25">
      <c r="A328" s="279"/>
      <c r="B328" s="279"/>
      <c r="C328" s="288"/>
    </row>
    <row r="329" spans="1:3" s="280" customFormat="1" hidden="1" x14ac:dyDescent="0.25">
      <c r="A329" s="279"/>
      <c r="B329" s="279"/>
      <c r="C329" s="288"/>
    </row>
    <row r="330" spans="1:3" s="280" customFormat="1" hidden="1" x14ac:dyDescent="0.25">
      <c r="A330" s="279"/>
      <c r="B330" s="279"/>
      <c r="C330" s="288"/>
    </row>
    <row r="331" spans="1:3" s="280" customFormat="1" hidden="1" x14ac:dyDescent="0.25">
      <c r="A331" s="279"/>
      <c r="B331" s="279"/>
      <c r="C331" s="288"/>
    </row>
    <row r="332" spans="1:3" s="280" customFormat="1" hidden="1" x14ac:dyDescent="0.25">
      <c r="A332" s="279"/>
      <c r="B332" s="279"/>
      <c r="C332" s="288"/>
    </row>
    <row r="333" spans="1:3" s="280" customFormat="1" hidden="1" x14ac:dyDescent="0.25">
      <c r="A333" s="279"/>
      <c r="B333" s="279"/>
      <c r="C333" s="288"/>
    </row>
    <row r="334" spans="1:3" s="280" customFormat="1" hidden="1" x14ac:dyDescent="0.25">
      <c r="A334" s="279"/>
      <c r="B334" s="279"/>
      <c r="C334" s="288"/>
    </row>
    <row r="335" spans="1:3" s="280" customFormat="1" hidden="1" x14ac:dyDescent="0.25">
      <c r="A335" s="279"/>
      <c r="B335" s="279"/>
      <c r="C335" s="288"/>
    </row>
    <row r="336" spans="1:3" s="280" customFormat="1" hidden="1" x14ac:dyDescent="0.25">
      <c r="A336" s="279"/>
      <c r="B336" s="279"/>
      <c r="C336" s="288"/>
    </row>
    <row r="337" spans="1:3" s="280" customFormat="1" hidden="1" x14ac:dyDescent="0.25">
      <c r="A337" s="279"/>
      <c r="B337" s="279"/>
      <c r="C337" s="288"/>
    </row>
    <row r="338" spans="1:3" s="280" customFormat="1" hidden="1" x14ac:dyDescent="0.25">
      <c r="A338" s="279"/>
      <c r="B338" s="279"/>
      <c r="C338" s="288"/>
    </row>
    <row r="339" spans="1:3" s="280" customFormat="1" hidden="1" x14ac:dyDescent="0.25">
      <c r="A339" s="279"/>
      <c r="B339" s="279"/>
      <c r="C339" s="288"/>
    </row>
    <row r="340" spans="1:3" s="280" customFormat="1" hidden="1" x14ac:dyDescent="0.25">
      <c r="A340" s="279"/>
      <c r="B340" s="279"/>
      <c r="C340" s="288"/>
    </row>
    <row r="341" spans="1:3" s="280" customFormat="1" hidden="1" x14ac:dyDescent="0.25">
      <c r="A341" s="279"/>
      <c r="B341" s="279"/>
      <c r="C341" s="288"/>
    </row>
    <row r="342" spans="1:3" s="280" customFormat="1" hidden="1" x14ac:dyDescent="0.25">
      <c r="A342" s="279"/>
      <c r="B342" s="279"/>
      <c r="C342" s="288"/>
    </row>
    <row r="343" spans="1:3" s="280" customFormat="1" hidden="1" x14ac:dyDescent="0.25">
      <c r="A343" s="279"/>
      <c r="B343" s="279"/>
      <c r="C343" s="288"/>
    </row>
    <row r="344" spans="1:3" s="280" customFormat="1" hidden="1" x14ac:dyDescent="0.25">
      <c r="A344" s="279"/>
      <c r="B344" s="279"/>
      <c r="C344" s="288"/>
    </row>
    <row r="345" spans="1:3" s="280" customFormat="1" hidden="1" x14ac:dyDescent="0.25">
      <c r="A345" s="279"/>
      <c r="B345" s="279"/>
      <c r="C345" s="288"/>
    </row>
    <row r="346" spans="1:3" s="280" customFormat="1" hidden="1" x14ac:dyDescent="0.25">
      <c r="A346" s="290"/>
      <c r="B346" s="290"/>
    </row>
    <row r="347" spans="1:3" s="280" customFormat="1" hidden="1" x14ac:dyDescent="0.25">
      <c r="A347" s="290"/>
      <c r="B347" s="290"/>
    </row>
    <row r="348" spans="1:3" s="280" customFormat="1" hidden="1" x14ac:dyDescent="0.25">
      <c r="A348" s="290"/>
      <c r="B348" s="290"/>
    </row>
    <row r="349" spans="1:3" s="280" customFormat="1" hidden="1" x14ac:dyDescent="0.25">
      <c r="A349" s="290"/>
      <c r="B349" s="290"/>
    </row>
    <row r="350" spans="1:3" s="280" customFormat="1" hidden="1" x14ac:dyDescent="0.25">
      <c r="A350" s="290"/>
      <c r="B350" s="290"/>
    </row>
    <row r="351" spans="1:3" s="280" customFormat="1" hidden="1" x14ac:dyDescent="0.25">
      <c r="A351" s="290"/>
      <c r="B351" s="290"/>
    </row>
    <row r="352" spans="1:3" s="280" customFormat="1" hidden="1" x14ac:dyDescent="0.25">
      <c r="A352" s="290"/>
      <c r="B352" s="290"/>
    </row>
    <row r="353" spans="1:2" s="280" customFormat="1" hidden="1" x14ac:dyDescent="0.25">
      <c r="A353" s="290"/>
      <c r="B353" s="290"/>
    </row>
    <row r="354" spans="1:2" s="280" customFormat="1" hidden="1" x14ac:dyDescent="0.25">
      <c r="A354" s="290"/>
      <c r="B354" s="290"/>
    </row>
    <row r="355" spans="1:2" s="280" customFormat="1" hidden="1" x14ac:dyDescent="0.25">
      <c r="A355" s="290"/>
      <c r="B355" s="290"/>
    </row>
    <row r="356" spans="1:2" s="280" customFormat="1" hidden="1" x14ac:dyDescent="0.25">
      <c r="A356" s="290"/>
      <c r="B356" s="290"/>
    </row>
    <row r="357" spans="1:2" s="280" customFormat="1" hidden="1" x14ac:dyDescent="0.25">
      <c r="A357" s="290"/>
      <c r="B357" s="290"/>
    </row>
    <row r="358" spans="1:2" s="280" customFormat="1" hidden="1" x14ac:dyDescent="0.25">
      <c r="A358" s="290"/>
      <c r="B358" s="290"/>
    </row>
    <row r="359" spans="1:2" s="280" customFormat="1" hidden="1" x14ac:dyDescent="0.25">
      <c r="A359" s="290"/>
      <c r="B359" s="290"/>
    </row>
    <row r="360" spans="1:2" s="280" customFormat="1" hidden="1" x14ac:dyDescent="0.25">
      <c r="A360" s="290"/>
      <c r="B360" s="290"/>
    </row>
    <row r="361" spans="1:2" s="280" customFormat="1" hidden="1" x14ac:dyDescent="0.25">
      <c r="A361" s="290"/>
      <c r="B361" s="290"/>
    </row>
    <row r="362" spans="1:2" s="280" customFormat="1" hidden="1" x14ac:dyDescent="0.25">
      <c r="A362" s="290"/>
      <c r="B362" s="290"/>
    </row>
    <row r="363" spans="1:2" s="280" customFormat="1" hidden="1" x14ac:dyDescent="0.25">
      <c r="A363" s="290"/>
      <c r="B363" s="290"/>
    </row>
    <row r="364" spans="1:2" s="280" customFormat="1" hidden="1" x14ac:dyDescent="0.25">
      <c r="A364" s="290"/>
      <c r="B364" s="290"/>
    </row>
    <row r="365" spans="1:2" s="280" customFormat="1" hidden="1" x14ac:dyDescent="0.25">
      <c r="A365" s="290"/>
      <c r="B365" s="290"/>
    </row>
    <row r="366" spans="1:2" s="280" customFormat="1" hidden="1" x14ac:dyDescent="0.25">
      <c r="A366" s="290"/>
      <c r="B366" s="290"/>
    </row>
    <row r="367" spans="1:2" s="280" customFormat="1" hidden="1" x14ac:dyDescent="0.25">
      <c r="A367" s="290"/>
      <c r="B367" s="290"/>
    </row>
    <row r="368" spans="1:2" s="280" customFormat="1" hidden="1" x14ac:dyDescent="0.25">
      <c r="A368" s="290"/>
      <c r="B368" s="290"/>
    </row>
    <row r="369" spans="1:2" s="280" customFormat="1" hidden="1" x14ac:dyDescent="0.25">
      <c r="A369" s="290"/>
      <c r="B369" s="290"/>
    </row>
    <row r="370" spans="1:2" s="280" customFormat="1" hidden="1" x14ac:dyDescent="0.25">
      <c r="A370" s="290"/>
      <c r="B370" s="290"/>
    </row>
    <row r="371" spans="1:2" s="280" customFormat="1" hidden="1" x14ac:dyDescent="0.25">
      <c r="A371" s="290"/>
      <c r="B371" s="290"/>
    </row>
    <row r="372" spans="1:2" s="280" customFormat="1" hidden="1" x14ac:dyDescent="0.25">
      <c r="A372" s="290"/>
      <c r="B372" s="290"/>
    </row>
    <row r="373" spans="1:2" s="280" customFormat="1" hidden="1" x14ac:dyDescent="0.25">
      <c r="A373" s="290"/>
      <c r="B373" s="290"/>
    </row>
    <row r="374" spans="1:2" s="280" customFormat="1" hidden="1" x14ac:dyDescent="0.25">
      <c r="A374" s="290"/>
      <c r="B374" s="290"/>
    </row>
    <row r="375" spans="1:2" s="280" customFormat="1" hidden="1" x14ac:dyDescent="0.25">
      <c r="A375" s="290"/>
      <c r="B375" s="290"/>
    </row>
    <row r="376" spans="1:2" s="280" customFormat="1" hidden="1" x14ac:dyDescent="0.25">
      <c r="A376" s="290"/>
      <c r="B376" s="290"/>
    </row>
    <row r="377" spans="1:2" s="280" customFormat="1" hidden="1" x14ac:dyDescent="0.25">
      <c r="A377" s="290"/>
      <c r="B377" s="290"/>
    </row>
    <row r="378" spans="1:2" s="280" customFormat="1" hidden="1" x14ac:dyDescent="0.25">
      <c r="A378" s="290"/>
      <c r="B378" s="290"/>
    </row>
    <row r="379" spans="1:2" s="280" customFormat="1" hidden="1" x14ac:dyDescent="0.25">
      <c r="A379" s="290"/>
      <c r="B379" s="290"/>
    </row>
    <row r="380" spans="1:2" s="280" customFormat="1" hidden="1" x14ac:dyDescent="0.25">
      <c r="A380" s="290"/>
      <c r="B380" s="290"/>
    </row>
    <row r="381" spans="1:2" s="280" customFormat="1" hidden="1" x14ac:dyDescent="0.25">
      <c r="A381" s="290"/>
      <c r="B381" s="290"/>
    </row>
    <row r="382" spans="1:2" s="280" customFormat="1" hidden="1" x14ac:dyDescent="0.25">
      <c r="A382" s="290"/>
      <c r="B382" s="290"/>
    </row>
    <row r="383" spans="1:2" s="280" customFormat="1" hidden="1" x14ac:dyDescent="0.25">
      <c r="A383" s="290"/>
      <c r="B383" s="290"/>
    </row>
    <row r="384" spans="1:2" s="280" customFormat="1" hidden="1" x14ac:dyDescent="0.25">
      <c r="A384" s="290"/>
      <c r="B384" s="290"/>
    </row>
    <row r="385" spans="1:2" s="280" customFormat="1" hidden="1" x14ac:dyDescent="0.25">
      <c r="A385" s="290"/>
      <c r="B385" s="290"/>
    </row>
    <row r="386" spans="1:2" s="280" customFormat="1" hidden="1" x14ac:dyDescent="0.25">
      <c r="A386" s="290"/>
      <c r="B386" s="290"/>
    </row>
    <row r="387" spans="1:2" s="280" customFormat="1" hidden="1" x14ac:dyDescent="0.25">
      <c r="A387" s="290"/>
      <c r="B387" s="290"/>
    </row>
    <row r="388" spans="1:2" s="280" customFormat="1" hidden="1" x14ac:dyDescent="0.25">
      <c r="A388" s="290"/>
      <c r="B388" s="290"/>
    </row>
    <row r="389" spans="1:2" s="280" customFormat="1" hidden="1" x14ac:dyDescent="0.25">
      <c r="A389" s="290"/>
      <c r="B389" s="290"/>
    </row>
    <row r="390" spans="1:2" s="280" customFormat="1" hidden="1" x14ac:dyDescent="0.25">
      <c r="A390" s="290"/>
      <c r="B390" s="290"/>
    </row>
    <row r="391" spans="1:2" s="280" customFormat="1" hidden="1" x14ac:dyDescent="0.25">
      <c r="A391" s="290"/>
      <c r="B391" s="290"/>
    </row>
    <row r="392" spans="1:2" s="280" customFormat="1" hidden="1" x14ac:dyDescent="0.25">
      <c r="A392" s="290"/>
      <c r="B392" s="290"/>
    </row>
    <row r="393" spans="1:2" s="280" customFormat="1" hidden="1" x14ac:dyDescent="0.25">
      <c r="A393" s="290"/>
      <c r="B393" s="290"/>
    </row>
    <row r="394" spans="1:2" s="280" customFormat="1" hidden="1" x14ac:dyDescent="0.25">
      <c r="A394" s="290"/>
      <c r="B394" s="290"/>
    </row>
    <row r="395" spans="1:2" s="280" customFormat="1" hidden="1" x14ac:dyDescent="0.25">
      <c r="A395" s="290"/>
      <c r="B395" s="290"/>
    </row>
    <row r="396" spans="1:2" s="280" customFormat="1" hidden="1" x14ac:dyDescent="0.25">
      <c r="A396" s="290"/>
      <c r="B396" s="290"/>
    </row>
    <row r="397" spans="1:2" s="280" customFormat="1" hidden="1" x14ac:dyDescent="0.25">
      <c r="A397" s="290"/>
      <c r="B397" s="290"/>
    </row>
    <row r="398" spans="1:2" s="280" customFormat="1" hidden="1" x14ac:dyDescent="0.25">
      <c r="A398" s="290"/>
      <c r="B398" s="290"/>
    </row>
    <row r="399" spans="1:2" s="280" customFormat="1" hidden="1" x14ac:dyDescent="0.25">
      <c r="A399" s="290"/>
      <c r="B399" s="290"/>
    </row>
    <row r="400" spans="1:2" s="280" customFormat="1" hidden="1" x14ac:dyDescent="0.25">
      <c r="A400" s="290"/>
      <c r="B400" s="290"/>
    </row>
    <row r="401" spans="1:2" s="280" customFormat="1" hidden="1" x14ac:dyDescent="0.25">
      <c r="A401" s="290"/>
      <c r="B401" s="290"/>
    </row>
    <row r="402" spans="1:2" s="280" customFormat="1" hidden="1" x14ac:dyDescent="0.25">
      <c r="A402" s="290"/>
      <c r="B402" s="290"/>
    </row>
    <row r="403" spans="1:2" s="280" customFormat="1" hidden="1" x14ac:dyDescent="0.25">
      <c r="A403" s="290"/>
      <c r="B403" s="290"/>
    </row>
    <row r="404" spans="1:2" s="280" customFormat="1" hidden="1" x14ac:dyDescent="0.25">
      <c r="A404" s="290"/>
      <c r="B404" s="290"/>
    </row>
    <row r="405" spans="1:2" s="280" customFormat="1" hidden="1" x14ac:dyDescent="0.25">
      <c r="A405" s="290"/>
      <c r="B405" s="290"/>
    </row>
    <row r="406" spans="1:2" s="280" customFormat="1" hidden="1" x14ac:dyDescent="0.25">
      <c r="A406" s="290"/>
      <c r="B406" s="290"/>
    </row>
    <row r="407" spans="1:2" s="280" customFormat="1" hidden="1" x14ac:dyDescent="0.25">
      <c r="A407" s="290"/>
      <c r="B407" s="290"/>
    </row>
    <row r="408" spans="1:2" s="280" customFormat="1" hidden="1" x14ac:dyDescent="0.25">
      <c r="A408" s="290"/>
      <c r="B408" s="290"/>
    </row>
    <row r="409" spans="1:2" s="280" customFormat="1" hidden="1" x14ac:dyDescent="0.25">
      <c r="A409" s="290"/>
      <c r="B409" s="290"/>
    </row>
    <row r="410" spans="1:2" s="280" customFormat="1" hidden="1" x14ac:dyDescent="0.25">
      <c r="A410" s="290"/>
      <c r="B410" s="290"/>
    </row>
    <row r="411" spans="1:2" s="280" customFormat="1" hidden="1" x14ac:dyDescent="0.25">
      <c r="A411" s="290"/>
      <c r="B411" s="290"/>
    </row>
    <row r="412" spans="1:2" s="280" customFormat="1" hidden="1" x14ac:dyDescent="0.25">
      <c r="A412" s="290"/>
      <c r="B412" s="290"/>
    </row>
    <row r="413" spans="1:2" s="280" customFormat="1" hidden="1" x14ac:dyDescent="0.25">
      <c r="A413" s="290"/>
      <c r="B413" s="290"/>
    </row>
    <row r="414" spans="1:2" s="280" customFormat="1" hidden="1" x14ac:dyDescent="0.25">
      <c r="A414" s="290"/>
      <c r="B414" s="290"/>
    </row>
    <row r="415" spans="1:2" s="280" customFormat="1" hidden="1" x14ac:dyDescent="0.25">
      <c r="A415" s="290"/>
      <c r="B415" s="290"/>
    </row>
    <row r="416" spans="1:2" s="280" customFormat="1" hidden="1" x14ac:dyDescent="0.25">
      <c r="A416" s="290"/>
      <c r="B416" s="290"/>
    </row>
    <row r="417" spans="1:2" s="280" customFormat="1" hidden="1" x14ac:dyDescent="0.25">
      <c r="A417" s="290"/>
      <c r="B417" s="290"/>
    </row>
    <row r="418" spans="1:2" s="280" customFormat="1" hidden="1" x14ac:dyDescent="0.25">
      <c r="A418" s="290"/>
      <c r="B418" s="290"/>
    </row>
    <row r="419" spans="1:2" s="280" customFormat="1" hidden="1" x14ac:dyDescent="0.25">
      <c r="A419" s="290"/>
      <c r="B419" s="290"/>
    </row>
    <row r="420" spans="1:2" s="280" customFormat="1" hidden="1" x14ac:dyDescent="0.25">
      <c r="A420" s="290"/>
      <c r="B420" s="290"/>
    </row>
    <row r="421" spans="1:2" s="280" customFormat="1" hidden="1" x14ac:dyDescent="0.25">
      <c r="A421" s="290"/>
      <c r="B421" s="290"/>
    </row>
    <row r="422" spans="1:2" s="280" customFormat="1" hidden="1" x14ac:dyDescent="0.25">
      <c r="A422" s="290"/>
      <c r="B422" s="290"/>
    </row>
    <row r="423" spans="1:2" s="280" customFormat="1" hidden="1" x14ac:dyDescent="0.25">
      <c r="A423" s="290"/>
      <c r="B423" s="290"/>
    </row>
    <row r="424" spans="1:2" s="280" customFormat="1" hidden="1" x14ac:dyDescent="0.25">
      <c r="A424" s="290"/>
      <c r="B424" s="290"/>
    </row>
    <row r="425" spans="1:2" s="280" customFormat="1" hidden="1" x14ac:dyDescent="0.25">
      <c r="A425" s="290"/>
      <c r="B425" s="290"/>
    </row>
    <row r="426" spans="1:2" s="280" customFormat="1" hidden="1" x14ac:dyDescent="0.25">
      <c r="A426" s="290"/>
      <c r="B426" s="290"/>
    </row>
    <row r="427" spans="1:2" s="280" customFormat="1" hidden="1" x14ac:dyDescent="0.25">
      <c r="A427" s="290"/>
      <c r="B427" s="290"/>
    </row>
    <row r="428" spans="1:2" s="280" customFormat="1" hidden="1" x14ac:dyDescent="0.25">
      <c r="A428" s="290"/>
      <c r="B428" s="290"/>
    </row>
    <row r="429" spans="1:2" s="280" customFormat="1" hidden="1" x14ac:dyDescent="0.25">
      <c r="A429" s="290"/>
      <c r="B429" s="290"/>
    </row>
    <row r="430" spans="1:2" s="280" customFormat="1" hidden="1" x14ac:dyDescent="0.25">
      <c r="A430" s="290"/>
      <c r="B430" s="290"/>
    </row>
    <row r="431" spans="1:2" s="280" customFormat="1" hidden="1" x14ac:dyDescent="0.25">
      <c r="A431" s="290"/>
      <c r="B431" s="290"/>
    </row>
    <row r="432" spans="1:2" s="280" customFormat="1" hidden="1" x14ac:dyDescent="0.25">
      <c r="A432" s="290"/>
      <c r="B432" s="290"/>
    </row>
    <row r="433" spans="1:2" s="280" customFormat="1" hidden="1" x14ac:dyDescent="0.25">
      <c r="A433" s="290"/>
      <c r="B433" s="290"/>
    </row>
    <row r="434" spans="1:2" s="280" customFormat="1" hidden="1" x14ac:dyDescent="0.25">
      <c r="A434" s="290"/>
      <c r="B434" s="290"/>
    </row>
    <row r="435" spans="1:2" s="280" customFormat="1" hidden="1" x14ac:dyDescent="0.25">
      <c r="A435" s="290"/>
      <c r="B435" s="290"/>
    </row>
    <row r="436" spans="1:2" s="280" customFormat="1" hidden="1" x14ac:dyDescent="0.25">
      <c r="A436" s="290"/>
      <c r="B436" s="290"/>
    </row>
    <row r="437" spans="1:2" s="280" customFormat="1" hidden="1" x14ac:dyDescent="0.25">
      <c r="A437" s="290"/>
      <c r="B437" s="290"/>
    </row>
    <row r="438" spans="1:2" s="280" customFormat="1" hidden="1" x14ac:dyDescent="0.25">
      <c r="A438" s="290"/>
      <c r="B438" s="290"/>
    </row>
    <row r="439" spans="1:2" s="280" customFormat="1" hidden="1" x14ac:dyDescent="0.25">
      <c r="A439" s="290"/>
      <c r="B439" s="290"/>
    </row>
    <row r="440" spans="1:2" s="280" customFormat="1" hidden="1" x14ac:dyDescent="0.25">
      <c r="A440" s="290"/>
      <c r="B440" s="290"/>
    </row>
    <row r="441" spans="1:2" s="280" customFormat="1" hidden="1" x14ac:dyDescent="0.25">
      <c r="A441" s="290"/>
      <c r="B441" s="290"/>
    </row>
    <row r="442" spans="1:2" s="280" customFormat="1" hidden="1" x14ac:dyDescent="0.25">
      <c r="A442" s="290"/>
      <c r="B442" s="290"/>
    </row>
    <row r="443" spans="1:2" s="280" customFormat="1" hidden="1" x14ac:dyDescent="0.25">
      <c r="A443" s="290"/>
      <c r="B443" s="290"/>
    </row>
    <row r="444" spans="1:2" s="280" customFormat="1" hidden="1" x14ac:dyDescent="0.25">
      <c r="A444" s="290"/>
      <c r="B444" s="290"/>
    </row>
    <row r="445" spans="1:2" s="280" customFormat="1" hidden="1" x14ac:dyDescent="0.25">
      <c r="A445" s="290"/>
      <c r="B445" s="290"/>
    </row>
    <row r="446" spans="1:2" s="280" customFormat="1" hidden="1" x14ac:dyDescent="0.25">
      <c r="A446" s="290"/>
      <c r="B446" s="290"/>
    </row>
    <row r="447" spans="1:2" s="280" customFormat="1" hidden="1" x14ac:dyDescent="0.25">
      <c r="A447" s="290"/>
      <c r="B447" s="290"/>
    </row>
    <row r="448" spans="1:2" s="280" customFormat="1" hidden="1" x14ac:dyDescent="0.25">
      <c r="A448" s="290"/>
      <c r="B448" s="290"/>
    </row>
    <row r="449" spans="1:2" s="280" customFormat="1" hidden="1" x14ac:dyDescent="0.25">
      <c r="A449" s="290"/>
      <c r="B449" s="290"/>
    </row>
    <row r="450" spans="1:2" s="280" customFormat="1" hidden="1" x14ac:dyDescent="0.25">
      <c r="A450" s="290"/>
      <c r="B450" s="290"/>
    </row>
    <row r="451" spans="1:2" s="280" customFormat="1" hidden="1" x14ac:dyDescent="0.25">
      <c r="A451" s="290"/>
      <c r="B451" s="290"/>
    </row>
    <row r="452" spans="1:2" s="280" customFormat="1" hidden="1" x14ac:dyDescent="0.25">
      <c r="A452" s="290"/>
      <c r="B452" s="290"/>
    </row>
    <row r="453" spans="1:2" s="280" customFormat="1" hidden="1" x14ac:dyDescent="0.25">
      <c r="A453" s="290"/>
      <c r="B453" s="290"/>
    </row>
    <row r="454" spans="1:2" s="280" customFormat="1" hidden="1" x14ac:dyDescent="0.25">
      <c r="A454" s="290"/>
      <c r="B454" s="290"/>
    </row>
    <row r="455" spans="1:2" s="280" customFormat="1" hidden="1" x14ac:dyDescent="0.25">
      <c r="A455" s="290"/>
      <c r="B455" s="290"/>
    </row>
    <row r="456" spans="1:2" s="280" customFormat="1" hidden="1" x14ac:dyDescent="0.25">
      <c r="A456" s="290"/>
      <c r="B456" s="290"/>
    </row>
    <row r="457" spans="1:2" s="280" customFormat="1" hidden="1" x14ac:dyDescent="0.25">
      <c r="A457" s="290"/>
      <c r="B457" s="290"/>
    </row>
    <row r="458" spans="1:2" s="280" customFormat="1" hidden="1" x14ac:dyDescent="0.25">
      <c r="A458" s="290"/>
      <c r="B458" s="290"/>
    </row>
    <row r="459" spans="1:2" s="280" customFormat="1" hidden="1" x14ac:dyDescent="0.25">
      <c r="A459" s="290"/>
      <c r="B459" s="290"/>
    </row>
    <row r="460" spans="1:2" s="280" customFormat="1" hidden="1" x14ac:dyDescent="0.25">
      <c r="A460" s="290"/>
      <c r="B460" s="290"/>
    </row>
    <row r="461" spans="1:2" s="280" customFormat="1" hidden="1" x14ac:dyDescent="0.25">
      <c r="A461" s="290"/>
      <c r="B461" s="290"/>
    </row>
    <row r="462" spans="1:2" s="280" customFormat="1" hidden="1" x14ac:dyDescent="0.25">
      <c r="A462" s="290"/>
      <c r="B462" s="290"/>
    </row>
    <row r="463" spans="1:2" s="280" customFormat="1" hidden="1" x14ac:dyDescent="0.25">
      <c r="A463" s="290"/>
      <c r="B463" s="290"/>
    </row>
    <row r="464" spans="1:2" s="280" customFormat="1" hidden="1" x14ac:dyDescent="0.25">
      <c r="A464" s="290"/>
      <c r="B464" s="290"/>
    </row>
    <row r="465" spans="1:2" s="280" customFormat="1" hidden="1" x14ac:dyDescent="0.25">
      <c r="A465" s="290"/>
      <c r="B465" s="290"/>
    </row>
    <row r="466" spans="1:2" s="280" customFormat="1" hidden="1" x14ac:dyDescent="0.25">
      <c r="A466" s="290"/>
      <c r="B466" s="290"/>
    </row>
    <row r="467" spans="1:2" s="280" customFormat="1" hidden="1" x14ac:dyDescent="0.25">
      <c r="A467" s="290"/>
      <c r="B467" s="290"/>
    </row>
    <row r="468" spans="1:2" s="280" customFormat="1" hidden="1" x14ac:dyDescent="0.25">
      <c r="A468" s="290"/>
      <c r="B468" s="290"/>
    </row>
    <row r="469" spans="1:2" s="280" customFormat="1" hidden="1" x14ac:dyDescent="0.25">
      <c r="A469" s="290"/>
      <c r="B469" s="290"/>
    </row>
    <row r="470" spans="1:2" s="280" customFormat="1" hidden="1" x14ac:dyDescent="0.25">
      <c r="A470" s="290"/>
      <c r="B470" s="290"/>
    </row>
    <row r="471" spans="1:2" s="280" customFormat="1" hidden="1" x14ac:dyDescent="0.25">
      <c r="A471" s="290"/>
      <c r="B471" s="290"/>
    </row>
    <row r="472" spans="1:2" s="280" customFormat="1" hidden="1" x14ac:dyDescent="0.25">
      <c r="A472" s="290"/>
      <c r="B472" s="290"/>
    </row>
    <row r="473" spans="1:2" s="280" customFormat="1" hidden="1" x14ac:dyDescent="0.25">
      <c r="A473" s="290"/>
      <c r="B473" s="290"/>
    </row>
    <row r="474" spans="1:2" s="280" customFormat="1" hidden="1" x14ac:dyDescent="0.25">
      <c r="A474" s="290"/>
      <c r="B474" s="290"/>
    </row>
    <row r="475" spans="1:2" s="280" customFormat="1" hidden="1" x14ac:dyDescent="0.25">
      <c r="A475" s="290"/>
      <c r="B475" s="290"/>
    </row>
    <row r="476" spans="1:2" s="280" customFormat="1" hidden="1" x14ac:dyDescent="0.25">
      <c r="A476" s="290"/>
      <c r="B476" s="290"/>
    </row>
    <row r="477" spans="1:2" s="280" customFormat="1" hidden="1" x14ac:dyDescent="0.25">
      <c r="A477" s="290"/>
      <c r="B477" s="290"/>
    </row>
    <row r="478" spans="1:2" s="280" customFormat="1" hidden="1" x14ac:dyDescent="0.25">
      <c r="A478" s="290"/>
      <c r="B478" s="290"/>
    </row>
    <row r="479" spans="1:2" s="280" customFormat="1" hidden="1" x14ac:dyDescent="0.25">
      <c r="A479" s="290"/>
      <c r="B479" s="290"/>
    </row>
    <row r="480" spans="1:2" s="280" customFormat="1" hidden="1" x14ac:dyDescent="0.25">
      <c r="A480" s="290"/>
      <c r="B480" s="290"/>
    </row>
    <row r="481" spans="1:2" s="280" customFormat="1" hidden="1" x14ac:dyDescent="0.25">
      <c r="A481" s="290"/>
      <c r="B481" s="290"/>
    </row>
    <row r="482" spans="1:2" s="280" customFormat="1" hidden="1" x14ac:dyDescent="0.25">
      <c r="A482" s="290"/>
      <c r="B482" s="290"/>
    </row>
    <row r="483" spans="1:2" s="280" customFormat="1" hidden="1" x14ac:dyDescent="0.25">
      <c r="A483" s="290"/>
      <c r="B483" s="290"/>
    </row>
    <row r="484" spans="1:2" s="280" customFormat="1" hidden="1" x14ac:dyDescent="0.25">
      <c r="A484" s="290"/>
      <c r="B484" s="290"/>
    </row>
    <row r="485" spans="1:2" s="280" customFormat="1" hidden="1" x14ac:dyDescent="0.25">
      <c r="A485" s="290"/>
      <c r="B485" s="290"/>
    </row>
    <row r="486" spans="1:2" s="280" customFormat="1" hidden="1" x14ac:dyDescent="0.25">
      <c r="A486" s="290"/>
      <c r="B486" s="290"/>
    </row>
    <row r="487" spans="1:2" s="280" customFormat="1" hidden="1" x14ac:dyDescent="0.25">
      <c r="A487" s="290"/>
      <c r="B487" s="290"/>
    </row>
    <row r="488" spans="1:2" s="280" customFormat="1" hidden="1" x14ac:dyDescent="0.25">
      <c r="A488" s="290"/>
      <c r="B488" s="290"/>
    </row>
    <row r="489" spans="1:2" s="280" customFormat="1" hidden="1" x14ac:dyDescent="0.25">
      <c r="A489" s="290"/>
      <c r="B489" s="290"/>
    </row>
    <row r="490" spans="1:2" s="280" customFormat="1" hidden="1" x14ac:dyDescent="0.25">
      <c r="A490" s="290"/>
      <c r="B490" s="290"/>
    </row>
    <row r="491" spans="1:2" s="280" customFormat="1" hidden="1" x14ac:dyDescent="0.25">
      <c r="A491" s="290"/>
      <c r="B491" s="290"/>
    </row>
    <row r="492" spans="1:2" s="280" customFormat="1" hidden="1" x14ac:dyDescent="0.25">
      <c r="A492" s="290"/>
      <c r="B492" s="290"/>
    </row>
    <row r="493" spans="1:2" s="280" customFormat="1" hidden="1" x14ac:dyDescent="0.25">
      <c r="A493" s="290"/>
      <c r="B493" s="290"/>
    </row>
    <row r="494" spans="1:2" s="280" customFormat="1" hidden="1" x14ac:dyDescent="0.25">
      <c r="A494" s="290"/>
      <c r="B494" s="290"/>
    </row>
    <row r="495" spans="1:2" s="280" customFormat="1" hidden="1" x14ac:dyDescent="0.25">
      <c r="A495" s="290"/>
      <c r="B495" s="290"/>
    </row>
    <row r="496" spans="1:2" s="280" customFormat="1" hidden="1" x14ac:dyDescent="0.25">
      <c r="A496" s="290"/>
      <c r="B496" s="290"/>
    </row>
    <row r="497" spans="1:2" s="280" customFormat="1" hidden="1" x14ac:dyDescent="0.25">
      <c r="A497" s="290"/>
      <c r="B497" s="290"/>
    </row>
    <row r="498" spans="1:2" s="280" customFormat="1" hidden="1" x14ac:dyDescent="0.25">
      <c r="A498" s="290"/>
      <c r="B498" s="290"/>
    </row>
    <row r="499" spans="1:2" s="280" customFormat="1" hidden="1" x14ac:dyDescent="0.25"/>
    <row r="500" spans="1:2" s="280" customFormat="1" hidden="1" x14ac:dyDescent="0.25"/>
    <row r="501" spans="1:2" s="280" customFormat="1" hidden="1" x14ac:dyDescent="0.25"/>
    <row r="502" spans="1:2" s="280" customFormat="1" hidden="1" x14ac:dyDescent="0.25"/>
    <row r="503" spans="1:2" s="280" customFormat="1" hidden="1" x14ac:dyDescent="0.25"/>
    <row r="504" spans="1:2" s="280" customFormat="1" hidden="1" x14ac:dyDescent="0.25"/>
    <row r="505" spans="1:2" s="280" customFormat="1" hidden="1" x14ac:dyDescent="0.25"/>
    <row r="506" spans="1:2" s="280" customFormat="1" hidden="1" x14ac:dyDescent="0.25"/>
    <row r="507" spans="1:2" s="280" customFormat="1" hidden="1" x14ac:dyDescent="0.25"/>
    <row r="508" spans="1:2" s="280" customFormat="1" hidden="1" x14ac:dyDescent="0.25"/>
    <row r="509" spans="1:2" s="280" customFormat="1" hidden="1" x14ac:dyDescent="0.25"/>
  </sheetData>
  <customSheetViews>
    <customSheetView guid="{26F19038-0E83-4542-8C29-0FC08CEAE81F}" fitToPage="1" hiddenRows="1" hiddenColumns="1">
      <rowBreaks count="1" manualBreakCount="1">
        <brk id="13" max="16383" man="1"/>
      </rowBreaks>
      <pageMargins left="0.7" right="0.7" top="0.75" bottom="0.75" header="0.3" footer="0.3"/>
      <pageSetup scale="92" fitToHeight="0" orientation="portrait" r:id="rId1"/>
    </customSheetView>
  </customSheetViews>
  <mergeCells count="95">
    <mergeCell ref="D201:L203"/>
    <mergeCell ref="D200:L200"/>
    <mergeCell ref="D183:L184"/>
    <mergeCell ref="D188:L196"/>
    <mergeCell ref="D126:L128"/>
    <mergeCell ref="D130:L131"/>
    <mergeCell ref="D133:L136"/>
    <mergeCell ref="D138:L139"/>
    <mergeCell ref="D141:L142"/>
    <mergeCell ref="D173:L174"/>
    <mergeCell ref="D175:L176"/>
    <mergeCell ref="D177:L179"/>
    <mergeCell ref="D185:L187"/>
    <mergeCell ref="D10:L10"/>
    <mergeCell ref="D4:L4"/>
    <mergeCell ref="D166:L166"/>
    <mergeCell ref="D167:L167"/>
    <mergeCell ref="D171:L172"/>
    <mergeCell ref="D104:L105"/>
    <mergeCell ref="D94:L94"/>
    <mergeCell ref="D88:L89"/>
    <mergeCell ref="D90:L91"/>
    <mergeCell ref="D78:L83"/>
    <mergeCell ref="D109:L111"/>
    <mergeCell ref="D116:L123"/>
    <mergeCell ref="D17:L18"/>
    <mergeCell ref="D7:L7"/>
    <mergeCell ref="D36:L38"/>
    <mergeCell ref="D39:L42"/>
    <mergeCell ref="D68:L70"/>
    <mergeCell ref="C12:L13"/>
    <mergeCell ref="D144:L146"/>
    <mergeCell ref="D301:L304"/>
    <mergeCell ref="C164:L165"/>
    <mergeCell ref="C221:L221"/>
    <mergeCell ref="D258:L262"/>
    <mergeCell ref="D253:L257"/>
    <mergeCell ref="D228:L231"/>
    <mergeCell ref="D236:L244"/>
    <mergeCell ref="D232:L235"/>
    <mergeCell ref="C224:L224"/>
    <mergeCell ref="C181:XFD182"/>
    <mergeCell ref="C198:XFD199"/>
    <mergeCell ref="D266:L266"/>
    <mergeCell ref="D274:L274"/>
    <mergeCell ref="D270:L270"/>
    <mergeCell ref="D271:L271"/>
    <mergeCell ref="D204:L205"/>
    <mergeCell ref="D206:L207"/>
    <mergeCell ref="D211:L212"/>
    <mergeCell ref="D213:L216"/>
    <mergeCell ref="D219:L219"/>
    <mergeCell ref="D222:L222"/>
    <mergeCell ref="D225:L225"/>
    <mergeCell ref="D309:L309"/>
    <mergeCell ref="D153:L153"/>
    <mergeCell ref="D100:L100"/>
    <mergeCell ref="D101:L101"/>
    <mergeCell ref="D277:L277"/>
    <mergeCell ref="D280:L282"/>
    <mergeCell ref="D292:L292"/>
    <mergeCell ref="D297:L298"/>
    <mergeCell ref="D293:L294"/>
    <mergeCell ref="D154:L155"/>
    <mergeCell ref="D156:L157"/>
    <mergeCell ref="D285:L285"/>
    <mergeCell ref="D288:L289"/>
    <mergeCell ref="C246:L247"/>
    <mergeCell ref="D112:L113"/>
    <mergeCell ref="C264:L265"/>
    <mergeCell ref="D305:L306"/>
    <mergeCell ref="C209:L210"/>
    <mergeCell ref="D30:L31"/>
    <mergeCell ref="D67:L67"/>
    <mergeCell ref="C148:L149"/>
    <mergeCell ref="C151:L152"/>
    <mergeCell ref="C169:L170"/>
    <mergeCell ref="D45:L45"/>
    <mergeCell ref="D48:L49"/>
    <mergeCell ref="D46:L47"/>
    <mergeCell ref="D86:L87"/>
    <mergeCell ref="D95:L97"/>
    <mergeCell ref="D71:L77"/>
    <mergeCell ref="C159:L160"/>
    <mergeCell ref="D161:L162"/>
    <mergeCell ref="D269:L269"/>
    <mergeCell ref="D14:L14"/>
    <mergeCell ref="D23:L25"/>
    <mergeCell ref="D50:L53"/>
    <mergeCell ref="D56:L56"/>
    <mergeCell ref="D62:L64"/>
    <mergeCell ref="D57:L57"/>
    <mergeCell ref="D58:L61"/>
    <mergeCell ref="D28:L28"/>
    <mergeCell ref="D19:L20"/>
  </mergeCells>
  <hyperlinks>
    <hyperlink ref="A1" location="'Review Log'!A1" display="Log Instructions - Use this to help complete the Review Log tab." xr:uid="{FAD652ED-9BAA-4C91-8D12-FEA652C4FEB2}"/>
  </hyperlinks>
  <pageMargins left="0.7" right="0.7" top="0.75" bottom="0.75" header="0.3" footer="0.3"/>
  <pageSetup fitToHeight="3"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6DDA0-CC25-4D7B-BF28-4FAD4791A44B}">
  <sheetPr>
    <tabColor theme="7" tint="0.79998168889431442"/>
  </sheetPr>
  <dimension ref="A1:J34"/>
  <sheetViews>
    <sheetView workbookViewId="0"/>
  </sheetViews>
  <sheetFormatPr defaultColWidth="0" defaultRowHeight="17.25" zeroHeight="1" x14ac:dyDescent="0.3"/>
  <cols>
    <col min="1" max="1" width="3.88671875" style="251" customWidth="1"/>
    <col min="2" max="7" width="23.88671875" style="251" customWidth="1"/>
    <col min="8" max="10" width="9" style="251" hidden="1" customWidth="1"/>
    <col min="11" max="16384" width="8.88671875" style="251" hidden="1"/>
  </cols>
  <sheetData>
    <row r="1" spans="2:7" x14ac:dyDescent="0.3"/>
    <row r="2" spans="2:7" x14ac:dyDescent="0.3">
      <c r="B2" s="252" t="s">
        <v>1205</v>
      </c>
    </row>
    <row r="3" spans="2:7" x14ac:dyDescent="0.3"/>
    <row r="4" spans="2:7" x14ac:dyDescent="0.3">
      <c r="B4" s="291" t="s">
        <v>1189</v>
      </c>
    </row>
    <row r="5" spans="2:7" x14ac:dyDescent="0.3">
      <c r="B5" s="465" t="s">
        <v>1236</v>
      </c>
      <c r="C5" s="465"/>
      <c r="D5" s="465"/>
      <c r="E5" s="465"/>
      <c r="F5" s="465"/>
      <c r="G5" s="465"/>
    </row>
    <row r="6" spans="2:7" x14ac:dyDescent="0.3">
      <c r="B6" s="465"/>
      <c r="C6" s="465"/>
      <c r="D6" s="465"/>
      <c r="E6" s="465"/>
      <c r="F6" s="465"/>
      <c r="G6" s="465"/>
    </row>
    <row r="7" spans="2:7" x14ac:dyDescent="0.3">
      <c r="B7" s="251" t="s">
        <v>1192</v>
      </c>
    </row>
    <row r="8" spans="2:7" x14ac:dyDescent="0.3"/>
    <row r="9" spans="2:7" x14ac:dyDescent="0.3">
      <c r="B9" s="291" t="s">
        <v>1203</v>
      </c>
    </row>
    <row r="10" spans="2:7" x14ac:dyDescent="0.3">
      <c r="B10" s="251" t="s">
        <v>1202</v>
      </c>
    </row>
    <row r="11" spans="2:7" x14ac:dyDescent="0.3">
      <c r="B11" s="465" t="s">
        <v>1204</v>
      </c>
      <c r="C11" s="465"/>
      <c r="D11" s="465"/>
      <c r="E11" s="465"/>
      <c r="F11" s="465"/>
      <c r="G11" s="465"/>
    </row>
    <row r="12" spans="2:7" x14ac:dyDescent="0.3">
      <c r="B12" s="465"/>
      <c r="C12" s="465"/>
      <c r="D12" s="465"/>
      <c r="E12" s="465"/>
      <c r="F12" s="465"/>
      <c r="G12" s="465"/>
    </row>
    <row r="13" spans="2:7" x14ac:dyDescent="0.3">
      <c r="B13" s="465" t="s">
        <v>1284</v>
      </c>
      <c r="C13" s="465"/>
      <c r="D13" s="465"/>
      <c r="E13" s="465"/>
      <c r="F13" s="465"/>
      <c r="G13" s="465"/>
    </row>
    <row r="14" spans="2:7" x14ac:dyDescent="0.3"/>
    <row r="15" spans="2:7" x14ac:dyDescent="0.3">
      <c r="B15" s="291" t="s">
        <v>1200</v>
      </c>
    </row>
    <row r="16" spans="2:7" x14ac:dyDescent="0.3">
      <c r="B16" s="465" t="s">
        <v>1193</v>
      </c>
      <c r="C16" s="465"/>
      <c r="D16" s="465"/>
      <c r="E16" s="465"/>
      <c r="F16" s="465"/>
      <c r="G16" s="465"/>
    </row>
    <row r="17" spans="2:7" x14ac:dyDescent="0.3">
      <c r="B17" s="465" t="s">
        <v>1194</v>
      </c>
      <c r="C17" s="465"/>
      <c r="D17" s="465"/>
      <c r="E17" s="465"/>
      <c r="F17" s="465"/>
      <c r="G17" s="465"/>
    </row>
    <row r="18" spans="2:7" x14ac:dyDescent="0.3">
      <c r="B18" s="465" t="s">
        <v>1195</v>
      </c>
      <c r="C18" s="465"/>
      <c r="D18" s="465"/>
      <c r="E18" s="465"/>
      <c r="F18" s="465"/>
      <c r="G18" s="465"/>
    </row>
    <row r="19" spans="2:7" x14ac:dyDescent="0.3">
      <c r="B19" s="465" t="s">
        <v>1215</v>
      </c>
      <c r="C19" s="465"/>
      <c r="D19" s="465"/>
      <c r="E19" s="465"/>
      <c r="F19" s="465"/>
      <c r="G19" s="465"/>
    </row>
    <row r="20" spans="2:7" x14ac:dyDescent="0.3">
      <c r="B20" s="492" t="s">
        <v>1216</v>
      </c>
      <c r="C20" s="492"/>
      <c r="D20" s="492"/>
      <c r="E20" s="492"/>
      <c r="F20" s="492"/>
      <c r="G20" s="492"/>
    </row>
    <row r="21" spans="2:7" x14ac:dyDescent="0.3">
      <c r="B21" s="493" t="s">
        <v>1217</v>
      </c>
      <c r="C21" s="493"/>
      <c r="D21" s="493"/>
      <c r="E21" s="493"/>
      <c r="F21" s="493"/>
      <c r="G21" s="493"/>
    </row>
    <row r="22" spans="2:7" x14ac:dyDescent="0.3">
      <c r="B22" s="493"/>
      <c r="C22" s="493"/>
      <c r="D22" s="493"/>
      <c r="E22" s="493"/>
      <c r="F22" s="493"/>
      <c r="G22" s="493"/>
    </row>
    <row r="23" spans="2:7" x14ac:dyDescent="0.3">
      <c r="B23" s="492" t="s">
        <v>1218</v>
      </c>
      <c r="C23" s="492"/>
      <c r="D23" s="492"/>
      <c r="E23" s="492"/>
      <c r="F23" s="492"/>
      <c r="G23" s="492"/>
    </row>
    <row r="24" spans="2:7" x14ac:dyDescent="0.3">
      <c r="B24" s="492" t="s">
        <v>1219</v>
      </c>
      <c r="C24" s="492"/>
      <c r="D24" s="492"/>
      <c r="E24" s="492"/>
      <c r="F24" s="492"/>
      <c r="G24" s="492"/>
    </row>
    <row r="25" spans="2:7" x14ac:dyDescent="0.3">
      <c r="B25" s="292"/>
    </row>
    <row r="26" spans="2:7" x14ac:dyDescent="0.3">
      <c r="B26" s="465" t="s">
        <v>1220</v>
      </c>
      <c r="C26" s="465"/>
      <c r="D26" s="465"/>
      <c r="E26" s="465"/>
      <c r="F26" s="465"/>
      <c r="G26" s="465"/>
    </row>
    <row r="27" spans="2:7" x14ac:dyDescent="0.3">
      <c r="B27" s="493" t="s">
        <v>1198</v>
      </c>
      <c r="C27" s="493"/>
      <c r="D27" s="493"/>
      <c r="E27" s="493"/>
      <c r="F27" s="493"/>
      <c r="G27" s="493"/>
    </row>
    <row r="28" spans="2:7" x14ac:dyDescent="0.3">
      <c r="B28" s="493" t="s">
        <v>1197</v>
      </c>
      <c r="C28" s="493"/>
      <c r="D28" s="493"/>
      <c r="E28" s="493"/>
      <c r="F28" s="493"/>
      <c r="G28" s="493"/>
    </row>
    <row r="29" spans="2:7" ht="17.25" customHeight="1" x14ac:dyDescent="0.3">
      <c r="B29" s="493" t="s">
        <v>1199</v>
      </c>
      <c r="C29" s="493"/>
      <c r="D29" s="493"/>
      <c r="E29" s="493"/>
      <c r="F29" s="493"/>
      <c r="G29" s="493"/>
    </row>
    <row r="30" spans="2:7" x14ac:dyDescent="0.3">
      <c r="B30" s="493"/>
      <c r="C30" s="493"/>
      <c r="D30" s="493"/>
      <c r="E30" s="493"/>
      <c r="F30" s="493"/>
      <c r="G30" s="493"/>
    </row>
    <row r="31" spans="2:7" x14ac:dyDescent="0.3"/>
    <row r="32" spans="2:7" x14ac:dyDescent="0.3">
      <c r="B32" s="252" t="s">
        <v>1201</v>
      </c>
    </row>
    <row r="33" spans="2:7" x14ac:dyDescent="0.3">
      <c r="B33" s="465" t="s">
        <v>1226</v>
      </c>
      <c r="C33" s="465"/>
      <c r="D33" s="465"/>
      <c r="E33" s="465"/>
      <c r="F33" s="465"/>
      <c r="G33" s="465"/>
    </row>
    <row r="34" spans="2:7" x14ac:dyDescent="0.3"/>
  </sheetData>
  <mergeCells count="16">
    <mergeCell ref="B26:G26"/>
    <mergeCell ref="B27:G27"/>
    <mergeCell ref="B28:G28"/>
    <mergeCell ref="B33:G33"/>
    <mergeCell ref="B29:G30"/>
    <mergeCell ref="B19:G19"/>
    <mergeCell ref="B20:G20"/>
    <mergeCell ref="B23:G23"/>
    <mergeCell ref="B24:G24"/>
    <mergeCell ref="B21:G22"/>
    <mergeCell ref="B18:G18"/>
    <mergeCell ref="B11:G12"/>
    <mergeCell ref="B13:G13"/>
    <mergeCell ref="B5:G6"/>
    <mergeCell ref="B16:G16"/>
    <mergeCell ref="B17:G17"/>
  </mergeCell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2F1AB-3136-4C16-B9FC-FD814A3214C6}">
  <sheetPr>
    <tabColor theme="7" tint="0.79998168889431442"/>
    <pageSetUpPr fitToPage="1"/>
  </sheetPr>
  <dimension ref="A1:T1246"/>
  <sheetViews>
    <sheetView zoomScale="80" zoomScaleNormal="80" workbookViewId="0">
      <selection activeCell="I1" sqref="I1"/>
    </sheetView>
  </sheetViews>
  <sheetFormatPr defaultColWidth="0" defaultRowHeight="18.75" zeroHeight="1" x14ac:dyDescent="0.3"/>
  <cols>
    <col min="1" max="1" width="25.109375" style="320" customWidth="1"/>
    <col min="2" max="2" width="23.44140625" style="69" hidden="1" customWidth="1"/>
    <col min="3" max="3" width="26.88671875" style="88" customWidth="1"/>
    <col min="4" max="4" width="19.5546875" style="70" customWidth="1"/>
    <col min="5" max="5" width="20.6640625" style="320" customWidth="1"/>
    <col min="6" max="6" width="20.88671875" style="70" customWidth="1"/>
    <col min="7" max="7" width="23.6640625" style="70" customWidth="1"/>
    <col min="8" max="8" width="25" style="320" customWidth="1"/>
    <col min="9" max="9" width="38.109375" style="320" customWidth="1"/>
    <col min="10" max="10" width="29.109375" style="320" hidden="1" customWidth="1"/>
    <col min="11" max="11" width="17.109375" style="320" hidden="1" customWidth="1"/>
    <col min="12" max="12" width="21.5546875" style="320" hidden="1" customWidth="1"/>
    <col min="13" max="13" width="26.5546875" style="320" hidden="1" customWidth="1"/>
    <col min="14" max="14" width="21.109375" style="320" hidden="1" customWidth="1"/>
    <col min="15" max="15" width="5.44140625" style="69" hidden="1" customWidth="1"/>
    <col min="16" max="16" width="5.44140625" style="320" hidden="1" customWidth="1"/>
    <col min="17" max="17" width="16.88671875" style="320" customWidth="1"/>
    <col min="18" max="18" width="28.33203125" style="320" customWidth="1"/>
    <col min="19" max="19" width="7.88671875" style="68" hidden="1" customWidth="1"/>
    <col min="20" max="20" width="0" style="68" hidden="1" customWidth="1"/>
    <col min="21" max="16384" width="7.44140625" style="68" hidden="1"/>
  </cols>
  <sheetData>
    <row r="1" spans="1:20" ht="41.1" customHeight="1" x14ac:dyDescent="0.3">
      <c r="A1" s="531" t="s">
        <v>1210</v>
      </c>
      <c r="B1" s="532"/>
      <c r="C1" s="532"/>
      <c r="D1" s="532"/>
      <c r="E1" s="532"/>
      <c r="F1" s="533"/>
      <c r="G1" s="496" t="s">
        <v>1085</v>
      </c>
      <c r="H1" s="497"/>
      <c r="I1" s="97"/>
    </row>
    <row r="2" spans="1:20" x14ac:dyDescent="0.3">
      <c r="A2" s="534"/>
      <c r="B2" s="535"/>
      <c r="C2" s="535"/>
      <c r="D2" s="535"/>
      <c r="E2" s="535"/>
      <c r="F2" s="536"/>
      <c r="G2" s="498" t="s">
        <v>809</v>
      </c>
      <c r="H2" s="499"/>
      <c r="I2" s="98"/>
    </row>
    <row r="3" spans="1:20" x14ac:dyDescent="0.3">
      <c r="A3" s="539" t="s">
        <v>1005</v>
      </c>
      <c r="B3" s="540"/>
      <c r="C3" s="540"/>
      <c r="D3" s="540"/>
      <c r="E3" s="540"/>
      <c r="F3" s="541"/>
      <c r="G3" s="498" t="s">
        <v>970</v>
      </c>
      <c r="H3" s="499"/>
      <c r="I3" s="186" t="str">
        <f>+IFERROR(IF(ISBLANK(VLOOKUP($I$1,'Review Log'!$A$7:$AP$406,MATCH($G$3,'Review Log'!$A$6:$AP$6,0), FALSE)),"Enter on the Review Log",VLOOKUP($I$1,'Review Log'!$A$7:$AP$406,MATCH($G$3,'Review Log'!$A$6:$AP$6,0), FALSE)),"Select Arrangement # in cell I2")</f>
        <v>Select Arrangement # in cell I2</v>
      </c>
      <c r="Q3" s="320" t="s">
        <v>1148</v>
      </c>
    </row>
    <row r="4" spans="1:20" ht="39" customHeight="1" x14ac:dyDescent="0.3">
      <c r="A4" s="191" t="s">
        <v>1169</v>
      </c>
      <c r="B4" s="101"/>
      <c r="C4" s="547" t="s">
        <v>1011</v>
      </c>
      <c r="D4" s="547"/>
      <c r="E4" s="547" t="s">
        <v>1012</v>
      </c>
      <c r="F4" s="548"/>
      <c r="G4" s="498" t="s">
        <v>1234</v>
      </c>
      <c r="H4" s="500"/>
      <c r="I4" s="186" t="str">
        <f>+IFERROR(IF(ISBLANK(VLOOKUP($I$1,'Review Log'!$A$7:$AP$406,MATCH($G$4,'Review Log'!$A$6:$AP$6,0), FALSE)),"Enter on the Review Log",VLOOKUP($I$1,'Review Log'!$A$7:$AP$406,MATCH($G$4,'Review Log'!$A$6:$AP$6,0), FALSE)),"Select Arrangement # in cell I2")</f>
        <v>Select Arrangement # in cell I2</v>
      </c>
      <c r="Q4" s="320" t="s">
        <v>1148</v>
      </c>
    </row>
    <row r="5" spans="1:20" x14ac:dyDescent="0.3">
      <c r="A5" s="549" t="s">
        <v>1007</v>
      </c>
      <c r="B5" s="550"/>
      <c r="C5" s="550"/>
      <c r="D5" s="550"/>
      <c r="E5" s="550"/>
      <c r="F5" s="550"/>
      <c r="G5" s="88"/>
      <c r="H5" s="321"/>
    </row>
    <row r="6" spans="1:20" ht="18" customHeight="1" x14ac:dyDescent="0.3">
      <c r="A6" s="542" t="s">
        <v>1008</v>
      </c>
      <c r="B6" s="543"/>
      <c r="C6" s="543"/>
      <c r="D6" s="543"/>
      <c r="E6" s="543"/>
      <c r="F6" s="544"/>
      <c r="G6" s="88"/>
      <c r="H6" s="503" t="s">
        <v>1006</v>
      </c>
      <c r="I6" s="503"/>
      <c r="J6" s="503"/>
      <c r="K6" s="503"/>
      <c r="L6" s="503"/>
      <c r="M6" s="503"/>
      <c r="N6" s="503"/>
      <c r="O6" s="503"/>
      <c r="P6" s="503"/>
      <c r="Q6" s="503"/>
      <c r="R6" s="322"/>
      <c r="T6" s="71"/>
    </row>
    <row r="7" spans="1:20" ht="18.75" customHeight="1" x14ac:dyDescent="0.3">
      <c r="A7" s="542"/>
      <c r="B7" s="543"/>
      <c r="C7" s="543"/>
      <c r="D7" s="323" t="s">
        <v>1168</v>
      </c>
      <c r="E7" s="543"/>
      <c r="F7" s="544"/>
      <c r="G7" s="88"/>
      <c r="H7" s="555" t="str">
        <f>"BE SURE TO ANSWER EACH QUESTION FOR FISCAL YEAR "&amp;$I$2&amp;" ONLY."</f>
        <v>BE SURE TO ANSWER EACH QUESTION FOR FISCAL YEAR  ONLY.</v>
      </c>
      <c r="I7" s="555"/>
      <c r="J7" s="324"/>
      <c r="K7" s="324"/>
      <c r="L7" s="324"/>
      <c r="M7" s="324"/>
      <c r="N7" s="324"/>
      <c r="O7" s="324"/>
      <c r="P7" s="324"/>
      <c r="Q7" s="324" t="s">
        <v>1184</v>
      </c>
    </row>
    <row r="8" spans="1:20" ht="38.25" customHeight="1" x14ac:dyDescent="0.3">
      <c r="A8" s="529" t="s">
        <v>992</v>
      </c>
      <c r="B8" s="530"/>
      <c r="C8" s="530"/>
      <c r="D8" s="325" t="s">
        <v>1148</v>
      </c>
      <c r="E8" s="545" t="str">
        <f>+IFERROR(IF(ISBLANK(VLOOKUP($I$1,'Review Log'!$A$7:$AP$406,MATCH($A8,'Review Log'!$A$6:$AP$6,0), FALSE)),"Enter on the Review Log",VLOOKUP($I$1,'Review Log'!$A$7:$AP$406,MATCH($A8,'Review Log'!$A$6:$AP$6,0), FALSE)),"Select Arrangement # in cell I2")</f>
        <v>Select Arrangement # in cell I2</v>
      </c>
      <c r="F8" s="546" t="str">
        <f>+IFERROR(IF(ISBLANK(VLOOKUP($A8,'Review Log'!$A$7:$AP$406,2, FALSE)),"Enter the Name on the Review Log",VLOOKUP($A8,'Review Log'!$A$7:$AP$406,2, FALSE)),"")</f>
        <v/>
      </c>
      <c r="G8" s="88"/>
      <c r="H8" s="501" t="s">
        <v>1084</v>
      </c>
      <c r="I8" s="502"/>
      <c r="J8" s="502"/>
      <c r="K8" s="502"/>
      <c r="L8" s="502"/>
      <c r="M8" s="502"/>
      <c r="N8" s="502"/>
      <c r="O8" s="502"/>
      <c r="P8" s="502"/>
      <c r="Q8" s="135"/>
    </row>
    <row r="9" spans="1:20" ht="39.6" customHeight="1" x14ac:dyDescent="0.3">
      <c r="A9" s="529" t="s">
        <v>911</v>
      </c>
      <c r="B9" s="530"/>
      <c r="C9" s="530"/>
      <c r="D9" s="325" t="s">
        <v>1148</v>
      </c>
      <c r="E9" s="545" t="str">
        <f>+IFERROR(IF(ISBLANK(VLOOKUP($I$1,'Review Log'!$A$7:$AP$406,MATCH($A9,'Review Log'!$A$6:$AP$6,0), FALSE)),"Enter on the Review Log",VLOOKUP($I$1,'Review Log'!$A$7:$AP$406,MATCH($A9,'Review Log'!$A$6:$AP$6,0), FALSE)),"Select Arrangement # in cell I2")</f>
        <v>Select Arrangement # in cell I2</v>
      </c>
      <c r="F9" s="546" t="str">
        <f>+IFERROR(IF(ISBLANK(VLOOKUP($A9,'Review Log'!$A$7:$AP$406,2, FALSE)),"Enter the Name on the Review Log",VLOOKUP($A9,'Review Log'!$A$7:$AP$406,2, FALSE)),"")</f>
        <v/>
      </c>
      <c r="G9" s="88"/>
      <c r="H9" s="506" t="s">
        <v>998</v>
      </c>
      <c r="I9" s="507"/>
      <c r="J9" s="507"/>
      <c r="K9" s="507"/>
      <c r="L9" s="507"/>
      <c r="M9" s="507"/>
      <c r="N9" s="507"/>
      <c r="O9" s="507"/>
      <c r="P9" s="507"/>
      <c r="Q9" s="136"/>
      <c r="R9" s="326" t="str">
        <f>+IF(ISBLANK(Q8),"Answer Question #1",IF(AND(Q8="Yes",ISBLANK(Q9)),"Enter the amount of variable payments.",IF(AND(Q8="Yes",Q9=0),"Be sure to enter variable amount paid in the fiscal year.",IF(AND(Q8="No",Q9&gt;0),"Ensure the answer to question #1 is correct.",""))))</f>
        <v>Answer Question #1</v>
      </c>
    </row>
    <row r="10" spans="1:20" ht="39.6" customHeight="1" x14ac:dyDescent="0.3">
      <c r="A10" s="529" t="s">
        <v>24</v>
      </c>
      <c r="B10" s="530"/>
      <c r="C10" s="530"/>
      <c r="D10" s="325" t="s">
        <v>1149</v>
      </c>
      <c r="E10" s="537" t="str">
        <f>IF(ISBLANK($I$1),"Select Arrangement # in cell I2",IF(ISBLANK(Checklist!$C$6),"Enter Agency Number on the Checklist tab",Checklist!$C$6))</f>
        <v>Select Arrangement # in cell I2</v>
      </c>
      <c r="F10" s="538"/>
      <c r="G10" s="72"/>
      <c r="H10" s="508" t="s">
        <v>1000</v>
      </c>
      <c r="I10" s="509"/>
      <c r="J10" s="509"/>
      <c r="K10" s="509"/>
      <c r="L10" s="509"/>
      <c r="M10" s="509"/>
      <c r="N10" s="509"/>
      <c r="O10" s="509"/>
      <c r="P10" s="509"/>
      <c r="Q10" s="135"/>
      <c r="R10" s="327"/>
    </row>
    <row r="11" spans="1:20" ht="39.6" customHeight="1" x14ac:dyDescent="0.3">
      <c r="A11" s="529" t="s">
        <v>25</v>
      </c>
      <c r="B11" s="530"/>
      <c r="C11" s="530"/>
      <c r="D11" s="325" t="s">
        <v>1149</v>
      </c>
      <c r="E11" s="537" t="str">
        <f>IF(ISBLANK($I$1),"Select Arrangement # in cell I2",IF(ISBLANK(Checklist!$C$7),"Enter Agency Name on the Checklist tab",Checklist!$C$7))</f>
        <v>Select Arrangement # in cell I2</v>
      </c>
      <c r="F11" s="538"/>
      <c r="G11" s="73"/>
      <c r="H11" s="506" t="s">
        <v>999</v>
      </c>
      <c r="I11" s="507"/>
      <c r="J11" s="507"/>
      <c r="K11" s="507"/>
      <c r="L11" s="507"/>
      <c r="M11" s="507"/>
      <c r="N11" s="507"/>
      <c r="O11" s="507">
        <v>0</v>
      </c>
      <c r="P11" s="507"/>
      <c r="Q11" s="137"/>
      <c r="R11" s="326" t="str">
        <f>+IF(ISBLANK(Q10),"Answer Question #2",IF(AND(Q10="Yes",ISBLANK(Q11)),"Enter the amount of other payments.",IF(AND(Q10="Yes",Q11=0),"Be sure to enter other payment amounts paid in the fiscal year.",IF(AND(Q10="No",Q11&gt;0),"Ensure the answer to question #2 is correct.",""))))</f>
        <v>Answer Question #2</v>
      </c>
    </row>
    <row r="12" spans="1:20" ht="39.6" customHeight="1" x14ac:dyDescent="0.3">
      <c r="A12" s="529" t="s">
        <v>34</v>
      </c>
      <c r="B12" s="530"/>
      <c r="C12" s="530"/>
      <c r="D12" s="325" t="s">
        <v>1148</v>
      </c>
      <c r="E12" s="556" t="str">
        <f>+IFERROR(IF(ISBLANK(VLOOKUP($I$1,'Review Log'!$A$7:$AP$406,MATCH($A12,'Review Log'!$A$5:$AP$5,0), FALSE)),"Enter on the Review Log",VLOOKUP($I$1,'Review Log'!$A$7:$AP$406,MATCH($A12,'Review Log'!$A$5:$AP$5,0), FALSE)),"Select Arrangement # in cell I2")</f>
        <v>Select Arrangement # in cell I2</v>
      </c>
      <c r="F12" s="557" t="str">
        <f>+IFERROR(IF(ISBLANK(VLOOKUP($A12,'Review Log'!$A$7:$AP$406,2, FALSE)),"Enter the Name on the Review Log",VLOOKUP($A12,'Review Log'!$A$7:$AP$406,2, FALSE)),"")</f>
        <v/>
      </c>
      <c r="G12" s="74"/>
      <c r="H12" s="508" t="s">
        <v>1001</v>
      </c>
      <c r="I12" s="509"/>
      <c r="J12" s="509"/>
      <c r="K12" s="509"/>
      <c r="L12" s="509"/>
      <c r="M12" s="509"/>
      <c r="N12" s="509"/>
      <c r="O12" s="509"/>
      <c r="P12" s="509"/>
      <c r="Q12" s="135"/>
      <c r="R12" s="327"/>
    </row>
    <row r="13" spans="1:20" ht="39.6" customHeight="1" x14ac:dyDescent="0.3">
      <c r="A13" s="529" t="s">
        <v>38</v>
      </c>
      <c r="B13" s="530"/>
      <c r="C13" s="530"/>
      <c r="D13" s="325" t="s">
        <v>1150</v>
      </c>
      <c r="E13" s="558" t="str">
        <f>IFERROR(IF(OR(E12 = "",E12="Enter on the Review Log",E12="Select Arrangement # in cell I2"),"",VLOOKUP(E12,Fund!$C$3:$I$486,5,FALSE)), "SAO to Review")</f>
        <v/>
      </c>
      <c r="F13" s="559"/>
      <c r="G13" s="74"/>
      <c r="H13" s="510" t="s">
        <v>1002</v>
      </c>
      <c r="I13" s="511"/>
      <c r="J13" s="511"/>
      <c r="K13" s="511"/>
      <c r="L13" s="511"/>
      <c r="M13" s="511"/>
      <c r="N13" s="511"/>
      <c r="O13" s="511">
        <v>0</v>
      </c>
      <c r="P13" s="511"/>
      <c r="Q13" s="138"/>
      <c r="R13" s="326" t="str">
        <f>+IF(ISBLANK(Q12),"Answer Question #3",IF(AND(Q12="Yes",ISBLANK(Q13)),"Enter the amount of incentive payments.  Enter zero if unknown.",IF(AND(Q12="Yes",Q13=0),"Be sure to enter incentive amount, if known.",IF(AND(Q12="No",Q13&gt;0),"Ensure the answer to question #3 is correct.",""))))</f>
        <v>Answer Question #3</v>
      </c>
    </row>
    <row r="14" spans="1:20" ht="18" customHeight="1" x14ac:dyDescent="0.3">
      <c r="A14" s="529" t="s">
        <v>1153</v>
      </c>
      <c r="B14" s="530"/>
      <c r="C14" s="530"/>
      <c r="D14" s="325" t="s">
        <v>1150</v>
      </c>
      <c r="E14" s="558" t="str">
        <f>IF(OR(E12="",E12="Enter on the Review Log",E12="Select Arrangement # in cell I2"),"",IF(E13="SAO to Review","SAO to Review",IF(OR($E$15="Proprietary - Internal Fund",$E$15="Proprietary - Enterprise Fund")=TRUE,"Yes","No")))</f>
        <v/>
      </c>
      <c r="F14" s="559" t="str">
        <f>+IF(OR(F16="Proprietary - Internal Fund",F16="Proprietary - Enterprise Fund")=TRUE,"Yes","No")</f>
        <v>No</v>
      </c>
      <c r="G14" s="75"/>
      <c r="H14" s="328"/>
      <c r="I14" s="328"/>
      <c r="O14" s="320"/>
      <c r="Q14" s="329"/>
      <c r="R14" s="68"/>
    </row>
    <row r="15" spans="1:20" ht="18" customHeight="1" x14ac:dyDescent="0.3">
      <c r="A15" s="529" t="s">
        <v>15</v>
      </c>
      <c r="B15" s="530"/>
      <c r="C15" s="530"/>
      <c r="D15" s="325" t="s">
        <v>1150</v>
      </c>
      <c r="E15" s="553" t="str">
        <f>+IFERROR(IF(OR(E12="",E12 = "Enter on the Review Log",E12="Select Arrangement # in cell I2"),"",VLOOKUP(E13,Fund!$G$2:$M$486, 7, FALSE)),"SAO to Review")</f>
        <v/>
      </c>
      <c r="F15" s="554"/>
      <c r="G15" s="77"/>
      <c r="H15" s="330"/>
      <c r="I15" s="331"/>
      <c r="O15" s="320"/>
      <c r="Q15" s="329"/>
      <c r="R15" s="68"/>
    </row>
    <row r="16" spans="1:20" ht="18" customHeight="1" x14ac:dyDescent="0.3">
      <c r="A16" s="514" t="s">
        <v>993</v>
      </c>
      <c r="B16" s="515"/>
      <c r="C16" s="515"/>
      <c r="D16" s="516"/>
      <c r="E16" s="560"/>
      <c r="F16" s="561"/>
      <c r="G16" s="332" t="str">
        <f>IF(AND(I1&lt;&gt;0,E16=0),"Do not leave blank.  Enter the applicable interest rate, as provided on SAO's website.","")</f>
        <v/>
      </c>
      <c r="H16" s="333"/>
      <c r="I16" s="334"/>
      <c r="O16" s="320"/>
      <c r="Q16" s="329"/>
      <c r="R16" s="68"/>
    </row>
    <row r="17" spans="1:18" ht="18" customHeight="1" x14ac:dyDescent="0.3">
      <c r="A17" s="529" t="s">
        <v>1152</v>
      </c>
      <c r="B17" s="530"/>
      <c r="C17" s="530"/>
      <c r="D17" s="325" t="s">
        <v>1148</v>
      </c>
      <c r="E17" s="512" t="str">
        <f>+IFERROR(IF(ISBLANK(VLOOKUP($I$1,'Review Log'!$A$7:$AP$406,MATCH($A17,'Review Log'!$A$6:$AP$6,0), FALSE)),"Enter on the Review Log",VLOOKUP($I$1,'Review Log'!$A$7:$AP$406,MATCH($A17,'Review Log'!$A$6:$AP$6,0), FALSE)),"Select Arrangement # in cell I2")</f>
        <v>Select Arrangement # in cell I2</v>
      </c>
      <c r="F17" s="513" t="str">
        <f>+IFERROR(IF(ISBLANK(VLOOKUP($A17,'Review Log'!$A$7:$AP$406,2, FALSE)),"Enter the Name on the Review Log",VLOOKUP($A17,'Review Log'!$A$7:$AP$406,2, FALSE)),"")</f>
        <v/>
      </c>
      <c r="G17" s="79"/>
      <c r="H17" s="76"/>
      <c r="I17" s="78"/>
      <c r="O17" s="320"/>
      <c r="Q17" s="329"/>
      <c r="R17" s="68"/>
    </row>
    <row r="18" spans="1:18" ht="38.450000000000003" customHeight="1" x14ac:dyDescent="0.3">
      <c r="A18" s="529" t="s">
        <v>1151</v>
      </c>
      <c r="B18" s="530"/>
      <c r="C18" s="530"/>
      <c r="D18" s="325" t="s">
        <v>1148</v>
      </c>
      <c r="E18" s="512" t="str">
        <f>+IFERROR(IF(ISBLANK(VLOOKUP($I$1,'Review Log'!$A$7:$AP$406,MATCH($A18,'Review Log'!$A$6:$AP$6,0), FALSE)),"Enter on the Review Log",VLOOKUP($I$1,'Review Log'!$A$7:$AP$406,MATCH($A18,'Review Log'!$A$6:$AP$6,0), FALSE)),"Select Arrangement # in cell I2")</f>
        <v>Select Arrangement # in cell I2</v>
      </c>
      <c r="F18" s="513" t="str">
        <f>+IFERROR(IF(ISBLANK(VLOOKUP($A18,'Review Log'!$A$7:$AP$406,2, FALSE)),"Enter the Name on the Review Log",VLOOKUP($A18,'Review Log'!$A$7:$AP$406,2, FALSE)),"")</f>
        <v/>
      </c>
      <c r="G18" s="504" t="str">
        <f>IF(ISBLANK(I1),"",IF(E18="Enter on the Review Log","Enter the Subscription Start Date on the Review Log.",IF(E19="Complete Column C below","Ensure to enter $0 or a payment amount in each month of the subscription term in column C below.",IF((+MONTH(E18)&amp;YEAR(E18))=(+MONTH(E19)&amp;YEAR(E19)),"","The subscription start date entered on the Review Log does not agree to the data entered in column C below.  Ensure to enter $0 or a payment amount in each month of the subscription term in column C below."))))</f>
        <v/>
      </c>
      <c r="H18" s="505"/>
      <c r="I18" s="505"/>
      <c r="J18" s="335" t="s">
        <v>788</v>
      </c>
      <c r="K18" s="336">
        <v>44744</v>
      </c>
      <c r="L18" s="337" t="str">
        <f>IF(OR($E$18&gt;=$K$18,$E$18=""),"Yes","No")</f>
        <v>Yes</v>
      </c>
      <c r="O18" s="320"/>
      <c r="Q18" s="329"/>
      <c r="R18" s="68"/>
    </row>
    <row r="19" spans="1:18" ht="18" customHeight="1" x14ac:dyDescent="0.3">
      <c r="A19" s="529" t="s">
        <v>1154</v>
      </c>
      <c r="B19" s="530"/>
      <c r="C19" s="530"/>
      <c r="D19" s="338" t="s">
        <v>1150</v>
      </c>
      <c r="E19" s="562" t="str" cm="1">
        <f t="array" ref="E19">IFERROR(INDEX(A34:A1245,MATCH(FALSE,ISBLANK(C34:C1245),0),0),"Complete column C below")</f>
        <v>Complete column C below</v>
      </c>
      <c r="F19" s="563"/>
      <c r="G19" s="504"/>
      <c r="H19" s="505"/>
      <c r="I19" s="505"/>
      <c r="O19" s="320"/>
      <c r="R19" s="68"/>
    </row>
    <row r="20" spans="1:18" ht="38.1" customHeight="1" x14ac:dyDescent="0.3">
      <c r="A20" s="529" t="s">
        <v>994</v>
      </c>
      <c r="B20" s="530"/>
      <c r="C20" s="530"/>
      <c r="D20" s="325" t="s">
        <v>1148</v>
      </c>
      <c r="E20" s="512" t="str">
        <f>+IFERROR(IF(ISBLANK(VLOOKUP($I$1,'Review Log'!$A$7:$AP$406,MATCH($A20,'Review Log'!$A$6:$AP$6,0), FALSE)),"Enter on the Review Log",VLOOKUP($I$1,'Review Log'!$A$7:$AP$406,MATCH($A20,'Review Log'!$A$6:$AP$6,0), FALSE)),"Select Arrangement # in cell I2")</f>
        <v>Select Arrangement # in cell I2</v>
      </c>
      <c r="F20" s="513" t="str">
        <f>+IFERROR(IF(ISBLANK(VLOOKUP($A20,'Review Log'!$A$7:$AP$406,2, FALSE)),"Enter the Name on the Review Log",VLOOKUP($A20,'Review Log'!$A$7:$AP$406,2, FALSE)),"")</f>
        <v/>
      </c>
      <c r="G20" s="80"/>
      <c r="H20" s="360"/>
      <c r="I20" s="81"/>
      <c r="O20" s="320"/>
      <c r="R20" s="68"/>
    </row>
    <row r="21" spans="1:18" ht="38.450000000000003" customHeight="1" x14ac:dyDescent="0.3">
      <c r="A21" s="529" t="s">
        <v>1155</v>
      </c>
      <c r="B21" s="530"/>
      <c r="C21" s="530"/>
      <c r="D21" s="338" t="s">
        <v>1150</v>
      </c>
      <c r="E21" s="551" t="str">
        <f>IFERROR(IF(E20="Beginning",ABS(NPV(E16/12,INDEX(A34:B1245,MATCH(E19,A34:A1245,0),2):$B$1245))*(1+E16/12),ABS(NPV(E16/12,INDEX(A34:B1245,MATCH(E19,A34:A1245,0),2):$B$1245))),"Enter interest rate and complete column C below")</f>
        <v>Enter interest rate and complete column C below</v>
      </c>
      <c r="F21" s="552"/>
      <c r="G21" s="82"/>
      <c r="H21" s="99"/>
      <c r="I21" s="82"/>
      <c r="J21" s="339" t="s">
        <v>789</v>
      </c>
      <c r="K21" s="340" t="s">
        <v>790</v>
      </c>
      <c r="L21" s="341" t="s">
        <v>791</v>
      </c>
      <c r="M21" s="341" t="s">
        <v>792</v>
      </c>
      <c r="N21" s="341" t="s">
        <v>793</v>
      </c>
      <c r="O21" s="320"/>
      <c r="Q21" s="329"/>
      <c r="R21" s="68"/>
    </row>
    <row r="22" spans="1:18" ht="18" customHeight="1" x14ac:dyDescent="0.3">
      <c r="A22" s="514" t="s">
        <v>1196</v>
      </c>
      <c r="B22" s="515"/>
      <c r="C22" s="515"/>
      <c r="D22" s="516"/>
      <c r="E22" s="494"/>
      <c r="F22" s="495"/>
      <c r="G22" s="82"/>
      <c r="H22" s="82"/>
      <c r="I22" s="82"/>
      <c r="J22" s="340"/>
      <c r="K22" s="340"/>
      <c r="L22" s="341"/>
      <c r="M22" s="341"/>
      <c r="N22" s="341"/>
      <c r="O22" s="320"/>
      <c r="Q22" s="329"/>
      <c r="R22" s="68"/>
    </row>
    <row r="23" spans="1:18" ht="18" customHeight="1" x14ac:dyDescent="0.3">
      <c r="A23" s="514" t="s">
        <v>1009</v>
      </c>
      <c r="B23" s="515"/>
      <c r="C23" s="515"/>
      <c r="D23" s="516"/>
      <c r="E23" s="494"/>
      <c r="F23" s="495"/>
      <c r="G23" s="82"/>
      <c r="H23" s="82"/>
      <c r="I23" s="82"/>
      <c r="J23" s="342" t="e">
        <f>LEFT($I$2,4)-1&amp;"–"&amp;RIGHT($I$2,4)-1</f>
        <v>#VALUE!</v>
      </c>
      <c r="K23" s="343" t="e">
        <f>DATE(RIGHT(J23,4),6,1)</f>
        <v>#VALUE!</v>
      </c>
      <c r="L23" s="83">
        <f>(ROUND(SUMIFS($F$34:$F$1245,$A$34:$A$1245,$K$23),2))</f>
        <v>0</v>
      </c>
      <c r="M23" s="83" t="e">
        <f>IF(AND($I$2&gt;$J$26,$I$2&lt;=$L$26),SUMIFS($H$34:$H$1245,$A$34:$A$1245,$K$23),0)</f>
        <v>#VALUE!</v>
      </c>
      <c r="N23" s="83" t="e">
        <f>IF(AND($J$23&gt;=$J$26,$J$23&lt;$L$26),$E$25,0)</f>
        <v>#VALUE!</v>
      </c>
      <c r="O23" s="344"/>
      <c r="P23" s="345"/>
      <c r="Q23" s="329"/>
      <c r="R23" s="68"/>
    </row>
    <row r="24" spans="1:18" ht="18" customHeight="1" x14ac:dyDescent="0.3">
      <c r="A24" s="514" t="s">
        <v>1010</v>
      </c>
      <c r="B24" s="515"/>
      <c r="C24" s="515"/>
      <c r="D24" s="516"/>
      <c r="E24" s="494"/>
      <c r="F24" s="495"/>
      <c r="G24" s="82"/>
      <c r="H24" s="82"/>
      <c r="I24" s="82"/>
      <c r="O24" s="344"/>
      <c r="P24" s="345"/>
      <c r="Q24" s="329"/>
      <c r="R24" s="68"/>
    </row>
    <row r="25" spans="1:18" ht="18" customHeight="1" x14ac:dyDescent="0.3">
      <c r="A25" s="529" t="s">
        <v>1156</v>
      </c>
      <c r="B25" s="530"/>
      <c r="C25" s="530"/>
      <c r="D25" s="338" t="s">
        <v>1150</v>
      </c>
      <c r="E25" s="518" t="str">
        <f>+IFERROR(E21+E22+E23+E24,"Complete column C below")</f>
        <v>Complete column C below</v>
      </c>
      <c r="F25" s="519"/>
      <c r="G25" s="82"/>
      <c r="H25" s="82"/>
      <c r="I25" s="82"/>
      <c r="J25" s="346" t="s">
        <v>794</v>
      </c>
      <c r="K25" s="346" t="s">
        <v>795</v>
      </c>
      <c r="L25" s="346" t="s">
        <v>796</v>
      </c>
      <c r="M25" s="346" t="s">
        <v>797</v>
      </c>
      <c r="O25" s="344"/>
      <c r="P25" s="345"/>
      <c r="Q25" s="329"/>
      <c r="R25" s="68"/>
    </row>
    <row r="26" spans="1:18" x14ac:dyDescent="0.3">
      <c r="A26" s="529" t="s">
        <v>798</v>
      </c>
      <c r="B26" s="530"/>
      <c r="C26" s="530"/>
      <c r="D26" s="338"/>
      <c r="E26" s="520" t="s">
        <v>1004</v>
      </c>
      <c r="F26" s="521"/>
      <c r="G26" s="84"/>
      <c r="H26" s="85"/>
      <c r="I26" s="85"/>
      <c r="J26" s="346" t="e">
        <f>IF(OR(MONTH($E$19)=1,MONTH($E$19)=2,MONTH($E$19)=3,MONTH($E$19)=4,MONTH($E$19)=5,MONTH($E$19)=6),YEAR($E$19)-1&amp;"–"&amp;YEAR($E$19),YEAR($E$19)&amp;"–"&amp;YEAR($E$19)+1)</f>
        <v>#VALUE!</v>
      </c>
      <c r="K26" s="347" t="e">
        <f>EDATE($E$19,+($E$28-1))</f>
        <v>#VALUE!</v>
      </c>
      <c r="L26" s="346" t="e">
        <f>IF(OR(MONTH($K$26)=1,MONTH($K$26)=2,MONTH($K$26)=3,MONTH($K$26)=4,MONTH($K$26)=5,MONTH($K$26)=6),YEAR($K$26)-1&amp;"–"&amp;YEAR($K$26),YEAR($K$26)&amp;"–"&amp;YEAR($K$26)+1)</f>
        <v>#VALUE!</v>
      </c>
      <c r="M26" s="348" t="e">
        <f>IF($L$26=$I$2,$E$25,0)</f>
        <v>#VALUE!</v>
      </c>
      <c r="O26" s="344"/>
      <c r="P26" s="345"/>
      <c r="Q26" s="329"/>
      <c r="R26" s="68"/>
    </row>
    <row r="27" spans="1:18" x14ac:dyDescent="0.3">
      <c r="A27" s="529" t="s">
        <v>799</v>
      </c>
      <c r="B27" s="530"/>
      <c r="C27" s="530"/>
      <c r="D27" s="338"/>
      <c r="E27" s="522">
        <v>120</v>
      </c>
      <c r="F27" s="523"/>
      <c r="G27" s="86"/>
      <c r="H27" s="86"/>
      <c r="I27" s="86"/>
      <c r="O27" s="344"/>
      <c r="P27" s="345"/>
      <c r="Q27" s="329"/>
      <c r="R27" s="68"/>
    </row>
    <row r="28" spans="1:18" ht="18" customHeight="1" x14ac:dyDescent="0.3">
      <c r="A28" s="529" t="s">
        <v>1157</v>
      </c>
      <c r="B28" s="530"/>
      <c r="C28" s="530"/>
      <c r="D28" s="338" t="s">
        <v>1150</v>
      </c>
      <c r="E28" s="522">
        <f>ROUND(COUNTIF(C34:C1245,"&lt;&gt;"&amp;""),1)</f>
        <v>0</v>
      </c>
      <c r="F28" s="523"/>
      <c r="G28" s="86"/>
      <c r="H28" s="86"/>
      <c r="I28" s="86"/>
      <c r="R28" s="68"/>
    </row>
    <row r="29" spans="1:18" x14ac:dyDescent="0.3">
      <c r="A29" s="529" t="s">
        <v>1158</v>
      </c>
      <c r="B29" s="530"/>
      <c r="C29" s="530"/>
      <c r="D29" s="338" t="s">
        <v>1150</v>
      </c>
      <c r="E29" s="524">
        <f>IF(E27&lt;E28,E27,E28)</f>
        <v>0</v>
      </c>
      <c r="F29" s="525"/>
      <c r="G29" s="87"/>
      <c r="H29" s="87"/>
      <c r="I29" s="87"/>
      <c r="Q29" s="329"/>
      <c r="R29" s="88"/>
    </row>
    <row r="30" spans="1:18" x14ac:dyDescent="0.3">
      <c r="A30" s="349"/>
      <c r="B30" s="349"/>
      <c r="C30" s="349"/>
      <c r="D30" s="89"/>
      <c r="F30" s="69"/>
      <c r="G30" s="67"/>
      <c r="H30" s="67"/>
      <c r="I30" s="67"/>
      <c r="R30" s="68"/>
    </row>
    <row r="31" spans="1:18" ht="53.45" customHeight="1" x14ac:dyDescent="0.3">
      <c r="A31" s="526" t="s">
        <v>1265</v>
      </c>
      <c r="B31" s="527"/>
      <c r="C31" s="527"/>
      <c r="D31" s="527"/>
      <c r="E31" s="527"/>
      <c r="F31" s="527"/>
      <c r="G31" s="527"/>
      <c r="H31" s="527"/>
      <c r="I31" s="528"/>
    </row>
    <row r="32" spans="1:18" x14ac:dyDescent="0.3">
      <c r="A32" s="350"/>
      <c r="B32" s="351"/>
      <c r="C32" s="351"/>
      <c r="D32" s="517" t="s">
        <v>800</v>
      </c>
      <c r="E32" s="517"/>
      <c r="F32" s="517"/>
      <c r="G32" s="517" t="s">
        <v>801</v>
      </c>
      <c r="H32" s="517"/>
      <c r="I32" s="517"/>
    </row>
    <row r="33" spans="1:14" ht="75" x14ac:dyDescent="0.3">
      <c r="A33" s="352" t="s">
        <v>802</v>
      </c>
      <c r="B33" s="90"/>
      <c r="C33" s="91" t="s">
        <v>803</v>
      </c>
      <c r="D33" s="352" t="s">
        <v>804</v>
      </c>
      <c r="E33" s="352" t="s">
        <v>805</v>
      </c>
      <c r="F33" s="90" t="str">
        <f>IF(E20="Beginning","Beginning Monthly Obligation Balance","Ending Monthly Obligation Balance")</f>
        <v>Ending Monthly Obligation Balance</v>
      </c>
      <c r="G33" s="90" t="s">
        <v>806</v>
      </c>
      <c r="H33" s="90" t="s">
        <v>807</v>
      </c>
      <c r="I33" s="90" t="s">
        <v>808</v>
      </c>
      <c r="J33" s="353" t="s">
        <v>1003</v>
      </c>
    </row>
    <row r="34" spans="1:14" x14ac:dyDescent="0.3">
      <c r="A34" s="354">
        <v>44743</v>
      </c>
      <c r="B34" s="92">
        <f>IF(C34&gt;0,C34*-1,C34)</f>
        <v>0</v>
      </c>
      <c r="C34" s="93"/>
      <c r="D34" s="94">
        <f>IF(C34&lt;&gt;"",IF(E20="Beginning",0,$E$21*($E$16/12)),0)</f>
        <v>0</v>
      </c>
      <c r="E34" s="355">
        <f t="shared" ref="E34:E97" si="0">C34-D34</f>
        <v>0</v>
      </c>
      <c r="F34" s="94">
        <f>IF(C34&lt;&gt;"",$E$21-E34,0)</f>
        <v>0</v>
      </c>
      <c r="G34" s="94">
        <f>IF(C34&lt;&gt;"",$E$25/$E$29,0)</f>
        <v>0</v>
      </c>
      <c r="H34" s="94">
        <f>IF(C34&lt;&gt;"",G34,0)</f>
        <v>0</v>
      </c>
      <c r="I34" s="94">
        <f>IF(C34&lt;&gt;"",$E$25-H34,0)</f>
        <v>0</v>
      </c>
      <c r="J34" s="320" t="str">
        <f>IF(OR(MONTH(A34)=1,MONTH(A34)=2,MONTH(A34)=3,MONTH(A34)=4,MONTH(A34)=5,MONTH(A34)=6),YEAR(A34)-1&amp;"–"&amp;YEAR(A34),YEAR(A34)&amp;"–"&amp;YEAR(A34)+1)</f>
        <v>2022–2023</v>
      </c>
    </row>
    <row r="35" spans="1:14" x14ac:dyDescent="0.3">
      <c r="A35" s="354">
        <v>44774</v>
      </c>
      <c r="B35" s="92">
        <f t="shared" ref="B35:B98" si="1">IF(C35&gt;0,C35*-1,C35)</f>
        <v>0</v>
      </c>
      <c r="C35" s="93"/>
      <c r="D35" s="94">
        <f t="shared" ref="D35:D98" si="2">IF(C35="",0,IF($E$20="Beginning",IF(C34&lt;&gt;"",$F34*$E$16/12,0),IF(C34&lt;&gt;"",$F34*$E$16/12,$E$21*$E$16/12)))</f>
        <v>0</v>
      </c>
      <c r="E35" s="355">
        <f t="shared" si="0"/>
        <v>0</v>
      </c>
      <c r="F35" s="94">
        <f t="shared" ref="F35:F98" si="3">IF(C35="",0,IF(C34="",$E$21-E35,IF(C35&lt;&gt;"",F34-E35)))</f>
        <v>0</v>
      </c>
      <c r="G35" s="94">
        <f>IF(AND(C35&lt;&gt;"",G34&lt;E$25),$E$25/$E$29,0)</f>
        <v>0</v>
      </c>
      <c r="H35" s="94">
        <f t="shared" ref="H35:H98" si="4">IF(C35&lt;&gt;"",G35+H34,0)</f>
        <v>0</v>
      </c>
      <c r="I35" s="94">
        <f>IF(C35&lt;&gt;"",$E$25-H35,0)</f>
        <v>0</v>
      </c>
      <c r="J35" s="320" t="str">
        <f t="shared" ref="J35:J98" si="5">IF(OR(MONTH(A35)=1,MONTH(A35)=2,MONTH(A35)=3,MONTH(A35)=4,MONTH(A35)=5,MONTH(A35)=6),YEAR(A35)-1&amp;"–"&amp;YEAR(A35),YEAR(A35)&amp;"–"&amp;YEAR(A35)+1)</f>
        <v>2022–2023</v>
      </c>
    </row>
    <row r="36" spans="1:14" x14ac:dyDescent="0.3">
      <c r="A36" s="354">
        <v>44805</v>
      </c>
      <c r="B36" s="92">
        <f t="shared" si="1"/>
        <v>0</v>
      </c>
      <c r="C36" s="93"/>
      <c r="D36" s="94">
        <f t="shared" si="2"/>
        <v>0</v>
      </c>
      <c r="E36" s="355">
        <f t="shared" si="0"/>
        <v>0</v>
      </c>
      <c r="F36" s="94">
        <f t="shared" si="3"/>
        <v>0</v>
      </c>
      <c r="G36" s="94">
        <f>IF(AND(C36&lt;&gt;"",SUM(G$34:G35)&lt;E$25),$E$25/$E$29,0)</f>
        <v>0</v>
      </c>
      <c r="H36" s="94">
        <f t="shared" si="4"/>
        <v>0</v>
      </c>
      <c r="I36" s="94">
        <f t="shared" ref="I36:I99" si="6">IF(C36&lt;&gt;"",$E$25-H36,0)</f>
        <v>0</v>
      </c>
      <c r="J36" s="320" t="str">
        <f t="shared" si="5"/>
        <v>2022–2023</v>
      </c>
    </row>
    <row r="37" spans="1:14" x14ac:dyDescent="0.3">
      <c r="A37" s="354">
        <v>44835</v>
      </c>
      <c r="B37" s="92">
        <f t="shared" si="1"/>
        <v>0</v>
      </c>
      <c r="C37" s="93"/>
      <c r="D37" s="94">
        <f t="shared" si="2"/>
        <v>0</v>
      </c>
      <c r="E37" s="355">
        <f t="shared" si="0"/>
        <v>0</v>
      </c>
      <c r="F37" s="94">
        <f t="shared" si="3"/>
        <v>0</v>
      </c>
      <c r="G37" s="94">
        <f>IF(AND(C37&lt;&gt;"",SUM(G$34:G36)&lt;E$25),$E$25/$E$29,0)</f>
        <v>0</v>
      </c>
      <c r="H37" s="94">
        <f t="shared" si="4"/>
        <v>0</v>
      </c>
      <c r="I37" s="94">
        <f t="shared" si="6"/>
        <v>0</v>
      </c>
      <c r="J37" s="320" t="str">
        <f t="shared" si="5"/>
        <v>2022–2023</v>
      </c>
      <c r="L37" s="356"/>
    </row>
    <row r="38" spans="1:14" x14ac:dyDescent="0.3">
      <c r="A38" s="354">
        <v>44866</v>
      </c>
      <c r="B38" s="92">
        <f t="shared" si="1"/>
        <v>0</v>
      </c>
      <c r="C38" s="93"/>
      <c r="D38" s="94">
        <f t="shared" si="2"/>
        <v>0</v>
      </c>
      <c r="E38" s="355">
        <f t="shared" si="0"/>
        <v>0</v>
      </c>
      <c r="F38" s="94">
        <f t="shared" si="3"/>
        <v>0</v>
      </c>
      <c r="G38" s="94">
        <f>IF(AND(C38&lt;&gt;"",SUM(G$34:G37)&lt;E$25),$E$25/$E$29,0)</f>
        <v>0</v>
      </c>
      <c r="H38" s="94">
        <f t="shared" si="4"/>
        <v>0</v>
      </c>
      <c r="I38" s="94">
        <f t="shared" si="6"/>
        <v>0</v>
      </c>
      <c r="J38" s="320" t="str">
        <f t="shared" si="5"/>
        <v>2022–2023</v>
      </c>
      <c r="L38" s="357"/>
      <c r="N38" s="95"/>
    </row>
    <row r="39" spans="1:14" x14ac:dyDescent="0.3">
      <c r="A39" s="354">
        <v>44896</v>
      </c>
      <c r="B39" s="92">
        <f t="shared" si="1"/>
        <v>0</v>
      </c>
      <c r="C39" s="93"/>
      <c r="D39" s="94">
        <f t="shared" si="2"/>
        <v>0</v>
      </c>
      <c r="E39" s="355">
        <f t="shared" si="0"/>
        <v>0</v>
      </c>
      <c r="F39" s="94">
        <f t="shared" si="3"/>
        <v>0</v>
      </c>
      <c r="G39" s="94">
        <f>IF(AND(C39&lt;&gt;"",SUM(G$34:G38)&lt;E$25),$E$25/$E$29,0)</f>
        <v>0</v>
      </c>
      <c r="H39" s="94">
        <f t="shared" si="4"/>
        <v>0</v>
      </c>
      <c r="I39" s="94">
        <f t="shared" si="6"/>
        <v>0</v>
      </c>
      <c r="J39" s="320" t="str">
        <f t="shared" si="5"/>
        <v>2022–2023</v>
      </c>
      <c r="N39" s="95"/>
    </row>
    <row r="40" spans="1:14" x14ac:dyDescent="0.3">
      <c r="A40" s="354">
        <v>44927</v>
      </c>
      <c r="B40" s="92">
        <f t="shared" si="1"/>
        <v>0</v>
      </c>
      <c r="C40" s="93"/>
      <c r="D40" s="94">
        <f t="shared" si="2"/>
        <v>0</v>
      </c>
      <c r="E40" s="355">
        <f t="shared" si="0"/>
        <v>0</v>
      </c>
      <c r="F40" s="94">
        <f t="shared" si="3"/>
        <v>0</v>
      </c>
      <c r="G40" s="94">
        <f>IF(AND(C40&lt;&gt;"",SUM(G$34:G39)&lt;E$25),$E$25/$E$29,0)</f>
        <v>0</v>
      </c>
      <c r="H40" s="94">
        <f t="shared" si="4"/>
        <v>0</v>
      </c>
      <c r="I40" s="94">
        <f t="shared" si="6"/>
        <v>0</v>
      </c>
      <c r="J40" s="320" t="str">
        <f t="shared" si="5"/>
        <v>2022–2023</v>
      </c>
      <c r="N40" s="95"/>
    </row>
    <row r="41" spans="1:14" x14ac:dyDescent="0.3">
      <c r="A41" s="354">
        <v>44958</v>
      </c>
      <c r="B41" s="92">
        <f t="shared" si="1"/>
        <v>0</v>
      </c>
      <c r="C41" s="93"/>
      <c r="D41" s="94">
        <f t="shared" si="2"/>
        <v>0</v>
      </c>
      <c r="E41" s="355">
        <f t="shared" si="0"/>
        <v>0</v>
      </c>
      <c r="F41" s="94">
        <f t="shared" si="3"/>
        <v>0</v>
      </c>
      <c r="G41" s="94">
        <f>IF(AND(C41&lt;&gt;"",SUM(G$34:G40)&lt;E$25),$E$25/$E$29,0)</f>
        <v>0</v>
      </c>
      <c r="H41" s="94">
        <f t="shared" si="4"/>
        <v>0</v>
      </c>
      <c r="I41" s="94">
        <f t="shared" si="6"/>
        <v>0</v>
      </c>
      <c r="J41" s="320" t="str">
        <f t="shared" si="5"/>
        <v>2022–2023</v>
      </c>
      <c r="N41" s="95"/>
    </row>
    <row r="42" spans="1:14" x14ac:dyDescent="0.3">
      <c r="A42" s="354">
        <v>44986</v>
      </c>
      <c r="B42" s="92">
        <f t="shared" si="1"/>
        <v>0</v>
      </c>
      <c r="C42" s="93"/>
      <c r="D42" s="94">
        <f t="shared" si="2"/>
        <v>0</v>
      </c>
      <c r="E42" s="355">
        <f t="shared" si="0"/>
        <v>0</v>
      </c>
      <c r="F42" s="94">
        <f t="shared" si="3"/>
        <v>0</v>
      </c>
      <c r="G42" s="94">
        <f>IF(AND(C42&lt;&gt;"",SUM(G$34:G41)&lt;E$25),$E$25/$E$29,0)</f>
        <v>0</v>
      </c>
      <c r="H42" s="94">
        <f t="shared" si="4"/>
        <v>0</v>
      </c>
      <c r="I42" s="94">
        <f t="shared" si="6"/>
        <v>0</v>
      </c>
      <c r="J42" s="320" t="str">
        <f t="shared" si="5"/>
        <v>2022–2023</v>
      </c>
      <c r="N42" s="95"/>
    </row>
    <row r="43" spans="1:14" x14ac:dyDescent="0.3">
      <c r="A43" s="354">
        <v>45017</v>
      </c>
      <c r="B43" s="92">
        <f t="shared" si="1"/>
        <v>0</v>
      </c>
      <c r="C43" s="93"/>
      <c r="D43" s="94">
        <f t="shared" si="2"/>
        <v>0</v>
      </c>
      <c r="E43" s="355">
        <f t="shared" si="0"/>
        <v>0</v>
      </c>
      <c r="F43" s="94">
        <f t="shared" si="3"/>
        <v>0</v>
      </c>
      <c r="G43" s="94">
        <f>IF(AND(C43&lt;&gt;"",SUM(G$34:G42)&lt;E$25),$E$25/$E$29,0)</f>
        <v>0</v>
      </c>
      <c r="H43" s="94">
        <f t="shared" si="4"/>
        <v>0</v>
      </c>
      <c r="I43" s="94">
        <f t="shared" si="6"/>
        <v>0</v>
      </c>
      <c r="J43" s="320" t="str">
        <f t="shared" si="5"/>
        <v>2022–2023</v>
      </c>
      <c r="N43" s="95"/>
    </row>
    <row r="44" spans="1:14" x14ac:dyDescent="0.3">
      <c r="A44" s="354">
        <v>45047</v>
      </c>
      <c r="B44" s="92">
        <f t="shared" si="1"/>
        <v>0</v>
      </c>
      <c r="C44" s="93"/>
      <c r="D44" s="94">
        <f t="shared" si="2"/>
        <v>0</v>
      </c>
      <c r="E44" s="355">
        <f t="shared" si="0"/>
        <v>0</v>
      </c>
      <c r="F44" s="94">
        <f t="shared" si="3"/>
        <v>0</v>
      </c>
      <c r="G44" s="94">
        <f>IF(AND(C44&lt;&gt;"",SUM(G$34:G43)&lt;E$25),$E$25/$E$29,0)</f>
        <v>0</v>
      </c>
      <c r="H44" s="94">
        <f t="shared" si="4"/>
        <v>0</v>
      </c>
      <c r="I44" s="94">
        <f t="shared" si="6"/>
        <v>0</v>
      </c>
      <c r="J44" s="320" t="str">
        <f t="shared" si="5"/>
        <v>2022–2023</v>
      </c>
      <c r="L44" s="356"/>
      <c r="N44" s="95"/>
    </row>
    <row r="45" spans="1:14" x14ac:dyDescent="0.3">
      <c r="A45" s="354">
        <v>45078</v>
      </c>
      <c r="B45" s="92">
        <f t="shared" si="1"/>
        <v>0</v>
      </c>
      <c r="C45" s="93"/>
      <c r="D45" s="94">
        <f t="shared" si="2"/>
        <v>0</v>
      </c>
      <c r="E45" s="355">
        <f t="shared" si="0"/>
        <v>0</v>
      </c>
      <c r="F45" s="96">
        <f t="shared" si="3"/>
        <v>0</v>
      </c>
      <c r="G45" s="96">
        <f>IF(AND(C45&lt;&gt;"",SUM(G$34:G44)&lt;E$25),$E$25/$E$29,0)</f>
        <v>0</v>
      </c>
      <c r="H45" s="96">
        <f t="shared" si="4"/>
        <v>0</v>
      </c>
      <c r="I45" s="94">
        <f t="shared" si="6"/>
        <v>0</v>
      </c>
      <c r="J45" s="320" t="str">
        <f t="shared" si="5"/>
        <v>2022–2023</v>
      </c>
      <c r="L45" s="356"/>
      <c r="N45" s="95"/>
    </row>
    <row r="46" spans="1:14" x14ac:dyDescent="0.3">
      <c r="A46" s="354">
        <v>45108</v>
      </c>
      <c r="B46" s="92">
        <f t="shared" si="1"/>
        <v>0</v>
      </c>
      <c r="C46" s="93"/>
      <c r="D46" s="94">
        <f t="shared" si="2"/>
        <v>0</v>
      </c>
      <c r="E46" s="355">
        <f t="shared" si="0"/>
        <v>0</v>
      </c>
      <c r="F46" s="96">
        <f t="shared" si="3"/>
        <v>0</v>
      </c>
      <c r="G46" s="96">
        <f>IF(AND(C46&lt;&gt;"",SUM(G$34:G45)&lt;E$25),$E$25/$E$29,0)</f>
        <v>0</v>
      </c>
      <c r="H46" s="96">
        <f t="shared" si="4"/>
        <v>0</v>
      </c>
      <c r="I46" s="94">
        <f t="shared" si="6"/>
        <v>0</v>
      </c>
      <c r="J46" s="320" t="str">
        <f t="shared" si="5"/>
        <v>2023–2024</v>
      </c>
      <c r="L46" s="356"/>
      <c r="N46" s="95"/>
    </row>
    <row r="47" spans="1:14" x14ac:dyDescent="0.3">
      <c r="A47" s="354">
        <v>45139</v>
      </c>
      <c r="B47" s="92">
        <f t="shared" si="1"/>
        <v>0</v>
      </c>
      <c r="C47" s="93"/>
      <c r="D47" s="94">
        <f t="shared" si="2"/>
        <v>0</v>
      </c>
      <c r="E47" s="355">
        <f t="shared" si="0"/>
        <v>0</v>
      </c>
      <c r="F47" s="96">
        <f t="shared" si="3"/>
        <v>0</v>
      </c>
      <c r="G47" s="96">
        <f>IF(AND(C47&lt;&gt;"",SUM(G$34:G46)&lt;E$25),$E$25/$E$29,0)</f>
        <v>0</v>
      </c>
      <c r="H47" s="96">
        <f t="shared" si="4"/>
        <v>0</v>
      </c>
      <c r="I47" s="94">
        <f t="shared" si="6"/>
        <v>0</v>
      </c>
      <c r="J47" s="320" t="str">
        <f t="shared" si="5"/>
        <v>2023–2024</v>
      </c>
      <c r="L47" s="356"/>
      <c r="N47" s="95"/>
    </row>
    <row r="48" spans="1:14" x14ac:dyDescent="0.3">
      <c r="A48" s="354">
        <v>45170</v>
      </c>
      <c r="B48" s="92">
        <f t="shared" si="1"/>
        <v>0</v>
      </c>
      <c r="C48" s="93"/>
      <c r="D48" s="94">
        <f t="shared" si="2"/>
        <v>0</v>
      </c>
      <c r="E48" s="355">
        <f t="shared" si="0"/>
        <v>0</v>
      </c>
      <c r="F48" s="96">
        <f t="shared" si="3"/>
        <v>0</v>
      </c>
      <c r="G48" s="96">
        <f>IF(AND(C48&lt;&gt;"",SUM(G$34:G47)&lt;E$25),$E$25/$E$29,0)</f>
        <v>0</v>
      </c>
      <c r="H48" s="96">
        <f t="shared" si="4"/>
        <v>0</v>
      </c>
      <c r="I48" s="94">
        <f t="shared" si="6"/>
        <v>0</v>
      </c>
      <c r="J48" s="320" t="str">
        <f t="shared" si="5"/>
        <v>2023–2024</v>
      </c>
      <c r="L48" s="356"/>
      <c r="N48" s="95"/>
    </row>
    <row r="49" spans="1:14" x14ac:dyDescent="0.3">
      <c r="A49" s="354">
        <v>45200</v>
      </c>
      <c r="B49" s="92">
        <f t="shared" si="1"/>
        <v>0</v>
      </c>
      <c r="C49" s="93"/>
      <c r="D49" s="94">
        <f t="shared" si="2"/>
        <v>0</v>
      </c>
      <c r="E49" s="355">
        <f t="shared" si="0"/>
        <v>0</v>
      </c>
      <c r="F49" s="96">
        <f t="shared" si="3"/>
        <v>0</v>
      </c>
      <c r="G49" s="96">
        <f>IF(AND(C49&lt;&gt;"",SUM(G$34:G48)&lt;E$25),$E$25/$E$29,0)</f>
        <v>0</v>
      </c>
      <c r="H49" s="96">
        <f t="shared" si="4"/>
        <v>0</v>
      </c>
      <c r="I49" s="94">
        <f t="shared" si="6"/>
        <v>0</v>
      </c>
      <c r="J49" s="320" t="str">
        <f t="shared" si="5"/>
        <v>2023–2024</v>
      </c>
      <c r="L49" s="356"/>
      <c r="N49" s="95"/>
    </row>
    <row r="50" spans="1:14" x14ac:dyDescent="0.3">
      <c r="A50" s="354">
        <v>45231</v>
      </c>
      <c r="B50" s="92">
        <f t="shared" si="1"/>
        <v>0</v>
      </c>
      <c r="C50" s="93"/>
      <c r="D50" s="94">
        <f t="shared" si="2"/>
        <v>0</v>
      </c>
      <c r="E50" s="355">
        <f t="shared" si="0"/>
        <v>0</v>
      </c>
      <c r="F50" s="96">
        <f t="shared" si="3"/>
        <v>0</v>
      </c>
      <c r="G50" s="96">
        <f>IF(AND(C50&lt;&gt;"",SUM(G$34:G49)&lt;E$25),$E$25/$E$29,0)</f>
        <v>0</v>
      </c>
      <c r="H50" s="96">
        <f t="shared" si="4"/>
        <v>0</v>
      </c>
      <c r="I50" s="94">
        <f t="shared" si="6"/>
        <v>0</v>
      </c>
      <c r="J50" s="320" t="str">
        <f t="shared" si="5"/>
        <v>2023–2024</v>
      </c>
      <c r="L50" s="356"/>
      <c r="N50" s="95"/>
    </row>
    <row r="51" spans="1:14" x14ac:dyDescent="0.3">
      <c r="A51" s="354">
        <v>45261</v>
      </c>
      <c r="B51" s="92">
        <f t="shared" si="1"/>
        <v>0</v>
      </c>
      <c r="C51" s="93"/>
      <c r="D51" s="94">
        <f t="shared" si="2"/>
        <v>0</v>
      </c>
      <c r="E51" s="355">
        <f t="shared" si="0"/>
        <v>0</v>
      </c>
      <c r="F51" s="96">
        <f t="shared" si="3"/>
        <v>0</v>
      </c>
      <c r="G51" s="96">
        <f>IF(AND(C51&lt;&gt;"",SUM(G$34:G50)&lt;E$25),$E$25/$E$29,0)</f>
        <v>0</v>
      </c>
      <c r="H51" s="96">
        <f t="shared" si="4"/>
        <v>0</v>
      </c>
      <c r="I51" s="94">
        <f t="shared" si="6"/>
        <v>0</v>
      </c>
      <c r="J51" s="320" t="str">
        <f t="shared" si="5"/>
        <v>2023–2024</v>
      </c>
      <c r="L51" s="356"/>
      <c r="N51" s="95"/>
    </row>
    <row r="52" spans="1:14" x14ac:dyDescent="0.3">
      <c r="A52" s="354">
        <v>45292</v>
      </c>
      <c r="B52" s="92">
        <f t="shared" si="1"/>
        <v>0</v>
      </c>
      <c r="C52" s="93"/>
      <c r="D52" s="94">
        <f t="shared" si="2"/>
        <v>0</v>
      </c>
      <c r="E52" s="355">
        <f t="shared" si="0"/>
        <v>0</v>
      </c>
      <c r="F52" s="96">
        <f t="shared" si="3"/>
        <v>0</v>
      </c>
      <c r="G52" s="96">
        <f>IF(AND(C52&lt;&gt;"",SUM(G$34:G51)&lt;E$25),$E$25/$E$29,0)</f>
        <v>0</v>
      </c>
      <c r="H52" s="96">
        <f t="shared" si="4"/>
        <v>0</v>
      </c>
      <c r="I52" s="94">
        <f t="shared" si="6"/>
        <v>0</v>
      </c>
      <c r="J52" s="320" t="str">
        <f t="shared" si="5"/>
        <v>2023–2024</v>
      </c>
      <c r="L52" s="356"/>
      <c r="N52" s="95"/>
    </row>
    <row r="53" spans="1:14" x14ac:dyDescent="0.3">
      <c r="A53" s="354">
        <v>45323</v>
      </c>
      <c r="B53" s="92">
        <f t="shared" si="1"/>
        <v>0</v>
      </c>
      <c r="C53" s="93"/>
      <c r="D53" s="94">
        <f t="shared" si="2"/>
        <v>0</v>
      </c>
      <c r="E53" s="355">
        <f t="shared" si="0"/>
        <v>0</v>
      </c>
      <c r="F53" s="96">
        <f t="shared" si="3"/>
        <v>0</v>
      </c>
      <c r="G53" s="96">
        <f>IF(AND(C53&lt;&gt;"",SUM(G$34:G52)&lt;E$25),$E$25/$E$29,0)</f>
        <v>0</v>
      </c>
      <c r="H53" s="96">
        <f t="shared" si="4"/>
        <v>0</v>
      </c>
      <c r="I53" s="94">
        <f t="shared" si="6"/>
        <v>0</v>
      </c>
      <c r="J53" s="320" t="str">
        <f t="shared" si="5"/>
        <v>2023–2024</v>
      </c>
      <c r="L53" s="356"/>
      <c r="N53" s="95"/>
    </row>
    <row r="54" spans="1:14" x14ac:dyDescent="0.3">
      <c r="A54" s="354">
        <v>45352</v>
      </c>
      <c r="B54" s="92">
        <f t="shared" si="1"/>
        <v>0</v>
      </c>
      <c r="C54" s="93"/>
      <c r="D54" s="94">
        <f t="shared" si="2"/>
        <v>0</v>
      </c>
      <c r="E54" s="355">
        <f t="shared" si="0"/>
        <v>0</v>
      </c>
      <c r="F54" s="96">
        <f t="shared" si="3"/>
        <v>0</v>
      </c>
      <c r="G54" s="96">
        <f>IF(AND(C54&lt;&gt;"",SUM(G$34:G53)&lt;E$25),$E$25/$E$29,0)</f>
        <v>0</v>
      </c>
      <c r="H54" s="96">
        <f t="shared" si="4"/>
        <v>0</v>
      </c>
      <c r="I54" s="94">
        <f t="shared" si="6"/>
        <v>0</v>
      </c>
      <c r="J54" s="320" t="str">
        <f t="shared" si="5"/>
        <v>2023–2024</v>
      </c>
      <c r="L54" s="356"/>
      <c r="N54" s="95"/>
    </row>
    <row r="55" spans="1:14" x14ac:dyDescent="0.3">
      <c r="A55" s="354">
        <v>45383</v>
      </c>
      <c r="B55" s="92">
        <f t="shared" si="1"/>
        <v>0</v>
      </c>
      <c r="C55" s="93"/>
      <c r="D55" s="94">
        <f t="shared" si="2"/>
        <v>0</v>
      </c>
      <c r="E55" s="355">
        <f t="shared" si="0"/>
        <v>0</v>
      </c>
      <c r="F55" s="96">
        <f t="shared" si="3"/>
        <v>0</v>
      </c>
      <c r="G55" s="96">
        <f>IF(AND(C55&lt;&gt;"",SUM(G$34:G54)&lt;E$25),$E$25/$E$29,0)</f>
        <v>0</v>
      </c>
      <c r="H55" s="96">
        <f t="shared" si="4"/>
        <v>0</v>
      </c>
      <c r="I55" s="94">
        <f t="shared" si="6"/>
        <v>0</v>
      </c>
      <c r="J55" s="320" t="str">
        <f t="shared" si="5"/>
        <v>2023–2024</v>
      </c>
      <c r="L55" s="356"/>
      <c r="N55" s="95"/>
    </row>
    <row r="56" spans="1:14" x14ac:dyDescent="0.3">
      <c r="A56" s="354">
        <v>45413</v>
      </c>
      <c r="B56" s="92">
        <f t="shared" si="1"/>
        <v>0</v>
      </c>
      <c r="C56" s="93"/>
      <c r="D56" s="94">
        <f t="shared" si="2"/>
        <v>0</v>
      </c>
      <c r="E56" s="355">
        <f t="shared" si="0"/>
        <v>0</v>
      </c>
      <c r="F56" s="96">
        <f t="shared" si="3"/>
        <v>0</v>
      </c>
      <c r="G56" s="96">
        <f>IF(AND(C56&lt;&gt;"",SUM(G$34:G55)&lt;E$25),$E$25/$E$29,0)</f>
        <v>0</v>
      </c>
      <c r="H56" s="96">
        <f t="shared" si="4"/>
        <v>0</v>
      </c>
      <c r="I56" s="94">
        <f t="shared" si="6"/>
        <v>0</v>
      </c>
      <c r="J56" s="320" t="str">
        <f t="shared" si="5"/>
        <v>2023–2024</v>
      </c>
      <c r="L56" s="356"/>
      <c r="N56" s="95"/>
    </row>
    <row r="57" spans="1:14" x14ac:dyDescent="0.3">
      <c r="A57" s="354">
        <v>45444</v>
      </c>
      <c r="B57" s="92">
        <f t="shared" si="1"/>
        <v>0</v>
      </c>
      <c r="C57" s="93"/>
      <c r="D57" s="94">
        <f t="shared" si="2"/>
        <v>0</v>
      </c>
      <c r="E57" s="355">
        <f t="shared" si="0"/>
        <v>0</v>
      </c>
      <c r="F57" s="96">
        <f t="shared" si="3"/>
        <v>0</v>
      </c>
      <c r="G57" s="96">
        <f>IF(AND(C57&lt;&gt;"",SUM(G$34:G56)&lt;E$25),$E$25/$E$29,0)</f>
        <v>0</v>
      </c>
      <c r="H57" s="96">
        <f t="shared" si="4"/>
        <v>0</v>
      </c>
      <c r="I57" s="94">
        <f t="shared" si="6"/>
        <v>0</v>
      </c>
      <c r="J57" s="320" t="str">
        <f t="shared" si="5"/>
        <v>2023–2024</v>
      </c>
      <c r="L57" s="356"/>
      <c r="N57" s="95"/>
    </row>
    <row r="58" spans="1:14" x14ac:dyDescent="0.3">
      <c r="A58" s="354">
        <v>45474</v>
      </c>
      <c r="B58" s="92">
        <f t="shared" si="1"/>
        <v>0</v>
      </c>
      <c r="C58" s="93"/>
      <c r="D58" s="94">
        <f t="shared" si="2"/>
        <v>0</v>
      </c>
      <c r="E58" s="355">
        <f t="shared" si="0"/>
        <v>0</v>
      </c>
      <c r="F58" s="96">
        <f t="shared" si="3"/>
        <v>0</v>
      </c>
      <c r="G58" s="94">
        <f>IF(AND(C58&lt;&gt;"",SUM(G$34:G57)&lt;E$25),$E$25/$E$29,0)</f>
        <v>0</v>
      </c>
      <c r="H58" s="94">
        <f t="shared" si="4"/>
        <v>0</v>
      </c>
      <c r="I58" s="94">
        <f t="shared" si="6"/>
        <v>0</v>
      </c>
      <c r="J58" s="320" t="str">
        <f t="shared" si="5"/>
        <v>2024–2025</v>
      </c>
      <c r="L58" s="356"/>
      <c r="N58" s="95"/>
    </row>
    <row r="59" spans="1:14" x14ac:dyDescent="0.3">
      <c r="A59" s="354">
        <v>45505</v>
      </c>
      <c r="B59" s="92">
        <f t="shared" si="1"/>
        <v>0</v>
      </c>
      <c r="C59" s="93"/>
      <c r="D59" s="94">
        <f t="shared" si="2"/>
        <v>0</v>
      </c>
      <c r="E59" s="355">
        <f t="shared" si="0"/>
        <v>0</v>
      </c>
      <c r="F59" s="96">
        <f t="shared" si="3"/>
        <v>0</v>
      </c>
      <c r="G59" s="94">
        <f>IF(AND(C59&lt;&gt;"",SUM(G$34:G58)&lt;E$25),$E$25/$E$29,0)</f>
        <v>0</v>
      </c>
      <c r="H59" s="94">
        <f t="shared" si="4"/>
        <v>0</v>
      </c>
      <c r="I59" s="94">
        <f t="shared" si="6"/>
        <v>0</v>
      </c>
      <c r="J59" s="320" t="str">
        <f t="shared" si="5"/>
        <v>2024–2025</v>
      </c>
      <c r="L59" s="356"/>
      <c r="N59" s="95"/>
    </row>
    <row r="60" spans="1:14" x14ac:dyDescent="0.3">
      <c r="A60" s="354">
        <v>45536</v>
      </c>
      <c r="B60" s="92">
        <f t="shared" si="1"/>
        <v>0</v>
      </c>
      <c r="C60" s="93"/>
      <c r="D60" s="94">
        <f t="shared" si="2"/>
        <v>0</v>
      </c>
      <c r="E60" s="355">
        <f t="shared" si="0"/>
        <v>0</v>
      </c>
      <c r="F60" s="96">
        <f t="shared" si="3"/>
        <v>0</v>
      </c>
      <c r="G60" s="94">
        <f>IF(AND(C60&lt;&gt;"",SUM(G$34:G59)&lt;E$25),$E$25/$E$29,0)</f>
        <v>0</v>
      </c>
      <c r="H60" s="94">
        <f t="shared" si="4"/>
        <v>0</v>
      </c>
      <c r="I60" s="94">
        <f t="shared" si="6"/>
        <v>0</v>
      </c>
      <c r="J60" s="320" t="str">
        <f t="shared" si="5"/>
        <v>2024–2025</v>
      </c>
      <c r="L60" s="356"/>
      <c r="N60" s="95"/>
    </row>
    <row r="61" spans="1:14" x14ac:dyDescent="0.3">
      <c r="A61" s="354">
        <v>45566</v>
      </c>
      <c r="B61" s="92">
        <f t="shared" si="1"/>
        <v>0</v>
      </c>
      <c r="C61" s="93"/>
      <c r="D61" s="94">
        <f t="shared" si="2"/>
        <v>0</v>
      </c>
      <c r="E61" s="355">
        <f t="shared" si="0"/>
        <v>0</v>
      </c>
      <c r="F61" s="96">
        <f t="shared" si="3"/>
        <v>0</v>
      </c>
      <c r="G61" s="94">
        <f>IF(AND(C61&lt;&gt;"",SUM(G$34:G60)&lt;E$25),$E$25/$E$29,0)</f>
        <v>0</v>
      </c>
      <c r="H61" s="94">
        <f t="shared" si="4"/>
        <v>0</v>
      </c>
      <c r="I61" s="94">
        <f t="shared" si="6"/>
        <v>0</v>
      </c>
      <c r="J61" s="320" t="str">
        <f t="shared" si="5"/>
        <v>2024–2025</v>
      </c>
      <c r="L61" s="356"/>
      <c r="N61" s="95"/>
    </row>
    <row r="62" spans="1:14" x14ac:dyDescent="0.3">
      <c r="A62" s="354">
        <v>45597</v>
      </c>
      <c r="B62" s="92">
        <f t="shared" si="1"/>
        <v>0</v>
      </c>
      <c r="C62" s="93"/>
      <c r="D62" s="94">
        <f t="shared" si="2"/>
        <v>0</v>
      </c>
      <c r="E62" s="355">
        <f t="shared" si="0"/>
        <v>0</v>
      </c>
      <c r="F62" s="94">
        <f t="shared" si="3"/>
        <v>0</v>
      </c>
      <c r="G62" s="94">
        <f>IF(AND(C62&lt;&gt;"",SUM(G$34:G61)&lt;E$25),$E$25/$E$29,0)</f>
        <v>0</v>
      </c>
      <c r="H62" s="94">
        <f t="shared" si="4"/>
        <v>0</v>
      </c>
      <c r="I62" s="94">
        <f t="shared" si="6"/>
        <v>0</v>
      </c>
      <c r="J62" s="320" t="str">
        <f t="shared" si="5"/>
        <v>2024–2025</v>
      </c>
      <c r="L62" s="356"/>
      <c r="N62" s="95"/>
    </row>
    <row r="63" spans="1:14" x14ac:dyDescent="0.3">
      <c r="A63" s="354">
        <v>45627</v>
      </c>
      <c r="B63" s="92">
        <f t="shared" si="1"/>
        <v>0</v>
      </c>
      <c r="C63" s="93"/>
      <c r="D63" s="94">
        <f t="shared" si="2"/>
        <v>0</v>
      </c>
      <c r="E63" s="355">
        <f t="shared" si="0"/>
        <v>0</v>
      </c>
      <c r="F63" s="94">
        <f t="shared" si="3"/>
        <v>0</v>
      </c>
      <c r="G63" s="94">
        <f>IF(AND(C63&lt;&gt;"",SUM(G$34:G62)&lt;E$25),$E$25/$E$29,0)</f>
        <v>0</v>
      </c>
      <c r="H63" s="94">
        <f t="shared" si="4"/>
        <v>0</v>
      </c>
      <c r="I63" s="94">
        <f t="shared" si="6"/>
        <v>0</v>
      </c>
      <c r="J63" s="320" t="str">
        <f t="shared" si="5"/>
        <v>2024–2025</v>
      </c>
      <c r="L63" s="356"/>
      <c r="N63" s="95"/>
    </row>
    <row r="64" spans="1:14" x14ac:dyDescent="0.3">
      <c r="A64" s="354">
        <v>45658</v>
      </c>
      <c r="B64" s="92">
        <f t="shared" si="1"/>
        <v>0</v>
      </c>
      <c r="C64" s="93"/>
      <c r="D64" s="94">
        <f t="shared" si="2"/>
        <v>0</v>
      </c>
      <c r="E64" s="355">
        <f t="shared" si="0"/>
        <v>0</v>
      </c>
      <c r="F64" s="94">
        <f t="shared" si="3"/>
        <v>0</v>
      </c>
      <c r="G64" s="94">
        <f>IF(AND(C64&lt;&gt;"",SUM(G$34:G63)&lt;E$25),$E$25/$E$29,0)</f>
        <v>0</v>
      </c>
      <c r="H64" s="94">
        <f t="shared" si="4"/>
        <v>0</v>
      </c>
      <c r="I64" s="94">
        <f t="shared" si="6"/>
        <v>0</v>
      </c>
      <c r="J64" s="320" t="str">
        <f t="shared" si="5"/>
        <v>2024–2025</v>
      </c>
      <c r="L64" s="356"/>
      <c r="N64" s="95"/>
    </row>
    <row r="65" spans="1:14" x14ac:dyDescent="0.3">
      <c r="A65" s="354">
        <v>45689</v>
      </c>
      <c r="B65" s="92">
        <f t="shared" si="1"/>
        <v>0</v>
      </c>
      <c r="C65" s="93"/>
      <c r="D65" s="94">
        <f t="shared" si="2"/>
        <v>0</v>
      </c>
      <c r="E65" s="355">
        <f t="shared" si="0"/>
        <v>0</v>
      </c>
      <c r="F65" s="94">
        <f t="shared" si="3"/>
        <v>0</v>
      </c>
      <c r="G65" s="94">
        <f>IF(AND(C65&lt;&gt;"",SUM(G$34:G64)&lt;E$25),$E$25/$E$29,0)</f>
        <v>0</v>
      </c>
      <c r="H65" s="94">
        <f t="shared" si="4"/>
        <v>0</v>
      </c>
      <c r="I65" s="94">
        <f t="shared" si="6"/>
        <v>0</v>
      </c>
      <c r="J65" s="320" t="str">
        <f t="shared" si="5"/>
        <v>2024–2025</v>
      </c>
      <c r="L65" s="356"/>
      <c r="N65" s="95"/>
    </row>
    <row r="66" spans="1:14" x14ac:dyDescent="0.3">
      <c r="A66" s="354">
        <v>45717</v>
      </c>
      <c r="B66" s="92">
        <f t="shared" si="1"/>
        <v>0</v>
      </c>
      <c r="C66" s="93"/>
      <c r="D66" s="94">
        <f t="shared" si="2"/>
        <v>0</v>
      </c>
      <c r="E66" s="355">
        <f t="shared" si="0"/>
        <v>0</v>
      </c>
      <c r="F66" s="94">
        <f t="shared" si="3"/>
        <v>0</v>
      </c>
      <c r="G66" s="94">
        <f>IF(AND(C66&lt;&gt;"",SUM(G$34:G65)&lt;E$25),$E$25/$E$29,0)</f>
        <v>0</v>
      </c>
      <c r="H66" s="94">
        <f t="shared" si="4"/>
        <v>0</v>
      </c>
      <c r="I66" s="94">
        <f t="shared" si="6"/>
        <v>0</v>
      </c>
      <c r="J66" s="320" t="str">
        <f t="shared" si="5"/>
        <v>2024–2025</v>
      </c>
      <c r="L66" s="356"/>
      <c r="N66" s="95"/>
    </row>
    <row r="67" spans="1:14" x14ac:dyDescent="0.3">
      <c r="A67" s="354">
        <v>45748</v>
      </c>
      <c r="B67" s="92">
        <f t="shared" si="1"/>
        <v>0</v>
      </c>
      <c r="C67" s="93"/>
      <c r="D67" s="94">
        <f t="shared" si="2"/>
        <v>0</v>
      </c>
      <c r="E67" s="355">
        <f t="shared" si="0"/>
        <v>0</v>
      </c>
      <c r="F67" s="94">
        <f t="shared" si="3"/>
        <v>0</v>
      </c>
      <c r="G67" s="94">
        <f>IF(AND(C67&lt;&gt;"",SUM(G$34:G66)&lt;E$25),$E$25/$E$29,0)</f>
        <v>0</v>
      </c>
      <c r="H67" s="94">
        <f t="shared" si="4"/>
        <v>0</v>
      </c>
      <c r="I67" s="94">
        <f t="shared" si="6"/>
        <v>0</v>
      </c>
      <c r="J67" s="320" t="str">
        <f t="shared" si="5"/>
        <v>2024–2025</v>
      </c>
      <c r="L67" s="356"/>
      <c r="N67" s="95"/>
    </row>
    <row r="68" spans="1:14" x14ac:dyDescent="0.3">
      <c r="A68" s="354">
        <v>45778</v>
      </c>
      <c r="B68" s="92">
        <f t="shared" si="1"/>
        <v>0</v>
      </c>
      <c r="C68" s="93"/>
      <c r="D68" s="94">
        <f t="shared" si="2"/>
        <v>0</v>
      </c>
      <c r="E68" s="355">
        <f t="shared" si="0"/>
        <v>0</v>
      </c>
      <c r="F68" s="94">
        <f t="shared" si="3"/>
        <v>0</v>
      </c>
      <c r="G68" s="94">
        <f>IF(AND(C68&lt;&gt;"",SUM(G$34:G67)&lt;E$25),$E$25/$E$29,0)</f>
        <v>0</v>
      </c>
      <c r="H68" s="94">
        <f t="shared" si="4"/>
        <v>0</v>
      </c>
      <c r="I68" s="94">
        <f t="shared" si="6"/>
        <v>0</v>
      </c>
      <c r="J68" s="320" t="str">
        <f t="shared" si="5"/>
        <v>2024–2025</v>
      </c>
      <c r="L68" s="356"/>
      <c r="N68" s="95"/>
    </row>
    <row r="69" spans="1:14" x14ac:dyDescent="0.3">
      <c r="A69" s="354">
        <v>45809</v>
      </c>
      <c r="B69" s="92">
        <f t="shared" si="1"/>
        <v>0</v>
      </c>
      <c r="C69" s="93"/>
      <c r="D69" s="94">
        <f t="shared" si="2"/>
        <v>0</v>
      </c>
      <c r="E69" s="355">
        <f t="shared" si="0"/>
        <v>0</v>
      </c>
      <c r="F69" s="94">
        <f t="shared" si="3"/>
        <v>0</v>
      </c>
      <c r="G69" s="94">
        <f>IF(AND(C69&lt;&gt;"",SUM(G$34:G68)&lt;E$25),$E$25/$E$29,0)</f>
        <v>0</v>
      </c>
      <c r="H69" s="94">
        <f t="shared" si="4"/>
        <v>0</v>
      </c>
      <c r="I69" s="94">
        <f t="shared" si="6"/>
        <v>0</v>
      </c>
      <c r="J69" s="320" t="str">
        <f t="shared" si="5"/>
        <v>2024–2025</v>
      </c>
      <c r="L69" s="356"/>
      <c r="N69" s="95"/>
    </row>
    <row r="70" spans="1:14" x14ac:dyDescent="0.3">
      <c r="A70" s="354">
        <v>45839</v>
      </c>
      <c r="B70" s="92">
        <f t="shared" si="1"/>
        <v>0</v>
      </c>
      <c r="C70" s="93"/>
      <c r="D70" s="94">
        <f t="shared" si="2"/>
        <v>0</v>
      </c>
      <c r="E70" s="358">
        <f t="shared" si="0"/>
        <v>0</v>
      </c>
      <c r="F70" s="96">
        <f t="shared" si="3"/>
        <v>0</v>
      </c>
      <c r="G70" s="94">
        <f>IF(AND(C70&lt;&gt;"",SUM(G$34:G69)&lt;E$25),$E$25/$E$29,0)</f>
        <v>0</v>
      </c>
      <c r="H70" s="94">
        <f t="shared" si="4"/>
        <v>0</v>
      </c>
      <c r="I70" s="94">
        <f t="shared" si="6"/>
        <v>0</v>
      </c>
      <c r="J70" s="320" t="str">
        <f t="shared" si="5"/>
        <v>2025–2026</v>
      </c>
      <c r="K70" s="356"/>
      <c r="L70" s="356"/>
      <c r="N70" s="95"/>
    </row>
    <row r="71" spans="1:14" x14ac:dyDescent="0.3">
      <c r="A71" s="354">
        <v>45870</v>
      </c>
      <c r="B71" s="92">
        <f t="shared" si="1"/>
        <v>0</v>
      </c>
      <c r="C71" s="93"/>
      <c r="D71" s="94">
        <f t="shared" si="2"/>
        <v>0</v>
      </c>
      <c r="E71" s="358">
        <f t="shared" si="0"/>
        <v>0</v>
      </c>
      <c r="F71" s="96">
        <f t="shared" si="3"/>
        <v>0</v>
      </c>
      <c r="G71" s="94">
        <f>IF(AND(C71&lt;&gt;"",SUM(G$34:G70)&lt;E$25),$E$25/$E$29,0)</f>
        <v>0</v>
      </c>
      <c r="H71" s="94">
        <f t="shared" si="4"/>
        <v>0</v>
      </c>
      <c r="I71" s="94">
        <f t="shared" si="6"/>
        <v>0</v>
      </c>
      <c r="J71" s="320" t="str">
        <f t="shared" si="5"/>
        <v>2025–2026</v>
      </c>
      <c r="L71" s="356"/>
      <c r="N71" s="95"/>
    </row>
    <row r="72" spans="1:14" x14ac:dyDescent="0.3">
      <c r="A72" s="354">
        <v>45901</v>
      </c>
      <c r="B72" s="92">
        <f t="shared" si="1"/>
        <v>0</v>
      </c>
      <c r="C72" s="93"/>
      <c r="D72" s="94">
        <f t="shared" si="2"/>
        <v>0</v>
      </c>
      <c r="E72" s="358">
        <f t="shared" si="0"/>
        <v>0</v>
      </c>
      <c r="F72" s="96">
        <f t="shared" si="3"/>
        <v>0</v>
      </c>
      <c r="G72" s="94">
        <f>IF(AND(C72&lt;&gt;"",SUM(G$34:G71)&lt;E$25),$E$25/$E$29,0)</f>
        <v>0</v>
      </c>
      <c r="H72" s="94">
        <f t="shared" si="4"/>
        <v>0</v>
      </c>
      <c r="I72" s="94">
        <f t="shared" si="6"/>
        <v>0</v>
      </c>
      <c r="J72" s="320" t="str">
        <f t="shared" si="5"/>
        <v>2025–2026</v>
      </c>
      <c r="L72" s="356"/>
      <c r="N72" s="95"/>
    </row>
    <row r="73" spans="1:14" x14ac:dyDescent="0.3">
      <c r="A73" s="354">
        <v>45931</v>
      </c>
      <c r="B73" s="92">
        <f t="shared" si="1"/>
        <v>0</v>
      </c>
      <c r="C73" s="93"/>
      <c r="D73" s="94">
        <f t="shared" si="2"/>
        <v>0</v>
      </c>
      <c r="E73" s="358">
        <f t="shared" si="0"/>
        <v>0</v>
      </c>
      <c r="F73" s="96">
        <f t="shared" si="3"/>
        <v>0</v>
      </c>
      <c r="G73" s="94">
        <f>IF(AND(C73&lt;&gt;"",SUM(G$34:G72)&lt;E$25),$E$25/$E$29,0)</f>
        <v>0</v>
      </c>
      <c r="H73" s="94">
        <f t="shared" si="4"/>
        <v>0</v>
      </c>
      <c r="I73" s="94">
        <f t="shared" si="6"/>
        <v>0</v>
      </c>
      <c r="J73" s="320" t="str">
        <f t="shared" si="5"/>
        <v>2025–2026</v>
      </c>
      <c r="L73" s="356"/>
      <c r="N73" s="95"/>
    </row>
    <row r="74" spans="1:14" x14ac:dyDescent="0.3">
      <c r="A74" s="354">
        <v>45962</v>
      </c>
      <c r="B74" s="92">
        <f t="shared" si="1"/>
        <v>0</v>
      </c>
      <c r="C74" s="93"/>
      <c r="D74" s="94">
        <f t="shared" si="2"/>
        <v>0</v>
      </c>
      <c r="E74" s="358">
        <f t="shared" si="0"/>
        <v>0</v>
      </c>
      <c r="F74" s="96">
        <f t="shared" si="3"/>
        <v>0</v>
      </c>
      <c r="G74" s="94">
        <f>IF(AND(C74&lt;&gt;"",SUM(G$34:G73)&lt;E$25),$E$25/$E$29,0)</f>
        <v>0</v>
      </c>
      <c r="H74" s="94">
        <f t="shared" si="4"/>
        <v>0</v>
      </c>
      <c r="I74" s="94">
        <f t="shared" si="6"/>
        <v>0</v>
      </c>
      <c r="J74" s="320" t="str">
        <f t="shared" si="5"/>
        <v>2025–2026</v>
      </c>
      <c r="L74" s="356"/>
      <c r="N74" s="95"/>
    </row>
    <row r="75" spans="1:14" x14ac:dyDescent="0.3">
      <c r="A75" s="354">
        <v>45992</v>
      </c>
      <c r="B75" s="92">
        <f t="shared" si="1"/>
        <v>0</v>
      </c>
      <c r="C75" s="93"/>
      <c r="D75" s="94">
        <f t="shared" si="2"/>
        <v>0</v>
      </c>
      <c r="E75" s="358">
        <f t="shared" si="0"/>
        <v>0</v>
      </c>
      <c r="F75" s="96">
        <f t="shared" si="3"/>
        <v>0</v>
      </c>
      <c r="G75" s="94">
        <f>IF(AND(C75&lt;&gt;"",SUM(G$34:G74)&lt;E$25),$E$25/$E$29,0)</f>
        <v>0</v>
      </c>
      <c r="H75" s="94">
        <f t="shared" si="4"/>
        <v>0</v>
      </c>
      <c r="I75" s="94">
        <f t="shared" si="6"/>
        <v>0</v>
      </c>
      <c r="J75" s="320" t="str">
        <f t="shared" si="5"/>
        <v>2025–2026</v>
      </c>
      <c r="L75" s="356"/>
      <c r="N75" s="95"/>
    </row>
    <row r="76" spans="1:14" x14ac:dyDescent="0.3">
      <c r="A76" s="354">
        <v>46023</v>
      </c>
      <c r="B76" s="92">
        <f t="shared" si="1"/>
        <v>0</v>
      </c>
      <c r="C76" s="93"/>
      <c r="D76" s="94">
        <f t="shared" si="2"/>
        <v>0</v>
      </c>
      <c r="E76" s="358">
        <f t="shared" si="0"/>
        <v>0</v>
      </c>
      <c r="F76" s="96">
        <f t="shared" si="3"/>
        <v>0</v>
      </c>
      <c r="G76" s="94">
        <f>IF(AND(C76&lt;&gt;"",SUM(G$34:G75)&lt;E$25),$E$25/$E$29,0)</f>
        <v>0</v>
      </c>
      <c r="H76" s="94">
        <f t="shared" si="4"/>
        <v>0</v>
      </c>
      <c r="I76" s="94">
        <f t="shared" si="6"/>
        <v>0</v>
      </c>
      <c r="J76" s="320" t="str">
        <f t="shared" si="5"/>
        <v>2025–2026</v>
      </c>
      <c r="L76" s="356"/>
      <c r="N76" s="95"/>
    </row>
    <row r="77" spans="1:14" x14ac:dyDescent="0.3">
      <c r="A77" s="354">
        <v>46054</v>
      </c>
      <c r="B77" s="92">
        <f t="shared" si="1"/>
        <v>0</v>
      </c>
      <c r="C77" s="93"/>
      <c r="D77" s="94">
        <f t="shared" si="2"/>
        <v>0</v>
      </c>
      <c r="E77" s="358">
        <f t="shared" si="0"/>
        <v>0</v>
      </c>
      <c r="F77" s="96">
        <f t="shared" si="3"/>
        <v>0</v>
      </c>
      <c r="G77" s="94">
        <f>IF(AND(C77&lt;&gt;"",SUM(G$34:G76)&lt;E$25),$E$25/$E$29,0)</f>
        <v>0</v>
      </c>
      <c r="H77" s="94">
        <f t="shared" si="4"/>
        <v>0</v>
      </c>
      <c r="I77" s="94">
        <f t="shared" si="6"/>
        <v>0</v>
      </c>
      <c r="J77" s="320" t="str">
        <f t="shared" si="5"/>
        <v>2025–2026</v>
      </c>
      <c r="L77" s="356"/>
      <c r="N77" s="95"/>
    </row>
    <row r="78" spans="1:14" x14ac:dyDescent="0.3">
      <c r="A78" s="354">
        <v>46082</v>
      </c>
      <c r="B78" s="92">
        <f t="shared" si="1"/>
        <v>0</v>
      </c>
      <c r="C78" s="93"/>
      <c r="D78" s="94">
        <f t="shared" si="2"/>
        <v>0</v>
      </c>
      <c r="E78" s="358">
        <f t="shared" si="0"/>
        <v>0</v>
      </c>
      <c r="F78" s="96">
        <f t="shared" si="3"/>
        <v>0</v>
      </c>
      <c r="G78" s="94">
        <f>IF(AND(C78&lt;&gt;"",SUM(G$34:G77)&lt;E$25),$E$25/$E$29,0)</f>
        <v>0</v>
      </c>
      <c r="H78" s="94">
        <f t="shared" si="4"/>
        <v>0</v>
      </c>
      <c r="I78" s="94">
        <f t="shared" si="6"/>
        <v>0</v>
      </c>
      <c r="J78" s="320" t="str">
        <f t="shared" si="5"/>
        <v>2025–2026</v>
      </c>
      <c r="L78" s="356"/>
      <c r="N78" s="95"/>
    </row>
    <row r="79" spans="1:14" x14ac:dyDescent="0.3">
      <c r="A79" s="354">
        <v>46113</v>
      </c>
      <c r="B79" s="92">
        <f t="shared" si="1"/>
        <v>0</v>
      </c>
      <c r="C79" s="93"/>
      <c r="D79" s="94">
        <f t="shared" si="2"/>
        <v>0</v>
      </c>
      <c r="E79" s="358">
        <f t="shared" si="0"/>
        <v>0</v>
      </c>
      <c r="F79" s="96">
        <f t="shared" si="3"/>
        <v>0</v>
      </c>
      <c r="G79" s="94">
        <f>IF(AND(C79&lt;&gt;"",SUM(G$34:G78)&lt;E$25),$E$25/$E$29,0)</f>
        <v>0</v>
      </c>
      <c r="H79" s="94">
        <f t="shared" si="4"/>
        <v>0</v>
      </c>
      <c r="I79" s="94">
        <f t="shared" si="6"/>
        <v>0</v>
      </c>
      <c r="J79" s="320" t="str">
        <f t="shared" si="5"/>
        <v>2025–2026</v>
      </c>
      <c r="L79" s="356"/>
      <c r="N79" s="95"/>
    </row>
    <row r="80" spans="1:14" x14ac:dyDescent="0.3">
      <c r="A80" s="354">
        <v>46143</v>
      </c>
      <c r="B80" s="92">
        <f t="shared" si="1"/>
        <v>0</v>
      </c>
      <c r="C80" s="93"/>
      <c r="D80" s="94">
        <f t="shared" si="2"/>
        <v>0</v>
      </c>
      <c r="E80" s="358">
        <f t="shared" si="0"/>
        <v>0</v>
      </c>
      <c r="F80" s="96">
        <f t="shared" si="3"/>
        <v>0</v>
      </c>
      <c r="G80" s="94">
        <f>IF(AND(C80&lt;&gt;"",SUM(G$34:G79)&lt;E$25),$E$25/$E$29,0)</f>
        <v>0</v>
      </c>
      <c r="H80" s="94">
        <f t="shared" si="4"/>
        <v>0</v>
      </c>
      <c r="I80" s="94">
        <f t="shared" si="6"/>
        <v>0</v>
      </c>
      <c r="J80" s="320" t="str">
        <f t="shared" si="5"/>
        <v>2025–2026</v>
      </c>
      <c r="L80" s="356"/>
      <c r="N80" s="95"/>
    </row>
    <row r="81" spans="1:14" x14ac:dyDescent="0.3">
      <c r="A81" s="354">
        <v>46174</v>
      </c>
      <c r="B81" s="92">
        <f t="shared" si="1"/>
        <v>0</v>
      </c>
      <c r="C81" s="93"/>
      <c r="D81" s="94">
        <f t="shared" si="2"/>
        <v>0</v>
      </c>
      <c r="E81" s="358">
        <f t="shared" si="0"/>
        <v>0</v>
      </c>
      <c r="F81" s="96">
        <f t="shared" si="3"/>
        <v>0</v>
      </c>
      <c r="G81" s="94">
        <f>IF(AND(C81&lt;&gt;"",SUM(G$34:G80)&lt;E$25),$E$25/$E$29,0)</f>
        <v>0</v>
      </c>
      <c r="H81" s="94">
        <f t="shared" si="4"/>
        <v>0</v>
      </c>
      <c r="I81" s="94">
        <f t="shared" si="6"/>
        <v>0</v>
      </c>
      <c r="J81" s="320" t="str">
        <f t="shared" si="5"/>
        <v>2025–2026</v>
      </c>
      <c r="L81" s="356"/>
      <c r="N81" s="95"/>
    </row>
    <row r="82" spans="1:14" x14ac:dyDescent="0.3">
      <c r="A82" s="354">
        <v>46204</v>
      </c>
      <c r="B82" s="92">
        <f t="shared" si="1"/>
        <v>0</v>
      </c>
      <c r="C82" s="93"/>
      <c r="D82" s="94">
        <f t="shared" si="2"/>
        <v>0</v>
      </c>
      <c r="E82" s="358">
        <f t="shared" si="0"/>
        <v>0</v>
      </c>
      <c r="F82" s="96">
        <f t="shared" si="3"/>
        <v>0</v>
      </c>
      <c r="G82" s="94">
        <f>IF(AND(C82&lt;&gt;"",SUM(G$34:G81)&lt;E$25),$E$25/$E$29,0)</f>
        <v>0</v>
      </c>
      <c r="H82" s="94">
        <f t="shared" si="4"/>
        <v>0</v>
      </c>
      <c r="I82" s="94">
        <f t="shared" si="6"/>
        <v>0</v>
      </c>
      <c r="J82" s="320" t="str">
        <f t="shared" si="5"/>
        <v>2026–2027</v>
      </c>
      <c r="K82" s="356"/>
      <c r="L82" s="356"/>
      <c r="N82" s="95"/>
    </row>
    <row r="83" spans="1:14" x14ac:dyDescent="0.3">
      <c r="A83" s="354">
        <v>46235</v>
      </c>
      <c r="B83" s="92">
        <f t="shared" si="1"/>
        <v>0</v>
      </c>
      <c r="C83" s="93"/>
      <c r="D83" s="94">
        <f t="shared" si="2"/>
        <v>0</v>
      </c>
      <c r="E83" s="358">
        <f t="shared" si="0"/>
        <v>0</v>
      </c>
      <c r="F83" s="96">
        <f t="shared" si="3"/>
        <v>0</v>
      </c>
      <c r="G83" s="94">
        <f>IF(AND(C83&lt;&gt;"",SUM(G$34:G82)&lt;E$25),$E$25/$E$29,0)</f>
        <v>0</v>
      </c>
      <c r="H83" s="94">
        <f t="shared" si="4"/>
        <v>0</v>
      </c>
      <c r="I83" s="94">
        <f t="shared" si="6"/>
        <v>0</v>
      </c>
      <c r="J83" s="320" t="str">
        <f t="shared" si="5"/>
        <v>2026–2027</v>
      </c>
      <c r="L83" s="356"/>
      <c r="N83" s="95"/>
    </row>
    <row r="84" spans="1:14" x14ac:dyDescent="0.3">
      <c r="A84" s="354">
        <v>46266</v>
      </c>
      <c r="B84" s="92">
        <f t="shared" si="1"/>
        <v>0</v>
      </c>
      <c r="C84" s="93"/>
      <c r="D84" s="94">
        <f t="shared" si="2"/>
        <v>0</v>
      </c>
      <c r="E84" s="358">
        <f t="shared" si="0"/>
        <v>0</v>
      </c>
      <c r="F84" s="96">
        <f t="shared" si="3"/>
        <v>0</v>
      </c>
      <c r="G84" s="94">
        <f>IF(AND(C84&lt;&gt;"",SUM(G$34:G83)&lt;E$25),$E$25/$E$29,0)</f>
        <v>0</v>
      </c>
      <c r="H84" s="94">
        <f t="shared" si="4"/>
        <v>0</v>
      </c>
      <c r="I84" s="94">
        <f t="shared" si="6"/>
        <v>0</v>
      </c>
      <c r="J84" s="320" t="str">
        <f t="shared" si="5"/>
        <v>2026–2027</v>
      </c>
      <c r="K84" s="356"/>
      <c r="L84" s="356"/>
      <c r="N84" s="95"/>
    </row>
    <row r="85" spans="1:14" x14ac:dyDescent="0.3">
      <c r="A85" s="354">
        <v>46296</v>
      </c>
      <c r="B85" s="92">
        <f t="shared" si="1"/>
        <v>0</v>
      </c>
      <c r="C85" s="93"/>
      <c r="D85" s="94">
        <f t="shared" si="2"/>
        <v>0</v>
      </c>
      <c r="E85" s="358">
        <f t="shared" si="0"/>
        <v>0</v>
      </c>
      <c r="F85" s="96">
        <f t="shared" si="3"/>
        <v>0</v>
      </c>
      <c r="G85" s="94">
        <f>IF(AND(C85&lt;&gt;"",SUM(G$34:G84)&lt;E$25),$E$25/$E$29,0)</f>
        <v>0</v>
      </c>
      <c r="H85" s="94">
        <f t="shared" si="4"/>
        <v>0</v>
      </c>
      <c r="I85" s="94">
        <f t="shared" si="6"/>
        <v>0</v>
      </c>
      <c r="J85" s="320" t="str">
        <f t="shared" si="5"/>
        <v>2026–2027</v>
      </c>
      <c r="L85" s="356"/>
      <c r="N85" s="95"/>
    </row>
    <row r="86" spans="1:14" x14ac:dyDescent="0.3">
      <c r="A86" s="354">
        <v>46327</v>
      </c>
      <c r="B86" s="92">
        <f t="shared" si="1"/>
        <v>0</v>
      </c>
      <c r="C86" s="93"/>
      <c r="D86" s="94">
        <f t="shared" si="2"/>
        <v>0</v>
      </c>
      <c r="E86" s="358">
        <f t="shared" si="0"/>
        <v>0</v>
      </c>
      <c r="F86" s="96">
        <f t="shared" si="3"/>
        <v>0</v>
      </c>
      <c r="G86" s="94">
        <f>IF(AND(C86&lt;&gt;"",SUM(G$34:G85)&lt;E$25),$E$25/$E$29,0)</f>
        <v>0</v>
      </c>
      <c r="H86" s="94">
        <f t="shared" si="4"/>
        <v>0</v>
      </c>
      <c r="I86" s="94">
        <f t="shared" si="6"/>
        <v>0</v>
      </c>
      <c r="J86" s="320" t="str">
        <f t="shared" si="5"/>
        <v>2026–2027</v>
      </c>
      <c r="L86" s="356"/>
      <c r="N86" s="95"/>
    </row>
    <row r="87" spans="1:14" x14ac:dyDescent="0.3">
      <c r="A87" s="354">
        <v>46357</v>
      </c>
      <c r="B87" s="92">
        <f t="shared" si="1"/>
        <v>0</v>
      </c>
      <c r="C87" s="93"/>
      <c r="D87" s="94">
        <f t="shared" si="2"/>
        <v>0</v>
      </c>
      <c r="E87" s="358">
        <f t="shared" si="0"/>
        <v>0</v>
      </c>
      <c r="F87" s="96">
        <f t="shared" si="3"/>
        <v>0</v>
      </c>
      <c r="G87" s="94">
        <f>IF(AND(C87&lt;&gt;"",SUM(G$34:G86)&lt;E$25),$E$25/$E$29,0)</f>
        <v>0</v>
      </c>
      <c r="H87" s="94">
        <f t="shared" si="4"/>
        <v>0</v>
      </c>
      <c r="I87" s="94">
        <f t="shared" si="6"/>
        <v>0</v>
      </c>
      <c r="J87" s="320" t="str">
        <f t="shared" si="5"/>
        <v>2026–2027</v>
      </c>
      <c r="K87" s="356"/>
      <c r="L87" s="356"/>
      <c r="N87" s="95"/>
    </row>
    <row r="88" spans="1:14" x14ac:dyDescent="0.3">
      <c r="A88" s="354">
        <v>46388</v>
      </c>
      <c r="B88" s="92">
        <f t="shared" si="1"/>
        <v>0</v>
      </c>
      <c r="C88" s="93"/>
      <c r="D88" s="94">
        <f t="shared" si="2"/>
        <v>0</v>
      </c>
      <c r="E88" s="358">
        <f t="shared" si="0"/>
        <v>0</v>
      </c>
      <c r="F88" s="96">
        <f t="shared" si="3"/>
        <v>0</v>
      </c>
      <c r="G88" s="94">
        <f>IF(AND(C88&lt;&gt;"",SUM(G$34:G87)&lt;E$25),$E$25/$E$29,0)</f>
        <v>0</v>
      </c>
      <c r="H88" s="94">
        <f t="shared" si="4"/>
        <v>0</v>
      </c>
      <c r="I88" s="94">
        <f t="shared" si="6"/>
        <v>0</v>
      </c>
      <c r="J88" s="320" t="str">
        <f t="shared" si="5"/>
        <v>2026–2027</v>
      </c>
      <c r="L88" s="356"/>
      <c r="N88" s="95"/>
    </row>
    <row r="89" spans="1:14" x14ac:dyDescent="0.3">
      <c r="A89" s="354">
        <v>46419</v>
      </c>
      <c r="B89" s="92">
        <f t="shared" si="1"/>
        <v>0</v>
      </c>
      <c r="C89" s="93"/>
      <c r="D89" s="94">
        <f t="shared" si="2"/>
        <v>0</v>
      </c>
      <c r="E89" s="358">
        <f t="shared" si="0"/>
        <v>0</v>
      </c>
      <c r="F89" s="96">
        <f t="shared" si="3"/>
        <v>0</v>
      </c>
      <c r="G89" s="94">
        <f>IF(AND(C89&lt;&gt;"",SUM(G$34:G88)&lt;E$25),$E$25/$E$29,0)</f>
        <v>0</v>
      </c>
      <c r="H89" s="94">
        <f t="shared" si="4"/>
        <v>0</v>
      </c>
      <c r="I89" s="94">
        <f t="shared" si="6"/>
        <v>0</v>
      </c>
      <c r="J89" s="320" t="str">
        <f t="shared" si="5"/>
        <v>2026–2027</v>
      </c>
      <c r="L89" s="356"/>
      <c r="N89" s="95"/>
    </row>
    <row r="90" spans="1:14" x14ac:dyDescent="0.3">
      <c r="A90" s="354">
        <v>46447</v>
      </c>
      <c r="B90" s="92">
        <f t="shared" si="1"/>
        <v>0</v>
      </c>
      <c r="C90" s="93"/>
      <c r="D90" s="94">
        <f t="shared" si="2"/>
        <v>0</v>
      </c>
      <c r="E90" s="358">
        <f t="shared" si="0"/>
        <v>0</v>
      </c>
      <c r="F90" s="96">
        <f t="shared" si="3"/>
        <v>0</v>
      </c>
      <c r="G90" s="94">
        <f>IF(AND(C90&lt;&gt;"",SUM(G$34:G89)&lt;E$25),$E$25/$E$29,0)</f>
        <v>0</v>
      </c>
      <c r="H90" s="94">
        <f t="shared" si="4"/>
        <v>0</v>
      </c>
      <c r="I90" s="94">
        <f t="shared" si="6"/>
        <v>0</v>
      </c>
      <c r="J90" s="320" t="str">
        <f t="shared" si="5"/>
        <v>2026–2027</v>
      </c>
      <c r="L90" s="356"/>
      <c r="N90" s="95"/>
    </row>
    <row r="91" spans="1:14" x14ac:dyDescent="0.3">
      <c r="A91" s="354">
        <v>46478</v>
      </c>
      <c r="B91" s="92">
        <f t="shared" si="1"/>
        <v>0</v>
      </c>
      <c r="C91" s="93"/>
      <c r="D91" s="94">
        <f t="shared" si="2"/>
        <v>0</v>
      </c>
      <c r="E91" s="358">
        <f t="shared" si="0"/>
        <v>0</v>
      </c>
      <c r="F91" s="96">
        <f t="shared" si="3"/>
        <v>0</v>
      </c>
      <c r="G91" s="94">
        <f>IF(AND(C91&lt;&gt;"",SUM(G$34:G90)&lt;E$25),$E$25/$E$29,0)</f>
        <v>0</v>
      </c>
      <c r="H91" s="94">
        <f t="shared" si="4"/>
        <v>0</v>
      </c>
      <c r="I91" s="94">
        <f t="shared" si="6"/>
        <v>0</v>
      </c>
      <c r="J91" s="320" t="str">
        <f t="shared" si="5"/>
        <v>2026–2027</v>
      </c>
      <c r="L91" s="356"/>
      <c r="N91" s="95"/>
    </row>
    <row r="92" spans="1:14" x14ac:dyDescent="0.3">
      <c r="A92" s="354">
        <v>46508</v>
      </c>
      <c r="B92" s="92">
        <f t="shared" si="1"/>
        <v>0</v>
      </c>
      <c r="C92" s="93"/>
      <c r="D92" s="94">
        <f t="shared" si="2"/>
        <v>0</v>
      </c>
      <c r="E92" s="358">
        <f t="shared" si="0"/>
        <v>0</v>
      </c>
      <c r="F92" s="96">
        <f t="shared" si="3"/>
        <v>0</v>
      </c>
      <c r="G92" s="94">
        <f>IF(AND(C92&lt;&gt;"",SUM(G$34:G91)&lt;E$25),$E$25/$E$29,0)</f>
        <v>0</v>
      </c>
      <c r="H92" s="94">
        <f t="shared" si="4"/>
        <v>0</v>
      </c>
      <c r="I92" s="94">
        <f t="shared" si="6"/>
        <v>0</v>
      </c>
      <c r="J92" s="320" t="str">
        <f t="shared" si="5"/>
        <v>2026–2027</v>
      </c>
      <c r="L92" s="356"/>
      <c r="N92" s="95"/>
    </row>
    <row r="93" spans="1:14" x14ac:dyDescent="0.3">
      <c r="A93" s="354">
        <v>46539</v>
      </c>
      <c r="B93" s="92">
        <f t="shared" si="1"/>
        <v>0</v>
      </c>
      <c r="C93" s="93"/>
      <c r="D93" s="94">
        <f t="shared" si="2"/>
        <v>0</v>
      </c>
      <c r="E93" s="358">
        <f t="shared" si="0"/>
        <v>0</v>
      </c>
      <c r="F93" s="96">
        <f t="shared" si="3"/>
        <v>0</v>
      </c>
      <c r="G93" s="94">
        <f>IF(AND(C93&lt;&gt;"",SUM(G$34:G92)&lt;E$25),$E$25/$E$29,0)</f>
        <v>0</v>
      </c>
      <c r="H93" s="96">
        <f>IF(C93&lt;&gt;"",G93+H92,0)</f>
        <v>0</v>
      </c>
      <c r="I93" s="94">
        <f t="shared" si="6"/>
        <v>0</v>
      </c>
      <c r="J93" s="320" t="str">
        <f t="shared" si="5"/>
        <v>2026–2027</v>
      </c>
      <c r="L93" s="356"/>
      <c r="N93" s="95"/>
    </row>
    <row r="94" spans="1:14" x14ac:dyDescent="0.3">
      <c r="A94" s="354">
        <v>46569</v>
      </c>
      <c r="B94" s="92">
        <f t="shared" si="1"/>
        <v>0</v>
      </c>
      <c r="C94" s="93"/>
      <c r="D94" s="94">
        <f t="shared" si="2"/>
        <v>0</v>
      </c>
      <c r="E94" s="355">
        <f t="shared" si="0"/>
        <v>0</v>
      </c>
      <c r="F94" s="94">
        <f t="shared" si="3"/>
        <v>0</v>
      </c>
      <c r="G94" s="94">
        <f>IF(AND(C94&lt;&gt;"",SUM(G$34:G93)&lt;E$25),$E$25/$E$29,0)</f>
        <v>0</v>
      </c>
      <c r="H94" s="94">
        <f t="shared" si="4"/>
        <v>0</v>
      </c>
      <c r="I94" s="94">
        <f t="shared" si="6"/>
        <v>0</v>
      </c>
      <c r="J94" s="320" t="str">
        <f t="shared" si="5"/>
        <v>2027–2028</v>
      </c>
      <c r="L94" s="356"/>
      <c r="N94" s="95"/>
    </row>
    <row r="95" spans="1:14" x14ac:dyDescent="0.3">
      <c r="A95" s="354">
        <v>46600</v>
      </c>
      <c r="B95" s="92">
        <f t="shared" si="1"/>
        <v>0</v>
      </c>
      <c r="C95" s="93"/>
      <c r="D95" s="94">
        <f t="shared" si="2"/>
        <v>0</v>
      </c>
      <c r="E95" s="355">
        <f t="shared" si="0"/>
        <v>0</v>
      </c>
      <c r="F95" s="94">
        <f t="shared" si="3"/>
        <v>0</v>
      </c>
      <c r="G95" s="94">
        <f>IF(AND(C95&lt;&gt;"",SUM(G$34:G94)&lt;E$25),$E$25/$E$29,0)</f>
        <v>0</v>
      </c>
      <c r="H95" s="94">
        <f t="shared" si="4"/>
        <v>0</v>
      </c>
      <c r="I95" s="94">
        <f t="shared" si="6"/>
        <v>0</v>
      </c>
      <c r="J95" s="320" t="str">
        <f t="shared" si="5"/>
        <v>2027–2028</v>
      </c>
      <c r="L95" s="356"/>
      <c r="N95" s="95"/>
    </row>
    <row r="96" spans="1:14" x14ac:dyDescent="0.3">
      <c r="A96" s="354">
        <v>46631</v>
      </c>
      <c r="B96" s="92">
        <f t="shared" si="1"/>
        <v>0</v>
      </c>
      <c r="C96" s="93"/>
      <c r="D96" s="94">
        <f t="shared" si="2"/>
        <v>0</v>
      </c>
      <c r="E96" s="355">
        <f t="shared" si="0"/>
        <v>0</v>
      </c>
      <c r="F96" s="94">
        <f t="shared" si="3"/>
        <v>0</v>
      </c>
      <c r="G96" s="94">
        <f>IF(AND(C96&lt;&gt;"",SUM(G$34:G95)&lt;E$25),$E$25/$E$29,0)</f>
        <v>0</v>
      </c>
      <c r="H96" s="94">
        <f t="shared" si="4"/>
        <v>0</v>
      </c>
      <c r="I96" s="94">
        <f t="shared" si="6"/>
        <v>0</v>
      </c>
      <c r="J96" s="320" t="str">
        <f t="shared" si="5"/>
        <v>2027–2028</v>
      </c>
      <c r="L96" s="356"/>
      <c r="N96" s="95"/>
    </row>
    <row r="97" spans="1:14" x14ac:dyDescent="0.3">
      <c r="A97" s="354">
        <v>46661</v>
      </c>
      <c r="B97" s="92">
        <f t="shared" si="1"/>
        <v>0</v>
      </c>
      <c r="C97" s="93"/>
      <c r="D97" s="94">
        <f t="shared" si="2"/>
        <v>0</v>
      </c>
      <c r="E97" s="355">
        <f t="shared" si="0"/>
        <v>0</v>
      </c>
      <c r="F97" s="94">
        <f t="shared" si="3"/>
        <v>0</v>
      </c>
      <c r="G97" s="94">
        <f>IF(AND(C97&lt;&gt;"",SUM(G$34:G96)&lt;E$25),$E$25/$E$29,0)</f>
        <v>0</v>
      </c>
      <c r="H97" s="94">
        <f t="shared" si="4"/>
        <v>0</v>
      </c>
      <c r="I97" s="94">
        <f t="shared" si="6"/>
        <v>0</v>
      </c>
      <c r="J97" s="320" t="str">
        <f t="shared" si="5"/>
        <v>2027–2028</v>
      </c>
      <c r="L97" s="356"/>
      <c r="N97" s="95"/>
    </row>
    <row r="98" spans="1:14" x14ac:dyDescent="0.3">
      <c r="A98" s="354">
        <v>46692</v>
      </c>
      <c r="B98" s="92">
        <f t="shared" si="1"/>
        <v>0</v>
      </c>
      <c r="C98" s="93"/>
      <c r="D98" s="94">
        <f t="shared" si="2"/>
        <v>0</v>
      </c>
      <c r="E98" s="355">
        <f t="shared" ref="E98:E161" si="7">C98-D98</f>
        <v>0</v>
      </c>
      <c r="F98" s="94">
        <f t="shared" si="3"/>
        <v>0</v>
      </c>
      <c r="G98" s="94">
        <f>IF(AND(C98&lt;&gt;"",SUM(G$34:G97)&lt;E$25),$E$25/$E$29,0)</f>
        <v>0</v>
      </c>
      <c r="H98" s="94">
        <f t="shared" si="4"/>
        <v>0</v>
      </c>
      <c r="I98" s="94">
        <f t="shared" si="6"/>
        <v>0</v>
      </c>
      <c r="J98" s="320" t="str">
        <f t="shared" si="5"/>
        <v>2027–2028</v>
      </c>
      <c r="L98" s="356"/>
      <c r="N98" s="95"/>
    </row>
    <row r="99" spans="1:14" x14ac:dyDescent="0.3">
      <c r="A99" s="354">
        <v>46722</v>
      </c>
      <c r="B99" s="92">
        <f t="shared" ref="B99:B162" si="8">IF(C99&gt;0,C99*-1,C99)</f>
        <v>0</v>
      </c>
      <c r="C99" s="93"/>
      <c r="D99" s="94">
        <f t="shared" ref="D99:D162" si="9">IF(C99="",0,IF($E$20="Beginning",IF(C98&lt;&gt;"",$F98*$E$16/12,0),IF(C98&lt;&gt;"",$F98*$E$16/12,$E$21*$E$16/12)))</f>
        <v>0</v>
      </c>
      <c r="E99" s="355">
        <f t="shared" si="7"/>
        <v>0</v>
      </c>
      <c r="F99" s="94">
        <f t="shared" ref="F99:F162" si="10">IF(C99="",0,IF(C98="",$E$21-E99,IF(C99&lt;&gt;"",F98-E99)))</f>
        <v>0</v>
      </c>
      <c r="G99" s="94">
        <f>IF(AND(C99&lt;&gt;"",SUM(G$34:G98)&lt;E$25),$E$25/$E$29,0)</f>
        <v>0</v>
      </c>
      <c r="H99" s="94">
        <f t="shared" ref="H99:H162" si="11">IF(C99&lt;&gt;"",G99+H98,0)</f>
        <v>0</v>
      </c>
      <c r="I99" s="94">
        <f t="shared" si="6"/>
        <v>0</v>
      </c>
      <c r="J99" s="320" t="str">
        <f t="shared" ref="J99:J162" si="12">IF(OR(MONTH(A99)=1,MONTH(A99)=2,MONTH(A99)=3,MONTH(A99)=4,MONTH(A99)=5,MONTH(A99)=6),YEAR(A99)-1&amp;"–"&amp;YEAR(A99),YEAR(A99)&amp;"–"&amp;YEAR(A99)+1)</f>
        <v>2027–2028</v>
      </c>
      <c r="L99" s="356"/>
      <c r="N99" s="95"/>
    </row>
    <row r="100" spans="1:14" x14ac:dyDescent="0.3">
      <c r="A100" s="354">
        <v>46753</v>
      </c>
      <c r="B100" s="92">
        <f t="shared" si="8"/>
        <v>0</v>
      </c>
      <c r="C100" s="93"/>
      <c r="D100" s="94">
        <f t="shared" si="9"/>
        <v>0</v>
      </c>
      <c r="E100" s="355">
        <f t="shared" si="7"/>
        <v>0</v>
      </c>
      <c r="F100" s="94">
        <f t="shared" si="10"/>
        <v>0</v>
      </c>
      <c r="G100" s="94">
        <f>IF(AND(C100&lt;&gt;"",SUM(G$34:G99)&lt;E$25),$E$25/$E$29,0)</f>
        <v>0</v>
      </c>
      <c r="H100" s="94">
        <f t="shared" si="11"/>
        <v>0</v>
      </c>
      <c r="I100" s="94">
        <f t="shared" ref="I100:I163" si="13">IF(C100&lt;&gt;"",$E$25-H100,0)</f>
        <v>0</v>
      </c>
      <c r="J100" s="320" t="str">
        <f t="shared" si="12"/>
        <v>2027–2028</v>
      </c>
      <c r="L100" s="356"/>
      <c r="N100" s="95"/>
    </row>
    <row r="101" spans="1:14" x14ac:dyDescent="0.3">
      <c r="A101" s="354">
        <v>46784</v>
      </c>
      <c r="B101" s="92">
        <f t="shared" si="8"/>
        <v>0</v>
      </c>
      <c r="C101" s="93"/>
      <c r="D101" s="94">
        <f t="shared" si="9"/>
        <v>0</v>
      </c>
      <c r="E101" s="355">
        <f t="shared" si="7"/>
        <v>0</v>
      </c>
      <c r="F101" s="94">
        <f t="shared" si="10"/>
        <v>0</v>
      </c>
      <c r="G101" s="94">
        <f>IF(AND(C101&lt;&gt;"",SUM(G$34:G100)&lt;E$25),$E$25/$E$29,0)</f>
        <v>0</v>
      </c>
      <c r="H101" s="94">
        <f t="shared" si="11"/>
        <v>0</v>
      </c>
      <c r="I101" s="94">
        <f t="shared" si="13"/>
        <v>0</v>
      </c>
      <c r="J101" s="320" t="str">
        <f t="shared" si="12"/>
        <v>2027–2028</v>
      </c>
      <c r="L101" s="356"/>
      <c r="N101" s="95"/>
    </row>
    <row r="102" spans="1:14" x14ac:dyDescent="0.3">
      <c r="A102" s="354">
        <v>46813</v>
      </c>
      <c r="B102" s="92">
        <f t="shared" si="8"/>
        <v>0</v>
      </c>
      <c r="C102" s="93"/>
      <c r="D102" s="94">
        <f t="shared" si="9"/>
        <v>0</v>
      </c>
      <c r="E102" s="355">
        <f t="shared" si="7"/>
        <v>0</v>
      </c>
      <c r="F102" s="94">
        <f t="shared" si="10"/>
        <v>0</v>
      </c>
      <c r="G102" s="94">
        <f>IF(AND(C102&lt;&gt;"",SUM(G$34:G101)&lt;E$25),$E$25/$E$29,0)</f>
        <v>0</v>
      </c>
      <c r="H102" s="94">
        <f t="shared" si="11"/>
        <v>0</v>
      </c>
      <c r="I102" s="94">
        <f t="shared" si="13"/>
        <v>0</v>
      </c>
      <c r="J102" s="320" t="str">
        <f t="shared" si="12"/>
        <v>2027–2028</v>
      </c>
      <c r="L102" s="356"/>
      <c r="N102" s="95"/>
    </row>
    <row r="103" spans="1:14" x14ac:dyDescent="0.3">
      <c r="A103" s="354">
        <v>46844</v>
      </c>
      <c r="B103" s="92">
        <f t="shared" si="8"/>
        <v>0</v>
      </c>
      <c r="C103" s="93"/>
      <c r="D103" s="94">
        <f t="shared" si="9"/>
        <v>0</v>
      </c>
      <c r="E103" s="355">
        <f t="shared" si="7"/>
        <v>0</v>
      </c>
      <c r="F103" s="94">
        <f t="shared" si="10"/>
        <v>0</v>
      </c>
      <c r="G103" s="94">
        <f>IF(AND(C103&lt;&gt;"",SUM(G$34:G102)&lt;E$25),$E$25/$E$29,0)</f>
        <v>0</v>
      </c>
      <c r="H103" s="94">
        <f t="shared" si="11"/>
        <v>0</v>
      </c>
      <c r="I103" s="94">
        <f t="shared" si="13"/>
        <v>0</v>
      </c>
      <c r="J103" s="320" t="str">
        <f t="shared" si="12"/>
        <v>2027–2028</v>
      </c>
      <c r="L103" s="356"/>
      <c r="N103" s="95"/>
    </row>
    <row r="104" spans="1:14" x14ac:dyDescent="0.3">
      <c r="A104" s="354">
        <v>46874</v>
      </c>
      <c r="B104" s="92">
        <f t="shared" si="8"/>
        <v>0</v>
      </c>
      <c r="C104" s="93"/>
      <c r="D104" s="94">
        <f t="shared" si="9"/>
        <v>0</v>
      </c>
      <c r="E104" s="355">
        <f t="shared" si="7"/>
        <v>0</v>
      </c>
      <c r="F104" s="94">
        <f t="shared" si="10"/>
        <v>0</v>
      </c>
      <c r="G104" s="94">
        <f>IF(AND(C104&lt;&gt;"",SUM(G$34:G103)&lt;E$25),$E$25/$E$29,0)</f>
        <v>0</v>
      </c>
      <c r="H104" s="94">
        <f t="shared" si="11"/>
        <v>0</v>
      </c>
      <c r="I104" s="94">
        <f t="shared" si="13"/>
        <v>0</v>
      </c>
      <c r="J104" s="320" t="str">
        <f t="shared" si="12"/>
        <v>2027–2028</v>
      </c>
      <c r="L104" s="356"/>
      <c r="N104" s="95"/>
    </row>
    <row r="105" spans="1:14" x14ac:dyDescent="0.3">
      <c r="A105" s="354">
        <v>46905</v>
      </c>
      <c r="B105" s="92">
        <f t="shared" si="8"/>
        <v>0</v>
      </c>
      <c r="C105" s="93"/>
      <c r="D105" s="94">
        <f t="shared" si="9"/>
        <v>0</v>
      </c>
      <c r="E105" s="355">
        <f t="shared" si="7"/>
        <v>0</v>
      </c>
      <c r="F105" s="94">
        <f t="shared" si="10"/>
        <v>0</v>
      </c>
      <c r="G105" s="94">
        <f>IF(AND(C105&lt;&gt;"",SUM(G$34:G104)&lt;E$25),$E$25/$E$29,0)</f>
        <v>0</v>
      </c>
      <c r="H105" s="94">
        <f t="shared" si="11"/>
        <v>0</v>
      </c>
      <c r="I105" s="94">
        <f t="shared" si="13"/>
        <v>0</v>
      </c>
      <c r="J105" s="320" t="str">
        <f t="shared" si="12"/>
        <v>2027–2028</v>
      </c>
      <c r="L105" s="356"/>
      <c r="N105" s="95"/>
    </row>
    <row r="106" spans="1:14" x14ac:dyDescent="0.3">
      <c r="A106" s="354">
        <v>46935</v>
      </c>
      <c r="B106" s="92">
        <f t="shared" si="8"/>
        <v>0</v>
      </c>
      <c r="C106" s="93"/>
      <c r="D106" s="94">
        <f t="shared" si="9"/>
        <v>0</v>
      </c>
      <c r="E106" s="355">
        <f t="shared" si="7"/>
        <v>0</v>
      </c>
      <c r="F106" s="94">
        <f t="shared" si="10"/>
        <v>0</v>
      </c>
      <c r="G106" s="94">
        <f>IF(AND(C106&lt;&gt;"",SUM(G$34:G105)&lt;E$25),$E$25/$E$29,0)</f>
        <v>0</v>
      </c>
      <c r="H106" s="94">
        <f t="shared" si="11"/>
        <v>0</v>
      </c>
      <c r="I106" s="94">
        <f t="shared" si="13"/>
        <v>0</v>
      </c>
      <c r="J106" s="320" t="str">
        <f t="shared" si="12"/>
        <v>2028–2029</v>
      </c>
      <c r="L106" s="356"/>
      <c r="N106" s="95"/>
    </row>
    <row r="107" spans="1:14" x14ac:dyDescent="0.3">
      <c r="A107" s="354">
        <v>46966</v>
      </c>
      <c r="B107" s="92">
        <f t="shared" si="8"/>
        <v>0</v>
      </c>
      <c r="C107" s="93"/>
      <c r="D107" s="94">
        <f t="shared" si="9"/>
        <v>0</v>
      </c>
      <c r="E107" s="355">
        <f t="shared" si="7"/>
        <v>0</v>
      </c>
      <c r="F107" s="94">
        <f t="shared" si="10"/>
        <v>0</v>
      </c>
      <c r="G107" s="94">
        <f>IF(AND(C107&lt;&gt;"",SUM(G$34:G106)&lt;E$25),$E$25/$E$29,0)</f>
        <v>0</v>
      </c>
      <c r="H107" s="94">
        <f t="shared" si="11"/>
        <v>0</v>
      </c>
      <c r="I107" s="94">
        <f t="shared" si="13"/>
        <v>0</v>
      </c>
      <c r="J107" s="320" t="str">
        <f t="shared" si="12"/>
        <v>2028–2029</v>
      </c>
      <c r="L107" s="356"/>
      <c r="N107" s="95"/>
    </row>
    <row r="108" spans="1:14" x14ac:dyDescent="0.3">
      <c r="A108" s="354">
        <v>46997</v>
      </c>
      <c r="B108" s="92">
        <f t="shared" si="8"/>
        <v>0</v>
      </c>
      <c r="C108" s="93"/>
      <c r="D108" s="94">
        <f t="shared" si="9"/>
        <v>0</v>
      </c>
      <c r="E108" s="355">
        <f t="shared" si="7"/>
        <v>0</v>
      </c>
      <c r="F108" s="94">
        <f t="shared" si="10"/>
        <v>0</v>
      </c>
      <c r="G108" s="94">
        <f>IF(AND(C108&lt;&gt;"",SUM(G$34:G107)&lt;E$25),$E$25/$E$29,0)</f>
        <v>0</v>
      </c>
      <c r="H108" s="94">
        <f t="shared" si="11"/>
        <v>0</v>
      </c>
      <c r="I108" s="94">
        <f t="shared" si="13"/>
        <v>0</v>
      </c>
      <c r="J108" s="320" t="str">
        <f t="shared" si="12"/>
        <v>2028–2029</v>
      </c>
      <c r="L108" s="356"/>
      <c r="N108" s="95"/>
    </row>
    <row r="109" spans="1:14" x14ac:dyDescent="0.3">
      <c r="A109" s="354">
        <v>47027</v>
      </c>
      <c r="B109" s="92">
        <f t="shared" si="8"/>
        <v>0</v>
      </c>
      <c r="C109" s="93"/>
      <c r="D109" s="94">
        <f t="shared" si="9"/>
        <v>0</v>
      </c>
      <c r="E109" s="355">
        <f t="shared" si="7"/>
        <v>0</v>
      </c>
      <c r="F109" s="94">
        <f t="shared" si="10"/>
        <v>0</v>
      </c>
      <c r="G109" s="94">
        <f>IF(AND(C109&lt;&gt;"",SUM(G$34:G108)&lt;E$25),$E$25/$E$29,0)</f>
        <v>0</v>
      </c>
      <c r="H109" s="94">
        <f t="shared" si="11"/>
        <v>0</v>
      </c>
      <c r="I109" s="94">
        <f t="shared" si="13"/>
        <v>0</v>
      </c>
      <c r="J109" s="320" t="str">
        <f t="shared" si="12"/>
        <v>2028–2029</v>
      </c>
      <c r="L109" s="356"/>
      <c r="N109" s="95"/>
    </row>
    <row r="110" spans="1:14" x14ac:dyDescent="0.3">
      <c r="A110" s="354">
        <v>47058</v>
      </c>
      <c r="B110" s="92">
        <f t="shared" si="8"/>
        <v>0</v>
      </c>
      <c r="C110" s="93"/>
      <c r="D110" s="94">
        <f t="shared" si="9"/>
        <v>0</v>
      </c>
      <c r="E110" s="355">
        <f t="shared" si="7"/>
        <v>0</v>
      </c>
      <c r="F110" s="94">
        <f t="shared" si="10"/>
        <v>0</v>
      </c>
      <c r="G110" s="94">
        <f>IF(AND(C110&lt;&gt;"",SUM(G$34:G109)&lt;E$25),$E$25/$E$29,0)</f>
        <v>0</v>
      </c>
      <c r="H110" s="94">
        <f t="shared" si="11"/>
        <v>0</v>
      </c>
      <c r="I110" s="94">
        <f t="shared" si="13"/>
        <v>0</v>
      </c>
      <c r="J110" s="320" t="str">
        <f t="shared" si="12"/>
        <v>2028–2029</v>
      </c>
      <c r="L110" s="356"/>
      <c r="N110" s="95"/>
    </row>
    <row r="111" spans="1:14" x14ac:dyDescent="0.3">
      <c r="A111" s="354">
        <v>47088</v>
      </c>
      <c r="B111" s="92">
        <f t="shared" si="8"/>
        <v>0</v>
      </c>
      <c r="C111" s="93"/>
      <c r="D111" s="94">
        <f t="shared" si="9"/>
        <v>0</v>
      </c>
      <c r="E111" s="355">
        <f t="shared" si="7"/>
        <v>0</v>
      </c>
      <c r="F111" s="94">
        <f t="shared" si="10"/>
        <v>0</v>
      </c>
      <c r="G111" s="94">
        <f>IF(AND(C111&lt;&gt;"",SUM(G$34:G110)&lt;E$25),$E$25/$E$29,0)</f>
        <v>0</v>
      </c>
      <c r="H111" s="94">
        <f t="shared" si="11"/>
        <v>0</v>
      </c>
      <c r="I111" s="94">
        <f t="shared" si="13"/>
        <v>0</v>
      </c>
      <c r="J111" s="320" t="str">
        <f t="shared" si="12"/>
        <v>2028–2029</v>
      </c>
      <c r="L111" s="356"/>
      <c r="N111" s="95"/>
    </row>
    <row r="112" spans="1:14" x14ac:dyDescent="0.3">
      <c r="A112" s="354">
        <v>47119</v>
      </c>
      <c r="B112" s="92">
        <f t="shared" si="8"/>
        <v>0</v>
      </c>
      <c r="C112" s="93"/>
      <c r="D112" s="94">
        <f t="shared" si="9"/>
        <v>0</v>
      </c>
      <c r="E112" s="355">
        <f t="shared" si="7"/>
        <v>0</v>
      </c>
      <c r="F112" s="94">
        <f t="shared" si="10"/>
        <v>0</v>
      </c>
      <c r="G112" s="94">
        <f>IF(AND(C112&lt;&gt;"",SUM(G$34:G111)&lt;E$25),$E$25/$E$29,0)</f>
        <v>0</v>
      </c>
      <c r="H112" s="94">
        <f t="shared" si="11"/>
        <v>0</v>
      </c>
      <c r="I112" s="94">
        <f t="shared" si="13"/>
        <v>0</v>
      </c>
      <c r="J112" s="320" t="str">
        <f t="shared" si="12"/>
        <v>2028–2029</v>
      </c>
      <c r="L112" s="356"/>
      <c r="N112" s="95"/>
    </row>
    <row r="113" spans="1:14" x14ac:dyDescent="0.3">
      <c r="A113" s="354">
        <v>47150</v>
      </c>
      <c r="B113" s="92">
        <f t="shared" si="8"/>
        <v>0</v>
      </c>
      <c r="C113" s="93"/>
      <c r="D113" s="94">
        <f t="shared" si="9"/>
        <v>0</v>
      </c>
      <c r="E113" s="355">
        <f t="shared" si="7"/>
        <v>0</v>
      </c>
      <c r="F113" s="94">
        <f t="shared" si="10"/>
        <v>0</v>
      </c>
      <c r="G113" s="94">
        <f>IF(AND(C113&lt;&gt;"",SUM(G$34:G112)&lt;E$25),$E$25/$E$29,0)</f>
        <v>0</v>
      </c>
      <c r="H113" s="94">
        <f t="shared" si="11"/>
        <v>0</v>
      </c>
      <c r="I113" s="94">
        <f t="shared" si="13"/>
        <v>0</v>
      </c>
      <c r="J113" s="320" t="str">
        <f t="shared" si="12"/>
        <v>2028–2029</v>
      </c>
      <c r="L113" s="356"/>
      <c r="N113" s="95"/>
    </row>
    <row r="114" spans="1:14" x14ac:dyDescent="0.3">
      <c r="A114" s="354">
        <v>47178</v>
      </c>
      <c r="B114" s="92">
        <f t="shared" si="8"/>
        <v>0</v>
      </c>
      <c r="C114" s="93"/>
      <c r="D114" s="94">
        <f t="shared" si="9"/>
        <v>0</v>
      </c>
      <c r="E114" s="355">
        <f t="shared" si="7"/>
        <v>0</v>
      </c>
      <c r="F114" s="94">
        <f t="shared" si="10"/>
        <v>0</v>
      </c>
      <c r="G114" s="94">
        <f>IF(AND(C114&lt;&gt;"",SUM(G$34:G113)&lt;E$25),$E$25/$E$29,0)</f>
        <v>0</v>
      </c>
      <c r="H114" s="94">
        <f t="shared" si="11"/>
        <v>0</v>
      </c>
      <c r="I114" s="94">
        <f t="shared" si="13"/>
        <v>0</v>
      </c>
      <c r="J114" s="320" t="str">
        <f t="shared" si="12"/>
        <v>2028–2029</v>
      </c>
      <c r="L114" s="356"/>
      <c r="N114" s="95"/>
    </row>
    <row r="115" spans="1:14" x14ac:dyDescent="0.3">
      <c r="A115" s="354">
        <v>47209</v>
      </c>
      <c r="B115" s="92">
        <f t="shared" si="8"/>
        <v>0</v>
      </c>
      <c r="C115" s="93"/>
      <c r="D115" s="94">
        <f t="shared" si="9"/>
        <v>0</v>
      </c>
      <c r="E115" s="355">
        <f t="shared" si="7"/>
        <v>0</v>
      </c>
      <c r="F115" s="94">
        <f t="shared" si="10"/>
        <v>0</v>
      </c>
      <c r="G115" s="94">
        <f>IF(AND(C115&lt;&gt;"",SUM(G$34:G114)&lt;E$25),$E$25/$E$29,0)</f>
        <v>0</v>
      </c>
      <c r="H115" s="94">
        <f t="shared" si="11"/>
        <v>0</v>
      </c>
      <c r="I115" s="94">
        <f t="shared" si="13"/>
        <v>0</v>
      </c>
      <c r="J115" s="320" t="str">
        <f t="shared" si="12"/>
        <v>2028–2029</v>
      </c>
      <c r="L115" s="356"/>
      <c r="N115" s="95"/>
    </row>
    <row r="116" spans="1:14" x14ac:dyDescent="0.3">
      <c r="A116" s="354">
        <v>47239</v>
      </c>
      <c r="B116" s="92">
        <f t="shared" si="8"/>
        <v>0</v>
      </c>
      <c r="C116" s="93"/>
      <c r="D116" s="94">
        <f t="shared" si="9"/>
        <v>0</v>
      </c>
      <c r="E116" s="355">
        <f t="shared" si="7"/>
        <v>0</v>
      </c>
      <c r="F116" s="94">
        <f t="shared" si="10"/>
        <v>0</v>
      </c>
      <c r="G116" s="94">
        <f>IF(AND(C116&lt;&gt;"",SUM(G$34:G115)&lt;E$25),$E$25/$E$29,0)</f>
        <v>0</v>
      </c>
      <c r="H116" s="94">
        <f t="shared" si="11"/>
        <v>0</v>
      </c>
      <c r="I116" s="94">
        <f t="shared" si="13"/>
        <v>0</v>
      </c>
      <c r="J116" s="320" t="str">
        <f t="shared" si="12"/>
        <v>2028–2029</v>
      </c>
      <c r="L116" s="356"/>
      <c r="N116" s="95"/>
    </row>
    <row r="117" spans="1:14" x14ac:dyDescent="0.3">
      <c r="A117" s="354">
        <v>47270</v>
      </c>
      <c r="B117" s="92">
        <f t="shared" si="8"/>
        <v>0</v>
      </c>
      <c r="C117" s="93"/>
      <c r="D117" s="94">
        <f t="shared" si="9"/>
        <v>0</v>
      </c>
      <c r="E117" s="355">
        <f t="shared" si="7"/>
        <v>0</v>
      </c>
      <c r="F117" s="94">
        <f t="shared" si="10"/>
        <v>0</v>
      </c>
      <c r="G117" s="94">
        <f>IF(AND(C117&lt;&gt;"",SUM(G$34:G116)&lt;E$25),$E$25/$E$29,0)</f>
        <v>0</v>
      </c>
      <c r="H117" s="94">
        <f t="shared" si="11"/>
        <v>0</v>
      </c>
      <c r="I117" s="94">
        <f t="shared" si="13"/>
        <v>0</v>
      </c>
      <c r="J117" s="320" t="str">
        <f t="shared" si="12"/>
        <v>2028–2029</v>
      </c>
      <c r="L117" s="356"/>
      <c r="N117" s="95"/>
    </row>
    <row r="118" spans="1:14" x14ac:dyDescent="0.3">
      <c r="A118" s="354">
        <v>47300</v>
      </c>
      <c r="B118" s="92">
        <f t="shared" si="8"/>
        <v>0</v>
      </c>
      <c r="C118" s="93"/>
      <c r="D118" s="94">
        <f t="shared" si="9"/>
        <v>0</v>
      </c>
      <c r="E118" s="355">
        <f t="shared" si="7"/>
        <v>0</v>
      </c>
      <c r="F118" s="94">
        <f t="shared" si="10"/>
        <v>0</v>
      </c>
      <c r="G118" s="94">
        <f>IF(AND(C118&lt;&gt;"",SUM(G$34:G117)&lt;E$25),$E$25/$E$29,0)</f>
        <v>0</v>
      </c>
      <c r="H118" s="94">
        <f t="shared" si="11"/>
        <v>0</v>
      </c>
      <c r="I118" s="94">
        <f t="shared" si="13"/>
        <v>0</v>
      </c>
      <c r="J118" s="320" t="str">
        <f t="shared" si="12"/>
        <v>2029–2030</v>
      </c>
      <c r="L118" s="356"/>
      <c r="N118" s="95"/>
    </row>
    <row r="119" spans="1:14" x14ac:dyDescent="0.3">
      <c r="A119" s="354">
        <v>47331</v>
      </c>
      <c r="B119" s="92">
        <f t="shared" si="8"/>
        <v>0</v>
      </c>
      <c r="C119" s="93"/>
      <c r="D119" s="94">
        <f t="shared" si="9"/>
        <v>0</v>
      </c>
      <c r="E119" s="355">
        <f t="shared" si="7"/>
        <v>0</v>
      </c>
      <c r="F119" s="94">
        <f t="shared" si="10"/>
        <v>0</v>
      </c>
      <c r="G119" s="94">
        <f>IF(AND(C119&lt;&gt;"",SUM(G$34:G118)&lt;E$25),$E$25/$E$29,0)</f>
        <v>0</v>
      </c>
      <c r="H119" s="94">
        <f t="shared" si="11"/>
        <v>0</v>
      </c>
      <c r="I119" s="94">
        <f t="shared" si="13"/>
        <v>0</v>
      </c>
      <c r="J119" s="320" t="str">
        <f t="shared" si="12"/>
        <v>2029–2030</v>
      </c>
      <c r="L119" s="356"/>
      <c r="N119" s="95"/>
    </row>
    <row r="120" spans="1:14" x14ac:dyDescent="0.3">
      <c r="A120" s="354">
        <v>47362</v>
      </c>
      <c r="B120" s="92">
        <f t="shared" si="8"/>
        <v>0</v>
      </c>
      <c r="C120" s="93"/>
      <c r="D120" s="94">
        <f t="shared" si="9"/>
        <v>0</v>
      </c>
      <c r="E120" s="355">
        <f t="shared" si="7"/>
        <v>0</v>
      </c>
      <c r="F120" s="94">
        <f t="shared" si="10"/>
        <v>0</v>
      </c>
      <c r="G120" s="94">
        <f>IF(AND(C120&lt;&gt;"",SUM(G$34:G119)&lt;E$25),$E$25/$E$29,0)</f>
        <v>0</v>
      </c>
      <c r="H120" s="94">
        <f t="shared" si="11"/>
        <v>0</v>
      </c>
      <c r="I120" s="94">
        <f t="shared" si="13"/>
        <v>0</v>
      </c>
      <c r="J120" s="320" t="str">
        <f t="shared" si="12"/>
        <v>2029–2030</v>
      </c>
      <c r="L120" s="356"/>
      <c r="N120" s="95"/>
    </row>
    <row r="121" spans="1:14" x14ac:dyDescent="0.3">
      <c r="A121" s="354">
        <v>47392</v>
      </c>
      <c r="B121" s="92">
        <f t="shared" si="8"/>
        <v>0</v>
      </c>
      <c r="C121" s="93"/>
      <c r="D121" s="94">
        <f t="shared" si="9"/>
        <v>0</v>
      </c>
      <c r="E121" s="355">
        <f t="shared" si="7"/>
        <v>0</v>
      </c>
      <c r="F121" s="94">
        <f t="shared" si="10"/>
        <v>0</v>
      </c>
      <c r="G121" s="94">
        <f>IF(AND(C121&lt;&gt;"",SUM(G$34:G120)&lt;E$25),$E$25/$E$29,0)</f>
        <v>0</v>
      </c>
      <c r="H121" s="94">
        <f t="shared" si="11"/>
        <v>0</v>
      </c>
      <c r="I121" s="94">
        <f t="shared" si="13"/>
        <v>0</v>
      </c>
      <c r="J121" s="320" t="str">
        <f t="shared" si="12"/>
        <v>2029–2030</v>
      </c>
      <c r="L121" s="356"/>
      <c r="N121" s="95"/>
    </row>
    <row r="122" spans="1:14" x14ac:dyDescent="0.3">
      <c r="A122" s="354">
        <v>47423</v>
      </c>
      <c r="B122" s="92">
        <f t="shared" si="8"/>
        <v>0</v>
      </c>
      <c r="C122" s="93"/>
      <c r="D122" s="94">
        <f t="shared" si="9"/>
        <v>0</v>
      </c>
      <c r="E122" s="355">
        <f t="shared" si="7"/>
        <v>0</v>
      </c>
      <c r="F122" s="94">
        <f t="shared" si="10"/>
        <v>0</v>
      </c>
      <c r="G122" s="94">
        <f>IF(AND(C122&lt;&gt;"",SUM(G$34:G121)&lt;E$25),$E$25/$E$29,0)</f>
        <v>0</v>
      </c>
      <c r="H122" s="94">
        <f t="shared" si="11"/>
        <v>0</v>
      </c>
      <c r="I122" s="94">
        <f t="shared" si="13"/>
        <v>0</v>
      </c>
      <c r="J122" s="320" t="str">
        <f t="shared" si="12"/>
        <v>2029–2030</v>
      </c>
      <c r="L122" s="356"/>
      <c r="N122" s="95"/>
    </row>
    <row r="123" spans="1:14" x14ac:dyDescent="0.3">
      <c r="A123" s="354">
        <v>47453</v>
      </c>
      <c r="B123" s="92">
        <f t="shared" si="8"/>
        <v>0</v>
      </c>
      <c r="C123" s="93"/>
      <c r="D123" s="94">
        <f t="shared" si="9"/>
        <v>0</v>
      </c>
      <c r="E123" s="355">
        <f t="shared" si="7"/>
        <v>0</v>
      </c>
      <c r="F123" s="94">
        <f t="shared" si="10"/>
        <v>0</v>
      </c>
      <c r="G123" s="94">
        <f>IF(AND(C123&lt;&gt;"",SUM(G$34:G122)&lt;E$25),$E$25/$E$29,0)</f>
        <v>0</v>
      </c>
      <c r="H123" s="94">
        <f t="shared" si="11"/>
        <v>0</v>
      </c>
      <c r="I123" s="94">
        <f t="shared" si="13"/>
        <v>0</v>
      </c>
      <c r="J123" s="320" t="str">
        <f t="shared" si="12"/>
        <v>2029–2030</v>
      </c>
      <c r="L123" s="356"/>
      <c r="N123" s="95"/>
    </row>
    <row r="124" spans="1:14" x14ac:dyDescent="0.3">
      <c r="A124" s="354">
        <v>47484</v>
      </c>
      <c r="B124" s="92">
        <f t="shared" si="8"/>
        <v>0</v>
      </c>
      <c r="C124" s="93"/>
      <c r="D124" s="94">
        <f t="shared" si="9"/>
        <v>0</v>
      </c>
      <c r="E124" s="355">
        <f t="shared" si="7"/>
        <v>0</v>
      </c>
      <c r="F124" s="94">
        <f t="shared" si="10"/>
        <v>0</v>
      </c>
      <c r="G124" s="94">
        <f>IF(AND(C124&lt;&gt;"",SUM(G$34:G123)&lt;E$25),$E$25/$E$29,0)</f>
        <v>0</v>
      </c>
      <c r="H124" s="94">
        <f t="shared" si="11"/>
        <v>0</v>
      </c>
      <c r="I124" s="94">
        <f t="shared" si="13"/>
        <v>0</v>
      </c>
      <c r="J124" s="320" t="str">
        <f t="shared" si="12"/>
        <v>2029–2030</v>
      </c>
      <c r="L124" s="356"/>
      <c r="N124" s="95"/>
    </row>
    <row r="125" spans="1:14" x14ac:dyDescent="0.3">
      <c r="A125" s="354">
        <v>47515</v>
      </c>
      <c r="B125" s="92">
        <f t="shared" si="8"/>
        <v>0</v>
      </c>
      <c r="C125" s="93"/>
      <c r="D125" s="94">
        <f t="shared" si="9"/>
        <v>0</v>
      </c>
      <c r="E125" s="355">
        <f t="shared" si="7"/>
        <v>0</v>
      </c>
      <c r="F125" s="94">
        <f t="shared" si="10"/>
        <v>0</v>
      </c>
      <c r="G125" s="94">
        <f>IF(AND(C125&lt;&gt;"",SUM(G$34:G124)&lt;E$25),$E$25/$E$29,0)</f>
        <v>0</v>
      </c>
      <c r="H125" s="94">
        <f t="shared" si="11"/>
        <v>0</v>
      </c>
      <c r="I125" s="94">
        <f t="shared" si="13"/>
        <v>0</v>
      </c>
      <c r="J125" s="320" t="str">
        <f t="shared" si="12"/>
        <v>2029–2030</v>
      </c>
      <c r="L125" s="356"/>
      <c r="N125" s="95"/>
    </row>
    <row r="126" spans="1:14" x14ac:dyDescent="0.3">
      <c r="A126" s="354">
        <v>47543</v>
      </c>
      <c r="B126" s="92">
        <f t="shared" si="8"/>
        <v>0</v>
      </c>
      <c r="C126" s="93"/>
      <c r="D126" s="94">
        <f t="shared" si="9"/>
        <v>0</v>
      </c>
      <c r="E126" s="355">
        <f t="shared" si="7"/>
        <v>0</v>
      </c>
      <c r="F126" s="94">
        <f t="shared" si="10"/>
        <v>0</v>
      </c>
      <c r="G126" s="94">
        <f>IF(AND(C126&lt;&gt;"",SUM(G$34:G125)&lt;E$25),$E$25/$E$29,0)</f>
        <v>0</v>
      </c>
      <c r="H126" s="94">
        <f t="shared" si="11"/>
        <v>0</v>
      </c>
      <c r="I126" s="94">
        <f t="shared" si="13"/>
        <v>0</v>
      </c>
      <c r="J126" s="320" t="str">
        <f t="shared" si="12"/>
        <v>2029–2030</v>
      </c>
      <c r="L126" s="356"/>
      <c r="N126" s="95"/>
    </row>
    <row r="127" spans="1:14" x14ac:dyDescent="0.3">
      <c r="A127" s="354">
        <v>47574</v>
      </c>
      <c r="B127" s="92">
        <f t="shared" si="8"/>
        <v>0</v>
      </c>
      <c r="C127" s="93"/>
      <c r="D127" s="94">
        <f t="shared" si="9"/>
        <v>0</v>
      </c>
      <c r="E127" s="355">
        <f t="shared" si="7"/>
        <v>0</v>
      </c>
      <c r="F127" s="94">
        <f t="shared" si="10"/>
        <v>0</v>
      </c>
      <c r="G127" s="94">
        <f>IF(AND(C127&lt;&gt;"",SUM(G$34:G126)&lt;E$25),$E$25/$E$29,0)</f>
        <v>0</v>
      </c>
      <c r="H127" s="94">
        <f t="shared" si="11"/>
        <v>0</v>
      </c>
      <c r="I127" s="94">
        <f t="shared" si="13"/>
        <v>0</v>
      </c>
      <c r="J127" s="320" t="str">
        <f t="shared" si="12"/>
        <v>2029–2030</v>
      </c>
      <c r="L127" s="356"/>
      <c r="N127" s="95"/>
    </row>
    <row r="128" spans="1:14" x14ac:dyDescent="0.3">
      <c r="A128" s="354">
        <v>47604</v>
      </c>
      <c r="B128" s="92">
        <f t="shared" si="8"/>
        <v>0</v>
      </c>
      <c r="C128" s="93"/>
      <c r="D128" s="94">
        <f t="shared" si="9"/>
        <v>0</v>
      </c>
      <c r="E128" s="355">
        <f t="shared" si="7"/>
        <v>0</v>
      </c>
      <c r="F128" s="94">
        <f t="shared" si="10"/>
        <v>0</v>
      </c>
      <c r="G128" s="94">
        <f>IF(AND(C128&lt;&gt;"",SUM(G$34:G127)&lt;E$25),$E$25/$E$29,0)</f>
        <v>0</v>
      </c>
      <c r="H128" s="94">
        <f t="shared" si="11"/>
        <v>0</v>
      </c>
      <c r="I128" s="94">
        <f t="shared" si="13"/>
        <v>0</v>
      </c>
      <c r="J128" s="320" t="str">
        <f t="shared" si="12"/>
        <v>2029–2030</v>
      </c>
      <c r="L128" s="356"/>
      <c r="N128" s="95"/>
    </row>
    <row r="129" spans="1:14" x14ac:dyDescent="0.3">
      <c r="A129" s="354">
        <v>47635</v>
      </c>
      <c r="B129" s="92">
        <f t="shared" si="8"/>
        <v>0</v>
      </c>
      <c r="C129" s="93"/>
      <c r="D129" s="94">
        <f t="shared" si="9"/>
        <v>0</v>
      </c>
      <c r="E129" s="355">
        <f t="shared" si="7"/>
        <v>0</v>
      </c>
      <c r="F129" s="94">
        <f t="shared" si="10"/>
        <v>0</v>
      </c>
      <c r="G129" s="94">
        <f>IF(AND(C129&lt;&gt;"",SUM(G$34:G128)&lt;E$25),$E$25/$E$29,0)</f>
        <v>0</v>
      </c>
      <c r="H129" s="94">
        <f t="shared" si="11"/>
        <v>0</v>
      </c>
      <c r="I129" s="94">
        <f t="shared" si="13"/>
        <v>0</v>
      </c>
      <c r="J129" s="320" t="str">
        <f t="shared" si="12"/>
        <v>2029–2030</v>
      </c>
      <c r="L129" s="356"/>
      <c r="N129" s="95"/>
    </row>
    <row r="130" spans="1:14" x14ac:dyDescent="0.3">
      <c r="A130" s="354">
        <v>47665</v>
      </c>
      <c r="B130" s="92">
        <f t="shared" si="8"/>
        <v>0</v>
      </c>
      <c r="C130" s="93"/>
      <c r="D130" s="94">
        <f t="shared" si="9"/>
        <v>0</v>
      </c>
      <c r="E130" s="355">
        <f t="shared" si="7"/>
        <v>0</v>
      </c>
      <c r="F130" s="94">
        <f t="shared" si="10"/>
        <v>0</v>
      </c>
      <c r="G130" s="94">
        <f>IF(AND(C130&lt;&gt;"",SUM(G$34:G129)&lt;E$25),$E$25/$E$29,0)</f>
        <v>0</v>
      </c>
      <c r="H130" s="94">
        <f t="shared" si="11"/>
        <v>0</v>
      </c>
      <c r="I130" s="94">
        <f t="shared" si="13"/>
        <v>0</v>
      </c>
      <c r="J130" s="320" t="str">
        <f t="shared" si="12"/>
        <v>2030–2031</v>
      </c>
      <c r="L130" s="356"/>
      <c r="N130" s="95"/>
    </row>
    <row r="131" spans="1:14" x14ac:dyDescent="0.3">
      <c r="A131" s="354">
        <v>47696</v>
      </c>
      <c r="B131" s="92">
        <f t="shared" si="8"/>
        <v>0</v>
      </c>
      <c r="C131" s="93"/>
      <c r="D131" s="94">
        <f t="shared" si="9"/>
        <v>0</v>
      </c>
      <c r="E131" s="355">
        <f t="shared" si="7"/>
        <v>0</v>
      </c>
      <c r="F131" s="94">
        <f t="shared" si="10"/>
        <v>0</v>
      </c>
      <c r="G131" s="94">
        <f>IF(AND(C131&lt;&gt;"",SUM(G$34:G130)&lt;E$25),$E$25/$E$29,0)</f>
        <v>0</v>
      </c>
      <c r="H131" s="94">
        <f t="shared" si="11"/>
        <v>0</v>
      </c>
      <c r="I131" s="94">
        <f t="shared" si="13"/>
        <v>0</v>
      </c>
      <c r="J131" s="320" t="str">
        <f t="shared" si="12"/>
        <v>2030–2031</v>
      </c>
      <c r="L131" s="356"/>
      <c r="N131" s="95"/>
    </row>
    <row r="132" spans="1:14" x14ac:dyDescent="0.3">
      <c r="A132" s="354">
        <v>47727</v>
      </c>
      <c r="B132" s="92">
        <f t="shared" si="8"/>
        <v>0</v>
      </c>
      <c r="C132" s="93"/>
      <c r="D132" s="94">
        <f t="shared" si="9"/>
        <v>0</v>
      </c>
      <c r="E132" s="355">
        <f t="shared" si="7"/>
        <v>0</v>
      </c>
      <c r="F132" s="94">
        <f t="shared" si="10"/>
        <v>0</v>
      </c>
      <c r="G132" s="94">
        <f>IF(AND(C132&lt;&gt;"",SUM(G$34:G131)&lt;E$25),$E$25/$E$29,0)</f>
        <v>0</v>
      </c>
      <c r="H132" s="94">
        <f t="shared" si="11"/>
        <v>0</v>
      </c>
      <c r="I132" s="94">
        <f t="shared" si="13"/>
        <v>0</v>
      </c>
      <c r="J132" s="320" t="str">
        <f t="shared" si="12"/>
        <v>2030–2031</v>
      </c>
      <c r="L132" s="356"/>
      <c r="N132" s="95"/>
    </row>
    <row r="133" spans="1:14" x14ac:dyDescent="0.3">
      <c r="A133" s="354">
        <v>47757</v>
      </c>
      <c r="B133" s="92">
        <f t="shared" si="8"/>
        <v>0</v>
      </c>
      <c r="C133" s="93"/>
      <c r="D133" s="94">
        <f t="shared" si="9"/>
        <v>0</v>
      </c>
      <c r="E133" s="355">
        <f t="shared" si="7"/>
        <v>0</v>
      </c>
      <c r="F133" s="94">
        <f t="shared" si="10"/>
        <v>0</v>
      </c>
      <c r="G133" s="94">
        <f>IF(AND(C133&lt;&gt;"",SUM(G$34:G132)&lt;E$25),$E$25/$E$29,0)</f>
        <v>0</v>
      </c>
      <c r="H133" s="94">
        <f t="shared" si="11"/>
        <v>0</v>
      </c>
      <c r="I133" s="94">
        <f t="shared" si="13"/>
        <v>0</v>
      </c>
      <c r="J133" s="320" t="str">
        <f t="shared" si="12"/>
        <v>2030–2031</v>
      </c>
      <c r="L133" s="356"/>
      <c r="N133" s="95"/>
    </row>
    <row r="134" spans="1:14" x14ac:dyDescent="0.3">
      <c r="A134" s="354">
        <v>47788</v>
      </c>
      <c r="B134" s="92">
        <f t="shared" si="8"/>
        <v>0</v>
      </c>
      <c r="C134" s="93"/>
      <c r="D134" s="94">
        <f t="shared" si="9"/>
        <v>0</v>
      </c>
      <c r="E134" s="355">
        <f t="shared" si="7"/>
        <v>0</v>
      </c>
      <c r="F134" s="94">
        <f t="shared" si="10"/>
        <v>0</v>
      </c>
      <c r="G134" s="94">
        <f>IF(AND(C134&lt;&gt;"",SUM(G$34:G133)&lt;E$25),$E$25/$E$29,0)</f>
        <v>0</v>
      </c>
      <c r="H134" s="94">
        <f t="shared" si="11"/>
        <v>0</v>
      </c>
      <c r="I134" s="94">
        <f t="shared" si="13"/>
        <v>0</v>
      </c>
      <c r="J134" s="320" t="str">
        <f t="shared" si="12"/>
        <v>2030–2031</v>
      </c>
      <c r="L134" s="356"/>
      <c r="N134" s="95"/>
    </row>
    <row r="135" spans="1:14" x14ac:dyDescent="0.3">
      <c r="A135" s="354">
        <v>47818</v>
      </c>
      <c r="B135" s="92">
        <f t="shared" si="8"/>
        <v>0</v>
      </c>
      <c r="C135" s="93"/>
      <c r="D135" s="94">
        <f t="shared" si="9"/>
        <v>0</v>
      </c>
      <c r="E135" s="355">
        <f t="shared" si="7"/>
        <v>0</v>
      </c>
      <c r="F135" s="94">
        <f t="shared" si="10"/>
        <v>0</v>
      </c>
      <c r="G135" s="94">
        <f>IF(AND(C135&lt;&gt;"",SUM(G$34:G134)&lt;E$25),$E$25/$E$29,0)</f>
        <v>0</v>
      </c>
      <c r="H135" s="94">
        <f t="shared" si="11"/>
        <v>0</v>
      </c>
      <c r="I135" s="94">
        <f t="shared" si="13"/>
        <v>0</v>
      </c>
      <c r="J135" s="320" t="str">
        <f t="shared" si="12"/>
        <v>2030–2031</v>
      </c>
      <c r="L135" s="356"/>
      <c r="N135" s="95"/>
    </row>
    <row r="136" spans="1:14" x14ac:dyDescent="0.3">
      <c r="A136" s="354">
        <v>47849</v>
      </c>
      <c r="B136" s="92">
        <f t="shared" si="8"/>
        <v>0</v>
      </c>
      <c r="C136" s="93"/>
      <c r="D136" s="94">
        <f t="shared" si="9"/>
        <v>0</v>
      </c>
      <c r="E136" s="355">
        <f t="shared" si="7"/>
        <v>0</v>
      </c>
      <c r="F136" s="94">
        <f t="shared" si="10"/>
        <v>0</v>
      </c>
      <c r="G136" s="94">
        <f>IF(AND(C136&lt;&gt;"",SUM(G$34:G135)&lt;E$25),$E$25/$E$29,0)</f>
        <v>0</v>
      </c>
      <c r="H136" s="94">
        <f t="shared" si="11"/>
        <v>0</v>
      </c>
      <c r="I136" s="94">
        <f t="shared" si="13"/>
        <v>0</v>
      </c>
      <c r="J136" s="320" t="str">
        <f t="shared" si="12"/>
        <v>2030–2031</v>
      </c>
      <c r="L136" s="356"/>
      <c r="N136" s="95"/>
    </row>
    <row r="137" spans="1:14" x14ac:dyDescent="0.3">
      <c r="A137" s="354">
        <v>47880</v>
      </c>
      <c r="B137" s="92">
        <f t="shared" si="8"/>
        <v>0</v>
      </c>
      <c r="C137" s="93"/>
      <c r="D137" s="94">
        <f t="shared" si="9"/>
        <v>0</v>
      </c>
      <c r="E137" s="355">
        <f t="shared" si="7"/>
        <v>0</v>
      </c>
      <c r="F137" s="94">
        <f t="shared" si="10"/>
        <v>0</v>
      </c>
      <c r="G137" s="94">
        <f>IF(AND(C137&lt;&gt;"",SUM(G$34:G136)&lt;E$25),$E$25/$E$29,0)</f>
        <v>0</v>
      </c>
      <c r="H137" s="94">
        <f t="shared" si="11"/>
        <v>0</v>
      </c>
      <c r="I137" s="94">
        <f t="shared" si="13"/>
        <v>0</v>
      </c>
      <c r="J137" s="320" t="str">
        <f t="shared" si="12"/>
        <v>2030–2031</v>
      </c>
      <c r="L137" s="356"/>
      <c r="N137" s="95"/>
    </row>
    <row r="138" spans="1:14" x14ac:dyDescent="0.3">
      <c r="A138" s="354">
        <v>47908</v>
      </c>
      <c r="B138" s="92">
        <f t="shared" si="8"/>
        <v>0</v>
      </c>
      <c r="C138" s="93"/>
      <c r="D138" s="94">
        <f t="shared" si="9"/>
        <v>0</v>
      </c>
      <c r="E138" s="355">
        <f t="shared" si="7"/>
        <v>0</v>
      </c>
      <c r="F138" s="94">
        <f t="shared" si="10"/>
        <v>0</v>
      </c>
      <c r="G138" s="94">
        <f>IF(AND(C138&lt;&gt;"",SUM(G$34:G137)&lt;E$25),$E$25/$E$29,0)</f>
        <v>0</v>
      </c>
      <c r="H138" s="94">
        <f t="shared" si="11"/>
        <v>0</v>
      </c>
      <c r="I138" s="94">
        <f t="shared" si="13"/>
        <v>0</v>
      </c>
      <c r="J138" s="320" t="str">
        <f t="shared" si="12"/>
        <v>2030–2031</v>
      </c>
      <c r="L138" s="356"/>
      <c r="N138" s="95"/>
    </row>
    <row r="139" spans="1:14" x14ac:dyDescent="0.3">
      <c r="A139" s="354">
        <v>47939</v>
      </c>
      <c r="B139" s="92">
        <f t="shared" si="8"/>
        <v>0</v>
      </c>
      <c r="C139" s="93"/>
      <c r="D139" s="94">
        <f t="shared" si="9"/>
        <v>0</v>
      </c>
      <c r="E139" s="355">
        <f t="shared" si="7"/>
        <v>0</v>
      </c>
      <c r="F139" s="94">
        <f t="shared" si="10"/>
        <v>0</v>
      </c>
      <c r="G139" s="94">
        <f>IF(AND(C139&lt;&gt;"",SUM(G$34:G138)&lt;E$25),$E$25/$E$29,0)</f>
        <v>0</v>
      </c>
      <c r="H139" s="94">
        <f t="shared" si="11"/>
        <v>0</v>
      </c>
      <c r="I139" s="94">
        <f t="shared" si="13"/>
        <v>0</v>
      </c>
      <c r="J139" s="320" t="str">
        <f t="shared" si="12"/>
        <v>2030–2031</v>
      </c>
      <c r="L139" s="356"/>
      <c r="N139" s="95"/>
    </row>
    <row r="140" spans="1:14" x14ac:dyDescent="0.3">
      <c r="A140" s="354">
        <v>47969</v>
      </c>
      <c r="B140" s="92">
        <f t="shared" si="8"/>
        <v>0</v>
      </c>
      <c r="C140" s="93"/>
      <c r="D140" s="94">
        <f t="shared" si="9"/>
        <v>0</v>
      </c>
      <c r="E140" s="355">
        <f t="shared" si="7"/>
        <v>0</v>
      </c>
      <c r="F140" s="94">
        <f t="shared" si="10"/>
        <v>0</v>
      </c>
      <c r="G140" s="94">
        <f>IF(AND(C140&lt;&gt;"",SUM(G$34:G139)&lt;E$25),$E$25/$E$29,0)</f>
        <v>0</v>
      </c>
      <c r="H140" s="94">
        <f t="shared" si="11"/>
        <v>0</v>
      </c>
      <c r="I140" s="94">
        <f t="shared" si="13"/>
        <v>0</v>
      </c>
      <c r="J140" s="320" t="str">
        <f t="shared" si="12"/>
        <v>2030–2031</v>
      </c>
      <c r="L140" s="356"/>
      <c r="N140" s="95"/>
    </row>
    <row r="141" spans="1:14" x14ac:dyDescent="0.3">
      <c r="A141" s="354">
        <v>48000</v>
      </c>
      <c r="B141" s="92">
        <f t="shared" si="8"/>
        <v>0</v>
      </c>
      <c r="C141" s="93"/>
      <c r="D141" s="94">
        <f t="shared" si="9"/>
        <v>0</v>
      </c>
      <c r="E141" s="355">
        <f t="shared" si="7"/>
        <v>0</v>
      </c>
      <c r="F141" s="94">
        <f t="shared" si="10"/>
        <v>0</v>
      </c>
      <c r="G141" s="94">
        <f>IF(AND(C141&lt;&gt;"",SUM(G$34:G140)&lt;E$25),$E$25/$E$29,0)</f>
        <v>0</v>
      </c>
      <c r="H141" s="94">
        <f t="shared" si="11"/>
        <v>0</v>
      </c>
      <c r="I141" s="94">
        <f t="shared" si="13"/>
        <v>0</v>
      </c>
      <c r="J141" s="320" t="str">
        <f t="shared" si="12"/>
        <v>2030–2031</v>
      </c>
      <c r="L141" s="356"/>
      <c r="N141" s="95"/>
    </row>
    <row r="142" spans="1:14" x14ac:dyDescent="0.3">
      <c r="A142" s="354">
        <v>48030</v>
      </c>
      <c r="B142" s="92">
        <f t="shared" si="8"/>
        <v>0</v>
      </c>
      <c r="C142" s="93"/>
      <c r="D142" s="94">
        <f t="shared" si="9"/>
        <v>0</v>
      </c>
      <c r="E142" s="355">
        <f t="shared" si="7"/>
        <v>0</v>
      </c>
      <c r="F142" s="94">
        <f t="shared" si="10"/>
        <v>0</v>
      </c>
      <c r="G142" s="94">
        <f>IF(AND(C142&lt;&gt;"",SUM(G$34:G141)&lt;E$25),$E$25/$E$29,0)</f>
        <v>0</v>
      </c>
      <c r="H142" s="94">
        <f t="shared" si="11"/>
        <v>0</v>
      </c>
      <c r="I142" s="94">
        <f t="shared" si="13"/>
        <v>0</v>
      </c>
      <c r="J142" s="320" t="str">
        <f t="shared" si="12"/>
        <v>2031–2032</v>
      </c>
      <c r="L142" s="356"/>
      <c r="N142" s="95"/>
    </row>
    <row r="143" spans="1:14" x14ac:dyDescent="0.3">
      <c r="A143" s="354">
        <v>48061</v>
      </c>
      <c r="B143" s="92">
        <f t="shared" si="8"/>
        <v>0</v>
      </c>
      <c r="C143" s="93"/>
      <c r="D143" s="94">
        <f t="shared" si="9"/>
        <v>0</v>
      </c>
      <c r="E143" s="355">
        <f t="shared" si="7"/>
        <v>0</v>
      </c>
      <c r="F143" s="94">
        <f t="shared" si="10"/>
        <v>0</v>
      </c>
      <c r="G143" s="94">
        <f>IF(AND(C143&lt;&gt;"",SUM(G$34:G142)&lt;E$25),$E$25/$E$29,0)</f>
        <v>0</v>
      </c>
      <c r="H143" s="94">
        <f t="shared" si="11"/>
        <v>0</v>
      </c>
      <c r="I143" s="94">
        <f t="shared" si="13"/>
        <v>0</v>
      </c>
      <c r="J143" s="320" t="str">
        <f t="shared" si="12"/>
        <v>2031–2032</v>
      </c>
      <c r="L143" s="356"/>
      <c r="N143" s="95"/>
    </row>
    <row r="144" spans="1:14" x14ac:dyDescent="0.3">
      <c r="A144" s="354">
        <v>48092</v>
      </c>
      <c r="B144" s="92">
        <f t="shared" si="8"/>
        <v>0</v>
      </c>
      <c r="C144" s="93"/>
      <c r="D144" s="94">
        <f t="shared" si="9"/>
        <v>0</v>
      </c>
      <c r="E144" s="355">
        <f t="shared" si="7"/>
        <v>0</v>
      </c>
      <c r="F144" s="94">
        <f t="shared" si="10"/>
        <v>0</v>
      </c>
      <c r="G144" s="94">
        <f>IF(AND(C144&lt;&gt;"",SUM(G$34:G143)&lt;E$25),$E$25/$E$29,0)</f>
        <v>0</v>
      </c>
      <c r="H144" s="94">
        <f t="shared" si="11"/>
        <v>0</v>
      </c>
      <c r="I144" s="94">
        <f t="shared" si="13"/>
        <v>0</v>
      </c>
      <c r="J144" s="320" t="str">
        <f t="shared" si="12"/>
        <v>2031–2032</v>
      </c>
      <c r="L144" s="356"/>
      <c r="N144" s="95"/>
    </row>
    <row r="145" spans="1:14" x14ac:dyDescent="0.3">
      <c r="A145" s="354">
        <v>48122</v>
      </c>
      <c r="B145" s="92">
        <f t="shared" si="8"/>
        <v>0</v>
      </c>
      <c r="C145" s="93"/>
      <c r="D145" s="94">
        <f t="shared" si="9"/>
        <v>0</v>
      </c>
      <c r="E145" s="355">
        <f t="shared" si="7"/>
        <v>0</v>
      </c>
      <c r="F145" s="94">
        <f t="shared" si="10"/>
        <v>0</v>
      </c>
      <c r="G145" s="94">
        <f>IF(AND(C145&lt;&gt;"",SUM(G$34:G144)&lt;E$25),$E$25/$E$29,0)</f>
        <v>0</v>
      </c>
      <c r="H145" s="94">
        <f t="shared" si="11"/>
        <v>0</v>
      </c>
      <c r="I145" s="94">
        <f t="shared" si="13"/>
        <v>0</v>
      </c>
      <c r="J145" s="320" t="str">
        <f t="shared" si="12"/>
        <v>2031–2032</v>
      </c>
      <c r="L145" s="356"/>
      <c r="N145" s="95"/>
    </row>
    <row r="146" spans="1:14" x14ac:dyDescent="0.3">
      <c r="A146" s="354">
        <v>48153</v>
      </c>
      <c r="B146" s="92">
        <f t="shared" si="8"/>
        <v>0</v>
      </c>
      <c r="C146" s="93"/>
      <c r="D146" s="94">
        <f t="shared" si="9"/>
        <v>0</v>
      </c>
      <c r="E146" s="355">
        <f t="shared" si="7"/>
        <v>0</v>
      </c>
      <c r="F146" s="94">
        <f t="shared" si="10"/>
        <v>0</v>
      </c>
      <c r="G146" s="94">
        <f>IF(AND(C146&lt;&gt;"",SUM(G$34:G145)&lt;E$25),$E$25/$E$29,0)</f>
        <v>0</v>
      </c>
      <c r="H146" s="94">
        <f t="shared" si="11"/>
        <v>0</v>
      </c>
      <c r="I146" s="94">
        <f t="shared" si="13"/>
        <v>0</v>
      </c>
      <c r="J146" s="320" t="str">
        <f t="shared" si="12"/>
        <v>2031–2032</v>
      </c>
      <c r="L146" s="356"/>
      <c r="N146" s="95"/>
    </row>
    <row r="147" spans="1:14" x14ac:dyDescent="0.3">
      <c r="A147" s="354">
        <v>48183</v>
      </c>
      <c r="B147" s="92">
        <f t="shared" si="8"/>
        <v>0</v>
      </c>
      <c r="C147" s="93"/>
      <c r="D147" s="94">
        <f t="shared" si="9"/>
        <v>0</v>
      </c>
      <c r="E147" s="355">
        <f t="shared" si="7"/>
        <v>0</v>
      </c>
      <c r="F147" s="94">
        <f t="shared" si="10"/>
        <v>0</v>
      </c>
      <c r="G147" s="94">
        <f>IF(AND(C147&lt;&gt;"",SUM(G$34:G146)&lt;E$25),$E$25/$E$29,0)</f>
        <v>0</v>
      </c>
      <c r="H147" s="94">
        <f t="shared" si="11"/>
        <v>0</v>
      </c>
      <c r="I147" s="94">
        <f t="shared" si="13"/>
        <v>0</v>
      </c>
      <c r="J147" s="320" t="str">
        <f t="shared" si="12"/>
        <v>2031–2032</v>
      </c>
      <c r="L147" s="356"/>
      <c r="N147" s="95"/>
    </row>
    <row r="148" spans="1:14" x14ac:dyDescent="0.3">
      <c r="A148" s="354">
        <v>48214</v>
      </c>
      <c r="B148" s="92">
        <f t="shared" si="8"/>
        <v>0</v>
      </c>
      <c r="C148" s="93"/>
      <c r="D148" s="94">
        <f t="shared" si="9"/>
        <v>0</v>
      </c>
      <c r="E148" s="355">
        <f t="shared" si="7"/>
        <v>0</v>
      </c>
      <c r="F148" s="94">
        <f t="shared" si="10"/>
        <v>0</v>
      </c>
      <c r="G148" s="94">
        <f>IF(AND(C148&lt;&gt;"",SUM(G$34:G147)&lt;E$25),$E$25/$E$29,0)</f>
        <v>0</v>
      </c>
      <c r="H148" s="94">
        <f t="shared" si="11"/>
        <v>0</v>
      </c>
      <c r="I148" s="94">
        <f t="shared" si="13"/>
        <v>0</v>
      </c>
      <c r="J148" s="320" t="str">
        <f t="shared" si="12"/>
        <v>2031–2032</v>
      </c>
      <c r="L148" s="356"/>
      <c r="N148" s="95"/>
    </row>
    <row r="149" spans="1:14" x14ac:dyDescent="0.3">
      <c r="A149" s="354">
        <v>48245</v>
      </c>
      <c r="B149" s="92">
        <f t="shared" si="8"/>
        <v>0</v>
      </c>
      <c r="C149" s="93"/>
      <c r="D149" s="94">
        <f t="shared" si="9"/>
        <v>0</v>
      </c>
      <c r="E149" s="355">
        <f t="shared" si="7"/>
        <v>0</v>
      </c>
      <c r="F149" s="94">
        <f t="shared" si="10"/>
        <v>0</v>
      </c>
      <c r="G149" s="94">
        <f>IF(AND(C149&lt;&gt;"",SUM(G$34:G148)&lt;E$25),$E$25/$E$29,0)</f>
        <v>0</v>
      </c>
      <c r="H149" s="94">
        <f t="shared" si="11"/>
        <v>0</v>
      </c>
      <c r="I149" s="94">
        <f t="shared" si="13"/>
        <v>0</v>
      </c>
      <c r="J149" s="320" t="str">
        <f t="shared" si="12"/>
        <v>2031–2032</v>
      </c>
      <c r="L149" s="356"/>
      <c r="N149" s="95"/>
    </row>
    <row r="150" spans="1:14" x14ac:dyDescent="0.3">
      <c r="A150" s="354">
        <v>48274</v>
      </c>
      <c r="B150" s="92">
        <f t="shared" si="8"/>
        <v>0</v>
      </c>
      <c r="C150" s="93"/>
      <c r="D150" s="94">
        <f t="shared" si="9"/>
        <v>0</v>
      </c>
      <c r="E150" s="355">
        <f t="shared" si="7"/>
        <v>0</v>
      </c>
      <c r="F150" s="94">
        <f t="shared" si="10"/>
        <v>0</v>
      </c>
      <c r="G150" s="94">
        <f>IF(AND(C150&lt;&gt;"",SUM(G$34:G149)&lt;E$25),$E$25/$E$29,0)</f>
        <v>0</v>
      </c>
      <c r="H150" s="94">
        <f t="shared" si="11"/>
        <v>0</v>
      </c>
      <c r="I150" s="94">
        <f t="shared" si="13"/>
        <v>0</v>
      </c>
      <c r="J150" s="320" t="str">
        <f t="shared" si="12"/>
        <v>2031–2032</v>
      </c>
      <c r="L150" s="356"/>
      <c r="N150" s="95"/>
    </row>
    <row r="151" spans="1:14" x14ac:dyDescent="0.3">
      <c r="A151" s="354">
        <v>48305</v>
      </c>
      <c r="B151" s="92">
        <f t="shared" si="8"/>
        <v>0</v>
      </c>
      <c r="C151" s="93"/>
      <c r="D151" s="94">
        <f t="shared" si="9"/>
        <v>0</v>
      </c>
      <c r="E151" s="355">
        <f t="shared" si="7"/>
        <v>0</v>
      </c>
      <c r="F151" s="94">
        <f t="shared" si="10"/>
        <v>0</v>
      </c>
      <c r="G151" s="94">
        <f>IF(AND(C151&lt;&gt;"",SUM(G$34:G150)&lt;E$25),$E$25/$E$29,0)</f>
        <v>0</v>
      </c>
      <c r="H151" s="94">
        <f t="shared" si="11"/>
        <v>0</v>
      </c>
      <c r="I151" s="94">
        <f t="shared" si="13"/>
        <v>0</v>
      </c>
      <c r="J151" s="320" t="str">
        <f t="shared" si="12"/>
        <v>2031–2032</v>
      </c>
      <c r="L151" s="356"/>
      <c r="N151" s="95"/>
    </row>
    <row r="152" spans="1:14" x14ac:dyDescent="0.3">
      <c r="A152" s="354">
        <v>48335</v>
      </c>
      <c r="B152" s="92">
        <f t="shared" si="8"/>
        <v>0</v>
      </c>
      <c r="C152" s="93"/>
      <c r="D152" s="94">
        <f t="shared" si="9"/>
        <v>0</v>
      </c>
      <c r="E152" s="355">
        <f t="shared" si="7"/>
        <v>0</v>
      </c>
      <c r="F152" s="94">
        <f t="shared" si="10"/>
        <v>0</v>
      </c>
      <c r="G152" s="94">
        <f>IF(AND(C152&lt;&gt;"",SUM(G$34:G151)&lt;E$25),$E$25/$E$29,0)</f>
        <v>0</v>
      </c>
      <c r="H152" s="94">
        <f t="shared" si="11"/>
        <v>0</v>
      </c>
      <c r="I152" s="94">
        <f t="shared" si="13"/>
        <v>0</v>
      </c>
      <c r="J152" s="320" t="str">
        <f t="shared" si="12"/>
        <v>2031–2032</v>
      </c>
      <c r="L152" s="356"/>
      <c r="N152" s="95"/>
    </row>
    <row r="153" spans="1:14" x14ac:dyDescent="0.3">
      <c r="A153" s="354">
        <v>48366</v>
      </c>
      <c r="B153" s="92">
        <f t="shared" si="8"/>
        <v>0</v>
      </c>
      <c r="C153" s="93"/>
      <c r="D153" s="94">
        <f t="shared" si="9"/>
        <v>0</v>
      </c>
      <c r="E153" s="355">
        <f t="shared" si="7"/>
        <v>0</v>
      </c>
      <c r="F153" s="94">
        <f t="shared" si="10"/>
        <v>0</v>
      </c>
      <c r="G153" s="94">
        <f>IF(AND(C153&lt;&gt;"",SUM(G$34:G152)&lt;E$25),$E$25/$E$29,0)</f>
        <v>0</v>
      </c>
      <c r="H153" s="94">
        <f t="shared" si="11"/>
        <v>0</v>
      </c>
      <c r="I153" s="94">
        <f t="shared" si="13"/>
        <v>0</v>
      </c>
      <c r="J153" s="320" t="str">
        <f t="shared" si="12"/>
        <v>2031–2032</v>
      </c>
      <c r="L153" s="356"/>
      <c r="N153" s="95"/>
    </row>
    <row r="154" spans="1:14" x14ac:dyDescent="0.3">
      <c r="A154" s="354">
        <v>48396</v>
      </c>
      <c r="B154" s="92">
        <f t="shared" si="8"/>
        <v>0</v>
      </c>
      <c r="C154" s="93"/>
      <c r="D154" s="94">
        <f t="shared" si="9"/>
        <v>0</v>
      </c>
      <c r="E154" s="355">
        <f t="shared" si="7"/>
        <v>0</v>
      </c>
      <c r="F154" s="94">
        <f t="shared" si="10"/>
        <v>0</v>
      </c>
      <c r="G154" s="94">
        <f>IF(AND(C154&lt;&gt;"",SUM(G$34:G153)&lt;E$25),$E$25/$E$29,0)</f>
        <v>0</v>
      </c>
      <c r="H154" s="94">
        <f t="shared" si="11"/>
        <v>0</v>
      </c>
      <c r="I154" s="94">
        <f t="shared" si="13"/>
        <v>0</v>
      </c>
      <c r="J154" s="320" t="str">
        <f t="shared" si="12"/>
        <v>2032–2033</v>
      </c>
      <c r="L154" s="356"/>
      <c r="N154" s="95"/>
    </row>
    <row r="155" spans="1:14" x14ac:dyDescent="0.3">
      <c r="A155" s="354">
        <v>48427</v>
      </c>
      <c r="B155" s="92">
        <f t="shared" si="8"/>
        <v>0</v>
      </c>
      <c r="C155" s="93"/>
      <c r="D155" s="94">
        <f t="shared" si="9"/>
        <v>0</v>
      </c>
      <c r="E155" s="355">
        <f t="shared" si="7"/>
        <v>0</v>
      </c>
      <c r="F155" s="94">
        <f t="shared" si="10"/>
        <v>0</v>
      </c>
      <c r="G155" s="94">
        <f>IF(AND(C155&lt;&gt;"",SUM(G$34:G154)&lt;E$25),$E$25/$E$29,0)</f>
        <v>0</v>
      </c>
      <c r="H155" s="94">
        <f t="shared" si="11"/>
        <v>0</v>
      </c>
      <c r="I155" s="94">
        <f t="shared" si="13"/>
        <v>0</v>
      </c>
      <c r="J155" s="320" t="str">
        <f t="shared" si="12"/>
        <v>2032–2033</v>
      </c>
      <c r="L155" s="356"/>
      <c r="N155" s="95"/>
    </row>
    <row r="156" spans="1:14" x14ac:dyDescent="0.3">
      <c r="A156" s="354">
        <v>48458</v>
      </c>
      <c r="B156" s="92">
        <f t="shared" si="8"/>
        <v>0</v>
      </c>
      <c r="C156" s="93"/>
      <c r="D156" s="94">
        <f t="shared" si="9"/>
        <v>0</v>
      </c>
      <c r="E156" s="355">
        <f t="shared" si="7"/>
        <v>0</v>
      </c>
      <c r="F156" s="94">
        <f t="shared" si="10"/>
        <v>0</v>
      </c>
      <c r="G156" s="94">
        <f>IF(AND(C156&lt;&gt;"",SUM(G$34:G155)&lt;E$25),$E$25/$E$29,0)</f>
        <v>0</v>
      </c>
      <c r="H156" s="94">
        <f t="shared" si="11"/>
        <v>0</v>
      </c>
      <c r="I156" s="94">
        <f t="shared" si="13"/>
        <v>0</v>
      </c>
      <c r="J156" s="320" t="str">
        <f t="shared" si="12"/>
        <v>2032–2033</v>
      </c>
      <c r="L156" s="356"/>
      <c r="N156" s="95"/>
    </row>
    <row r="157" spans="1:14" x14ac:dyDescent="0.3">
      <c r="A157" s="354">
        <v>48488</v>
      </c>
      <c r="B157" s="92">
        <f t="shared" si="8"/>
        <v>0</v>
      </c>
      <c r="C157" s="93"/>
      <c r="D157" s="94">
        <f t="shared" si="9"/>
        <v>0</v>
      </c>
      <c r="E157" s="355">
        <f t="shared" si="7"/>
        <v>0</v>
      </c>
      <c r="F157" s="94">
        <f t="shared" si="10"/>
        <v>0</v>
      </c>
      <c r="G157" s="94">
        <f>IF(AND(C157&lt;&gt;"",SUM(G$34:G156)&lt;E$25),$E$25/$E$29,0)</f>
        <v>0</v>
      </c>
      <c r="H157" s="94">
        <f t="shared" si="11"/>
        <v>0</v>
      </c>
      <c r="I157" s="94">
        <f t="shared" si="13"/>
        <v>0</v>
      </c>
      <c r="J157" s="320" t="str">
        <f t="shared" si="12"/>
        <v>2032–2033</v>
      </c>
      <c r="L157" s="356"/>
      <c r="N157" s="95"/>
    </row>
    <row r="158" spans="1:14" x14ac:dyDescent="0.3">
      <c r="A158" s="354">
        <v>48519</v>
      </c>
      <c r="B158" s="92">
        <f t="shared" si="8"/>
        <v>0</v>
      </c>
      <c r="C158" s="93"/>
      <c r="D158" s="94">
        <f t="shared" si="9"/>
        <v>0</v>
      </c>
      <c r="E158" s="355">
        <f t="shared" si="7"/>
        <v>0</v>
      </c>
      <c r="F158" s="94">
        <f t="shared" si="10"/>
        <v>0</v>
      </c>
      <c r="G158" s="94">
        <f>IF(AND(C158&lt;&gt;"",SUM(G$34:G157)&lt;E$25),$E$25/$E$29,0)</f>
        <v>0</v>
      </c>
      <c r="H158" s="94">
        <f t="shared" si="11"/>
        <v>0</v>
      </c>
      <c r="I158" s="94">
        <f t="shared" si="13"/>
        <v>0</v>
      </c>
      <c r="J158" s="320" t="str">
        <f t="shared" si="12"/>
        <v>2032–2033</v>
      </c>
      <c r="L158" s="356"/>
      <c r="N158" s="95"/>
    </row>
    <row r="159" spans="1:14" x14ac:dyDescent="0.3">
      <c r="A159" s="354">
        <v>48549</v>
      </c>
      <c r="B159" s="92">
        <f t="shared" si="8"/>
        <v>0</v>
      </c>
      <c r="C159" s="93"/>
      <c r="D159" s="94">
        <f t="shared" si="9"/>
        <v>0</v>
      </c>
      <c r="E159" s="355">
        <f t="shared" si="7"/>
        <v>0</v>
      </c>
      <c r="F159" s="94">
        <f t="shared" si="10"/>
        <v>0</v>
      </c>
      <c r="G159" s="94">
        <f>IF(AND(C159&lt;&gt;"",SUM(G$34:G158)&lt;E$25),$E$25/$E$29,0)</f>
        <v>0</v>
      </c>
      <c r="H159" s="94">
        <f t="shared" si="11"/>
        <v>0</v>
      </c>
      <c r="I159" s="94">
        <f t="shared" si="13"/>
        <v>0</v>
      </c>
      <c r="J159" s="320" t="str">
        <f t="shared" si="12"/>
        <v>2032–2033</v>
      </c>
      <c r="L159" s="356"/>
      <c r="N159" s="95"/>
    </row>
    <row r="160" spans="1:14" x14ac:dyDescent="0.3">
      <c r="A160" s="354">
        <v>48580</v>
      </c>
      <c r="B160" s="92">
        <f t="shared" si="8"/>
        <v>0</v>
      </c>
      <c r="C160" s="93"/>
      <c r="D160" s="94">
        <f t="shared" si="9"/>
        <v>0</v>
      </c>
      <c r="E160" s="355">
        <f t="shared" si="7"/>
        <v>0</v>
      </c>
      <c r="F160" s="94">
        <f t="shared" si="10"/>
        <v>0</v>
      </c>
      <c r="G160" s="94">
        <f>IF(AND(C160&lt;&gt;"",SUM(G$34:G159)&lt;E$25),$E$25/$E$29,0)</f>
        <v>0</v>
      </c>
      <c r="H160" s="94">
        <f t="shared" si="11"/>
        <v>0</v>
      </c>
      <c r="I160" s="94">
        <f t="shared" si="13"/>
        <v>0</v>
      </c>
      <c r="J160" s="320" t="str">
        <f t="shared" si="12"/>
        <v>2032–2033</v>
      </c>
      <c r="L160" s="356"/>
      <c r="N160" s="95"/>
    </row>
    <row r="161" spans="1:14" x14ac:dyDescent="0.3">
      <c r="A161" s="354">
        <v>48611</v>
      </c>
      <c r="B161" s="92">
        <f t="shared" si="8"/>
        <v>0</v>
      </c>
      <c r="C161" s="93"/>
      <c r="D161" s="94">
        <f t="shared" si="9"/>
        <v>0</v>
      </c>
      <c r="E161" s="355">
        <f t="shared" si="7"/>
        <v>0</v>
      </c>
      <c r="F161" s="94">
        <f t="shared" si="10"/>
        <v>0</v>
      </c>
      <c r="G161" s="94">
        <f>IF(AND(C161&lt;&gt;"",SUM(G$34:G160)&lt;E$25),$E$25/$E$29,0)</f>
        <v>0</v>
      </c>
      <c r="H161" s="94">
        <f t="shared" si="11"/>
        <v>0</v>
      </c>
      <c r="I161" s="94">
        <f t="shared" si="13"/>
        <v>0</v>
      </c>
      <c r="J161" s="320" t="str">
        <f t="shared" si="12"/>
        <v>2032–2033</v>
      </c>
      <c r="L161" s="356"/>
      <c r="N161" s="95"/>
    </row>
    <row r="162" spans="1:14" x14ac:dyDescent="0.3">
      <c r="A162" s="354">
        <v>48639</v>
      </c>
      <c r="B162" s="92">
        <f t="shared" si="8"/>
        <v>0</v>
      </c>
      <c r="C162" s="93"/>
      <c r="D162" s="94">
        <f t="shared" si="9"/>
        <v>0</v>
      </c>
      <c r="E162" s="355">
        <f t="shared" ref="E162:E225" si="14">C162-D162</f>
        <v>0</v>
      </c>
      <c r="F162" s="94">
        <f t="shared" si="10"/>
        <v>0</v>
      </c>
      <c r="G162" s="94">
        <f>IF(AND(C162&lt;&gt;"",SUM(G$34:G161)&lt;E$25),$E$25/$E$29,0)</f>
        <v>0</v>
      </c>
      <c r="H162" s="94">
        <f t="shared" si="11"/>
        <v>0</v>
      </c>
      <c r="I162" s="94">
        <f t="shared" si="13"/>
        <v>0</v>
      </c>
      <c r="J162" s="320" t="str">
        <f t="shared" si="12"/>
        <v>2032–2033</v>
      </c>
      <c r="L162" s="356"/>
      <c r="N162" s="95"/>
    </row>
    <row r="163" spans="1:14" x14ac:dyDescent="0.3">
      <c r="A163" s="354">
        <v>48670</v>
      </c>
      <c r="B163" s="92">
        <f t="shared" ref="B163:B226" si="15">IF(C163&gt;0,C163*-1,C163)</f>
        <v>0</v>
      </c>
      <c r="C163" s="93"/>
      <c r="D163" s="94">
        <f t="shared" ref="D163:D226" si="16">IF(C163="",0,IF($E$20="Beginning",IF(C162&lt;&gt;"",$F162*$E$16/12,0),IF(C162&lt;&gt;"",$F162*$E$16/12,$E$21*$E$16/12)))</f>
        <v>0</v>
      </c>
      <c r="E163" s="355">
        <f t="shared" si="14"/>
        <v>0</v>
      </c>
      <c r="F163" s="94">
        <f t="shared" ref="F163:F226" si="17">IF(C163="",0,IF(C162="",$E$21-E163,IF(C163&lt;&gt;"",F162-E163)))</f>
        <v>0</v>
      </c>
      <c r="G163" s="94">
        <f>IF(AND(C163&lt;&gt;"",SUM(G$34:G162)&lt;E$25),$E$25/$E$29,0)</f>
        <v>0</v>
      </c>
      <c r="H163" s="94">
        <f t="shared" ref="H163:H226" si="18">IF(C163&lt;&gt;"",G163+H162,0)</f>
        <v>0</v>
      </c>
      <c r="I163" s="94">
        <f t="shared" si="13"/>
        <v>0</v>
      </c>
      <c r="J163" s="320" t="str">
        <f t="shared" ref="J163:J226" si="19">IF(OR(MONTH(A163)=1,MONTH(A163)=2,MONTH(A163)=3,MONTH(A163)=4,MONTH(A163)=5,MONTH(A163)=6),YEAR(A163)-1&amp;"–"&amp;YEAR(A163),YEAR(A163)&amp;"–"&amp;YEAR(A163)+1)</f>
        <v>2032–2033</v>
      </c>
      <c r="L163" s="356"/>
      <c r="N163" s="95"/>
    </row>
    <row r="164" spans="1:14" x14ac:dyDescent="0.3">
      <c r="A164" s="354">
        <v>48700</v>
      </c>
      <c r="B164" s="92">
        <f t="shared" si="15"/>
        <v>0</v>
      </c>
      <c r="C164" s="93"/>
      <c r="D164" s="94">
        <f t="shared" si="16"/>
        <v>0</v>
      </c>
      <c r="E164" s="355">
        <f t="shared" si="14"/>
        <v>0</v>
      </c>
      <c r="F164" s="94">
        <f t="shared" si="17"/>
        <v>0</v>
      </c>
      <c r="G164" s="94">
        <f>IF(AND(C164&lt;&gt;"",SUM(G$34:G163)&lt;E$25),$E$25/$E$29,0)</f>
        <v>0</v>
      </c>
      <c r="H164" s="94">
        <f t="shared" si="18"/>
        <v>0</v>
      </c>
      <c r="I164" s="94">
        <f t="shared" ref="I164:I227" si="20">IF(C164&lt;&gt;"",$E$25-H164,0)</f>
        <v>0</v>
      </c>
      <c r="J164" s="320" t="str">
        <f t="shared" si="19"/>
        <v>2032–2033</v>
      </c>
      <c r="L164" s="356"/>
      <c r="N164" s="95"/>
    </row>
    <row r="165" spans="1:14" x14ac:dyDescent="0.3">
      <c r="A165" s="354">
        <v>48731</v>
      </c>
      <c r="B165" s="92">
        <f t="shared" si="15"/>
        <v>0</v>
      </c>
      <c r="C165" s="93"/>
      <c r="D165" s="94">
        <f t="shared" si="16"/>
        <v>0</v>
      </c>
      <c r="E165" s="355">
        <f t="shared" si="14"/>
        <v>0</v>
      </c>
      <c r="F165" s="94">
        <f t="shared" si="17"/>
        <v>0</v>
      </c>
      <c r="G165" s="94">
        <f>IF(AND(C165&lt;&gt;"",SUM(G$34:G164)&lt;E$25),$E$25/$E$29,0)</f>
        <v>0</v>
      </c>
      <c r="H165" s="94">
        <f t="shared" si="18"/>
        <v>0</v>
      </c>
      <c r="I165" s="94">
        <f t="shared" si="20"/>
        <v>0</v>
      </c>
      <c r="J165" s="320" t="str">
        <f t="shared" si="19"/>
        <v>2032–2033</v>
      </c>
      <c r="L165" s="356"/>
      <c r="N165" s="95"/>
    </row>
    <row r="166" spans="1:14" x14ac:dyDescent="0.3">
      <c r="A166" s="354">
        <v>48761</v>
      </c>
      <c r="B166" s="92">
        <f t="shared" si="15"/>
        <v>0</v>
      </c>
      <c r="C166" s="93"/>
      <c r="D166" s="94">
        <f t="shared" si="16"/>
        <v>0</v>
      </c>
      <c r="E166" s="355">
        <f t="shared" si="14"/>
        <v>0</v>
      </c>
      <c r="F166" s="94">
        <f t="shared" si="17"/>
        <v>0</v>
      </c>
      <c r="G166" s="94">
        <f>IF(AND(C166&lt;&gt;"",SUM(G$34:G165)&lt;E$25),$E$25/$E$29,0)</f>
        <v>0</v>
      </c>
      <c r="H166" s="94">
        <f t="shared" si="18"/>
        <v>0</v>
      </c>
      <c r="I166" s="94">
        <f t="shared" si="20"/>
        <v>0</v>
      </c>
      <c r="J166" s="320" t="str">
        <f t="shared" si="19"/>
        <v>2033–2034</v>
      </c>
      <c r="L166" s="356"/>
      <c r="N166" s="95"/>
    </row>
    <row r="167" spans="1:14" x14ac:dyDescent="0.3">
      <c r="A167" s="354">
        <v>48792</v>
      </c>
      <c r="B167" s="92">
        <f t="shared" si="15"/>
        <v>0</v>
      </c>
      <c r="C167" s="93"/>
      <c r="D167" s="94">
        <f t="shared" si="16"/>
        <v>0</v>
      </c>
      <c r="E167" s="355">
        <f t="shared" si="14"/>
        <v>0</v>
      </c>
      <c r="F167" s="94">
        <f t="shared" si="17"/>
        <v>0</v>
      </c>
      <c r="G167" s="94">
        <f>IF(AND(C167&lt;&gt;"",SUM(G$34:G166)&lt;E$25),$E$25/$E$29,0)</f>
        <v>0</v>
      </c>
      <c r="H167" s="94">
        <f t="shared" si="18"/>
        <v>0</v>
      </c>
      <c r="I167" s="94">
        <f t="shared" si="20"/>
        <v>0</v>
      </c>
      <c r="J167" s="320" t="str">
        <f t="shared" si="19"/>
        <v>2033–2034</v>
      </c>
      <c r="L167" s="356"/>
      <c r="N167" s="95"/>
    </row>
    <row r="168" spans="1:14" x14ac:dyDescent="0.3">
      <c r="A168" s="354">
        <v>48823</v>
      </c>
      <c r="B168" s="92">
        <f t="shared" si="15"/>
        <v>0</v>
      </c>
      <c r="C168" s="93"/>
      <c r="D168" s="94">
        <f t="shared" si="16"/>
        <v>0</v>
      </c>
      <c r="E168" s="355">
        <f t="shared" si="14"/>
        <v>0</v>
      </c>
      <c r="F168" s="94">
        <f t="shared" si="17"/>
        <v>0</v>
      </c>
      <c r="G168" s="94">
        <f>IF(AND(C168&lt;&gt;"",SUM(G$34:G167)&lt;E$25),$E$25/$E$29,0)</f>
        <v>0</v>
      </c>
      <c r="H168" s="94">
        <f t="shared" si="18"/>
        <v>0</v>
      </c>
      <c r="I168" s="94">
        <f t="shared" si="20"/>
        <v>0</v>
      </c>
      <c r="J168" s="320" t="str">
        <f t="shared" si="19"/>
        <v>2033–2034</v>
      </c>
      <c r="L168" s="356"/>
      <c r="N168" s="95"/>
    </row>
    <row r="169" spans="1:14" x14ac:dyDescent="0.3">
      <c r="A169" s="354">
        <v>48853</v>
      </c>
      <c r="B169" s="92">
        <f t="shared" si="15"/>
        <v>0</v>
      </c>
      <c r="C169" s="93"/>
      <c r="D169" s="94">
        <f t="shared" si="16"/>
        <v>0</v>
      </c>
      <c r="E169" s="355">
        <f t="shared" si="14"/>
        <v>0</v>
      </c>
      <c r="F169" s="94">
        <f t="shared" si="17"/>
        <v>0</v>
      </c>
      <c r="G169" s="94">
        <f>IF(AND(C169&lt;&gt;"",SUM(G$34:G168)&lt;E$25),$E$25/$E$29,0)</f>
        <v>0</v>
      </c>
      <c r="H169" s="94">
        <f t="shared" si="18"/>
        <v>0</v>
      </c>
      <c r="I169" s="94">
        <f t="shared" si="20"/>
        <v>0</v>
      </c>
      <c r="J169" s="320" t="str">
        <f t="shared" si="19"/>
        <v>2033–2034</v>
      </c>
      <c r="L169" s="356"/>
      <c r="N169" s="95"/>
    </row>
    <row r="170" spans="1:14" x14ac:dyDescent="0.3">
      <c r="A170" s="354">
        <v>48884</v>
      </c>
      <c r="B170" s="92">
        <f t="shared" si="15"/>
        <v>0</v>
      </c>
      <c r="C170" s="93"/>
      <c r="D170" s="94">
        <f t="shared" si="16"/>
        <v>0</v>
      </c>
      <c r="E170" s="355">
        <f t="shared" si="14"/>
        <v>0</v>
      </c>
      <c r="F170" s="94">
        <f t="shared" si="17"/>
        <v>0</v>
      </c>
      <c r="G170" s="94">
        <f>IF(AND(C170&lt;&gt;"",SUM(G$34:G169)&lt;E$25),$E$25/$E$29,0)</f>
        <v>0</v>
      </c>
      <c r="H170" s="94">
        <f t="shared" si="18"/>
        <v>0</v>
      </c>
      <c r="I170" s="94">
        <f t="shared" si="20"/>
        <v>0</v>
      </c>
      <c r="J170" s="320" t="str">
        <f t="shared" si="19"/>
        <v>2033–2034</v>
      </c>
      <c r="L170" s="356"/>
      <c r="N170" s="95"/>
    </row>
    <row r="171" spans="1:14" x14ac:dyDescent="0.3">
      <c r="A171" s="354">
        <v>48914</v>
      </c>
      <c r="B171" s="92">
        <f t="shared" si="15"/>
        <v>0</v>
      </c>
      <c r="C171" s="93"/>
      <c r="D171" s="94">
        <f t="shared" si="16"/>
        <v>0</v>
      </c>
      <c r="E171" s="355">
        <f t="shared" si="14"/>
        <v>0</v>
      </c>
      <c r="F171" s="94">
        <f t="shared" si="17"/>
        <v>0</v>
      </c>
      <c r="G171" s="94">
        <f>IF(AND(C171&lt;&gt;"",SUM(G$34:G170)&lt;E$25),$E$25/$E$29,0)</f>
        <v>0</v>
      </c>
      <c r="H171" s="94">
        <f t="shared" si="18"/>
        <v>0</v>
      </c>
      <c r="I171" s="94">
        <f t="shared" si="20"/>
        <v>0</v>
      </c>
      <c r="J171" s="320" t="str">
        <f t="shared" si="19"/>
        <v>2033–2034</v>
      </c>
      <c r="L171" s="356"/>
      <c r="N171" s="95"/>
    </row>
    <row r="172" spans="1:14" x14ac:dyDescent="0.3">
      <c r="A172" s="354">
        <v>48945</v>
      </c>
      <c r="B172" s="92">
        <f t="shared" si="15"/>
        <v>0</v>
      </c>
      <c r="C172" s="93"/>
      <c r="D172" s="94">
        <f t="shared" si="16"/>
        <v>0</v>
      </c>
      <c r="E172" s="355">
        <f t="shared" si="14"/>
        <v>0</v>
      </c>
      <c r="F172" s="94">
        <f t="shared" si="17"/>
        <v>0</v>
      </c>
      <c r="G172" s="94">
        <f>IF(AND(C172&lt;&gt;"",SUM(G$34:G171)&lt;E$25),$E$25/$E$29,0)</f>
        <v>0</v>
      </c>
      <c r="H172" s="94">
        <f t="shared" si="18"/>
        <v>0</v>
      </c>
      <c r="I172" s="94">
        <f t="shared" si="20"/>
        <v>0</v>
      </c>
      <c r="J172" s="320" t="str">
        <f t="shared" si="19"/>
        <v>2033–2034</v>
      </c>
      <c r="L172" s="356"/>
      <c r="N172" s="95"/>
    </row>
    <row r="173" spans="1:14" x14ac:dyDescent="0.3">
      <c r="A173" s="354">
        <v>48976</v>
      </c>
      <c r="B173" s="92">
        <f t="shared" si="15"/>
        <v>0</v>
      </c>
      <c r="C173" s="93"/>
      <c r="D173" s="94">
        <f t="shared" si="16"/>
        <v>0</v>
      </c>
      <c r="E173" s="355">
        <f t="shared" si="14"/>
        <v>0</v>
      </c>
      <c r="F173" s="94">
        <f t="shared" si="17"/>
        <v>0</v>
      </c>
      <c r="G173" s="94">
        <f>IF(AND(C173&lt;&gt;"",SUM(G$34:G172)&lt;E$25),$E$25/$E$29,0)</f>
        <v>0</v>
      </c>
      <c r="H173" s="94">
        <f t="shared" si="18"/>
        <v>0</v>
      </c>
      <c r="I173" s="94">
        <f t="shared" si="20"/>
        <v>0</v>
      </c>
      <c r="J173" s="320" t="str">
        <f t="shared" si="19"/>
        <v>2033–2034</v>
      </c>
      <c r="L173" s="356"/>
      <c r="N173" s="95"/>
    </row>
    <row r="174" spans="1:14" x14ac:dyDescent="0.3">
      <c r="A174" s="354">
        <v>49004</v>
      </c>
      <c r="B174" s="92">
        <f t="shared" si="15"/>
        <v>0</v>
      </c>
      <c r="C174" s="93"/>
      <c r="D174" s="94">
        <f t="shared" si="16"/>
        <v>0</v>
      </c>
      <c r="E174" s="355">
        <f t="shared" si="14"/>
        <v>0</v>
      </c>
      <c r="F174" s="94">
        <f t="shared" si="17"/>
        <v>0</v>
      </c>
      <c r="G174" s="94">
        <f>IF(AND(C174&lt;&gt;"",SUM(G$34:G173)&lt;E$25),$E$25/$E$29,0)</f>
        <v>0</v>
      </c>
      <c r="H174" s="94">
        <f t="shared" si="18"/>
        <v>0</v>
      </c>
      <c r="I174" s="94">
        <f t="shared" si="20"/>
        <v>0</v>
      </c>
      <c r="J174" s="320" t="str">
        <f t="shared" si="19"/>
        <v>2033–2034</v>
      </c>
      <c r="L174" s="356"/>
      <c r="N174" s="95"/>
    </row>
    <row r="175" spans="1:14" x14ac:dyDescent="0.3">
      <c r="A175" s="354">
        <v>49035</v>
      </c>
      <c r="B175" s="92">
        <f t="shared" si="15"/>
        <v>0</v>
      </c>
      <c r="C175" s="93"/>
      <c r="D175" s="94">
        <f t="shared" si="16"/>
        <v>0</v>
      </c>
      <c r="E175" s="355">
        <f t="shared" si="14"/>
        <v>0</v>
      </c>
      <c r="F175" s="94">
        <f t="shared" si="17"/>
        <v>0</v>
      </c>
      <c r="G175" s="94">
        <f>IF(AND(C175&lt;&gt;"",SUM(G$34:G174)&lt;E$25),$E$25/$E$29,0)</f>
        <v>0</v>
      </c>
      <c r="H175" s="94">
        <f t="shared" si="18"/>
        <v>0</v>
      </c>
      <c r="I175" s="94">
        <f t="shared" si="20"/>
        <v>0</v>
      </c>
      <c r="J175" s="320" t="str">
        <f t="shared" si="19"/>
        <v>2033–2034</v>
      </c>
      <c r="L175" s="356"/>
      <c r="N175" s="95"/>
    </row>
    <row r="176" spans="1:14" x14ac:dyDescent="0.3">
      <c r="A176" s="354">
        <v>49065</v>
      </c>
      <c r="B176" s="92">
        <f t="shared" si="15"/>
        <v>0</v>
      </c>
      <c r="C176" s="93"/>
      <c r="D176" s="94">
        <f t="shared" si="16"/>
        <v>0</v>
      </c>
      <c r="E176" s="355">
        <f t="shared" si="14"/>
        <v>0</v>
      </c>
      <c r="F176" s="94">
        <f t="shared" si="17"/>
        <v>0</v>
      </c>
      <c r="G176" s="94">
        <f>IF(AND(C176&lt;&gt;"",SUM(G$34:G175)&lt;E$25),$E$25/$E$29,0)</f>
        <v>0</v>
      </c>
      <c r="H176" s="94">
        <f t="shared" si="18"/>
        <v>0</v>
      </c>
      <c r="I176" s="94">
        <f t="shared" si="20"/>
        <v>0</v>
      </c>
      <c r="J176" s="320" t="str">
        <f t="shared" si="19"/>
        <v>2033–2034</v>
      </c>
      <c r="L176" s="356"/>
      <c r="N176" s="95"/>
    </row>
    <row r="177" spans="1:14" x14ac:dyDescent="0.3">
      <c r="A177" s="354">
        <v>49096</v>
      </c>
      <c r="B177" s="92">
        <f t="shared" si="15"/>
        <v>0</v>
      </c>
      <c r="C177" s="93"/>
      <c r="D177" s="94">
        <f t="shared" si="16"/>
        <v>0</v>
      </c>
      <c r="E177" s="355">
        <f t="shared" si="14"/>
        <v>0</v>
      </c>
      <c r="F177" s="94">
        <f t="shared" si="17"/>
        <v>0</v>
      </c>
      <c r="G177" s="94">
        <f>IF(AND(C177&lt;&gt;"",SUM(G$34:G176)&lt;E$25),$E$25/$E$29,0)</f>
        <v>0</v>
      </c>
      <c r="H177" s="94">
        <f t="shared" si="18"/>
        <v>0</v>
      </c>
      <c r="I177" s="94">
        <f t="shared" si="20"/>
        <v>0</v>
      </c>
      <c r="J177" s="320" t="str">
        <f t="shared" si="19"/>
        <v>2033–2034</v>
      </c>
      <c r="L177" s="356"/>
      <c r="N177" s="95"/>
    </row>
    <row r="178" spans="1:14" x14ac:dyDescent="0.3">
      <c r="A178" s="354">
        <v>49126</v>
      </c>
      <c r="B178" s="92">
        <f t="shared" si="15"/>
        <v>0</v>
      </c>
      <c r="C178" s="93"/>
      <c r="D178" s="94">
        <f t="shared" si="16"/>
        <v>0</v>
      </c>
      <c r="E178" s="355">
        <f t="shared" si="14"/>
        <v>0</v>
      </c>
      <c r="F178" s="94">
        <f t="shared" si="17"/>
        <v>0</v>
      </c>
      <c r="G178" s="94">
        <f>IF(AND(C178&lt;&gt;"",SUM(G$34:G177)&lt;E$25),$E$25/$E$29,0)</f>
        <v>0</v>
      </c>
      <c r="H178" s="94">
        <f t="shared" si="18"/>
        <v>0</v>
      </c>
      <c r="I178" s="94">
        <f t="shared" si="20"/>
        <v>0</v>
      </c>
      <c r="J178" s="320" t="str">
        <f t="shared" si="19"/>
        <v>2034–2035</v>
      </c>
      <c r="L178" s="356"/>
      <c r="N178" s="95"/>
    </row>
    <row r="179" spans="1:14" x14ac:dyDescent="0.3">
      <c r="A179" s="354">
        <v>49157</v>
      </c>
      <c r="B179" s="92">
        <f t="shared" si="15"/>
        <v>0</v>
      </c>
      <c r="C179" s="93"/>
      <c r="D179" s="94">
        <f t="shared" si="16"/>
        <v>0</v>
      </c>
      <c r="E179" s="355">
        <f t="shared" si="14"/>
        <v>0</v>
      </c>
      <c r="F179" s="94">
        <f t="shared" si="17"/>
        <v>0</v>
      </c>
      <c r="G179" s="94">
        <f>IF(AND(C179&lt;&gt;"",SUM(G$34:G178)&lt;E$25),$E$25/$E$29,0)</f>
        <v>0</v>
      </c>
      <c r="H179" s="94">
        <f t="shared" si="18"/>
        <v>0</v>
      </c>
      <c r="I179" s="94">
        <f t="shared" si="20"/>
        <v>0</v>
      </c>
      <c r="J179" s="320" t="str">
        <f t="shared" si="19"/>
        <v>2034–2035</v>
      </c>
      <c r="L179" s="356"/>
      <c r="N179" s="95"/>
    </row>
    <row r="180" spans="1:14" x14ac:dyDescent="0.3">
      <c r="A180" s="354">
        <v>49188</v>
      </c>
      <c r="B180" s="92">
        <f t="shared" si="15"/>
        <v>0</v>
      </c>
      <c r="C180" s="93"/>
      <c r="D180" s="94">
        <f t="shared" si="16"/>
        <v>0</v>
      </c>
      <c r="E180" s="355">
        <f t="shared" si="14"/>
        <v>0</v>
      </c>
      <c r="F180" s="94">
        <f t="shared" si="17"/>
        <v>0</v>
      </c>
      <c r="G180" s="94">
        <f>IF(AND(C180&lt;&gt;"",SUM(G$34:G179)&lt;E$25),$E$25/$E$29,0)</f>
        <v>0</v>
      </c>
      <c r="H180" s="94">
        <f t="shared" si="18"/>
        <v>0</v>
      </c>
      <c r="I180" s="94">
        <f t="shared" si="20"/>
        <v>0</v>
      </c>
      <c r="J180" s="320" t="str">
        <f t="shared" si="19"/>
        <v>2034–2035</v>
      </c>
      <c r="L180" s="356"/>
      <c r="N180" s="95"/>
    </row>
    <row r="181" spans="1:14" x14ac:dyDescent="0.3">
      <c r="A181" s="354">
        <v>49218</v>
      </c>
      <c r="B181" s="92">
        <f t="shared" si="15"/>
        <v>0</v>
      </c>
      <c r="C181" s="93"/>
      <c r="D181" s="94">
        <f t="shared" si="16"/>
        <v>0</v>
      </c>
      <c r="E181" s="355">
        <f t="shared" si="14"/>
        <v>0</v>
      </c>
      <c r="F181" s="94">
        <f t="shared" si="17"/>
        <v>0</v>
      </c>
      <c r="G181" s="94">
        <f>IF(AND(C181&lt;&gt;"",SUM(G$34:G180)&lt;E$25),$E$25/$E$29,0)</f>
        <v>0</v>
      </c>
      <c r="H181" s="94">
        <f t="shared" si="18"/>
        <v>0</v>
      </c>
      <c r="I181" s="94">
        <f t="shared" si="20"/>
        <v>0</v>
      </c>
      <c r="J181" s="320" t="str">
        <f t="shared" si="19"/>
        <v>2034–2035</v>
      </c>
      <c r="L181" s="356"/>
      <c r="N181" s="95"/>
    </row>
    <row r="182" spans="1:14" x14ac:dyDescent="0.3">
      <c r="A182" s="354">
        <v>49249</v>
      </c>
      <c r="B182" s="92">
        <f t="shared" si="15"/>
        <v>0</v>
      </c>
      <c r="C182" s="93"/>
      <c r="D182" s="94">
        <f t="shared" si="16"/>
        <v>0</v>
      </c>
      <c r="E182" s="355">
        <f t="shared" si="14"/>
        <v>0</v>
      </c>
      <c r="F182" s="94">
        <f t="shared" si="17"/>
        <v>0</v>
      </c>
      <c r="G182" s="94">
        <f>IF(AND(C182&lt;&gt;"",SUM(G$34:G181)&lt;E$25),$E$25/$E$29,0)</f>
        <v>0</v>
      </c>
      <c r="H182" s="94">
        <f t="shared" si="18"/>
        <v>0</v>
      </c>
      <c r="I182" s="94">
        <f t="shared" si="20"/>
        <v>0</v>
      </c>
      <c r="J182" s="320" t="str">
        <f t="shared" si="19"/>
        <v>2034–2035</v>
      </c>
      <c r="L182" s="356"/>
      <c r="N182" s="95"/>
    </row>
    <row r="183" spans="1:14" x14ac:dyDescent="0.3">
      <c r="A183" s="354">
        <v>49279</v>
      </c>
      <c r="B183" s="92">
        <f t="shared" si="15"/>
        <v>0</v>
      </c>
      <c r="C183" s="93"/>
      <c r="D183" s="94">
        <f t="shared" si="16"/>
        <v>0</v>
      </c>
      <c r="E183" s="355">
        <f t="shared" si="14"/>
        <v>0</v>
      </c>
      <c r="F183" s="94">
        <f t="shared" si="17"/>
        <v>0</v>
      </c>
      <c r="G183" s="94">
        <f>IF(AND(C183&lt;&gt;"",SUM(G$34:G182)&lt;E$25),$E$25/$E$29,0)</f>
        <v>0</v>
      </c>
      <c r="H183" s="94">
        <f t="shared" si="18"/>
        <v>0</v>
      </c>
      <c r="I183" s="94">
        <f t="shared" si="20"/>
        <v>0</v>
      </c>
      <c r="J183" s="320" t="str">
        <f t="shared" si="19"/>
        <v>2034–2035</v>
      </c>
      <c r="L183" s="356"/>
      <c r="N183" s="95"/>
    </row>
    <row r="184" spans="1:14" x14ac:dyDescent="0.3">
      <c r="A184" s="354">
        <v>49310</v>
      </c>
      <c r="B184" s="92">
        <f t="shared" si="15"/>
        <v>0</v>
      </c>
      <c r="C184" s="93"/>
      <c r="D184" s="94">
        <f t="shared" si="16"/>
        <v>0</v>
      </c>
      <c r="E184" s="355">
        <f t="shared" si="14"/>
        <v>0</v>
      </c>
      <c r="F184" s="94">
        <f t="shared" si="17"/>
        <v>0</v>
      </c>
      <c r="G184" s="94">
        <f>IF(AND(C184&lt;&gt;"",SUM(G$34:G183)&lt;E$25),$E$25/$E$29,0)</f>
        <v>0</v>
      </c>
      <c r="H184" s="94">
        <f t="shared" si="18"/>
        <v>0</v>
      </c>
      <c r="I184" s="94">
        <f t="shared" si="20"/>
        <v>0</v>
      </c>
      <c r="J184" s="320" t="str">
        <f t="shared" si="19"/>
        <v>2034–2035</v>
      </c>
      <c r="L184" s="356"/>
      <c r="N184" s="95"/>
    </row>
    <row r="185" spans="1:14" x14ac:dyDescent="0.3">
      <c r="A185" s="354">
        <v>49341</v>
      </c>
      <c r="B185" s="92">
        <f t="shared" si="15"/>
        <v>0</v>
      </c>
      <c r="C185" s="93"/>
      <c r="D185" s="94">
        <f t="shared" si="16"/>
        <v>0</v>
      </c>
      <c r="E185" s="355">
        <f t="shared" si="14"/>
        <v>0</v>
      </c>
      <c r="F185" s="94">
        <f t="shared" si="17"/>
        <v>0</v>
      </c>
      <c r="G185" s="94">
        <f>IF(AND(C185&lt;&gt;"",SUM(G$34:G184)&lt;E$25),$E$25/$E$29,0)</f>
        <v>0</v>
      </c>
      <c r="H185" s="94">
        <f t="shared" si="18"/>
        <v>0</v>
      </c>
      <c r="I185" s="94">
        <f t="shared" si="20"/>
        <v>0</v>
      </c>
      <c r="J185" s="320" t="str">
        <f t="shared" si="19"/>
        <v>2034–2035</v>
      </c>
      <c r="L185" s="356"/>
      <c r="N185" s="95"/>
    </row>
    <row r="186" spans="1:14" x14ac:dyDescent="0.3">
      <c r="A186" s="354">
        <v>49369</v>
      </c>
      <c r="B186" s="92">
        <f t="shared" si="15"/>
        <v>0</v>
      </c>
      <c r="C186" s="93"/>
      <c r="D186" s="94">
        <f t="shared" si="16"/>
        <v>0</v>
      </c>
      <c r="E186" s="355">
        <f t="shared" si="14"/>
        <v>0</v>
      </c>
      <c r="F186" s="94">
        <f t="shared" si="17"/>
        <v>0</v>
      </c>
      <c r="G186" s="94">
        <f>IF(AND(C186&lt;&gt;"",SUM(G$34:G185)&lt;E$25),$E$25/$E$29,0)</f>
        <v>0</v>
      </c>
      <c r="H186" s="94">
        <f t="shared" si="18"/>
        <v>0</v>
      </c>
      <c r="I186" s="94">
        <f t="shared" si="20"/>
        <v>0</v>
      </c>
      <c r="J186" s="320" t="str">
        <f t="shared" si="19"/>
        <v>2034–2035</v>
      </c>
      <c r="L186" s="356"/>
      <c r="N186" s="95"/>
    </row>
    <row r="187" spans="1:14" x14ac:dyDescent="0.3">
      <c r="A187" s="354">
        <v>49400</v>
      </c>
      <c r="B187" s="92">
        <f t="shared" si="15"/>
        <v>0</v>
      </c>
      <c r="C187" s="93"/>
      <c r="D187" s="94">
        <f t="shared" si="16"/>
        <v>0</v>
      </c>
      <c r="E187" s="355">
        <f t="shared" si="14"/>
        <v>0</v>
      </c>
      <c r="F187" s="94">
        <f t="shared" si="17"/>
        <v>0</v>
      </c>
      <c r="G187" s="94">
        <f>IF(AND(C187&lt;&gt;"",SUM(G$34:G186)&lt;E$25),$E$25/$E$29,0)</f>
        <v>0</v>
      </c>
      <c r="H187" s="94">
        <f t="shared" si="18"/>
        <v>0</v>
      </c>
      <c r="I187" s="94">
        <f t="shared" si="20"/>
        <v>0</v>
      </c>
      <c r="J187" s="320" t="str">
        <f t="shared" si="19"/>
        <v>2034–2035</v>
      </c>
      <c r="L187" s="356"/>
      <c r="N187" s="95"/>
    </row>
    <row r="188" spans="1:14" x14ac:dyDescent="0.3">
      <c r="A188" s="354">
        <v>49430</v>
      </c>
      <c r="B188" s="92">
        <f t="shared" si="15"/>
        <v>0</v>
      </c>
      <c r="C188" s="93"/>
      <c r="D188" s="94">
        <f t="shared" si="16"/>
        <v>0</v>
      </c>
      <c r="E188" s="355">
        <f t="shared" si="14"/>
        <v>0</v>
      </c>
      <c r="F188" s="94">
        <f t="shared" si="17"/>
        <v>0</v>
      </c>
      <c r="G188" s="94">
        <f>IF(AND(C188&lt;&gt;"",SUM(G$34:G187)&lt;E$25),$E$25/$E$29,0)</f>
        <v>0</v>
      </c>
      <c r="H188" s="94">
        <f t="shared" si="18"/>
        <v>0</v>
      </c>
      <c r="I188" s="94">
        <f t="shared" si="20"/>
        <v>0</v>
      </c>
      <c r="J188" s="320" t="str">
        <f t="shared" si="19"/>
        <v>2034–2035</v>
      </c>
      <c r="L188" s="356"/>
      <c r="N188" s="95"/>
    </row>
    <row r="189" spans="1:14" x14ac:dyDescent="0.3">
      <c r="A189" s="354">
        <v>49461</v>
      </c>
      <c r="B189" s="92">
        <f t="shared" si="15"/>
        <v>0</v>
      </c>
      <c r="C189" s="93"/>
      <c r="D189" s="94">
        <f t="shared" si="16"/>
        <v>0</v>
      </c>
      <c r="E189" s="355">
        <f t="shared" si="14"/>
        <v>0</v>
      </c>
      <c r="F189" s="94">
        <f t="shared" si="17"/>
        <v>0</v>
      </c>
      <c r="G189" s="94">
        <f>IF(AND(C189&lt;&gt;"",SUM(G$34:G188)&lt;E$25),$E$25/$E$29,0)</f>
        <v>0</v>
      </c>
      <c r="H189" s="94">
        <f t="shared" si="18"/>
        <v>0</v>
      </c>
      <c r="I189" s="94">
        <f t="shared" si="20"/>
        <v>0</v>
      </c>
      <c r="J189" s="320" t="str">
        <f t="shared" si="19"/>
        <v>2034–2035</v>
      </c>
      <c r="L189" s="356"/>
      <c r="N189" s="95"/>
    </row>
    <row r="190" spans="1:14" x14ac:dyDescent="0.3">
      <c r="A190" s="354">
        <v>49491</v>
      </c>
      <c r="B190" s="92">
        <f t="shared" si="15"/>
        <v>0</v>
      </c>
      <c r="C190" s="93"/>
      <c r="D190" s="94">
        <f t="shared" si="16"/>
        <v>0</v>
      </c>
      <c r="E190" s="355">
        <f t="shared" si="14"/>
        <v>0</v>
      </c>
      <c r="F190" s="94">
        <f t="shared" si="17"/>
        <v>0</v>
      </c>
      <c r="G190" s="94">
        <f>IF(AND(C190&lt;&gt;"",SUM(G$34:G189)&lt;E$25),$E$25/$E$29,0)</f>
        <v>0</v>
      </c>
      <c r="H190" s="94">
        <f t="shared" si="18"/>
        <v>0</v>
      </c>
      <c r="I190" s="94">
        <f t="shared" si="20"/>
        <v>0</v>
      </c>
      <c r="J190" s="320" t="str">
        <f t="shared" si="19"/>
        <v>2035–2036</v>
      </c>
      <c r="L190" s="356"/>
      <c r="N190" s="95"/>
    </row>
    <row r="191" spans="1:14" x14ac:dyDescent="0.3">
      <c r="A191" s="354">
        <v>49522</v>
      </c>
      <c r="B191" s="92">
        <f t="shared" si="15"/>
        <v>0</v>
      </c>
      <c r="C191" s="93"/>
      <c r="D191" s="94">
        <f t="shared" si="16"/>
        <v>0</v>
      </c>
      <c r="E191" s="355">
        <f t="shared" si="14"/>
        <v>0</v>
      </c>
      <c r="F191" s="94">
        <f t="shared" si="17"/>
        <v>0</v>
      </c>
      <c r="G191" s="94">
        <f>IF(AND(C191&lt;&gt;"",SUM(G$34:G190)&lt;E$25),$E$25/$E$29,0)</f>
        <v>0</v>
      </c>
      <c r="H191" s="94">
        <f t="shared" si="18"/>
        <v>0</v>
      </c>
      <c r="I191" s="94">
        <f t="shared" si="20"/>
        <v>0</v>
      </c>
      <c r="J191" s="320" t="str">
        <f t="shared" si="19"/>
        <v>2035–2036</v>
      </c>
      <c r="L191" s="356"/>
      <c r="N191" s="95"/>
    </row>
    <row r="192" spans="1:14" x14ac:dyDescent="0.3">
      <c r="A192" s="354">
        <v>49553</v>
      </c>
      <c r="B192" s="92">
        <f t="shared" si="15"/>
        <v>0</v>
      </c>
      <c r="C192" s="93"/>
      <c r="D192" s="94">
        <f t="shared" si="16"/>
        <v>0</v>
      </c>
      <c r="E192" s="355">
        <f t="shared" si="14"/>
        <v>0</v>
      </c>
      <c r="F192" s="94">
        <f t="shared" si="17"/>
        <v>0</v>
      </c>
      <c r="G192" s="94">
        <f>IF(AND(C192&lt;&gt;"",SUM(G$34:G191)&lt;E$25),$E$25/$E$29,0)</f>
        <v>0</v>
      </c>
      <c r="H192" s="94">
        <f t="shared" si="18"/>
        <v>0</v>
      </c>
      <c r="I192" s="94">
        <f t="shared" si="20"/>
        <v>0</v>
      </c>
      <c r="J192" s="320" t="str">
        <f t="shared" si="19"/>
        <v>2035–2036</v>
      </c>
      <c r="L192" s="356"/>
      <c r="N192" s="95"/>
    </row>
    <row r="193" spans="1:14" x14ac:dyDescent="0.3">
      <c r="A193" s="354">
        <v>49583</v>
      </c>
      <c r="B193" s="92">
        <f t="shared" si="15"/>
        <v>0</v>
      </c>
      <c r="C193" s="93"/>
      <c r="D193" s="94">
        <f t="shared" si="16"/>
        <v>0</v>
      </c>
      <c r="E193" s="355">
        <f t="shared" si="14"/>
        <v>0</v>
      </c>
      <c r="F193" s="94">
        <f t="shared" si="17"/>
        <v>0</v>
      </c>
      <c r="G193" s="94">
        <f>IF(AND(C193&lt;&gt;"",SUM(G$34:G192)&lt;E$25),$E$25/$E$29,0)</f>
        <v>0</v>
      </c>
      <c r="H193" s="94">
        <f t="shared" si="18"/>
        <v>0</v>
      </c>
      <c r="I193" s="94">
        <f t="shared" si="20"/>
        <v>0</v>
      </c>
      <c r="J193" s="320" t="str">
        <f t="shared" si="19"/>
        <v>2035–2036</v>
      </c>
      <c r="L193" s="356"/>
      <c r="N193" s="95"/>
    </row>
    <row r="194" spans="1:14" x14ac:dyDescent="0.3">
      <c r="A194" s="354">
        <v>49614</v>
      </c>
      <c r="B194" s="92">
        <f t="shared" si="15"/>
        <v>0</v>
      </c>
      <c r="C194" s="93"/>
      <c r="D194" s="94">
        <f t="shared" si="16"/>
        <v>0</v>
      </c>
      <c r="E194" s="355">
        <f t="shared" si="14"/>
        <v>0</v>
      </c>
      <c r="F194" s="94">
        <f t="shared" si="17"/>
        <v>0</v>
      </c>
      <c r="G194" s="94">
        <f>IF(AND(C194&lt;&gt;"",SUM(G$34:G193)&lt;E$25),$E$25/$E$29,0)</f>
        <v>0</v>
      </c>
      <c r="H194" s="94">
        <f t="shared" si="18"/>
        <v>0</v>
      </c>
      <c r="I194" s="94">
        <f t="shared" si="20"/>
        <v>0</v>
      </c>
      <c r="J194" s="320" t="str">
        <f t="shared" si="19"/>
        <v>2035–2036</v>
      </c>
      <c r="L194" s="356"/>
      <c r="N194" s="95"/>
    </row>
    <row r="195" spans="1:14" x14ac:dyDescent="0.3">
      <c r="A195" s="354">
        <v>49644</v>
      </c>
      <c r="B195" s="92">
        <f t="shared" si="15"/>
        <v>0</v>
      </c>
      <c r="C195" s="93"/>
      <c r="D195" s="94">
        <f t="shared" si="16"/>
        <v>0</v>
      </c>
      <c r="E195" s="355">
        <f t="shared" si="14"/>
        <v>0</v>
      </c>
      <c r="F195" s="94">
        <f t="shared" si="17"/>
        <v>0</v>
      </c>
      <c r="G195" s="94">
        <f>IF(AND(C195&lt;&gt;"",SUM(G$34:G194)&lt;E$25),$E$25/$E$29,0)</f>
        <v>0</v>
      </c>
      <c r="H195" s="94">
        <f t="shared" si="18"/>
        <v>0</v>
      </c>
      <c r="I195" s="94">
        <f t="shared" si="20"/>
        <v>0</v>
      </c>
      <c r="J195" s="320" t="str">
        <f t="shared" si="19"/>
        <v>2035–2036</v>
      </c>
      <c r="L195" s="356"/>
      <c r="N195" s="95"/>
    </row>
    <row r="196" spans="1:14" x14ac:dyDescent="0.3">
      <c r="A196" s="354">
        <v>49675</v>
      </c>
      <c r="B196" s="92">
        <f t="shared" si="15"/>
        <v>0</v>
      </c>
      <c r="C196" s="93"/>
      <c r="D196" s="94">
        <f t="shared" si="16"/>
        <v>0</v>
      </c>
      <c r="E196" s="355">
        <f t="shared" si="14"/>
        <v>0</v>
      </c>
      <c r="F196" s="94">
        <f t="shared" si="17"/>
        <v>0</v>
      </c>
      <c r="G196" s="94">
        <f>IF(AND(C196&lt;&gt;"",SUM(G$34:G195)&lt;E$25),$E$25/$E$29,0)</f>
        <v>0</v>
      </c>
      <c r="H196" s="94">
        <f t="shared" si="18"/>
        <v>0</v>
      </c>
      <c r="I196" s="94">
        <f t="shared" si="20"/>
        <v>0</v>
      </c>
      <c r="J196" s="320" t="str">
        <f t="shared" si="19"/>
        <v>2035–2036</v>
      </c>
      <c r="L196" s="356"/>
      <c r="N196" s="95"/>
    </row>
    <row r="197" spans="1:14" x14ac:dyDescent="0.3">
      <c r="A197" s="354">
        <v>49706</v>
      </c>
      <c r="B197" s="92">
        <f t="shared" si="15"/>
        <v>0</v>
      </c>
      <c r="C197" s="93"/>
      <c r="D197" s="94">
        <f t="shared" si="16"/>
        <v>0</v>
      </c>
      <c r="E197" s="355">
        <f t="shared" si="14"/>
        <v>0</v>
      </c>
      <c r="F197" s="94">
        <f t="shared" si="17"/>
        <v>0</v>
      </c>
      <c r="G197" s="94">
        <f>IF(AND(C197&lt;&gt;"",SUM(G$34:G196)&lt;E$25),$E$25/$E$29,0)</f>
        <v>0</v>
      </c>
      <c r="H197" s="94">
        <f t="shared" si="18"/>
        <v>0</v>
      </c>
      <c r="I197" s="94">
        <f t="shared" si="20"/>
        <v>0</v>
      </c>
      <c r="J197" s="320" t="str">
        <f t="shared" si="19"/>
        <v>2035–2036</v>
      </c>
      <c r="L197" s="356"/>
      <c r="N197" s="95"/>
    </row>
    <row r="198" spans="1:14" x14ac:dyDescent="0.3">
      <c r="A198" s="354">
        <v>49735</v>
      </c>
      <c r="B198" s="92">
        <f t="shared" si="15"/>
        <v>0</v>
      </c>
      <c r="C198" s="93"/>
      <c r="D198" s="94">
        <f t="shared" si="16"/>
        <v>0</v>
      </c>
      <c r="E198" s="355">
        <f t="shared" si="14"/>
        <v>0</v>
      </c>
      <c r="F198" s="94">
        <f t="shared" si="17"/>
        <v>0</v>
      </c>
      <c r="G198" s="94">
        <f>IF(AND(C198&lt;&gt;"",SUM(G$34:G197)&lt;E$25),$E$25/$E$29,0)</f>
        <v>0</v>
      </c>
      <c r="H198" s="94">
        <f t="shared" si="18"/>
        <v>0</v>
      </c>
      <c r="I198" s="94">
        <f t="shared" si="20"/>
        <v>0</v>
      </c>
      <c r="J198" s="320" t="str">
        <f t="shared" si="19"/>
        <v>2035–2036</v>
      </c>
      <c r="L198" s="356"/>
      <c r="N198" s="95"/>
    </row>
    <row r="199" spans="1:14" x14ac:dyDescent="0.3">
      <c r="A199" s="354">
        <v>49766</v>
      </c>
      <c r="B199" s="92">
        <f t="shared" si="15"/>
        <v>0</v>
      </c>
      <c r="C199" s="93"/>
      <c r="D199" s="94">
        <f t="shared" si="16"/>
        <v>0</v>
      </c>
      <c r="E199" s="355">
        <f t="shared" si="14"/>
        <v>0</v>
      </c>
      <c r="F199" s="94">
        <f t="shared" si="17"/>
        <v>0</v>
      </c>
      <c r="G199" s="94">
        <f>IF(AND(C199&lt;&gt;"",SUM(G$34:G198)&lt;E$25),$E$25/$E$29,0)</f>
        <v>0</v>
      </c>
      <c r="H199" s="94">
        <f t="shared" si="18"/>
        <v>0</v>
      </c>
      <c r="I199" s="94">
        <f t="shared" si="20"/>
        <v>0</v>
      </c>
      <c r="J199" s="320" t="str">
        <f t="shared" si="19"/>
        <v>2035–2036</v>
      </c>
      <c r="L199" s="356"/>
      <c r="N199" s="95"/>
    </row>
    <row r="200" spans="1:14" x14ac:dyDescent="0.3">
      <c r="A200" s="354">
        <v>49796</v>
      </c>
      <c r="B200" s="92">
        <f t="shared" si="15"/>
        <v>0</v>
      </c>
      <c r="C200" s="93"/>
      <c r="D200" s="94">
        <f t="shared" si="16"/>
        <v>0</v>
      </c>
      <c r="E200" s="355">
        <f t="shared" si="14"/>
        <v>0</v>
      </c>
      <c r="F200" s="94">
        <f t="shared" si="17"/>
        <v>0</v>
      </c>
      <c r="G200" s="94">
        <f>IF(AND(C200&lt;&gt;"",SUM(G$34:G199)&lt;E$25),$E$25/$E$29,0)</f>
        <v>0</v>
      </c>
      <c r="H200" s="94">
        <f t="shared" si="18"/>
        <v>0</v>
      </c>
      <c r="I200" s="94">
        <f t="shared" si="20"/>
        <v>0</v>
      </c>
      <c r="J200" s="320" t="str">
        <f t="shared" si="19"/>
        <v>2035–2036</v>
      </c>
      <c r="L200" s="356"/>
      <c r="N200" s="95"/>
    </row>
    <row r="201" spans="1:14" x14ac:dyDescent="0.3">
      <c r="A201" s="354">
        <v>49827</v>
      </c>
      <c r="B201" s="92">
        <f t="shared" si="15"/>
        <v>0</v>
      </c>
      <c r="C201" s="93"/>
      <c r="D201" s="94">
        <f t="shared" si="16"/>
        <v>0</v>
      </c>
      <c r="E201" s="355">
        <f t="shared" si="14"/>
        <v>0</v>
      </c>
      <c r="F201" s="94">
        <f t="shared" si="17"/>
        <v>0</v>
      </c>
      <c r="G201" s="94">
        <f>IF(AND(C201&lt;&gt;"",SUM(G$34:G200)&lt;E$25),$E$25/$E$29,0)</f>
        <v>0</v>
      </c>
      <c r="H201" s="94">
        <f t="shared" si="18"/>
        <v>0</v>
      </c>
      <c r="I201" s="94">
        <f t="shared" si="20"/>
        <v>0</v>
      </c>
      <c r="J201" s="320" t="str">
        <f t="shared" si="19"/>
        <v>2035–2036</v>
      </c>
      <c r="L201" s="356"/>
      <c r="N201" s="95"/>
    </row>
    <row r="202" spans="1:14" x14ac:dyDescent="0.3">
      <c r="A202" s="354">
        <v>49857</v>
      </c>
      <c r="B202" s="92">
        <f t="shared" si="15"/>
        <v>0</v>
      </c>
      <c r="C202" s="93"/>
      <c r="D202" s="94">
        <f t="shared" si="16"/>
        <v>0</v>
      </c>
      <c r="E202" s="355">
        <f t="shared" si="14"/>
        <v>0</v>
      </c>
      <c r="F202" s="94">
        <f t="shared" si="17"/>
        <v>0</v>
      </c>
      <c r="G202" s="94">
        <f>IF(AND(C202&lt;&gt;"",SUM(G$34:G201)&lt;E$25),$E$25/$E$29,0)</f>
        <v>0</v>
      </c>
      <c r="H202" s="94">
        <f t="shared" si="18"/>
        <v>0</v>
      </c>
      <c r="I202" s="94">
        <f t="shared" si="20"/>
        <v>0</v>
      </c>
      <c r="J202" s="320" t="str">
        <f t="shared" si="19"/>
        <v>2036–2037</v>
      </c>
      <c r="L202" s="356"/>
      <c r="N202" s="95"/>
    </row>
    <row r="203" spans="1:14" x14ac:dyDescent="0.3">
      <c r="A203" s="354">
        <v>49888</v>
      </c>
      <c r="B203" s="92">
        <f t="shared" si="15"/>
        <v>0</v>
      </c>
      <c r="C203" s="93"/>
      <c r="D203" s="94">
        <f t="shared" si="16"/>
        <v>0</v>
      </c>
      <c r="E203" s="355">
        <f t="shared" si="14"/>
        <v>0</v>
      </c>
      <c r="F203" s="94">
        <f t="shared" si="17"/>
        <v>0</v>
      </c>
      <c r="G203" s="94">
        <f>IF(AND(C203&lt;&gt;"",SUM(G$34:G202)&lt;E$25),$E$25/$E$29,0)</f>
        <v>0</v>
      </c>
      <c r="H203" s="94">
        <f t="shared" si="18"/>
        <v>0</v>
      </c>
      <c r="I203" s="94">
        <f t="shared" si="20"/>
        <v>0</v>
      </c>
      <c r="J203" s="320" t="str">
        <f t="shared" si="19"/>
        <v>2036–2037</v>
      </c>
      <c r="L203" s="356"/>
      <c r="N203" s="95"/>
    </row>
    <row r="204" spans="1:14" x14ac:dyDescent="0.3">
      <c r="A204" s="354">
        <v>49919</v>
      </c>
      <c r="B204" s="92">
        <f t="shared" si="15"/>
        <v>0</v>
      </c>
      <c r="C204" s="93"/>
      <c r="D204" s="94">
        <f t="shared" si="16"/>
        <v>0</v>
      </c>
      <c r="E204" s="355">
        <f t="shared" si="14"/>
        <v>0</v>
      </c>
      <c r="F204" s="94">
        <f t="shared" si="17"/>
        <v>0</v>
      </c>
      <c r="G204" s="94">
        <f>IF(AND(C204&lt;&gt;"",SUM(G$34:G203)&lt;E$25),$E$25/$E$29,0)</f>
        <v>0</v>
      </c>
      <c r="H204" s="94">
        <f t="shared" si="18"/>
        <v>0</v>
      </c>
      <c r="I204" s="94">
        <f t="shared" si="20"/>
        <v>0</v>
      </c>
      <c r="J204" s="320" t="str">
        <f t="shared" si="19"/>
        <v>2036–2037</v>
      </c>
      <c r="L204" s="356"/>
      <c r="N204" s="95"/>
    </row>
    <row r="205" spans="1:14" x14ac:dyDescent="0.3">
      <c r="A205" s="354">
        <v>49949</v>
      </c>
      <c r="B205" s="92">
        <f t="shared" si="15"/>
        <v>0</v>
      </c>
      <c r="C205" s="93"/>
      <c r="D205" s="94">
        <f t="shared" si="16"/>
        <v>0</v>
      </c>
      <c r="E205" s="355">
        <f t="shared" si="14"/>
        <v>0</v>
      </c>
      <c r="F205" s="94">
        <f t="shared" si="17"/>
        <v>0</v>
      </c>
      <c r="G205" s="94">
        <f>IF(AND(C205&lt;&gt;"",SUM(G$34:G204)&lt;E$25),$E$25/$E$29,0)</f>
        <v>0</v>
      </c>
      <c r="H205" s="94">
        <f t="shared" si="18"/>
        <v>0</v>
      </c>
      <c r="I205" s="94">
        <f t="shared" si="20"/>
        <v>0</v>
      </c>
      <c r="J205" s="320" t="str">
        <f t="shared" si="19"/>
        <v>2036–2037</v>
      </c>
      <c r="L205" s="356"/>
      <c r="N205" s="95"/>
    </row>
    <row r="206" spans="1:14" x14ac:dyDescent="0.3">
      <c r="A206" s="354">
        <v>49980</v>
      </c>
      <c r="B206" s="92">
        <f t="shared" si="15"/>
        <v>0</v>
      </c>
      <c r="C206" s="93"/>
      <c r="D206" s="94">
        <f t="shared" si="16"/>
        <v>0</v>
      </c>
      <c r="E206" s="355">
        <f t="shared" si="14"/>
        <v>0</v>
      </c>
      <c r="F206" s="94">
        <f t="shared" si="17"/>
        <v>0</v>
      </c>
      <c r="G206" s="94">
        <f>IF(AND(C206&lt;&gt;"",SUM(G$34:G205)&lt;E$25),$E$25/$E$29,0)</f>
        <v>0</v>
      </c>
      <c r="H206" s="94">
        <f t="shared" si="18"/>
        <v>0</v>
      </c>
      <c r="I206" s="94">
        <f t="shared" si="20"/>
        <v>0</v>
      </c>
      <c r="J206" s="320" t="str">
        <f t="shared" si="19"/>
        <v>2036–2037</v>
      </c>
      <c r="L206" s="356"/>
      <c r="N206" s="95"/>
    </row>
    <row r="207" spans="1:14" x14ac:dyDescent="0.3">
      <c r="A207" s="354">
        <v>50010</v>
      </c>
      <c r="B207" s="92">
        <f t="shared" si="15"/>
        <v>0</v>
      </c>
      <c r="C207" s="93"/>
      <c r="D207" s="94">
        <f t="shared" si="16"/>
        <v>0</v>
      </c>
      <c r="E207" s="355">
        <f t="shared" si="14"/>
        <v>0</v>
      </c>
      <c r="F207" s="94">
        <f t="shared" si="17"/>
        <v>0</v>
      </c>
      <c r="G207" s="94">
        <f>IF(AND(C207&lt;&gt;"",SUM(G$34:G206)&lt;E$25),$E$25/$E$29,0)</f>
        <v>0</v>
      </c>
      <c r="H207" s="94">
        <f t="shared" si="18"/>
        <v>0</v>
      </c>
      <c r="I207" s="94">
        <f t="shared" si="20"/>
        <v>0</v>
      </c>
      <c r="J207" s="320" t="str">
        <f t="shared" si="19"/>
        <v>2036–2037</v>
      </c>
      <c r="L207" s="356"/>
      <c r="N207" s="95"/>
    </row>
    <row r="208" spans="1:14" x14ac:dyDescent="0.3">
      <c r="A208" s="354">
        <v>50041</v>
      </c>
      <c r="B208" s="92">
        <f t="shared" si="15"/>
        <v>0</v>
      </c>
      <c r="C208" s="93"/>
      <c r="D208" s="94">
        <f t="shared" si="16"/>
        <v>0</v>
      </c>
      <c r="E208" s="355">
        <f t="shared" si="14"/>
        <v>0</v>
      </c>
      <c r="F208" s="94">
        <f t="shared" si="17"/>
        <v>0</v>
      </c>
      <c r="G208" s="94">
        <f>IF(AND(C208&lt;&gt;"",SUM(G$34:G207)&lt;E$25),$E$25/$E$29,0)</f>
        <v>0</v>
      </c>
      <c r="H208" s="94">
        <f t="shared" si="18"/>
        <v>0</v>
      </c>
      <c r="I208" s="94">
        <f t="shared" si="20"/>
        <v>0</v>
      </c>
      <c r="J208" s="320" t="str">
        <f t="shared" si="19"/>
        <v>2036–2037</v>
      </c>
      <c r="L208" s="356"/>
      <c r="N208" s="95"/>
    </row>
    <row r="209" spans="1:14" x14ac:dyDescent="0.3">
      <c r="A209" s="354">
        <v>50072</v>
      </c>
      <c r="B209" s="92">
        <f t="shared" si="15"/>
        <v>0</v>
      </c>
      <c r="C209" s="93"/>
      <c r="D209" s="94">
        <f t="shared" si="16"/>
        <v>0</v>
      </c>
      <c r="E209" s="355">
        <f t="shared" si="14"/>
        <v>0</v>
      </c>
      <c r="F209" s="94">
        <f t="shared" si="17"/>
        <v>0</v>
      </c>
      <c r="G209" s="94">
        <f>IF(AND(C209&lt;&gt;"",SUM(G$34:G208)&lt;E$25),$E$25/$E$29,0)</f>
        <v>0</v>
      </c>
      <c r="H209" s="94">
        <f t="shared" si="18"/>
        <v>0</v>
      </c>
      <c r="I209" s="94">
        <f t="shared" si="20"/>
        <v>0</v>
      </c>
      <c r="J209" s="320" t="str">
        <f t="shared" si="19"/>
        <v>2036–2037</v>
      </c>
      <c r="L209" s="356"/>
      <c r="N209" s="95"/>
    </row>
    <row r="210" spans="1:14" x14ac:dyDescent="0.3">
      <c r="A210" s="354">
        <v>50100</v>
      </c>
      <c r="B210" s="92">
        <f t="shared" si="15"/>
        <v>0</v>
      </c>
      <c r="C210" s="93"/>
      <c r="D210" s="94">
        <f t="shared" si="16"/>
        <v>0</v>
      </c>
      <c r="E210" s="355">
        <f t="shared" si="14"/>
        <v>0</v>
      </c>
      <c r="F210" s="94">
        <f t="shared" si="17"/>
        <v>0</v>
      </c>
      <c r="G210" s="94">
        <f>IF(AND(C210&lt;&gt;"",SUM(G$34:G209)&lt;E$25),$E$25/$E$29,0)</f>
        <v>0</v>
      </c>
      <c r="H210" s="94">
        <f t="shared" si="18"/>
        <v>0</v>
      </c>
      <c r="I210" s="94">
        <f t="shared" si="20"/>
        <v>0</v>
      </c>
      <c r="J210" s="320" t="str">
        <f t="shared" si="19"/>
        <v>2036–2037</v>
      </c>
      <c r="L210" s="356"/>
      <c r="N210" s="95"/>
    </row>
    <row r="211" spans="1:14" x14ac:dyDescent="0.3">
      <c r="A211" s="354">
        <v>50131</v>
      </c>
      <c r="B211" s="92">
        <f t="shared" si="15"/>
        <v>0</v>
      </c>
      <c r="C211" s="93"/>
      <c r="D211" s="94">
        <f t="shared" si="16"/>
        <v>0</v>
      </c>
      <c r="E211" s="355">
        <f t="shared" si="14"/>
        <v>0</v>
      </c>
      <c r="F211" s="94">
        <f t="shared" si="17"/>
        <v>0</v>
      </c>
      <c r="G211" s="94">
        <f>IF(AND(C211&lt;&gt;"",SUM(G$34:G210)&lt;E$25),$E$25/$E$29,0)</f>
        <v>0</v>
      </c>
      <c r="H211" s="94">
        <f t="shared" si="18"/>
        <v>0</v>
      </c>
      <c r="I211" s="94">
        <f t="shared" si="20"/>
        <v>0</v>
      </c>
      <c r="J211" s="320" t="str">
        <f t="shared" si="19"/>
        <v>2036–2037</v>
      </c>
      <c r="L211" s="356"/>
      <c r="N211" s="95"/>
    </row>
    <row r="212" spans="1:14" x14ac:dyDescent="0.3">
      <c r="A212" s="354">
        <v>50161</v>
      </c>
      <c r="B212" s="92">
        <f t="shared" si="15"/>
        <v>0</v>
      </c>
      <c r="C212" s="93"/>
      <c r="D212" s="94">
        <f t="shared" si="16"/>
        <v>0</v>
      </c>
      <c r="E212" s="355">
        <f t="shared" si="14"/>
        <v>0</v>
      </c>
      <c r="F212" s="94">
        <f t="shared" si="17"/>
        <v>0</v>
      </c>
      <c r="G212" s="94">
        <f>IF(AND(C212&lt;&gt;"",SUM(G$34:G211)&lt;E$25),$E$25/$E$29,0)</f>
        <v>0</v>
      </c>
      <c r="H212" s="94">
        <f t="shared" si="18"/>
        <v>0</v>
      </c>
      <c r="I212" s="94">
        <f t="shared" si="20"/>
        <v>0</v>
      </c>
      <c r="J212" s="320" t="str">
        <f t="shared" si="19"/>
        <v>2036–2037</v>
      </c>
      <c r="L212" s="356"/>
      <c r="N212" s="95"/>
    </row>
    <row r="213" spans="1:14" x14ac:dyDescent="0.3">
      <c r="A213" s="354">
        <v>50192</v>
      </c>
      <c r="B213" s="92">
        <f t="shared" si="15"/>
        <v>0</v>
      </c>
      <c r="C213" s="93"/>
      <c r="D213" s="94">
        <f t="shared" si="16"/>
        <v>0</v>
      </c>
      <c r="E213" s="355">
        <f t="shared" si="14"/>
        <v>0</v>
      </c>
      <c r="F213" s="94">
        <f t="shared" si="17"/>
        <v>0</v>
      </c>
      <c r="G213" s="94">
        <f>IF(AND(C213&lt;&gt;"",SUM(G$34:G212)&lt;E$25),$E$25/$E$29,0)</f>
        <v>0</v>
      </c>
      <c r="H213" s="94">
        <f t="shared" si="18"/>
        <v>0</v>
      </c>
      <c r="I213" s="94">
        <f t="shared" si="20"/>
        <v>0</v>
      </c>
      <c r="J213" s="320" t="str">
        <f t="shared" si="19"/>
        <v>2036–2037</v>
      </c>
      <c r="L213" s="356"/>
      <c r="N213" s="95"/>
    </row>
    <row r="214" spans="1:14" x14ac:dyDescent="0.3">
      <c r="A214" s="354">
        <v>50222</v>
      </c>
      <c r="B214" s="92">
        <f t="shared" si="15"/>
        <v>0</v>
      </c>
      <c r="C214" s="93"/>
      <c r="D214" s="94">
        <f t="shared" si="16"/>
        <v>0</v>
      </c>
      <c r="E214" s="355">
        <f t="shared" si="14"/>
        <v>0</v>
      </c>
      <c r="F214" s="94">
        <f t="shared" si="17"/>
        <v>0</v>
      </c>
      <c r="G214" s="94">
        <f>IF(AND(C214&lt;&gt;"",SUM(G$34:G213)&lt;E$25),$E$25/$E$29,0)</f>
        <v>0</v>
      </c>
      <c r="H214" s="94">
        <f t="shared" si="18"/>
        <v>0</v>
      </c>
      <c r="I214" s="94">
        <f t="shared" si="20"/>
        <v>0</v>
      </c>
      <c r="J214" s="320" t="str">
        <f t="shared" si="19"/>
        <v>2037–2038</v>
      </c>
      <c r="L214" s="356"/>
      <c r="N214" s="95"/>
    </row>
    <row r="215" spans="1:14" x14ac:dyDescent="0.3">
      <c r="A215" s="354">
        <v>50253</v>
      </c>
      <c r="B215" s="92">
        <f t="shared" si="15"/>
        <v>0</v>
      </c>
      <c r="C215" s="93"/>
      <c r="D215" s="94">
        <f t="shared" si="16"/>
        <v>0</v>
      </c>
      <c r="E215" s="355">
        <f t="shared" si="14"/>
        <v>0</v>
      </c>
      <c r="F215" s="94">
        <f t="shared" si="17"/>
        <v>0</v>
      </c>
      <c r="G215" s="94">
        <f>IF(AND(C215&lt;&gt;"",SUM(G$34:G214)&lt;E$25),$E$25/$E$29,0)</f>
        <v>0</v>
      </c>
      <c r="H215" s="94">
        <f t="shared" si="18"/>
        <v>0</v>
      </c>
      <c r="I215" s="94">
        <f t="shared" si="20"/>
        <v>0</v>
      </c>
      <c r="J215" s="320" t="str">
        <f t="shared" si="19"/>
        <v>2037–2038</v>
      </c>
      <c r="L215" s="356"/>
      <c r="N215" s="95"/>
    </row>
    <row r="216" spans="1:14" x14ac:dyDescent="0.3">
      <c r="A216" s="354">
        <v>50284</v>
      </c>
      <c r="B216" s="92">
        <f t="shared" si="15"/>
        <v>0</v>
      </c>
      <c r="C216" s="93"/>
      <c r="D216" s="94">
        <f t="shared" si="16"/>
        <v>0</v>
      </c>
      <c r="E216" s="355">
        <f t="shared" si="14"/>
        <v>0</v>
      </c>
      <c r="F216" s="94">
        <f t="shared" si="17"/>
        <v>0</v>
      </c>
      <c r="G216" s="94">
        <f>IF(AND(C216&lt;&gt;"",SUM(G$34:G215)&lt;E$25),$E$25/$E$29,0)</f>
        <v>0</v>
      </c>
      <c r="H216" s="94">
        <f t="shared" si="18"/>
        <v>0</v>
      </c>
      <c r="I216" s="94">
        <f t="shared" si="20"/>
        <v>0</v>
      </c>
      <c r="J216" s="320" t="str">
        <f t="shared" si="19"/>
        <v>2037–2038</v>
      </c>
      <c r="L216" s="356"/>
      <c r="N216" s="95"/>
    </row>
    <row r="217" spans="1:14" x14ac:dyDescent="0.3">
      <c r="A217" s="354">
        <v>50314</v>
      </c>
      <c r="B217" s="92">
        <f t="shared" si="15"/>
        <v>0</v>
      </c>
      <c r="C217" s="93"/>
      <c r="D217" s="94">
        <f t="shared" si="16"/>
        <v>0</v>
      </c>
      <c r="E217" s="355">
        <f t="shared" si="14"/>
        <v>0</v>
      </c>
      <c r="F217" s="94">
        <f t="shared" si="17"/>
        <v>0</v>
      </c>
      <c r="G217" s="94">
        <f>IF(AND(C217&lt;&gt;"",SUM(G$34:G216)&lt;E$25),$E$25/$E$29,0)</f>
        <v>0</v>
      </c>
      <c r="H217" s="94">
        <f t="shared" si="18"/>
        <v>0</v>
      </c>
      <c r="I217" s="94">
        <f t="shared" si="20"/>
        <v>0</v>
      </c>
      <c r="J217" s="320" t="str">
        <f t="shared" si="19"/>
        <v>2037–2038</v>
      </c>
      <c r="L217" s="356"/>
      <c r="N217" s="95"/>
    </row>
    <row r="218" spans="1:14" x14ac:dyDescent="0.3">
      <c r="A218" s="354">
        <v>50345</v>
      </c>
      <c r="B218" s="92">
        <f t="shared" si="15"/>
        <v>0</v>
      </c>
      <c r="C218" s="93"/>
      <c r="D218" s="94">
        <f t="shared" si="16"/>
        <v>0</v>
      </c>
      <c r="E218" s="355">
        <f t="shared" si="14"/>
        <v>0</v>
      </c>
      <c r="F218" s="94">
        <f t="shared" si="17"/>
        <v>0</v>
      </c>
      <c r="G218" s="94">
        <f>IF(AND(C218&lt;&gt;"",SUM(G$34:G217)&lt;E$25),$E$25/$E$29,0)</f>
        <v>0</v>
      </c>
      <c r="H218" s="94">
        <f t="shared" si="18"/>
        <v>0</v>
      </c>
      <c r="I218" s="94">
        <f t="shared" si="20"/>
        <v>0</v>
      </c>
      <c r="J218" s="320" t="str">
        <f t="shared" si="19"/>
        <v>2037–2038</v>
      </c>
      <c r="L218" s="356"/>
      <c r="N218" s="95"/>
    </row>
    <row r="219" spans="1:14" x14ac:dyDescent="0.3">
      <c r="A219" s="354">
        <v>50375</v>
      </c>
      <c r="B219" s="92">
        <f t="shared" si="15"/>
        <v>0</v>
      </c>
      <c r="C219" s="93"/>
      <c r="D219" s="94">
        <f t="shared" si="16"/>
        <v>0</v>
      </c>
      <c r="E219" s="355">
        <f t="shared" si="14"/>
        <v>0</v>
      </c>
      <c r="F219" s="94">
        <f t="shared" si="17"/>
        <v>0</v>
      </c>
      <c r="G219" s="94">
        <f>IF(AND(C219&lt;&gt;"",SUM(G$34:G218)&lt;E$25),$E$25/$E$29,0)</f>
        <v>0</v>
      </c>
      <c r="H219" s="94">
        <f t="shared" si="18"/>
        <v>0</v>
      </c>
      <c r="I219" s="94">
        <f t="shared" si="20"/>
        <v>0</v>
      </c>
      <c r="J219" s="320" t="str">
        <f t="shared" si="19"/>
        <v>2037–2038</v>
      </c>
      <c r="L219" s="356"/>
      <c r="N219" s="95"/>
    </row>
    <row r="220" spans="1:14" x14ac:dyDescent="0.3">
      <c r="A220" s="354">
        <v>50406</v>
      </c>
      <c r="B220" s="92">
        <f t="shared" si="15"/>
        <v>0</v>
      </c>
      <c r="C220" s="93"/>
      <c r="D220" s="94">
        <f t="shared" si="16"/>
        <v>0</v>
      </c>
      <c r="E220" s="355">
        <f t="shared" si="14"/>
        <v>0</v>
      </c>
      <c r="F220" s="94">
        <f t="shared" si="17"/>
        <v>0</v>
      </c>
      <c r="G220" s="94">
        <f>IF(AND(C220&lt;&gt;"",SUM(G$34:G219)&lt;E$25),$E$25/$E$29,0)</f>
        <v>0</v>
      </c>
      <c r="H220" s="94">
        <f t="shared" si="18"/>
        <v>0</v>
      </c>
      <c r="I220" s="94">
        <f t="shared" si="20"/>
        <v>0</v>
      </c>
      <c r="J220" s="320" t="str">
        <f t="shared" si="19"/>
        <v>2037–2038</v>
      </c>
      <c r="L220" s="356"/>
      <c r="N220" s="95"/>
    </row>
    <row r="221" spans="1:14" x14ac:dyDescent="0.3">
      <c r="A221" s="354">
        <v>50437</v>
      </c>
      <c r="B221" s="92">
        <f t="shared" si="15"/>
        <v>0</v>
      </c>
      <c r="C221" s="93"/>
      <c r="D221" s="94">
        <f t="shared" si="16"/>
        <v>0</v>
      </c>
      <c r="E221" s="355">
        <f t="shared" si="14"/>
        <v>0</v>
      </c>
      <c r="F221" s="94">
        <f t="shared" si="17"/>
        <v>0</v>
      </c>
      <c r="G221" s="94">
        <f>IF(AND(C221&lt;&gt;"",SUM(G$34:G220)&lt;E$25),$E$25/$E$29,0)</f>
        <v>0</v>
      </c>
      <c r="H221" s="94">
        <f t="shared" si="18"/>
        <v>0</v>
      </c>
      <c r="I221" s="94">
        <f t="shared" si="20"/>
        <v>0</v>
      </c>
      <c r="J221" s="320" t="str">
        <f t="shared" si="19"/>
        <v>2037–2038</v>
      </c>
      <c r="L221" s="356"/>
      <c r="N221" s="95"/>
    </row>
    <row r="222" spans="1:14" x14ac:dyDescent="0.3">
      <c r="A222" s="354">
        <v>50465</v>
      </c>
      <c r="B222" s="92">
        <f t="shared" si="15"/>
        <v>0</v>
      </c>
      <c r="C222" s="93"/>
      <c r="D222" s="94">
        <f t="shared" si="16"/>
        <v>0</v>
      </c>
      <c r="E222" s="355">
        <f t="shared" si="14"/>
        <v>0</v>
      </c>
      <c r="F222" s="94">
        <f t="shared" si="17"/>
        <v>0</v>
      </c>
      <c r="G222" s="94">
        <f>IF(AND(C222&lt;&gt;"",SUM(G$34:G221)&lt;E$25),$E$25/$E$29,0)</f>
        <v>0</v>
      </c>
      <c r="H222" s="94">
        <f t="shared" si="18"/>
        <v>0</v>
      </c>
      <c r="I222" s="94">
        <f t="shared" si="20"/>
        <v>0</v>
      </c>
      <c r="J222" s="320" t="str">
        <f t="shared" si="19"/>
        <v>2037–2038</v>
      </c>
      <c r="L222" s="356"/>
      <c r="N222" s="95"/>
    </row>
    <row r="223" spans="1:14" x14ac:dyDescent="0.3">
      <c r="A223" s="354">
        <v>50496</v>
      </c>
      <c r="B223" s="92">
        <f t="shared" si="15"/>
        <v>0</v>
      </c>
      <c r="C223" s="93"/>
      <c r="D223" s="94">
        <f t="shared" si="16"/>
        <v>0</v>
      </c>
      <c r="E223" s="355">
        <f t="shared" si="14"/>
        <v>0</v>
      </c>
      <c r="F223" s="94">
        <f t="shared" si="17"/>
        <v>0</v>
      </c>
      <c r="G223" s="94">
        <f>IF(AND(C223&lt;&gt;"",SUM(G$34:G222)&lt;E$25),$E$25/$E$29,0)</f>
        <v>0</v>
      </c>
      <c r="H223" s="94">
        <f t="shared" si="18"/>
        <v>0</v>
      </c>
      <c r="I223" s="94">
        <f t="shared" si="20"/>
        <v>0</v>
      </c>
      <c r="J223" s="320" t="str">
        <f t="shared" si="19"/>
        <v>2037–2038</v>
      </c>
      <c r="L223" s="356"/>
      <c r="N223" s="95"/>
    </row>
    <row r="224" spans="1:14" x14ac:dyDescent="0.3">
      <c r="A224" s="354">
        <v>50526</v>
      </c>
      <c r="B224" s="92">
        <f t="shared" si="15"/>
        <v>0</v>
      </c>
      <c r="C224" s="93"/>
      <c r="D224" s="94">
        <f t="shared" si="16"/>
        <v>0</v>
      </c>
      <c r="E224" s="355">
        <f t="shared" si="14"/>
        <v>0</v>
      </c>
      <c r="F224" s="94">
        <f t="shared" si="17"/>
        <v>0</v>
      </c>
      <c r="G224" s="94">
        <f>IF(AND(C224&lt;&gt;"",SUM(G$34:G223)&lt;E$25),$E$25/$E$29,0)</f>
        <v>0</v>
      </c>
      <c r="H224" s="94">
        <f t="shared" si="18"/>
        <v>0</v>
      </c>
      <c r="I224" s="94">
        <f t="shared" si="20"/>
        <v>0</v>
      </c>
      <c r="J224" s="320" t="str">
        <f t="shared" si="19"/>
        <v>2037–2038</v>
      </c>
      <c r="L224" s="356"/>
      <c r="N224" s="95"/>
    </row>
    <row r="225" spans="1:14" x14ac:dyDescent="0.3">
      <c r="A225" s="354">
        <v>50557</v>
      </c>
      <c r="B225" s="92">
        <f t="shared" si="15"/>
        <v>0</v>
      </c>
      <c r="C225" s="93"/>
      <c r="D225" s="94">
        <f t="shared" si="16"/>
        <v>0</v>
      </c>
      <c r="E225" s="355">
        <f t="shared" si="14"/>
        <v>0</v>
      </c>
      <c r="F225" s="94">
        <f t="shared" si="17"/>
        <v>0</v>
      </c>
      <c r="G225" s="94">
        <f>IF(AND(C225&lt;&gt;"",SUM(G$34:G224)&lt;E$25),$E$25/$E$29,0)</f>
        <v>0</v>
      </c>
      <c r="H225" s="94">
        <f t="shared" si="18"/>
        <v>0</v>
      </c>
      <c r="I225" s="94">
        <f t="shared" si="20"/>
        <v>0</v>
      </c>
      <c r="J225" s="320" t="str">
        <f t="shared" si="19"/>
        <v>2037–2038</v>
      </c>
      <c r="L225" s="356"/>
      <c r="N225" s="95"/>
    </row>
    <row r="226" spans="1:14" x14ac:dyDescent="0.3">
      <c r="A226" s="354">
        <v>50587</v>
      </c>
      <c r="B226" s="92">
        <f t="shared" si="15"/>
        <v>0</v>
      </c>
      <c r="C226" s="93"/>
      <c r="D226" s="94">
        <f t="shared" si="16"/>
        <v>0</v>
      </c>
      <c r="E226" s="355">
        <f t="shared" ref="E226:E289" si="21">C226-D226</f>
        <v>0</v>
      </c>
      <c r="F226" s="94">
        <f t="shared" si="17"/>
        <v>0</v>
      </c>
      <c r="G226" s="94">
        <f>IF(AND(C226&lt;&gt;"",SUM(G$34:G225)&lt;E$25),$E$25/$E$29,0)</f>
        <v>0</v>
      </c>
      <c r="H226" s="94">
        <f t="shared" si="18"/>
        <v>0</v>
      </c>
      <c r="I226" s="94">
        <f t="shared" si="20"/>
        <v>0</v>
      </c>
      <c r="J226" s="320" t="str">
        <f t="shared" si="19"/>
        <v>2038–2039</v>
      </c>
      <c r="L226" s="356"/>
      <c r="N226" s="95"/>
    </row>
    <row r="227" spans="1:14" x14ac:dyDescent="0.3">
      <c r="A227" s="354">
        <v>50618</v>
      </c>
      <c r="B227" s="92">
        <f t="shared" ref="B227:B290" si="22">IF(C227&gt;0,C227*-1,C227)</f>
        <v>0</v>
      </c>
      <c r="C227" s="93"/>
      <c r="D227" s="94">
        <f t="shared" ref="D227:D290" si="23">IF(C227="",0,IF($E$20="Beginning",IF(C226&lt;&gt;"",$F226*$E$16/12,0),IF(C226&lt;&gt;"",$F226*$E$16/12,$E$21*$E$16/12)))</f>
        <v>0</v>
      </c>
      <c r="E227" s="355">
        <f t="shared" si="21"/>
        <v>0</v>
      </c>
      <c r="F227" s="94">
        <f t="shared" ref="F227:F290" si="24">IF(C227="",0,IF(C226="",$E$21-E227,IF(C227&lt;&gt;"",F226-E227)))</f>
        <v>0</v>
      </c>
      <c r="G227" s="94">
        <f>IF(AND(C227&lt;&gt;"",SUM(G$34:G226)&lt;E$25),$E$25/$E$29,0)</f>
        <v>0</v>
      </c>
      <c r="H227" s="94">
        <f t="shared" ref="H227:H290" si="25">IF(C227&lt;&gt;"",G227+H226,0)</f>
        <v>0</v>
      </c>
      <c r="I227" s="94">
        <f t="shared" si="20"/>
        <v>0</v>
      </c>
      <c r="J227" s="320" t="str">
        <f t="shared" ref="J227:J290" si="26">IF(OR(MONTH(A227)=1,MONTH(A227)=2,MONTH(A227)=3,MONTH(A227)=4,MONTH(A227)=5,MONTH(A227)=6),YEAR(A227)-1&amp;"–"&amp;YEAR(A227),YEAR(A227)&amp;"–"&amp;YEAR(A227)+1)</f>
        <v>2038–2039</v>
      </c>
      <c r="L227" s="356"/>
      <c r="N227" s="95"/>
    </row>
    <row r="228" spans="1:14" x14ac:dyDescent="0.3">
      <c r="A228" s="354">
        <v>50649</v>
      </c>
      <c r="B228" s="92">
        <f t="shared" si="22"/>
        <v>0</v>
      </c>
      <c r="C228" s="93"/>
      <c r="D228" s="94">
        <f t="shared" si="23"/>
        <v>0</v>
      </c>
      <c r="E228" s="355">
        <f t="shared" si="21"/>
        <v>0</v>
      </c>
      <c r="F228" s="94">
        <f t="shared" si="24"/>
        <v>0</v>
      </c>
      <c r="G228" s="94">
        <f>IF(AND(C228&lt;&gt;"",SUM(G$34:G227)&lt;E$25),$E$25/$E$29,0)</f>
        <v>0</v>
      </c>
      <c r="H228" s="94">
        <f t="shared" si="25"/>
        <v>0</v>
      </c>
      <c r="I228" s="94">
        <f t="shared" ref="I228:I291" si="27">IF(C228&lt;&gt;"",$E$25-H228,0)</f>
        <v>0</v>
      </c>
      <c r="J228" s="320" t="str">
        <f t="shared" si="26"/>
        <v>2038–2039</v>
      </c>
      <c r="L228" s="356"/>
      <c r="N228" s="95"/>
    </row>
    <row r="229" spans="1:14" x14ac:dyDescent="0.3">
      <c r="A229" s="354">
        <v>50679</v>
      </c>
      <c r="B229" s="92">
        <f t="shared" si="22"/>
        <v>0</v>
      </c>
      <c r="C229" s="93"/>
      <c r="D229" s="94">
        <f t="shared" si="23"/>
        <v>0</v>
      </c>
      <c r="E229" s="355">
        <f t="shared" si="21"/>
        <v>0</v>
      </c>
      <c r="F229" s="94">
        <f t="shared" si="24"/>
        <v>0</v>
      </c>
      <c r="G229" s="94">
        <f>IF(AND(C229&lt;&gt;"",SUM(G$34:G228)&lt;E$25),$E$25/$E$29,0)</f>
        <v>0</v>
      </c>
      <c r="H229" s="94">
        <f t="shared" si="25"/>
        <v>0</v>
      </c>
      <c r="I229" s="94">
        <f t="shared" si="27"/>
        <v>0</v>
      </c>
      <c r="J229" s="320" t="str">
        <f t="shared" si="26"/>
        <v>2038–2039</v>
      </c>
      <c r="L229" s="356"/>
      <c r="N229" s="95"/>
    </row>
    <row r="230" spans="1:14" x14ac:dyDescent="0.3">
      <c r="A230" s="354">
        <v>50710</v>
      </c>
      <c r="B230" s="92">
        <f t="shared" si="22"/>
        <v>0</v>
      </c>
      <c r="C230" s="93"/>
      <c r="D230" s="94">
        <f t="shared" si="23"/>
        <v>0</v>
      </c>
      <c r="E230" s="355">
        <f t="shared" si="21"/>
        <v>0</v>
      </c>
      <c r="F230" s="94">
        <f t="shared" si="24"/>
        <v>0</v>
      </c>
      <c r="G230" s="94">
        <f>IF(AND(C230&lt;&gt;"",SUM(G$34:G229)&lt;E$25),$E$25/$E$29,0)</f>
        <v>0</v>
      </c>
      <c r="H230" s="94">
        <f t="shared" si="25"/>
        <v>0</v>
      </c>
      <c r="I230" s="94">
        <f t="shared" si="27"/>
        <v>0</v>
      </c>
      <c r="J230" s="320" t="str">
        <f t="shared" si="26"/>
        <v>2038–2039</v>
      </c>
      <c r="L230" s="356"/>
      <c r="N230" s="95"/>
    </row>
    <row r="231" spans="1:14" x14ac:dyDescent="0.3">
      <c r="A231" s="354">
        <v>50740</v>
      </c>
      <c r="B231" s="92">
        <f t="shared" si="22"/>
        <v>0</v>
      </c>
      <c r="C231" s="93"/>
      <c r="D231" s="94">
        <f t="shared" si="23"/>
        <v>0</v>
      </c>
      <c r="E231" s="355">
        <f t="shared" si="21"/>
        <v>0</v>
      </c>
      <c r="F231" s="94">
        <f t="shared" si="24"/>
        <v>0</v>
      </c>
      <c r="G231" s="94">
        <f>IF(AND(C231&lt;&gt;"",SUM(G$34:G230)&lt;E$25),$E$25/$E$29,0)</f>
        <v>0</v>
      </c>
      <c r="H231" s="94">
        <f t="shared" si="25"/>
        <v>0</v>
      </c>
      <c r="I231" s="94">
        <f t="shared" si="27"/>
        <v>0</v>
      </c>
      <c r="J231" s="320" t="str">
        <f t="shared" si="26"/>
        <v>2038–2039</v>
      </c>
      <c r="L231" s="356"/>
      <c r="N231" s="95"/>
    </row>
    <row r="232" spans="1:14" x14ac:dyDescent="0.3">
      <c r="A232" s="354">
        <v>50771</v>
      </c>
      <c r="B232" s="92">
        <f t="shared" si="22"/>
        <v>0</v>
      </c>
      <c r="C232" s="93"/>
      <c r="D232" s="94">
        <f t="shared" si="23"/>
        <v>0</v>
      </c>
      <c r="E232" s="355">
        <f t="shared" si="21"/>
        <v>0</v>
      </c>
      <c r="F232" s="94">
        <f t="shared" si="24"/>
        <v>0</v>
      </c>
      <c r="G232" s="94">
        <f>IF(AND(C232&lt;&gt;"",SUM(G$34:G231)&lt;E$25),$E$25/$E$29,0)</f>
        <v>0</v>
      </c>
      <c r="H232" s="94">
        <f t="shared" si="25"/>
        <v>0</v>
      </c>
      <c r="I232" s="94">
        <f t="shared" si="27"/>
        <v>0</v>
      </c>
      <c r="J232" s="320" t="str">
        <f t="shared" si="26"/>
        <v>2038–2039</v>
      </c>
      <c r="L232" s="356"/>
      <c r="N232" s="95"/>
    </row>
    <row r="233" spans="1:14" x14ac:dyDescent="0.3">
      <c r="A233" s="354">
        <v>50802</v>
      </c>
      <c r="B233" s="92">
        <f t="shared" si="22"/>
        <v>0</v>
      </c>
      <c r="C233" s="93"/>
      <c r="D233" s="94">
        <f t="shared" si="23"/>
        <v>0</v>
      </c>
      <c r="E233" s="355">
        <f t="shared" si="21"/>
        <v>0</v>
      </c>
      <c r="F233" s="94">
        <f t="shared" si="24"/>
        <v>0</v>
      </c>
      <c r="G233" s="94">
        <f>IF(AND(C233&lt;&gt;"",SUM(G$34:G232)&lt;E$25),$E$25/$E$29,0)</f>
        <v>0</v>
      </c>
      <c r="H233" s="94">
        <f t="shared" si="25"/>
        <v>0</v>
      </c>
      <c r="I233" s="94">
        <f t="shared" si="27"/>
        <v>0</v>
      </c>
      <c r="J233" s="320" t="str">
        <f t="shared" si="26"/>
        <v>2038–2039</v>
      </c>
      <c r="L233" s="356"/>
      <c r="N233" s="95"/>
    </row>
    <row r="234" spans="1:14" x14ac:dyDescent="0.3">
      <c r="A234" s="354">
        <v>50830</v>
      </c>
      <c r="B234" s="92">
        <f t="shared" si="22"/>
        <v>0</v>
      </c>
      <c r="C234" s="93"/>
      <c r="D234" s="94">
        <f t="shared" si="23"/>
        <v>0</v>
      </c>
      <c r="E234" s="355">
        <f t="shared" si="21"/>
        <v>0</v>
      </c>
      <c r="F234" s="94">
        <f t="shared" si="24"/>
        <v>0</v>
      </c>
      <c r="G234" s="94">
        <f>IF(AND(C234&lt;&gt;"",SUM(G$34:G233)&lt;E$25),$E$25/$E$29,0)</f>
        <v>0</v>
      </c>
      <c r="H234" s="94">
        <f t="shared" si="25"/>
        <v>0</v>
      </c>
      <c r="I234" s="94">
        <f t="shared" si="27"/>
        <v>0</v>
      </c>
      <c r="J234" s="320" t="str">
        <f t="shared" si="26"/>
        <v>2038–2039</v>
      </c>
      <c r="L234" s="356"/>
      <c r="N234" s="95"/>
    </row>
    <row r="235" spans="1:14" x14ac:dyDescent="0.3">
      <c r="A235" s="354">
        <v>50861</v>
      </c>
      <c r="B235" s="92">
        <f t="shared" si="22"/>
        <v>0</v>
      </c>
      <c r="C235" s="93"/>
      <c r="D235" s="94">
        <f t="shared" si="23"/>
        <v>0</v>
      </c>
      <c r="E235" s="355">
        <f t="shared" si="21"/>
        <v>0</v>
      </c>
      <c r="F235" s="94">
        <f t="shared" si="24"/>
        <v>0</v>
      </c>
      <c r="G235" s="94">
        <f>IF(AND(C235&lt;&gt;"",SUM(G$34:G234)&lt;E$25),$E$25/$E$29,0)</f>
        <v>0</v>
      </c>
      <c r="H235" s="94">
        <f t="shared" si="25"/>
        <v>0</v>
      </c>
      <c r="I235" s="94">
        <f t="shared" si="27"/>
        <v>0</v>
      </c>
      <c r="J235" s="320" t="str">
        <f t="shared" si="26"/>
        <v>2038–2039</v>
      </c>
      <c r="L235" s="356"/>
      <c r="N235" s="95"/>
    </row>
    <row r="236" spans="1:14" x14ac:dyDescent="0.3">
      <c r="A236" s="354">
        <v>50891</v>
      </c>
      <c r="B236" s="92">
        <f t="shared" si="22"/>
        <v>0</v>
      </c>
      <c r="C236" s="93"/>
      <c r="D236" s="94">
        <f t="shared" si="23"/>
        <v>0</v>
      </c>
      <c r="E236" s="355">
        <f t="shared" si="21"/>
        <v>0</v>
      </c>
      <c r="F236" s="94">
        <f t="shared" si="24"/>
        <v>0</v>
      </c>
      <c r="G236" s="94">
        <f>IF(AND(C236&lt;&gt;"",SUM(G$34:G235)&lt;E$25),$E$25/$E$29,0)</f>
        <v>0</v>
      </c>
      <c r="H236" s="94">
        <f t="shared" si="25"/>
        <v>0</v>
      </c>
      <c r="I236" s="94">
        <f t="shared" si="27"/>
        <v>0</v>
      </c>
      <c r="J236" s="320" t="str">
        <f t="shared" si="26"/>
        <v>2038–2039</v>
      </c>
      <c r="L236" s="356"/>
      <c r="N236" s="95"/>
    </row>
    <row r="237" spans="1:14" x14ac:dyDescent="0.3">
      <c r="A237" s="354">
        <v>50922</v>
      </c>
      <c r="B237" s="92">
        <f t="shared" si="22"/>
        <v>0</v>
      </c>
      <c r="C237" s="93"/>
      <c r="D237" s="94">
        <f t="shared" si="23"/>
        <v>0</v>
      </c>
      <c r="E237" s="355">
        <f t="shared" si="21"/>
        <v>0</v>
      </c>
      <c r="F237" s="94">
        <f t="shared" si="24"/>
        <v>0</v>
      </c>
      <c r="G237" s="94">
        <f>IF(AND(C237&lt;&gt;"",SUM(G$34:G236)&lt;E$25),$E$25/$E$29,0)</f>
        <v>0</v>
      </c>
      <c r="H237" s="94">
        <f t="shared" si="25"/>
        <v>0</v>
      </c>
      <c r="I237" s="94">
        <f t="shared" si="27"/>
        <v>0</v>
      </c>
      <c r="J237" s="320" t="str">
        <f t="shared" si="26"/>
        <v>2038–2039</v>
      </c>
      <c r="L237" s="356"/>
      <c r="N237" s="95"/>
    </row>
    <row r="238" spans="1:14" x14ac:dyDescent="0.3">
      <c r="A238" s="354">
        <v>50952</v>
      </c>
      <c r="B238" s="92">
        <f t="shared" si="22"/>
        <v>0</v>
      </c>
      <c r="C238" s="93"/>
      <c r="D238" s="94">
        <f t="shared" si="23"/>
        <v>0</v>
      </c>
      <c r="E238" s="355">
        <f t="shared" si="21"/>
        <v>0</v>
      </c>
      <c r="F238" s="94">
        <f t="shared" si="24"/>
        <v>0</v>
      </c>
      <c r="G238" s="94">
        <f>IF(AND(C238&lt;&gt;"",SUM(G$34:G237)&lt;E$25),$E$25/$E$29,0)</f>
        <v>0</v>
      </c>
      <c r="H238" s="94">
        <f t="shared" si="25"/>
        <v>0</v>
      </c>
      <c r="I238" s="94">
        <f t="shared" si="27"/>
        <v>0</v>
      </c>
      <c r="J238" s="320" t="str">
        <f t="shared" si="26"/>
        <v>2039–2040</v>
      </c>
      <c r="L238" s="356"/>
      <c r="N238" s="95"/>
    </row>
    <row r="239" spans="1:14" x14ac:dyDescent="0.3">
      <c r="A239" s="354">
        <v>50983</v>
      </c>
      <c r="B239" s="92">
        <f t="shared" si="22"/>
        <v>0</v>
      </c>
      <c r="C239" s="93"/>
      <c r="D239" s="94">
        <f t="shared" si="23"/>
        <v>0</v>
      </c>
      <c r="E239" s="355">
        <f t="shared" si="21"/>
        <v>0</v>
      </c>
      <c r="F239" s="94">
        <f t="shared" si="24"/>
        <v>0</v>
      </c>
      <c r="G239" s="94">
        <f>IF(AND(C239&lt;&gt;"",SUM(G$34:G238)&lt;E$25),$E$25/$E$29,0)</f>
        <v>0</v>
      </c>
      <c r="H239" s="94">
        <f t="shared" si="25"/>
        <v>0</v>
      </c>
      <c r="I239" s="94">
        <f t="shared" si="27"/>
        <v>0</v>
      </c>
      <c r="J239" s="320" t="str">
        <f t="shared" si="26"/>
        <v>2039–2040</v>
      </c>
      <c r="L239" s="356"/>
      <c r="N239" s="95"/>
    </row>
    <row r="240" spans="1:14" x14ac:dyDescent="0.3">
      <c r="A240" s="354">
        <v>51014</v>
      </c>
      <c r="B240" s="92">
        <f t="shared" si="22"/>
        <v>0</v>
      </c>
      <c r="C240" s="93"/>
      <c r="D240" s="94">
        <f t="shared" si="23"/>
        <v>0</v>
      </c>
      <c r="E240" s="355">
        <f t="shared" si="21"/>
        <v>0</v>
      </c>
      <c r="F240" s="94">
        <f t="shared" si="24"/>
        <v>0</v>
      </c>
      <c r="G240" s="94">
        <f>IF(AND(C240&lt;&gt;"",SUM(G$34:G239)&lt;E$25),$E$25/$E$29,0)</f>
        <v>0</v>
      </c>
      <c r="H240" s="94">
        <f t="shared" si="25"/>
        <v>0</v>
      </c>
      <c r="I240" s="94">
        <f t="shared" si="27"/>
        <v>0</v>
      </c>
      <c r="J240" s="320" t="str">
        <f t="shared" si="26"/>
        <v>2039–2040</v>
      </c>
      <c r="L240" s="356"/>
      <c r="N240" s="95"/>
    </row>
    <row r="241" spans="1:14" x14ac:dyDescent="0.3">
      <c r="A241" s="354">
        <v>51044</v>
      </c>
      <c r="B241" s="92">
        <f t="shared" si="22"/>
        <v>0</v>
      </c>
      <c r="C241" s="93"/>
      <c r="D241" s="94">
        <f t="shared" si="23"/>
        <v>0</v>
      </c>
      <c r="E241" s="355">
        <f t="shared" si="21"/>
        <v>0</v>
      </c>
      <c r="F241" s="94">
        <f t="shared" si="24"/>
        <v>0</v>
      </c>
      <c r="G241" s="94">
        <f>IF(AND(C241&lt;&gt;"",SUM(G$34:G240)&lt;E$25),$E$25/$E$29,0)</f>
        <v>0</v>
      </c>
      <c r="H241" s="94">
        <f t="shared" si="25"/>
        <v>0</v>
      </c>
      <c r="I241" s="94">
        <f t="shared" si="27"/>
        <v>0</v>
      </c>
      <c r="J241" s="320" t="str">
        <f t="shared" si="26"/>
        <v>2039–2040</v>
      </c>
      <c r="L241" s="356"/>
      <c r="N241" s="95"/>
    </row>
    <row r="242" spans="1:14" x14ac:dyDescent="0.3">
      <c r="A242" s="354">
        <v>51075</v>
      </c>
      <c r="B242" s="92">
        <f t="shared" si="22"/>
        <v>0</v>
      </c>
      <c r="C242" s="93"/>
      <c r="D242" s="94">
        <f t="shared" si="23"/>
        <v>0</v>
      </c>
      <c r="E242" s="355">
        <f t="shared" si="21"/>
        <v>0</v>
      </c>
      <c r="F242" s="94">
        <f t="shared" si="24"/>
        <v>0</v>
      </c>
      <c r="G242" s="94">
        <f>IF(AND(C242&lt;&gt;"",SUM(G$34:G241)&lt;E$25),$E$25/$E$29,0)</f>
        <v>0</v>
      </c>
      <c r="H242" s="94">
        <f t="shared" si="25"/>
        <v>0</v>
      </c>
      <c r="I242" s="94">
        <f t="shared" si="27"/>
        <v>0</v>
      </c>
      <c r="J242" s="320" t="str">
        <f t="shared" si="26"/>
        <v>2039–2040</v>
      </c>
      <c r="L242" s="356"/>
      <c r="N242" s="95"/>
    </row>
    <row r="243" spans="1:14" x14ac:dyDescent="0.3">
      <c r="A243" s="354">
        <v>51105</v>
      </c>
      <c r="B243" s="92">
        <f t="shared" si="22"/>
        <v>0</v>
      </c>
      <c r="C243" s="93"/>
      <c r="D243" s="94">
        <f t="shared" si="23"/>
        <v>0</v>
      </c>
      <c r="E243" s="355">
        <f t="shared" si="21"/>
        <v>0</v>
      </c>
      <c r="F243" s="94">
        <f t="shared" si="24"/>
        <v>0</v>
      </c>
      <c r="G243" s="94">
        <f>IF(AND(C243&lt;&gt;"",SUM(G$34:G242)&lt;E$25),$E$25/$E$29,0)</f>
        <v>0</v>
      </c>
      <c r="H243" s="94">
        <f t="shared" si="25"/>
        <v>0</v>
      </c>
      <c r="I243" s="94">
        <f t="shared" si="27"/>
        <v>0</v>
      </c>
      <c r="J243" s="320" t="str">
        <f t="shared" si="26"/>
        <v>2039–2040</v>
      </c>
      <c r="L243" s="356"/>
      <c r="N243" s="95"/>
    </row>
    <row r="244" spans="1:14" x14ac:dyDescent="0.3">
      <c r="A244" s="354">
        <v>51136</v>
      </c>
      <c r="B244" s="92">
        <f t="shared" si="22"/>
        <v>0</v>
      </c>
      <c r="C244" s="93"/>
      <c r="D244" s="94">
        <f t="shared" si="23"/>
        <v>0</v>
      </c>
      <c r="E244" s="355">
        <f t="shared" si="21"/>
        <v>0</v>
      </c>
      <c r="F244" s="94">
        <f t="shared" si="24"/>
        <v>0</v>
      </c>
      <c r="G244" s="94">
        <f>IF(AND(C244&lt;&gt;"",SUM(G$34:G243)&lt;E$25),$E$25/$E$29,0)</f>
        <v>0</v>
      </c>
      <c r="H244" s="94">
        <f t="shared" si="25"/>
        <v>0</v>
      </c>
      <c r="I244" s="94">
        <f t="shared" si="27"/>
        <v>0</v>
      </c>
      <c r="J244" s="320" t="str">
        <f t="shared" si="26"/>
        <v>2039–2040</v>
      </c>
      <c r="L244" s="356"/>
      <c r="N244" s="95"/>
    </row>
    <row r="245" spans="1:14" x14ac:dyDescent="0.3">
      <c r="A245" s="354">
        <v>51167</v>
      </c>
      <c r="B245" s="92">
        <f t="shared" si="22"/>
        <v>0</v>
      </c>
      <c r="C245" s="93"/>
      <c r="D245" s="94">
        <f t="shared" si="23"/>
        <v>0</v>
      </c>
      <c r="E245" s="355">
        <f t="shared" si="21"/>
        <v>0</v>
      </c>
      <c r="F245" s="94">
        <f t="shared" si="24"/>
        <v>0</v>
      </c>
      <c r="G245" s="94">
        <f>IF(AND(C245&lt;&gt;"",SUM(G$34:G244)&lt;E$25),$E$25/$E$29,0)</f>
        <v>0</v>
      </c>
      <c r="H245" s="94">
        <f t="shared" si="25"/>
        <v>0</v>
      </c>
      <c r="I245" s="94">
        <f t="shared" si="27"/>
        <v>0</v>
      </c>
      <c r="J245" s="320" t="str">
        <f t="shared" si="26"/>
        <v>2039–2040</v>
      </c>
      <c r="L245" s="356"/>
      <c r="N245" s="95"/>
    </row>
    <row r="246" spans="1:14" x14ac:dyDescent="0.3">
      <c r="A246" s="354">
        <v>51196</v>
      </c>
      <c r="B246" s="92">
        <f t="shared" si="22"/>
        <v>0</v>
      </c>
      <c r="C246" s="93"/>
      <c r="D246" s="94">
        <f t="shared" si="23"/>
        <v>0</v>
      </c>
      <c r="E246" s="355">
        <f t="shared" si="21"/>
        <v>0</v>
      </c>
      <c r="F246" s="94">
        <f t="shared" si="24"/>
        <v>0</v>
      </c>
      <c r="G246" s="94">
        <f>IF(AND(C246&lt;&gt;"",SUM(G$34:G245)&lt;E$25),$E$25/$E$29,0)</f>
        <v>0</v>
      </c>
      <c r="H246" s="94">
        <f t="shared" si="25"/>
        <v>0</v>
      </c>
      <c r="I246" s="94">
        <f t="shared" si="27"/>
        <v>0</v>
      </c>
      <c r="J246" s="320" t="str">
        <f t="shared" si="26"/>
        <v>2039–2040</v>
      </c>
      <c r="L246" s="356"/>
      <c r="N246" s="95"/>
    </row>
    <row r="247" spans="1:14" x14ac:dyDescent="0.3">
      <c r="A247" s="354">
        <v>51227</v>
      </c>
      <c r="B247" s="92">
        <f t="shared" si="22"/>
        <v>0</v>
      </c>
      <c r="C247" s="93"/>
      <c r="D247" s="94">
        <f t="shared" si="23"/>
        <v>0</v>
      </c>
      <c r="E247" s="355">
        <f t="shared" si="21"/>
        <v>0</v>
      </c>
      <c r="F247" s="94">
        <f t="shared" si="24"/>
        <v>0</v>
      </c>
      <c r="G247" s="94">
        <f>IF(AND(C247&lt;&gt;"",SUM(G$34:G246)&lt;E$25),$E$25/$E$29,0)</f>
        <v>0</v>
      </c>
      <c r="H247" s="94">
        <f t="shared" si="25"/>
        <v>0</v>
      </c>
      <c r="I247" s="94">
        <f t="shared" si="27"/>
        <v>0</v>
      </c>
      <c r="J247" s="320" t="str">
        <f t="shared" si="26"/>
        <v>2039–2040</v>
      </c>
      <c r="L247" s="356"/>
      <c r="N247" s="95"/>
    </row>
    <row r="248" spans="1:14" x14ac:dyDescent="0.3">
      <c r="A248" s="354">
        <v>51257</v>
      </c>
      <c r="B248" s="92">
        <f t="shared" si="22"/>
        <v>0</v>
      </c>
      <c r="C248" s="93"/>
      <c r="D248" s="94">
        <f t="shared" si="23"/>
        <v>0</v>
      </c>
      <c r="E248" s="355">
        <f t="shared" si="21"/>
        <v>0</v>
      </c>
      <c r="F248" s="94">
        <f t="shared" si="24"/>
        <v>0</v>
      </c>
      <c r="G248" s="94">
        <f>IF(AND(C248&lt;&gt;"",SUM(G$34:G247)&lt;E$25),$E$25/$E$29,0)</f>
        <v>0</v>
      </c>
      <c r="H248" s="94">
        <f t="shared" si="25"/>
        <v>0</v>
      </c>
      <c r="I248" s="94">
        <f t="shared" si="27"/>
        <v>0</v>
      </c>
      <c r="J248" s="320" t="str">
        <f t="shared" si="26"/>
        <v>2039–2040</v>
      </c>
      <c r="L248" s="356"/>
      <c r="N248" s="95"/>
    </row>
    <row r="249" spans="1:14" x14ac:dyDescent="0.3">
      <c r="A249" s="354">
        <v>51288</v>
      </c>
      <c r="B249" s="92">
        <f t="shared" si="22"/>
        <v>0</v>
      </c>
      <c r="C249" s="93"/>
      <c r="D249" s="94">
        <f t="shared" si="23"/>
        <v>0</v>
      </c>
      <c r="E249" s="355">
        <f t="shared" si="21"/>
        <v>0</v>
      </c>
      <c r="F249" s="94">
        <f t="shared" si="24"/>
        <v>0</v>
      </c>
      <c r="G249" s="94">
        <f>IF(AND(C249&lt;&gt;"",SUM(G$34:G248)&lt;E$25),$E$25/$E$29,0)</f>
        <v>0</v>
      </c>
      <c r="H249" s="94">
        <f t="shared" si="25"/>
        <v>0</v>
      </c>
      <c r="I249" s="94">
        <f t="shared" si="27"/>
        <v>0</v>
      </c>
      <c r="J249" s="320" t="str">
        <f t="shared" si="26"/>
        <v>2039–2040</v>
      </c>
      <c r="L249" s="356"/>
      <c r="N249" s="95"/>
    </row>
    <row r="250" spans="1:14" x14ac:dyDescent="0.3">
      <c r="A250" s="354">
        <v>51318</v>
      </c>
      <c r="B250" s="92">
        <f t="shared" si="22"/>
        <v>0</v>
      </c>
      <c r="C250" s="93"/>
      <c r="D250" s="94">
        <f t="shared" si="23"/>
        <v>0</v>
      </c>
      <c r="E250" s="355">
        <f t="shared" si="21"/>
        <v>0</v>
      </c>
      <c r="F250" s="94">
        <f t="shared" si="24"/>
        <v>0</v>
      </c>
      <c r="G250" s="94">
        <f>IF(AND(C250&lt;&gt;"",SUM(G$34:G249)&lt;E$25),$E$25/$E$29,0)</f>
        <v>0</v>
      </c>
      <c r="H250" s="94">
        <f t="shared" si="25"/>
        <v>0</v>
      </c>
      <c r="I250" s="94">
        <f t="shared" si="27"/>
        <v>0</v>
      </c>
      <c r="J250" s="320" t="str">
        <f t="shared" si="26"/>
        <v>2040–2041</v>
      </c>
      <c r="L250" s="356"/>
      <c r="N250" s="95"/>
    </row>
    <row r="251" spans="1:14" x14ac:dyDescent="0.3">
      <c r="A251" s="354">
        <v>51349</v>
      </c>
      <c r="B251" s="92">
        <f t="shared" si="22"/>
        <v>0</v>
      </c>
      <c r="C251" s="93"/>
      <c r="D251" s="94">
        <f t="shared" si="23"/>
        <v>0</v>
      </c>
      <c r="E251" s="355">
        <f t="shared" si="21"/>
        <v>0</v>
      </c>
      <c r="F251" s="94">
        <f t="shared" si="24"/>
        <v>0</v>
      </c>
      <c r="G251" s="94">
        <f>IF(AND(C251&lt;&gt;"",SUM(G$34:G250)&lt;E$25),$E$25/$E$29,0)</f>
        <v>0</v>
      </c>
      <c r="H251" s="94">
        <f t="shared" si="25"/>
        <v>0</v>
      </c>
      <c r="I251" s="94">
        <f t="shared" si="27"/>
        <v>0</v>
      </c>
      <c r="J251" s="320" t="str">
        <f t="shared" si="26"/>
        <v>2040–2041</v>
      </c>
      <c r="L251" s="356"/>
      <c r="N251" s="95"/>
    </row>
    <row r="252" spans="1:14" x14ac:dyDescent="0.3">
      <c r="A252" s="354">
        <v>51380</v>
      </c>
      <c r="B252" s="92">
        <f t="shared" si="22"/>
        <v>0</v>
      </c>
      <c r="C252" s="93"/>
      <c r="D252" s="94">
        <f t="shared" si="23"/>
        <v>0</v>
      </c>
      <c r="E252" s="355">
        <f t="shared" si="21"/>
        <v>0</v>
      </c>
      <c r="F252" s="94">
        <f t="shared" si="24"/>
        <v>0</v>
      </c>
      <c r="G252" s="94">
        <f>IF(AND(C252&lt;&gt;"",SUM(G$34:G251)&lt;E$25),$E$25/$E$29,0)</f>
        <v>0</v>
      </c>
      <c r="H252" s="94">
        <f t="shared" si="25"/>
        <v>0</v>
      </c>
      <c r="I252" s="94">
        <f t="shared" si="27"/>
        <v>0</v>
      </c>
      <c r="J252" s="320" t="str">
        <f t="shared" si="26"/>
        <v>2040–2041</v>
      </c>
      <c r="L252" s="356"/>
      <c r="N252" s="95"/>
    </row>
    <row r="253" spans="1:14" x14ac:dyDescent="0.3">
      <c r="A253" s="354">
        <v>51410</v>
      </c>
      <c r="B253" s="92">
        <f t="shared" si="22"/>
        <v>0</v>
      </c>
      <c r="C253" s="93"/>
      <c r="D253" s="94">
        <f t="shared" si="23"/>
        <v>0</v>
      </c>
      <c r="E253" s="355">
        <f t="shared" si="21"/>
        <v>0</v>
      </c>
      <c r="F253" s="94">
        <f t="shared" si="24"/>
        <v>0</v>
      </c>
      <c r="G253" s="94">
        <f>IF(AND(C253&lt;&gt;"",SUM(G$34:G252)&lt;E$25),$E$25/$E$29,0)</f>
        <v>0</v>
      </c>
      <c r="H253" s="94">
        <f t="shared" si="25"/>
        <v>0</v>
      </c>
      <c r="I253" s="94">
        <f t="shared" si="27"/>
        <v>0</v>
      </c>
      <c r="J253" s="320" t="str">
        <f t="shared" si="26"/>
        <v>2040–2041</v>
      </c>
      <c r="L253" s="356"/>
      <c r="N253" s="95"/>
    </row>
    <row r="254" spans="1:14" x14ac:dyDescent="0.3">
      <c r="A254" s="354">
        <v>51441</v>
      </c>
      <c r="B254" s="92">
        <f t="shared" si="22"/>
        <v>0</v>
      </c>
      <c r="C254" s="93"/>
      <c r="D254" s="94">
        <f t="shared" si="23"/>
        <v>0</v>
      </c>
      <c r="E254" s="355">
        <f t="shared" si="21"/>
        <v>0</v>
      </c>
      <c r="F254" s="94">
        <f t="shared" si="24"/>
        <v>0</v>
      </c>
      <c r="G254" s="94">
        <f>IF(AND(C254&lt;&gt;"",SUM(G$34:G253)&lt;E$25),$E$25/$E$29,0)</f>
        <v>0</v>
      </c>
      <c r="H254" s="94">
        <f t="shared" si="25"/>
        <v>0</v>
      </c>
      <c r="I254" s="94">
        <f t="shared" si="27"/>
        <v>0</v>
      </c>
      <c r="J254" s="320" t="str">
        <f t="shared" si="26"/>
        <v>2040–2041</v>
      </c>
      <c r="L254" s="356"/>
      <c r="N254" s="95"/>
    </row>
    <row r="255" spans="1:14" x14ac:dyDescent="0.3">
      <c r="A255" s="354">
        <v>51471</v>
      </c>
      <c r="B255" s="92">
        <f t="shared" si="22"/>
        <v>0</v>
      </c>
      <c r="C255" s="93"/>
      <c r="D255" s="94">
        <f t="shared" si="23"/>
        <v>0</v>
      </c>
      <c r="E255" s="355">
        <f t="shared" si="21"/>
        <v>0</v>
      </c>
      <c r="F255" s="94">
        <f t="shared" si="24"/>
        <v>0</v>
      </c>
      <c r="G255" s="94">
        <f>IF(AND(C255&lt;&gt;"",SUM(G$34:G254)&lt;E$25),$E$25/$E$29,0)</f>
        <v>0</v>
      </c>
      <c r="H255" s="94">
        <f t="shared" si="25"/>
        <v>0</v>
      </c>
      <c r="I255" s="94">
        <f t="shared" si="27"/>
        <v>0</v>
      </c>
      <c r="J255" s="320" t="str">
        <f t="shared" si="26"/>
        <v>2040–2041</v>
      </c>
      <c r="L255" s="356"/>
      <c r="N255" s="95"/>
    </row>
    <row r="256" spans="1:14" x14ac:dyDescent="0.3">
      <c r="A256" s="354">
        <v>51502</v>
      </c>
      <c r="B256" s="92">
        <f t="shared" si="22"/>
        <v>0</v>
      </c>
      <c r="C256" s="93"/>
      <c r="D256" s="94">
        <f t="shared" si="23"/>
        <v>0</v>
      </c>
      <c r="E256" s="355">
        <f t="shared" si="21"/>
        <v>0</v>
      </c>
      <c r="F256" s="94">
        <f t="shared" si="24"/>
        <v>0</v>
      </c>
      <c r="G256" s="94">
        <f>IF(AND(C256&lt;&gt;"",SUM(G$34:G255)&lt;E$25),$E$25/$E$29,0)</f>
        <v>0</v>
      </c>
      <c r="H256" s="94">
        <f t="shared" si="25"/>
        <v>0</v>
      </c>
      <c r="I256" s="94">
        <f t="shared" si="27"/>
        <v>0</v>
      </c>
      <c r="J256" s="320" t="str">
        <f t="shared" si="26"/>
        <v>2040–2041</v>
      </c>
      <c r="L256" s="356"/>
      <c r="N256" s="95"/>
    </row>
    <row r="257" spans="1:14" x14ac:dyDescent="0.3">
      <c r="A257" s="354">
        <v>51533</v>
      </c>
      <c r="B257" s="92">
        <f t="shared" si="22"/>
        <v>0</v>
      </c>
      <c r="C257" s="93"/>
      <c r="D257" s="94">
        <f t="shared" si="23"/>
        <v>0</v>
      </c>
      <c r="E257" s="355">
        <f t="shared" si="21"/>
        <v>0</v>
      </c>
      <c r="F257" s="94">
        <f t="shared" si="24"/>
        <v>0</v>
      </c>
      <c r="G257" s="94">
        <f>IF(AND(C257&lt;&gt;"",SUM(G$34:G256)&lt;E$25),$E$25/$E$29,0)</f>
        <v>0</v>
      </c>
      <c r="H257" s="94">
        <f t="shared" si="25"/>
        <v>0</v>
      </c>
      <c r="I257" s="94">
        <f t="shared" si="27"/>
        <v>0</v>
      </c>
      <c r="J257" s="320" t="str">
        <f t="shared" si="26"/>
        <v>2040–2041</v>
      </c>
      <c r="L257" s="356"/>
      <c r="N257" s="95"/>
    </row>
    <row r="258" spans="1:14" x14ac:dyDescent="0.3">
      <c r="A258" s="354">
        <v>51561</v>
      </c>
      <c r="B258" s="92">
        <f t="shared" si="22"/>
        <v>0</v>
      </c>
      <c r="C258" s="93"/>
      <c r="D258" s="94">
        <f t="shared" si="23"/>
        <v>0</v>
      </c>
      <c r="E258" s="355">
        <f t="shared" si="21"/>
        <v>0</v>
      </c>
      <c r="F258" s="94">
        <f t="shared" si="24"/>
        <v>0</v>
      </c>
      <c r="G258" s="94">
        <f>IF(AND(C258&lt;&gt;"",SUM(G$34:G257)&lt;E$25),$E$25/$E$29,0)</f>
        <v>0</v>
      </c>
      <c r="H258" s="94">
        <f t="shared" si="25"/>
        <v>0</v>
      </c>
      <c r="I258" s="94">
        <f t="shared" si="27"/>
        <v>0</v>
      </c>
      <c r="J258" s="320" t="str">
        <f t="shared" si="26"/>
        <v>2040–2041</v>
      </c>
      <c r="L258" s="356"/>
      <c r="N258" s="95"/>
    </row>
    <row r="259" spans="1:14" x14ac:dyDescent="0.3">
      <c r="A259" s="354">
        <v>51592</v>
      </c>
      <c r="B259" s="92">
        <f t="shared" si="22"/>
        <v>0</v>
      </c>
      <c r="C259" s="93"/>
      <c r="D259" s="94">
        <f t="shared" si="23"/>
        <v>0</v>
      </c>
      <c r="E259" s="355">
        <f t="shared" si="21"/>
        <v>0</v>
      </c>
      <c r="F259" s="94">
        <f t="shared" si="24"/>
        <v>0</v>
      </c>
      <c r="G259" s="94">
        <f>IF(AND(C259&lt;&gt;"",SUM(G$34:G258)&lt;E$25),$E$25/$E$29,0)</f>
        <v>0</v>
      </c>
      <c r="H259" s="94">
        <f t="shared" si="25"/>
        <v>0</v>
      </c>
      <c r="I259" s="94">
        <f t="shared" si="27"/>
        <v>0</v>
      </c>
      <c r="J259" s="320" t="str">
        <f t="shared" si="26"/>
        <v>2040–2041</v>
      </c>
      <c r="L259" s="356"/>
      <c r="N259" s="95"/>
    </row>
    <row r="260" spans="1:14" x14ac:dyDescent="0.3">
      <c r="A260" s="354">
        <v>51622</v>
      </c>
      <c r="B260" s="92">
        <f t="shared" si="22"/>
        <v>0</v>
      </c>
      <c r="C260" s="93"/>
      <c r="D260" s="94">
        <f t="shared" si="23"/>
        <v>0</v>
      </c>
      <c r="E260" s="355">
        <f t="shared" si="21"/>
        <v>0</v>
      </c>
      <c r="F260" s="94">
        <f t="shared" si="24"/>
        <v>0</v>
      </c>
      <c r="G260" s="94">
        <f>IF(AND(C260&lt;&gt;"",SUM(G$34:G259)&lt;E$25),$E$25/$E$29,0)</f>
        <v>0</v>
      </c>
      <c r="H260" s="94">
        <f t="shared" si="25"/>
        <v>0</v>
      </c>
      <c r="I260" s="94">
        <f t="shared" si="27"/>
        <v>0</v>
      </c>
      <c r="J260" s="320" t="str">
        <f t="shared" si="26"/>
        <v>2040–2041</v>
      </c>
      <c r="L260" s="356"/>
      <c r="N260" s="95"/>
    </row>
    <row r="261" spans="1:14" x14ac:dyDescent="0.3">
      <c r="A261" s="354">
        <v>51653</v>
      </c>
      <c r="B261" s="92">
        <f t="shared" si="22"/>
        <v>0</v>
      </c>
      <c r="C261" s="93"/>
      <c r="D261" s="94">
        <f t="shared" si="23"/>
        <v>0</v>
      </c>
      <c r="E261" s="355">
        <f t="shared" si="21"/>
        <v>0</v>
      </c>
      <c r="F261" s="94">
        <f t="shared" si="24"/>
        <v>0</v>
      </c>
      <c r="G261" s="94">
        <f>IF(AND(C261&lt;&gt;"",SUM(G$34:G260)&lt;E$25),$E$25/$E$29,0)</f>
        <v>0</v>
      </c>
      <c r="H261" s="94">
        <f t="shared" si="25"/>
        <v>0</v>
      </c>
      <c r="I261" s="94">
        <f t="shared" si="27"/>
        <v>0</v>
      </c>
      <c r="J261" s="320" t="str">
        <f t="shared" si="26"/>
        <v>2040–2041</v>
      </c>
      <c r="L261" s="356"/>
      <c r="N261" s="95"/>
    </row>
    <row r="262" spans="1:14" x14ac:dyDescent="0.3">
      <c r="A262" s="354">
        <v>51683</v>
      </c>
      <c r="B262" s="92">
        <f t="shared" si="22"/>
        <v>0</v>
      </c>
      <c r="C262" s="93"/>
      <c r="D262" s="94">
        <f t="shared" si="23"/>
        <v>0</v>
      </c>
      <c r="E262" s="355">
        <f t="shared" si="21"/>
        <v>0</v>
      </c>
      <c r="F262" s="94">
        <f t="shared" si="24"/>
        <v>0</v>
      </c>
      <c r="G262" s="94">
        <f>IF(AND(C262&lt;&gt;"",SUM(G$34:G261)&lt;E$25),$E$25/$E$29,0)</f>
        <v>0</v>
      </c>
      <c r="H262" s="94">
        <f t="shared" si="25"/>
        <v>0</v>
      </c>
      <c r="I262" s="94">
        <f t="shared" si="27"/>
        <v>0</v>
      </c>
      <c r="J262" s="320" t="str">
        <f t="shared" si="26"/>
        <v>2041–2042</v>
      </c>
      <c r="L262" s="356"/>
      <c r="N262" s="95"/>
    </row>
    <row r="263" spans="1:14" x14ac:dyDescent="0.3">
      <c r="A263" s="354">
        <v>51714</v>
      </c>
      <c r="B263" s="92">
        <f t="shared" si="22"/>
        <v>0</v>
      </c>
      <c r="C263" s="93"/>
      <c r="D263" s="94">
        <f t="shared" si="23"/>
        <v>0</v>
      </c>
      <c r="E263" s="355">
        <f t="shared" si="21"/>
        <v>0</v>
      </c>
      <c r="F263" s="94">
        <f t="shared" si="24"/>
        <v>0</v>
      </c>
      <c r="G263" s="94">
        <f>IF(AND(C263&lt;&gt;"",SUM(G$34:G262)&lt;E$25),$E$25/$E$29,0)</f>
        <v>0</v>
      </c>
      <c r="H263" s="94">
        <f t="shared" si="25"/>
        <v>0</v>
      </c>
      <c r="I263" s="94">
        <f t="shared" si="27"/>
        <v>0</v>
      </c>
      <c r="J263" s="320" t="str">
        <f t="shared" si="26"/>
        <v>2041–2042</v>
      </c>
      <c r="L263" s="356"/>
      <c r="N263" s="95"/>
    </row>
    <row r="264" spans="1:14" x14ac:dyDescent="0.3">
      <c r="A264" s="354">
        <v>51745</v>
      </c>
      <c r="B264" s="92">
        <f t="shared" si="22"/>
        <v>0</v>
      </c>
      <c r="C264" s="93"/>
      <c r="D264" s="94">
        <f t="shared" si="23"/>
        <v>0</v>
      </c>
      <c r="E264" s="355">
        <f t="shared" si="21"/>
        <v>0</v>
      </c>
      <c r="F264" s="94">
        <f t="shared" si="24"/>
        <v>0</v>
      </c>
      <c r="G264" s="94">
        <f>IF(AND(C264&lt;&gt;"",SUM(G$34:G263)&lt;E$25),$E$25/$E$29,0)</f>
        <v>0</v>
      </c>
      <c r="H264" s="94">
        <f t="shared" si="25"/>
        <v>0</v>
      </c>
      <c r="I264" s="94">
        <f t="shared" si="27"/>
        <v>0</v>
      </c>
      <c r="J264" s="320" t="str">
        <f t="shared" si="26"/>
        <v>2041–2042</v>
      </c>
      <c r="L264" s="356"/>
      <c r="N264" s="95"/>
    </row>
    <row r="265" spans="1:14" x14ac:dyDescent="0.3">
      <c r="A265" s="354">
        <v>51775</v>
      </c>
      <c r="B265" s="92">
        <f t="shared" si="22"/>
        <v>0</v>
      </c>
      <c r="C265" s="93"/>
      <c r="D265" s="94">
        <f t="shared" si="23"/>
        <v>0</v>
      </c>
      <c r="E265" s="355">
        <f t="shared" si="21"/>
        <v>0</v>
      </c>
      <c r="F265" s="94">
        <f t="shared" si="24"/>
        <v>0</v>
      </c>
      <c r="G265" s="94">
        <f>IF(AND(C265&lt;&gt;"",SUM(G$34:G264)&lt;E$25),$E$25/$E$29,0)</f>
        <v>0</v>
      </c>
      <c r="H265" s="94">
        <f t="shared" si="25"/>
        <v>0</v>
      </c>
      <c r="I265" s="94">
        <f t="shared" si="27"/>
        <v>0</v>
      </c>
      <c r="J265" s="320" t="str">
        <f t="shared" si="26"/>
        <v>2041–2042</v>
      </c>
      <c r="L265" s="356"/>
      <c r="N265" s="95"/>
    </row>
    <row r="266" spans="1:14" x14ac:dyDescent="0.3">
      <c r="A266" s="354">
        <v>51806</v>
      </c>
      <c r="B266" s="92">
        <f t="shared" si="22"/>
        <v>0</v>
      </c>
      <c r="C266" s="93"/>
      <c r="D266" s="94">
        <f t="shared" si="23"/>
        <v>0</v>
      </c>
      <c r="E266" s="355">
        <f t="shared" si="21"/>
        <v>0</v>
      </c>
      <c r="F266" s="94">
        <f t="shared" si="24"/>
        <v>0</v>
      </c>
      <c r="G266" s="94">
        <f>IF(AND(C266&lt;&gt;"",SUM(G$34:G265)&lt;E$25),$E$25/$E$29,0)</f>
        <v>0</v>
      </c>
      <c r="H266" s="94">
        <f t="shared" si="25"/>
        <v>0</v>
      </c>
      <c r="I266" s="94">
        <f t="shared" si="27"/>
        <v>0</v>
      </c>
      <c r="J266" s="320" t="str">
        <f t="shared" si="26"/>
        <v>2041–2042</v>
      </c>
      <c r="L266" s="356"/>
      <c r="N266" s="95"/>
    </row>
    <row r="267" spans="1:14" x14ac:dyDescent="0.3">
      <c r="A267" s="354">
        <v>51836</v>
      </c>
      <c r="B267" s="92">
        <f t="shared" si="22"/>
        <v>0</v>
      </c>
      <c r="C267" s="93"/>
      <c r="D267" s="94">
        <f t="shared" si="23"/>
        <v>0</v>
      </c>
      <c r="E267" s="355">
        <f t="shared" si="21"/>
        <v>0</v>
      </c>
      <c r="F267" s="94">
        <f t="shared" si="24"/>
        <v>0</v>
      </c>
      <c r="G267" s="94">
        <f>IF(AND(C267&lt;&gt;"",SUM(G$34:G266)&lt;E$25),$E$25/$E$29,0)</f>
        <v>0</v>
      </c>
      <c r="H267" s="94">
        <f t="shared" si="25"/>
        <v>0</v>
      </c>
      <c r="I267" s="94">
        <f t="shared" si="27"/>
        <v>0</v>
      </c>
      <c r="J267" s="320" t="str">
        <f t="shared" si="26"/>
        <v>2041–2042</v>
      </c>
      <c r="L267" s="356"/>
      <c r="N267" s="95"/>
    </row>
    <row r="268" spans="1:14" x14ac:dyDescent="0.3">
      <c r="A268" s="354">
        <v>51867</v>
      </c>
      <c r="B268" s="92">
        <f t="shared" si="22"/>
        <v>0</v>
      </c>
      <c r="C268" s="93"/>
      <c r="D268" s="94">
        <f t="shared" si="23"/>
        <v>0</v>
      </c>
      <c r="E268" s="355">
        <f t="shared" si="21"/>
        <v>0</v>
      </c>
      <c r="F268" s="94">
        <f t="shared" si="24"/>
        <v>0</v>
      </c>
      <c r="G268" s="94">
        <f>IF(AND(C268&lt;&gt;"",SUM(G$34:G267)&lt;E$25),$E$25/$E$29,0)</f>
        <v>0</v>
      </c>
      <c r="H268" s="94">
        <f t="shared" si="25"/>
        <v>0</v>
      </c>
      <c r="I268" s="94">
        <f t="shared" si="27"/>
        <v>0</v>
      </c>
      <c r="J268" s="320" t="str">
        <f t="shared" si="26"/>
        <v>2041–2042</v>
      </c>
      <c r="L268" s="356"/>
      <c r="N268" s="95"/>
    </row>
    <row r="269" spans="1:14" x14ac:dyDescent="0.3">
      <c r="A269" s="354">
        <v>51898</v>
      </c>
      <c r="B269" s="92">
        <f t="shared" si="22"/>
        <v>0</v>
      </c>
      <c r="C269" s="93"/>
      <c r="D269" s="94">
        <f t="shared" si="23"/>
        <v>0</v>
      </c>
      <c r="E269" s="355">
        <f t="shared" si="21"/>
        <v>0</v>
      </c>
      <c r="F269" s="94">
        <f t="shared" si="24"/>
        <v>0</v>
      </c>
      <c r="G269" s="94">
        <f>IF(AND(C269&lt;&gt;"",SUM(G$34:G268)&lt;E$25),$E$25/$E$29,0)</f>
        <v>0</v>
      </c>
      <c r="H269" s="94">
        <f t="shared" si="25"/>
        <v>0</v>
      </c>
      <c r="I269" s="94">
        <f t="shared" si="27"/>
        <v>0</v>
      </c>
      <c r="J269" s="320" t="str">
        <f t="shared" si="26"/>
        <v>2041–2042</v>
      </c>
      <c r="L269" s="356"/>
      <c r="N269" s="95"/>
    </row>
    <row r="270" spans="1:14" x14ac:dyDescent="0.3">
      <c r="A270" s="354">
        <v>51926</v>
      </c>
      <c r="B270" s="92">
        <f t="shared" si="22"/>
        <v>0</v>
      </c>
      <c r="C270" s="93"/>
      <c r="D270" s="94">
        <f t="shared" si="23"/>
        <v>0</v>
      </c>
      <c r="E270" s="355">
        <f t="shared" si="21"/>
        <v>0</v>
      </c>
      <c r="F270" s="94">
        <f t="shared" si="24"/>
        <v>0</v>
      </c>
      <c r="G270" s="94">
        <f>IF(AND(C270&lt;&gt;"",SUM(G$34:G269)&lt;E$25),$E$25/$E$29,0)</f>
        <v>0</v>
      </c>
      <c r="H270" s="94">
        <f t="shared" si="25"/>
        <v>0</v>
      </c>
      <c r="I270" s="94">
        <f t="shared" si="27"/>
        <v>0</v>
      </c>
      <c r="J270" s="320" t="str">
        <f t="shared" si="26"/>
        <v>2041–2042</v>
      </c>
      <c r="L270" s="356"/>
      <c r="N270" s="95"/>
    </row>
    <row r="271" spans="1:14" x14ac:dyDescent="0.3">
      <c r="A271" s="354">
        <v>51957</v>
      </c>
      <c r="B271" s="92">
        <f t="shared" si="22"/>
        <v>0</v>
      </c>
      <c r="C271" s="93"/>
      <c r="D271" s="94">
        <f t="shared" si="23"/>
        <v>0</v>
      </c>
      <c r="E271" s="355">
        <f t="shared" si="21"/>
        <v>0</v>
      </c>
      <c r="F271" s="94">
        <f t="shared" si="24"/>
        <v>0</v>
      </c>
      <c r="G271" s="94">
        <f>IF(AND(C271&lt;&gt;"",SUM(G$34:G270)&lt;E$25),$E$25/$E$29,0)</f>
        <v>0</v>
      </c>
      <c r="H271" s="94">
        <f t="shared" si="25"/>
        <v>0</v>
      </c>
      <c r="I271" s="94">
        <f t="shared" si="27"/>
        <v>0</v>
      </c>
      <c r="J271" s="320" t="str">
        <f t="shared" si="26"/>
        <v>2041–2042</v>
      </c>
      <c r="L271" s="356"/>
      <c r="N271" s="95"/>
    </row>
    <row r="272" spans="1:14" x14ac:dyDescent="0.3">
      <c r="A272" s="354">
        <v>51987</v>
      </c>
      <c r="B272" s="92">
        <f t="shared" si="22"/>
        <v>0</v>
      </c>
      <c r="C272" s="93"/>
      <c r="D272" s="94">
        <f t="shared" si="23"/>
        <v>0</v>
      </c>
      <c r="E272" s="355">
        <f t="shared" si="21"/>
        <v>0</v>
      </c>
      <c r="F272" s="94">
        <f t="shared" si="24"/>
        <v>0</v>
      </c>
      <c r="G272" s="94">
        <f>IF(AND(C272&lt;&gt;"",SUM(G$34:G271)&lt;E$25),$E$25/$E$29,0)</f>
        <v>0</v>
      </c>
      <c r="H272" s="94">
        <f t="shared" si="25"/>
        <v>0</v>
      </c>
      <c r="I272" s="94">
        <f t="shared" si="27"/>
        <v>0</v>
      </c>
      <c r="J272" s="320" t="str">
        <f t="shared" si="26"/>
        <v>2041–2042</v>
      </c>
      <c r="L272" s="356"/>
      <c r="N272" s="95"/>
    </row>
    <row r="273" spans="1:14" x14ac:dyDescent="0.3">
      <c r="A273" s="354">
        <v>52018</v>
      </c>
      <c r="B273" s="92">
        <f t="shared" si="22"/>
        <v>0</v>
      </c>
      <c r="C273" s="93"/>
      <c r="D273" s="94">
        <f t="shared" si="23"/>
        <v>0</v>
      </c>
      <c r="E273" s="355">
        <f t="shared" si="21"/>
        <v>0</v>
      </c>
      <c r="F273" s="94">
        <f t="shared" si="24"/>
        <v>0</v>
      </c>
      <c r="G273" s="94">
        <f>IF(AND(C273&lt;&gt;"",SUM(G$34:G272)&lt;E$25),$E$25/$E$29,0)</f>
        <v>0</v>
      </c>
      <c r="H273" s="94">
        <f t="shared" si="25"/>
        <v>0</v>
      </c>
      <c r="I273" s="94">
        <f t="shared" si="27"/>
        <v>0</v>
      </c>
      <c r="J273" s="320" t="str">
        <f t="shared" si="26"/>
        <v>2041–2042</v>
      </c>
      <c r="L273" s="356"/>
      <c r="N273" s="95"/>
    </row>
    <row r="274" spans="1:14" x14ac:dyDescent="0.3">
      <c r="A274" s="354">
        <v>52048</v>
      </c>
      <c r="B274" s="92">
        <f t="shared" si="22"/>
        <v>0</v>
      </c>
      <c r="C274" s="93"/>
      <c r="D274" s="94">
        <f t="shared" si="23"/>
        <v>0</v>
      </c>
      <c r="E274" s="355">
        <f t="shared" si="21"/>
        <v>0</v>
      </c>
      <c r="F274" s="94">
        <f t="shared" si="24"/>
        <v>0</v>
      </c>
      <c r="G274" s="94">
        <f>IF(AND(C274&lt;&gt;"",SUM(G$34:G273)&lt;E$25),$E$25/$E$29,0)</f>
        <v>0</v>
      </c>
      <c r="H274" s="94">
        <f t="shared" si="25"/>
        <v>0</v>
      </c>
      <c r="I274" s="94">
        <f t="shared" si="27"/>
        <v>0</v>
      </c>
      <c r="J274" s="320" t="str">
        <f t="shared" si="26"/>
        <v>2042–2043</v>
      </c>
      <c r="L274" s="356"/>
      <c r="N274" s="95"/>
    </row>
    <row r="275" spans="1:14" x14ac:dyDescent="0.3">
      <c r="A275" s="354">
        <v>52079</v>
      </c>
      <c r="B275" s="92">
        <f t="shared" si="22"/>
        <v>0</v>
      </c>
      <c r="C275" s="93"/>
      <c r="D275" s="94">
        <f t="shared" si="23"/>
        <v>0</v>
      </c>
      <c r="E275" s="355">
        <f t="shared" si="21"/>
        <v>0</v>
      </c>
      <c r="F275" s="94">
        <f t="shared" si="24"/>
        <v>0</v>
      </c>
      <c r="G275" s="94">
        <f>IF(AND(C275&lt;&gt;"",SUM(G$34:G274)&lt;E$25),$E$25/$E$29,0)</f>
        <v>0</v>
      </c>
      <c r="H275" s="94">
        <f t="shared" si="25"/>
        <v>0</v>
      </c>
      <c r="I275" s="94">
        <f t="shared" si="27"/>
        <v>0</v>
      </c>
      <c r="J275" s="320" t="str">
        <f t="shared" si="26"/>
        <v>2042–2043</v>
      </c>
      <c r="L275" s="356"/>
      <c r="N275" s="95"/>
    </row>
    <row r="276" spans="1:14" x14ac:dyDescent="0.3">
      <c r="A276" s="354">
        <v>52110</v>
      </c>
      <c r="B276" s="92">
        <f t="shared" si="22"/>
        <v>0</v>
      </c>
      <c r="C276" s="93"/>
      <c r="D276" s="94">
        <f t="shared" si="23"/>
        <v>0</v>
      </c>
      <c r="E276" s="355">
        <f t="shared" si="21"/>
        <v>0</v>
      </c>
      <c r="F276" s="94">
        <f t="shared" si="24"/>
        <v>0</v>
      </c>
      <c r="G276" s="94">
        <f>IF(AND(C276&lt;&gt;"",SUM(G$34:G275)&lt;E$25),$E$25/$E$29,0)</f>
        <v>0</v>
      </c>
      <c r="H276" s="94">
        <f t="shared" si="25"/>
        <v>0</v>
      </c>
      <c r="I276" s="94">
        <f t="shared" si="27"/>
        <v>0</v>
      </c>
      <c r="J276" s="320" t="str">
        <f t="shared" si="26"/>
        <v>2042–2043</v>
      </c>
      <c r="L276" s="356"/>
      <c r="N276" s="95"/>
    </row>
    <row r="277" spans="1:14" x14ac:dyDescent="0.3">
      <c r="A277" s="354">
        <v>52140</v>
      </c>
      <c r="B277" s="92">
        <f t="shared" si="22"/>
        <v>0</v>
      </c>
      <c r="C277" s="93"/>
      <c r="D277" s="94">
        <f t="shared" si="23"/>
        <v>0</v>
      </c>
      <c r="E277" s="355">
        <f t="shared" si="21"/>
        <v>0</v>
      </c>
      <c r="F277" s="94">
        <f t="shared" si="24"/>
        <v>0</v>
      </c>
      <c r="G277" s="94">
        <f>IF(AND(C277&lt;&gt;"",SUM(G$34:G276)&lt;E$25),$E$25/$E$29,0)</f>
        <v>0</v>
      </c>
      <c r="H277" s="94">
        <f t="shared" si="25"/>
        <v>0</v>
      </c>
      <c r="I277" s="94">
        <f t="shared" si="27"/>
        <v>0</v>
      </c>
      <c r="J277" s="320" t="str">
        <f t="shared" si="26"/>
        <v>2042–2043</v>
      </c>
      <c r="L277" s="356"/>
      <c r="N277" s="95"/>
    </row>
    <row r="278" spans="1:14" x14ac:dyDescent="0.3">
      <c r="A278" s="354">
        <v>52171</v>
      </c>
      <c r="B278" s="92">
        <f t="shared" si="22"/>
        <v>0</v>
      </c>
      <c r="C278" s="93"/>
      <c r="D278" s="94">
        <f t="shared" si="23"/>
        <v>0</v>
      </c>
      <c r="E278" s="355">
        <f t="shared" si="21"/>
        <v>0</v>
      </c>
      <c r="F278" s="94">
        <f t="shared" si="24"/>
        <v>0</v>
      </c>
      <c r="G278" s="94">
        <f>IF(AND(C278&lt;&gt;"",SUM(G$34:G277)&lt;E$25),$E$25/$E$29,0)</f>
        <v>0</v>
      </c>
      <c r="H278" s="94">
        <f t="shared" si="25"/>
        <v>0</v>
      </c>
      <c r="I278" s="94">
        <f t="shared" si="27"/>
        <v>0</v>
      </c>
      <c r="J278" s="320" t="str">
        <f t="shared" si="26"/>
        <v>2042–2043</v>
      </c>
      <c r="L278" s="356"/>
      <c r="N278" s="95"/>
    </row>
    <row r="279" spans="1:14" x14ac:dyDescent="0.3">
      <c r="A279" s="354">
        <v>52201</v>
      </c>
      <c r="B279" s="92">
        <f t="shared" si="22"/>
        <v>0</v>
      </c>
      <c r="C279" s="93"/>
      <c r="D279" s="94">
        <f t="shared" si="23"/>
        <v>0</v>
      </c>
      <c r="E279" s="355">
        <f t="shared" si="21"/>
        <v>0</v>
      </c>
      <c r="F279" s="94">
        <f t="shared" si="24"/>
        <v>0</v>
      </c>
      <c r="G279" s="94">
        <f>IF(AND(C279&lt;&gt;"",SUM(G$34:G278)&lt;E$25),$E$25/$E$29,0)</f>
        <v>0</v>
      </c>
      <c r="H279" s="94">
        <f t="shared" si="25"/>
        <v>0</v>
      </c>
      <c r="I279" s="94">
        <f t="shared" si="27"/>
        <v>0</v>
      </c>
      <c r="J279" s="320" t="str">
        <f t="shared" si="26"/>
        <v>2042–2043</v>
      </c>
      <c r="L279" s="356"/>
      <c r="N279" s="95"/>
    </row>
    <row r="280" spans="1:14" x14ac:dyDescent="0.3">
      <c r="A280" s="354">
        <v>52232</v>
      </c>
      <c r="B280" s="92">
        <f t="shared" si="22"/>
        <v>0</v>
      </c>
      <c r="C280" s="93"/>
      <c r="D280" s="94">
        <f t="shared" si="23"/>
        <v>0</v>
      </c>
      <c r="E280" s="355">
        <f t="shared" si="21"/>
        <v>0</v>
      </c>
      <c r="F280" s="94">
        <f t="shared" si="24"/>
        <v>0</v>
      </c>
      <c r="G280" s="94">
        <f>IF(AND(C280&lt;&gt;"",SUM(G$34:G279)&lt;E$25),$E$25/$E$29,0)</f>
        <v>0</v>
      </c>
      <c r="H280" s="94">
        <f t="shared" si="25"/>
        <v>0</v>
      </c>
      <c r="I280" s="94">
        <f t="shared" si="27"/>
        <v>0</v>
      </c>
      <c r="J280" s="320" t="str">
        <f t="shared" si="26"/>
        <v>2042–2043</v>
      </c>
      <c r="L280" s="356"/>
      <c r="N280" s="95"/>
    </row>
    <row r="281" spans="1:14" x14ac:dyDescent="0.3">
      <c r="A281" s="354">
        <v>52263</v>
      </c>
      <c r="B281" s="92">
        <f t="shared" si="22"/>
        <v>0</v>
      </c>
      <c r="C281" s="93"/>
      <c r="D281" s="94">
        <f t="shared" si="23"/>
        <v>0</v>
      </c>
      <c r="E281" s="355">
        <f t="shared" si="21"/>
        <v>0</v>
      </c>
      <c r="F281" s="94">
        <f t="shared" si="24"/>
        <v>0</v>
      </c>
      <c r="G281" s="94">
        <f>IF(AND(C281&lt;&gt;"",SUM(G$34:G280)&lt;E$25),$E$25/$E$29,0)</f>
        <v>0</v>
      </c>
      <c r="H281" s="94">
        <f t="shared" si="25"/>
        <v>0</v>
      </c>
      <c r="I281" s="94">
        <f t="shared" si="27"/>
        <v>0</v>
      </c>
      <c r="J281" s="320" t="str">
        <f t="shared" si="26"/>
        <v>2042–2043</v>
      </c>
      <c r="L281" s="356"/>
      <c r="N281" s="95"/>
    </row>
    <row r="282" spans="1:14" x14ac:dyDescent="0.3">
      <c r="A282" s="354">
        <v>52291</v>
      </c>
      <c r="B282" s="92">
        <f t="shared" si="22"/>
        <v>0</v>
      </c>
      <c r="C282" s="93"/>
      <c r="D282" s="94">
        <f t="shared" si="23"/>
        <v>0</v>
      </c>
      <c r="E282" s="355">
        <f t="shared" si="21"/>
        <v>0</v>
      </c>
      <c r="F282" s="94">
        <f t="shared" si="24"/>
        <v>0</v>
      </c>
      <c r="G282" s="94">
        <f>IF(AND(C282&lt;&gt;"",SUM(G$34:G281)&lt;E$25),$E$25/$E$29,0)</f>
        <v>0</v>
      </c>
      <c r="H282" s="94">
        <f t="shared" si="25"/>
        <v>0</v>
      </c>
      <c r="I282" s="94">
        <f t="shared" si="27"/>
        <v>0</v>
      </c>
      <c r="J282" s="320" t="str">
        <f t="shared" si="26"/>
        <v>2042–2043</v>
      </c>
      <c r="L282" s="356"/>
      <c r="N282" s="95"/>
    </row>
    <row r="283" spans="1:14" x14ac:dyDescent="0.3">
      <c r="A283" s="354">
        <v>52322</v>
      </c>
      <c r="B283" s="92">
        <f t="shared" si="22"/>
        <v>0</v>
      </c>
      <c r="C283" s="93"/>
      <c r="D283" s="94">
        <f t="shared" si="23"/>
        <v>0</v>
      </c>
      <c r="E283" s="355">
        <f t="shared" si="21"/>
        <v>0</v>
      </c>
      <c r="F283" s="94">
        <f t="shared" si="24"/>
        <v>0</v>
      </c>
      <c r="G283" s="94">
        <f>IF(AND(C283&lt;&gt;"",SUM(G$34:G282)&lt;E$25),$E$25/$E$29,0)</f>
        <v>0</v>
      </c>
      <c r="H283" s="94">
        <f t="shared" si="25"/>
        <v>0</v>
      </c>
      <c r="I283" s="94">
        <f t="shared" si="27"/>
        <v>0</v>
      </c>
      <c r="J283" s="320" t="str">
        <f t="shared" si="26"/>
        <v>2042–2043</v>
      </c>
      <c r="L283" s="356"/>
      <c r="N283" s="95"/>
    </row>
    <row r="284" spans="1:14" x14ac:dyDescent="0.3">
      <c r="A284" s="354">
        <v>52352</v>
      </c>
      <c r="B284" s="92">
        <f t="shared" si="22"/>
        <v>0</v>
      </c>
      <c r="C284" s="93"/>
      <c r="D284" s="94">
        <f t="shared" si="23"/>
        <v>0</v>
      </c>
      <c r="E284" s="355">
        <f t="shared" si="21"/>
        <v>0</v>
      </c>
      <c r="F284" s="94">
        <f t="shared" si="24"/>
        <v>0</v>
      </c>
      <c r="G284" s="94">
        <f>IF(AND(C284&lt;&gt;"",SUM(G$34:G283)&lt;E$25),$E$25/$E$29,0)</f>
        <v>0</v>
      </c>
      <c r="H284" s="94">
        <f t="shared" si="25"/>
        <v>0</v>
      </c>
      <c r="I284" s="94">
        <f t="shared" si="27"/>
        <v>0</v>
      </c>
      <c r="J284" s="320" t="str">
        <f t="shared" si="26"/>
        <v>2042–2043</v>
      </c>
      <c r="L284" s="356"/>
      <c r="N284" s="95"/>
    </row>
    <row r="285" spans="1:14" x14ac:dyDescent="0.3">
      <c r="A285" s="354">
        <v>52383</v>
      </c>
      <c r="B285" s="92">
        <f t="shared" si="22"/>
        <v>0</v>
      </c>
      <c r="C285" s="93"/>
      <c r="D285" s="94">
        <f t="shared" si="23"/>
        <v>0</v>
      </c>
      <c r="E285" s="355">
        <f t="shared" si="21"/>
        <v>0</v>
      </c>
      <c r="F285" s="94">
        <f t="shared" si="24"/>
        <v>0</v>
      </c>
      <c r="G285" s="94">
        <f>IF(AND(C285&lt;&gt;"",SUM(G$34:G284)&lt;E$25),$E$25/$E$29,0)</f>
        <v>0</v>
      </c>
      <c r="H285" s="94">
        <f t="shared" si="25"/>
        <v>0</v>
      </c>
      <c r="I285" s="94">
        <f t="shared" si="27"/>
        <v>0</v>
      </c>
      <c r="J285" s="320" t="str">
        <f t="shared" si="26"/>
        <v>2042–2043</v>
      </c>
      <c r="L285" s="356"/>
      <c r="N285" s="95"/>
    </row>
    <row r="286" spans="1:14" x14ac:dyDescent="0.3">
      <c r="A286" s="354">
        <v>52413</v>
      </c>
      <c r="B286" s="92">
        <f t="shared" si="22"/>
        <v>0</v>
      </c>
      <c r="C286" s="93"/>
      <c r="D286" s="94">
        <f t="shared" si="23"/>
        <v>0</v>
      </c>
      <c r="E286" s="355">
        <f t="shared" si="21"/>
        <v>0</v>
      </c>
      <c r="F286" s="94">
        <f t="shared" si="24"/>
        <v>0</v>
      </c>
      <c r="G286" s="94">
        <f>IF(AND(C286&lt;&gt;"",SUM(G$34:G285)&lt;E$25),$E$25/$E$29,0)</f>
        <v>0</v>
      </c>
      <c r="H286" s="94">
        <f t="shared" si="25"/>
        <v>0</v>
      </c>
      <c r="I286" s="94">
        <f t="shared" si="27"/>
        <v>0</v>
      </c>
      <c r="J286" s="320" t="str">
        <f t="shared" si="26"/>
        <v>2043–2044</v>
      </c>
      <c r="L286" s="356"/>
      <c r="N286" s="95"/>
    </row>
    <row r="287" spans="1:14" x14ac:dyDescent="0.3">
      <c r="A287" s="354">
        <v>52444</v>
      </c>
      <c r="B287" s="92">
        <f t="shared" si="22"/>
        <v>0</v>
      </c>
      <c r="C287" s="93"/>
      <c r="D287" s="94">
        <f t="shared" si="23"/>
        <v>0</v>
      </c>
      <c r="E287" s="355">
        <f t="shared" si="21"/>
        <v>0</v>
      </c>
      <c r="F287" s="94">
        <f t="shared" si="24"/>
        <v>0</v>
      </c>
      <c r="G287" s="94">
        <f>IF(AND(C287&lt;&gt;"",SUM(G$34:G286)&lt;E$25),$E$25/$E$29,0)</f>
        <v>0</v>
      </c>
      <c r="H287" s="94">
        <f t="shared" si="25"/>
        <v>0</v>
      </c>
      <c r="I287" s="94">
        <f t="shared" si="27"/>
        <v>0</v>
      </c>
      <c r="J287" s="320" t="str">
        <f t="shared" si="26"/>
        <v>2043–2044</v>
      </c>
      <c r="L287" s="356"/>
      <c r="N287" s="95"/>
    </row>
    <row r="288" spans="1:14" x14ac:dyDescent="0.3">
      <c r="A288" s="354">
        <v>52475</v>
      </c>
      <c r="B288" s="92">
        <f t="shared" si="22"/>
        <v>0</v>
      </c>
      <c r="C288" s="93"/>
      <c r="D288" s="94">
        <f t="shared" si="23"/>
        <v>0</v>
      </c>
      <c r="E288" s="355">
        <f t="shared" si="21"/>
        <v>0</v>
      </c>
      <c r="F288" s="94">
        <f t="shared" si="24"/>
        <v>0</v>
      </c>
      <c r="G288" s="94">
        <f>IF(AND(C288&lt;&gt;"",SUM(G$34:G287)&lt;E$25),$E$25/$E$29,0)</f>
        <v>0</v>
      </c>
      <c r="H288" s="94">
        <f t="shared" si="25"/>
        <v>0</v>
      </c>
      <c r="I288" s="94">
        <f t="shared" si="27"/>
        <v>0</v>
      </c>
      <c r="J288" s="320" t="str">
        <f t="shared" si="26"/>
        <v>2043–2044</v>
      </c>
      <c r="L288" s="356"/>
      <c r="N288" s="95"/>
    </row>
    <row r="289" spans="1:14" x14ac:dyDescent="0.3">
      <c r="A289" s="354">
        <v>52505</v>
      </c>
      <c r="B289" s="92">
        <f t="shared" si="22"/>
        <v>0</v>
      </c>
      <c r="C289" s="93"/>
      <c r="D289" s="94">
        <f t="shared" si="23"/>
        <v>0</v>
      </c>
      <c r="E289" s="355">
        <f t="shared" si="21"/>
        <v>0</v>
      </c>
      <c r="F289" s="94">
        <f t="shared" si="24"/>
        <v>0</v>
      </c>
      <c r="G289" s="94">
        <f>IF(AND(C289&lt;&gt;"",SUM(G$34:G288)&lt;E$25),$E$25/$E$29,0)</f>
        <v>0</v>
      </c>
      <c r="H289" s="94">
        <f t="shared" si="25"/>
        <v>0</v>
      </c>
      <c r="I289" s="94">
        <f t="shared" si="27"/>
        <v>0</v>
      </c>
      <c r="J289" s="320" t="str">
        <f t="shared" si="26"/>
        <v>2043–2044</v>
      </c>
      <c r="L289" s="356"/>
      <c r="N289" s="95"/>
    </row>
    <row r="290" spans="1:14" x14ac:dyDescent="0.3">
      <c r="A290" s="354">
        <v>52536</v>
      </c>
      <c r="B290" s="92">
        <f t="shared" si="22"/>
        <v>0</v>
      </c>
      <c r="C290" s="93"/>
      <c r="D290" s="94">
        <f t="shared" si="23"/>
        <v>0</v>
      </c>
      <c r="E290" s="355">
        <f t="shared" ref="E290:E353" si="28">C290-D290</f>
        <v>0</v>
      </c>
      <c r="F290" s="94">
        <f t="shared" si="24"/>
        <v>0</v>
      </c>
      <c r="G290" s="94">
        <f>IF(AND(C290&lt;&gt;"",SUM(G$34:G289)&lt;E$25),$E$25/$E$29,0)</f>
        <v>0</v>
      </c>
      <c r="H290" s="94">
        <f t="shared" si="25"/>
        <v>0</v>
      </c>
      <c r="I290" s="94">
        <f t="shared" si="27"/>
        <v>0</v>
      </c>
      <c r="J290" s="320" t="str">
        <f t="shared" si="26"/>
        <v>2043–2044</v>
      </c>
      <c r="L290" s="356"/>
      <c r="N290" s="95"/>
    </row>
    <row r="291" spans="1:14" x14ac:dyDescent="0.3">
      <c r="A291" s="354">
        <v>52566</v>
      </c>
      <c r="B291" s="92">
        <f t="shared" ref="B291:B354" si="29">IF(C291&gt;0,C291*-1,C291)</f>
        <v>0</v>
      </c>
      <c r="C291" s="93"/>
      <c r="D291" s="94">
        <f t="shared" ref="D291:D354" si="30">IF(C291="",0,IF($E$20="Beginning",IF(C290&lt;&gt;"",$F290*$E$16/12,0),IF(C290&lt;&gt;"",$F290*$E$16/12,$E$21*$E$16/12)))</f>
        <v>0</v>
      </c>
      <c r="E291" s="355">
        <f t="shared" si="28"/>
        <v>0</v>
      </c>
      <c r="F291" s="94">
        <f t="shared" ref="F291:F354" si="31">IF(C291="",0,IF(C290="",$E$21-E291,IF(C291&lt;&gt;"",F290-E291)))</f>
        <v>0</v>
      </c>
      <c r="G291" s="94">
        <f>IF(AND(C291&lt;&gt;"",SUM(G$34:G290)&lt;E$25),$E$25/$E$29,0)</f>
        <v>0</v>
      </c>
      <c r="H291" s="94">
        <f t="shared" ref="H291:H354" si="32">IF(C291&lt;&gt;"",G291+H290,0)</f>
        <v>0</v>
      </c>
      <c r="I291" s="94">
        <f t="shared" si="27"/>
        <v>0</v>
      </c>
      <c r="J291" s="320" t="str">
        <f t="shared" ref="J291:J354" si="33">IF(OR(MONTH(A291)=1,MONTH(A291)=2,MONTH(A291)=3,MONTH(A291)=4,MONTH(A291)=5,MONTH(A291)=6),YEAR(A291)-1&amp;"–"&amp;YEAR(A291),YEAR(A291)&amp;"–"&amp;YEAR(A291)+1)</f>
        <v>2043–2044</v>
      </c>
      <c r="L291" s="356"/>
      <c r="N291" s="95"/>
    </row>
    <row r="292" spans="1:14" x14ac:dyDescent="0.3">
      <c r="A292" s="354">
        <v>52597</v>
      </c>
      <c r="B292" s="92">
        <f t="shared" si="29"/>
        <v>0</v>
      </c>
      <c r="C292" s="93"/>
      <c r="D292" s="94">
        <f t="shared" si="30"/>
        <v>0</v>
      </c>
      <c r="E292" s="355">
        <f t="shared" si="28"/>
        <v>0</v>
      </c>
      <c r="F292" s="94">
        <f t="shared" si="31"/>
        <v>0</v>
      </c>
      <c r="G292" s="94">
        <f>IF(AND(C292&lt;&gt;"",SUM(G$34:G291)&lt;E$25),$E$25/$E$29,0)</f>
        <v>0</v>
      </c>
      <c r="H292" s="94">
        <f t="shared" si="32"/>
        <v>0</v>
      </c>
      <c r="I292" s="94">
        <f t="shared" ref="I292:I355" si="34">IF(C292&lt;&gt;"",$E$25-H292,0)</f>
        <v>0</v>
      </c>
      <c r="J292" s="320" t="str">
        <f t="shared" si="33"/>
        <v>2043–2044</v>
      </c>
      <c r="L292" s="356"/>
      <c r="N292" s="95"/>
    </row>
    <row r="293" spans="1:14" x14ac:dyDescent="0.3">
      <c r="A293" s="354">
        <v>52628</v>
      </c>
      <c r="B293" s="92">
        <f t="shared" si="29"/>
        <v>0</v>
      </c>
      <c r="C293" s="93"/>
      <c r="D293" s="94">
        <f t="shared" si="30"/>
        <v>0</v>
      </c>
      <c r="E293" s="355">
        <f t="shared" si="28"/>
        <v>0</v>
      </c>
      <c r="F293" s="94">
        <f t="shared" si="31"/>
        <v>0</v>
      </c>
      <c r="G293" s="94">
        <f>IF(AND(C293&lt;&gt;"",SUM(G$34:G292)&lt;E$25),$E$25/$E$29,0)</f>
        <v>0</v>
      </c>
      <c r="H293" s="94">
        <f t="shared" si="32"/>
        <v>0</v>
      </c>
      <c r="I293" s="94">
        <f t="shared" si="34"/>
        <v>0</v>
      </c>
      <c r="J293" s="320" t="str">
        <f t="shared" si="33"/>
        <v>2043–2044</v>
      </c>
      <c r="L293" s="356"/>
      <c r="N293" s="95"/>
    </row>
    <row r="294" spans="1:14" x14ac:dyDescent="0.3">
      <c r="A294" s="354">
        <v>52657</v>
      </c>
      <c r="B294" s="92">
        <f t="shared" si="29"/>
        <v>0</v>
      </c>
      <c r="C294" s="93"/>
      <c r="D294" s="94">
        <f t="shared" si="30"/>
        <v>0</v>
      </c>
      <c r="E294" s="355">
        <f t="shared" si="28"/>
        <v>0</v>
      </c>
      <c r="F294" s="94">
        <f t="shared" si="31"/>
        <v>0</v>
      </c>
      <c r="G294" s="94">
        <f>IF(AND(C294&lt;&gt;"",SUM(G$34:G293)&lt;E$25),$E$25/$E$29,0)</f>
        <v>0</v>
      </c>
      <c r="H294" s="94">
        <f t="shared" si="32"/>
        <v>0</v>
      </c>
      <c r="I294" s="94">
        <f t="shared" si="34"/>
        <v>0</v>
      </c>
      <c r="J294" s="320" t="str">
        <f t="shared" si="33"/>
        <v>2043–2044</v>
      </c>
      <c r="L294" s="356"/>
      <c r="N294" s="95"/>
    </row>
    <row r="295" spans="1:14" x14ac:dyDescent="0.3">
      <c r="A295" s="354">
        <v>52688</v>
      </c>
      <c r="B295" s="92">
        <f t="shared" si="29"/>
        <v>0</v>
      </c>
      <c r="C295" s="93"/>
      <c r="D295" s="94">
        <f t="shared" si="30"/>
        <v>0</v>
      </c>
      <c r="E295" s="355">
        <f t="shared" si="28"/>
        <v>0</v>
      </c>
      <c r="F295" s="94">
        <f t="shared" si="31"/>
        <v>0</v>
      </c>
      <c r="G295" s="94">
        <f>IF(AND(C295&lt;&gt;"",SUM(G$34:G294)&lt;E$25),$E$25/$E$29,0)</f>
        <v>0</v>
      </c>
      <c r="H295" s="94">
        <f t="shared" si="32"/>
        <v>0</v>
      </c>
      <c r="I295" s="94">
        <f t="shared" si="34"/>
        <v>0</v>
      </c>
      <c r="J295" s="320" t="str">
        <f t="shared" si="33"/>
        <v>2043–2044</v>
      </c>
      <c r="L295" s="356"/>
      <c r="N295" s="95"/>
    </row>
    <row r="296" spans="1:14" x14ac:dyDescent="0.3">
      <c r="A296" s="354">
        <v>52718</v>
      </c>
      <c r="B296" s="92">
        <f t="shared" si="29"/>
        <v>0</v>
      </c>
      <c r="C296" s="93"/>
      <c r="D296" s="94">
        <f t="shared" si="30"/>
        <v>0</v>
      </c>
      <c r="E296" s="355">
        <f t="shared" si="28"/>
        <v>0</v>
      </c>
      <c r="F296" s="94">
        <f t="shared" si="31"/>
        <v>0</v>
      </c>
      <c r="G296" s="94">
        <f>IF(AND(C296&lt;&gt;"",SUM(G$34:G295)&lt;E$25),$E$25/$E$29,0)</f>
        <v>0</v>
      </c>
      <c r="H296" s="94">
        <f t="shared" si="32"/>
        <v>0</v>
      </c>
      <c r="I296" s="94">
        <f t="shared" si="34"/>
        <v>0</v>
      </c>
      <c r="J296" s="320" t="str">
        <f t="shared" si="33"/>
        <v>2043–2044</v>
      </c>
      <c r="L296" s="356"/>
      <c r="N296" s="95"/>
    </row>
    <row r="297" spans="1:14" x14ac:dyDescent="0.3">
      <c r="A297" s="354">
        <v>52749</v>
      </c>
      <c r="B297" s="92">
        <f t="shared" si="29"/>
        <v>0</v>
      </c>
      <c r="C297" s="93"/>
      <c r="D297" s="94">
        <f t="shared" si="30"/>
        <v>0</v>
      </c>
      <c r="E297" s="355">
        <f t="shared" si="28"/>
        <v>0</v>
      </c>
      <c r="F297" s="94">
        <f t="shared" si="31"/>
        <v>0</v>
      </c>
      <c r="G297" s="94">
        <f>IF(AND(C297&lt;&gt;"",SUM(G$34:G296)&lt;E$25),$E$25/$E$29,0)</f>
        <v>0</v>
      </c>
      <c r="H297" s="94">
        <f t="shared" si="32"/>
        <v>0</v>
      </c>
      <c r="I297" s="94">
        <f t="shared" si="34"/>
        <v>0</v>
      </c>
      <c r="J297" s="320" t="str">
        <f t="shared" si="33"/>
        <v>2043–2044</v>
      </c>
      <c r="L297" s="356"/>
      <c r="N297" s="95"/>
    </row>
    <row r="298" spans="1:14" x14ac:dyDescent="0.3">
      <c r="A298" s="354">
        <v>52779</v>
      </c>
      <c r="B298" s="92">
        <f t="shared" si="29"/>
        <v>0</v>
      </c>
      <c r="C298" s="93"/>
      <c r="D298" s="94">
        <f t="shared" si="30"/>
        <v>0</v>
      </c>
      <c r="E298" s="355">
        <f t="shared" si="28"/>
        <v>0</v>
      </c>
      <c r="F298" s="94">
        <f t="shared" si="31"/>
        <v>0</v>
      </c>
      <c r="G298" s="94">
        <f>IF(AND(C298&lt;&gt;"",SUM(G$34:G297)&lt;E$25),$E$25/$E$29,0)</f>
        <v>0</v>
      </c>
      <c r="H298" s="94">
        <f t="shared" si="32"/>
        <v>0</v>
      </c>
      <c r="I298" s="94">
        <f t="shared" si="34"/>
        <v>0</v>
      </c>
      <c r="J298" s="320" t="str">
        <f t="shared" si="33"/>
        <v>2044–2045</v>
      </c>
      <c r="L298" s="356"/>
      <c r="N298" s="95"/>
    </row>
    <row r="299" spans="1:14" x14ac:dyDescent="0.3">
      <c r="A299" s="354">
        <v>52810</v>
      </c>
      <c r="B299" s="92">
        <f t="shared" si="29"/>
        <v>0</v>
      </c>
      <c r="C299" s="93"/>
      <c r="D299" s="94">
        <f t="shared" si="30"/>
        <v>0</v>
      </c>
      <c r="E299" s="355">
        <f t="shared" si="28"/>
        <v>0</v>
      </c>
      <c r="F299" s="94">
        <f t="shared" si="31"/>
        <v>0</v>
      </c>
      <c r="G299" s="94">
        <f>IF(AND(C299&lt;&gt;"",SUM(G$34:G298)&lt;E$25),$E$25/$E$29,0)</f>
        <v>0</v>
      </c>
      <c r="H299" s="94">
        <f t="shared" si="32"/>
        <v>0</v>
      </c>
      <c r="I299" s="94">
        <f t="shared" si="34"/>
        <v>0</v>
      </c>
      <c r="J299" s="320" t="str">
        <f t="shared" si="33"/>
        <v>2044–2045</v>
      </c>
      <c r="L299" s="356"/>
      <c r="N299" s="95"/>
    </row>
    <row r="300" spans="1:14" x14ac:dyDescent="0.3">
      <c r="A300" s="354">
        <v>52841</v>
      </c>
      <c r="B300" s="92">
        <f t="shared" si="29"/>
        <v>0</v>
      </c>
      <c r="C300" s="93"/>
      <c r="D300" s="94">
        <f t="shared" si="30"/>
        <v>0</v>
      </c>
      <c r="E300" s="355">
        <f t="shared" si="28"/>
        <v>0</v>
      </c>
      <c r="F300" s="94">
        <f t="shared" si="31"/>
        <v>0</v>
      </c>
      <c r="G300" s="94">
        <f>IF(AND(C300&lt;&gt;"",SUM(G$34:G299)&lt;E$25),$E$25/$E$29,0)</f>
        <v>0</v>
      </c>
      <c r="H300" s="94">
        <f t="shared" si="32"/>
        <v>0</v>
      </c>
      <c r="I300" s="94">
        <f t="shared" si="34"/>
        <v>0</v>
      </c>
      <c r="J300" s="320" t="str">
        <f t="shared" si="33"/>
        <v>2044–2045</v>
      </c>
      <c r="L300" s="356"/>
      <c r="N300" s="95"/>
    </row>
    <row r="301" spans="1:14" x14ac:dyDescent="0.3">
      <c r="A301" s="354">
        <v>52871</v>
      </c>
      <c r="B301" s="92">
        <f t="shared" si="29"/>
        <v>0</v>
      </c>
      <c r="C301" s="93"/>
      <c r="D301" s="94">
        <f t="shared" si="30"/>
        <v>0</v>
      </c>
      <c r="E301" s="355">
        <f t="shared" si="28"/>
        <v>0</v>
      </c>
      <c r="F301" s="94">
        <f t="shared" si="31"/>
        <v>0</v>
      </c>
      <c r="G301" s="94">
        <f>IF(AND(C301&lt;&gt;"",SUM(G$34:G300)&lt;E$25),$E$25/$E$29,0)</f>
        <v>0</v>
      </c>
      <c r="H301" s="94">
        <f t="shared" si="32"/>
        <v>0</v>
      </c>
      <c r="I301" s="94">
        <f t="shared" si="34"/>
        <v>0</v>
      </c>
      <c r="J301" s="320" t="str">
        <f t="shared" si="33"/>
        <v>2044–2045</v>
      </c>
      <c r="L301" s="356"/>
      <c r="N301" s="95"/>
    </row>
    <row r="302" spans="1:14" x14ac:dyDescent="0.3">
      <c r="A302" s="354">
        <v>52902</v>
      </c>
      <c r="B302" s="92">
        <f t="shared" si="29"/>
        <v>0</v>
      </c>
      <c r="C302" s="93"/>
      <c r="D302" s="94">
        <f t="shared" si="30"/>
        <v>0</v>
      </c>
      <c r="E302" s="355">
        <f t="shared" si="28"/>
        <v>0</v>
      </c>
      <c r="F302" s="94">
        <f t="shared" si="31"/>
        <v>0</v>
      </c>
      <c r="G302" s="94">
        <f>IF(AND(C302&lt;&gt;"",SUM(G$34:G301)&lt;E$25),$E$25/$E$29,0)</f>
        <v>0</v>
      </c>
      <c r="H302" s="94">
        <f t="shared" si="32"/>
        <v>0</v>
      </c>
      <c r="I302" s="94">
        <f t="shared" si="34"/>
        <v>0</v>
      </c>
      <c r="J302" s="320" t="str">
        <f t="shared" si="33"/>
        <v>2044–2045</v>
      </c>
      <c r="L302" s="356"/>
      <c r="N302" s="95"/>
    </row>
    <row r="303" spans="1:14" x14ac:dyDescent="0.3">
      <c r="A303" s="354">
        <v>52932</v>
      </c>
      <c r="B303" s="92">
        <f t="shared" si="29"/>
        <v>0</v>
      </c>
      <c r="C303" s="93"/>
      <c r="D303" s="94">
        <f t="shared" si="30"/>
        <v>0</v>
      </c>
      <c r="E303" s="355">
        <f t="shared" si="28"/>
        <v>0</v>
      </c>
      <c r="F303" s="94">
        <f t="shared" si="31"/>
        <v>0</v>
      </c>
      <c r="G303" s="94">
        <f>IF(AND(C303&lt;&gt;"",SUM(G$34:G302)&lt;E$25),$E$25/$E$29,0)</f>
        <v>0</v>
      </c>
      <c r="H303" s="94">
        <f t="shared" si="32"/>
        <v>0</v>
      </c>
      <c r="I303" s="94">
        <f t="shared" si="34"/>
        <v>0</v>
      </c>
      <c r="J303" s="320" t="str">
        <f t="shared" si="33"/>
        <v>2044–2045</v>
      </c>
      <c r="L303" s="356"/>
      <c r="N303" s="95"/>
    </row>
    <row r="304" spans="1:14" x14ac:dyDescent="0.3">
      <c r="A304" s="354">
        <v>52963</v>
      </c>
      <c r="B304" s="92">
        <f t="shared" si="29"/>
        <v>0</v>
      </c>
      <c r="C304" s="93"/>
      <c r="D304" s="94">
        <f t="shared" si="30"/>
        <v>0</v>
      </c>
      <c r="E304" s="355">
        <f t="shared" si="28"/>
        <v>0</v>
      </c>
      <c r="F304" s="94">
        <f t="shared" si="31"/>
        <v>0</v>
      </c>
      <c r="G304" s="94">
        <f>IF(AND(C304&lt;&gt;"",SUM(G$34:G303)&lt;E$25),$E$25/$E$29,0)</f>
        <v>0</v>
      </c>
      <c r="H304" s="94">
        <f t="shared" si="32"/>
        <v>0</v>
      </c>
      <c r="I304" s="94">
        <f t="shared" si="34"/>
        <v>0</v>
      </c>
      <c r="J304" s="320" t="str">
        <f t="shared" si="33"/>
        <v>2044–2045</v>
      </c>
      <c r="L304" s="356"/>
      <c r="N304" s="95"/>
    </row>
    <row r="305" spans="1:14" x14ac:dyDescent="0.3">
      <c r="A305" s="354">
        <v>52994</v>
      </c>
      <c r="B305" s="92">
        <f t="shared" si="29"/>
        <v>0</v>
      </c>
      <c r="C305" s="93"/>
      <c r="D305" s="94">
        <f t="shared" si="30"/>
        <v>0</v>
      </c>
      <c r="E305" s="355">
        <f t="shared" si="28"/>
        <v>0</v>
      </c>
      <c r="F305" s="94">
        <f t="shared" si="31"/>
        <v>0</v>
      </c>
      <c r="G305" s="94">
        <f>IF(AND(C305&lt;&gt;"",SUM(G$34:G304)&lt;E$25),$E$25/$E$29,0)</f>
        <v>0</v>
      </c>
      <c r="H305" s="94">
        <f t="shared" si="32"/>
        <v>0</v>
      </c>
      <c r="I305" s="94">
        <f t="shared" si="34"/>
        <v>0</v>
      </c>
      <c r="J305" s="320" t="str">
        <f t="shared" si="33"/>
        <v>2044–2045</v>
      </c>
      <c r="L305" s="356"/>
      <c r="N305" s="95"/>
    </row>
    <row r="306" spans="1:14" x14ac:dyDescent="0.3">
      <c r="A306" s="354">
        <v>53022</v>
      </c>
      <c r="B306" s="92">
        <f t="shared" si="29"/>
        <v>0</v>
      </c>
      <c r="C306" s="93"/>
      <c r="D306" s="94">
        <f t="shared" si="30"/>
        <v>0</v>
      </c>
      <c r="E306" s="355">
        <f t="shared" si="28"/>
        <v>0</v>
      </c>
      <c r="F306" s="94">
        <f t="shared" si="31"/>
        <v>0</v>
      </c>
      <c r="G306" s="94">
        <f>IF(AND(C306&lt;&gt;"",SUM(G$34:G305)&lt;E$25),$E$25/$E$29,0)</f>
        <v>0</v>
      </c>
      <c r="H306" s="94">
        <f t="shared" si="32"/>
        <v>0</v>
      </c>
      <c r="I306" s="94">
        <f t="shared" si="34"/>
        <v>0</v>
      </c>
      <c r="J306" s="320" t="str">
        <f t="shared" si="33"/>
        <v>2044–2045</v>
      </c>
      <c r="L306" s="356"/>
      <c r="N306" s="95"/>
    </row>
    <row r="307" spans="1:14" x14ac:dyDescent="0.3">
      <c r="A307" s="354">
        <v>53053</v>
      </c>
      <c r="B307" s="92">
        <f t="shared" si="29"/>
        <v>0</v>
      </c>
      <c r="C307" s="93"/>
      <c r="D307" s="94">
        <f t="shared" si="30"/>
        <v>0</v>
      </c>
      <c r="E307" s="355">
        <f t="shared" si="28"/>
        <v>0</v>
      </c>
      <c r="F307" s="94">
        <f t="shared" si="31"/>
        <v>0</v>
      </c>
      <c r="G307" s="94">
        <f>IF(AND(C307&lt;&gt;"",SUM(G$34:G306)&lt;E$25),$E$25/$E$29,0)</f>
        <v>0</v>
      </c>
      <c r="H307" s="94">
        <f t="shared" si="32"/>
        <v>0</v>
      </c>
      <c r="I307" s="94">
        <f t="shared" si="34"/>
        <v>0</v>
      </c>
      <c r="J307" s="320" t="str">
        <f t="shared" si="33"/>
        <v>2044–2045</v>
      </c>
      <c r="L307" s="356"/>
      <c r="N307" s="95"/>
    </row>
    <row r="308" spans="1:14" x14ac:dyDescent="0.3">
      <c r="A308" s="354">
        <v>53083</v>
      </c>
      <c r="B308" s="92">
        <f t="shared" si="29"/>
        <v>0</v>
      </c>
      <c r="C308" s="93"/>
      <c r="D308" s="94">
        <f t="shared" si="30"/>
        <v>0</v>
      </c>
      <c r="E308" s="355">
        <f t="shared" si="28"/>
        <v>0</v>
      </c>
      <c r="F308" s="94">
        <f t="shared" si="31"/>
        <v>0</v>
      </c>
      <c r="G308" s="94">
        <f>IF(AND(C308&lt;&gt;"",SUM(G$34:G307)&lt;E$25),$E$25/$E$29,0)</f>
        <v>0</v>
      </c>
      <c r="H308" s="94">
        <f t="shared" si="32"/>
        <v>0</v>
      </c>
      <c r="I308" s="94">
        <f t="shared" si="34"/>
        <v>0</v>
      </c>
      <c r="J308" s="320" t="str">
        <f t="shared" si="33"/>
        <v>2044–2045</v>
      </c>
      <c r="L308" s="356"/>
      <c r="N308" s="95"/>
    </row>
    <row r="309" spans="1:14" x14ac:dyDescent="0.3">
      <c r="A309" s="354">
        <v>53114</v>
      </c>
      <c r="B309" s="92">
        <f t="shared" si="29"/>
        <v>0</v>
      </c>
      <c r="C309" s="93"/>
      <c r="D309" s="94">
        <f t="shared" si="30"/>
        <v>0</v>
      </c>
      <c r="E309" s="355">
        <f t="shared" si="28"/>
        <v>0</v>
      </c>
      <c r="F309" s="94">
        <f t="shared" si="31"/>
        <v>0</v>
      </c>
      <c r="G309" s="94">
        <f>IF(AND(C309&lt;&gt;"",SUM(G$34:G308)&lt;E$25),$E$25/$E$29,0)</f>
        <v>0</v>
      </c>
      <c r="H309" s="94">
        <f t="shared" si="32"/>
        <v>0</v>
      </c>
      <c r="I309" s="94">
        <f t="shared" si="34"/>
        <v>0</v>
      </c>
      <c r="J309" s="320" t="str">
        <f t="shared" si="33"/>
        <v>2044–2045</v>
      </c>
      <c r="L309" s="356"/>
      <c r="N309" s="95"/>
    </row>
    <row r="310" spans="1:14" x14ac:dyDescent="0.3">
      <c r="A310" s="354">
        <v>53144</v>
      </c>
      <c r="B310" s="92">
        <f t="shared" si="29"/>
        <v>0</v>
      </c>
      <c r="C310" s="93"/>
      <c r="D310" s="94">
        <f t="shared" si="30"/>
        <v>0</v>
      </c>
      <c r="E310" s="355">
        <f t="shared" si="28"/>
        <v>0</v>
      </c>
      <c r="F310" s="94">
        <f t="shared" si="31"/>
        <v>0</v>
      </c>
      <c r="G310" s="94">
        <f>IF(AND(C310&lt;&gt;"",SUM(G$34:G309)&lt;E$25),$E$25/$E$29,0)</f>
        <v>0</v>
      </c>
      <c r="H310" s="94">
        <f t="shared" si="32"/>
        <v>0</v>
      </c>
      <c r="I310" s="94">
        <f t="shared" si="34"/>
        <v>0</v>
      </c>
      <c r="J310" s="320" t="str">
        <f t="shared" si="33"/>
        <v>2045–2046</v>
      </c>
      <c r="L310" s="356"/>
      <c r="N310" s="95"/>
    </row>
    <row r="311" spans="1:14" x14ac:dyDescent="0.3">
      <c r="A311" s="354">
        <v>53175</v>
      </c>
      <c r="B311" s="92">
        <f t="shared" si="29"/>
        <v>0</v>
      </c>
      <c r="C311" s="93"/>
      <c r="D311" s="94">
        <f t="shared" si="30"/>
        <v>0</v>
      </c>
      <c r="E311" s="355">
        <f t="shared" si="28"/>
        <v>0</v>
      </c>
      <c r="F311" s="94">
        <f t="shared" si="31"/>
        <v>0</v>
      </c>
      <c r="G311" s="94">
        <f>IF(AND(C311&lt;&gt;"",SUM(G$34:G310)&lt;E$25),$E$25/$E$29,0)</f>
        <v>0</v>
      </c>
      <c r="H311" s="94">
        <f t="shared" si="32"/>
        <v>0</v>
      </c>
      <c r="I311" s="94">
        <f t="shared" si="34"/>
        <v>0</v>
      </c>
      <c r="J311" s="320" t="str">
        <f t="shared" si="33"/>
        <v>2045–2046</v>
      </c>
      <c r="L311" s="356"/>
      <c r="N311" s="95"/>
    </row>
    <row r="312" spans="1:14" x14ac:dyDescent="0.3">
      <c r="A312" s="354">
        <v>53206</v>
      </c>
      <c r="B312" s="92">
        <f t="shared" si="29"/>
        <v>0</v>
      </c>
      <c r="C312" s="93"/>
      <c r="D312" s="94">
        <f t="shared" si="30"/>
        <v>0</v>
      </c>
      <c r="E312" s="355">
        <f t="shared" si="28"/>
        <v>0</v>
      </c>
      <c r="F312" s="94">
        <f t="shared" si="31"/>
        <v>0</v>
      </c>
      <c r="G312" s="94">
        <f>IF(AND(C312&lt;&gt;"",SUM(G$34:G311)&lt;E$25),$E$25/$E$29,0)</f>
        <v>0</v>
      </c>
      <c r="H312" s="94">
        <f t="shared" si="32"/>
        <v>0</v>
      </c>
      <c r="I312" s="94">
        <f t="shared" si="34"/>
        <v>0</v>
      </c>
      <c r="J312" s="320" t="str">
        <f t="shared" si="33"/>
        <v>2045–2046</v>
      </c>
      <c r="L312" s="356"/>
      <c r="N312" s="95"/>
    </row>
    <row r="313" spans="1:14" x14ac:dyDescent="0.3">
      <c r="A313" s="354">
        <v>53236</v>
      </c>
      <c r="B313" s="92">
        <f t="shared" si="29"/>
        <v>0</v>
      </c>
      <c r="C313" s="93"/>
      <c r="D313" s="94">
        <f t="shared" si="30"/>
        <v>0</v>
      </c>
      <c r="E313" s="355">
        <f t="shared" si="28"/>
        <v>0</v>
      </c>
      <c r="F313" s="94">
        <f t="shared" si="31"/>
        <v>0</v>
      </c>
      <c r="G313" s="94">
        <f>IF(AND(C313&lt;&gt;"",SUM(G$34:G312)&lt;E$25),$E$25/$E$29,0)</f>
        <v>0</v>
      </c>
      <c r="H313" s="94">
        <f t="shared" si="32"/>
        <v>0</v>
      </c>
      <c r="I313" s="94">
        <f t="shared" si="34"/>
        <v>0</v>
      </c>
      <c r="J313" s="320" t="str">
        <f t="shared" si="33"/>
        <v>2045–2046</v>
      </c>
      <c r="L313" s="356"/>
      <c r="N313" s="95"/>
    </row>
    <row r="314" spans="1:14" x14ac:dyDescent="0.3">
      <c r="A314" s="354">
        <v>53267</v>
      </c>
      <c r="B314" s="92">
        <f t="shared" si="29"/>
        <v>0</v>
      </c>
      <c r="C314" s="93"/>
      <c r="D314" s="94">
        <f t="shared" si="30"/>
        <v>0</v>
      </c>
      <c r="E314" s="355">
        <f t="shared" si="28"/>
        <v>0</v>
      </c>
      <c r="F314" s="94">
        <f t="shared" si="31"/>
        <v>0</v>
      </c>
      <c r="G314" s="94">
        <f>IF(AND(C314&lt;&gt;"",SUM(G$34:G313)&lt;E$25),$E$25/$E$29,0)</f>
        <v>0</v>
      </c>
      <c r="H314" s="94">
        <f t="shared" si="32"/>
        <v>0</v>
      </c>
      <c r="I314" s="94">
        <f t="shared" si="34"/>
        <v>0</v>
      </c>
      <c r="J314" s="320" t="str">
        <f t="shared" si="33"/>
        <v>2045–2046</v>
      </c>
      <c r="L314" s="356"/>
      <c r="N314" s="95"/>
    </row>
    <row r="315" spans="1:14" x14ac:dyDescent="0.3">
      <c r="A315" s="354">
        <v>53297</v>
      </c>
      <c r="B315" s="92">
        <f t="shared" si="29"/>
        <v>0</v>
      </c>
      <c r="C315" s="93"/>
      <c r="D315" s="94">
        <f t="shared" si="30"/>
        <v>0</v>
      </c>
      <c r="E315" s="355">
        <f t="shared" si="28"/>
        <v>0</v>
      </c>
      <c r="F315" s="94">
        <f t="shared" si="31"/>
        <v>0</v>
      </c>
      <c r="G315" s="94">
        <f>IF(AND(C315&lt;&gt;"",SUM(G$34:G314)&lt;E$25),$E$25/$E$29,0)</f>
        <v>0</v>
      </c>
      <c r="H315" s="94">
        <f t="shared" si="32"/>
        <v>0</v>
      </c>
      <c r="I315" s="94">
        <f t="shared" si="34"/>
        <v>0</v>
      </c>
      <c r="J315" s="320" t="str">
        <f t="shared" si="33"/>
        <v>2045–2046</v>
      </c>
      <c r="L315" s="356"/>
      <c r="N315" s="95"/>
    </row>
    <row r="316" spans="1:14" x14ac:dyDescent="0.3">
      <c r="A316" s="354">
        <v>53328</v>
      </c>
      <c r="B316" s="92">
        <f t="shared" si="29"/>
        <v>0</v>
      </c>
      <c r="C316" s="93"/>
      <c r="D316" s="94">
        <f t="shared" si="30"/>
        <v>0</v>
      </c>
      <c r="E316" s="355">
        <f t="shared" si="28"/>
        <v>0</v>
      </c>
      <c r="F316" s="94">
        <f t="shared" si="31"/>
        <v>0</v>
      </c>
      <c r="G316" s="94">
        <f>IF(AND(C316&lt;&gt;"",SUM(G$34:G315)&lt;E$25),$E$25/$E$29,0)</f>
        <v>0</v>
      </c>
      <c r="H316" s="94">
        <f t="shared" si="32"/>
        <v>0</v>
      </c>
      <c r="I316" s="94">
        <f t="shared" si="34"/>
        <v>0</v>
      </c>
      <c r="J316" s="320" t="str">
        <f t="shared" si="33"/>
        <v>2045–2046</v>
      </c>
      <c r="L316" s="356"/>
      <c r="N316" s="95"/>
    </row>
    <row r="317" spans="1:14" x14ac:dyDescent="0.3">
      <c r="A317" s="354">
        <v>53359</v>
      </c>
      <c r="B317" s="92">
        <f t="shared" si="29"/>
        <v>0</v>
      </c>
      <c r="C317" s="93"/>
      <c r="D317" s="94">
        <f t="shared" si="30"/>
        <v>0</v>
      </c>
      <c r="E317" s="355">
        <f t="shared" si="28"/>
        <v>0</v>
      </c>
      <c r="F317" s="94">
        <f t="shared" si="31"/>
        <v>0</v>
      </c>
      <c r="G317" s="94">
        <f>IF(AND(C317&lt;&gt;"",SUM(G$34:G316)&lt;E$25),$E$25/$E$29,0)</f>
        <v>0</v>
      </c>
      <c r="H317" s="94">
        <f t="shared" si="32"/>
        <v>0</v>
      </c>
      <c r="I317" s="94">
        <f t="shared" si="34"/>
        <v>0</v>
      </c>
      <c r="J317" s="320" t="str">
        <f t="shared" si="33"/>
        <v>2045–2046</v>
      </c>
      <c r="L317" s="356"/>
      <c r="N317" s="95"/>
    </row>
    <row r="318" spans="1:14" x14ac:dyDescent="0.3">
      <c r="A318" s="354">
        <v>53387</v>
      </c>
      <c r="B318" s="92">
        <f t="shared" si="29"/>
        <v>0</v>
      </c>
      <c r="C318" s="93"/>
      <c r="D318" s="94">
        <f t="shared" si="30"/>
        <v>0</v>
      </c>
      <c r="E318" s="355">
        <f t="shared" si="28"/>
        <v>0</v>
      </c>
      <c r="F318" s="94">
        <f t="shared" si="31"/>
        <v>0</v>
      </c>
      <c r="G318" s="94">
        <f>IF(AND(C318&lt;&gt;"",SUM(G$34:G317)&lt;E$25),$E$25/$E$29,0)</f>
        <v>0</v>
      </c>
      <c r="H318" s="94">
        <f t="shared" si="32"/>
        <v>0</v>
      </c>
      <c r="I318" s="94">
        <f t="shared" si="34"/>
        <v>0</v>
      </c>
      <c r="J318" s="320" t="str">
        <f t="shared" si="33"/>
        <v>2045–2046</v>
      </c>
      <c r="L318" s="356"/>
      <c r="N318" s="95"/>
    </row>
    <row r="319" spans="1:14" x14ac:dyDescent="0.3">
      <c r="A319" s="354">
        <v>53418</v>
      </c>
      <c r="B319" s="92">
        <f t="shared" si="29"/>
        <v>0</v>
      </c>
      <c r="C319" s="93"/>
      <c r="D319" s="94">
        <f t="shared" si="30"/>
        <v>0</v>
      </c>
      <c r="E319" s="355">
        <f t="shared" si="28"/>
        <v>0</v>
      </c>
      <c r="F319" s="94">
        <f t="shared" si="31"/>
        <v>0</v>
      </c>
      <c r="G319" s="94">
        <f>IF(AND(C319&lt;&gt;"",SUM(G$34:G318)&lt;E$25),$E$25/$E$29,0)</f>
        <v>0</v>
      </c>
      <c r="H319" s="94">
        <f t="shared" si="32"/>
        <v>0</v>
      </c>
      <c r="I319" s="94">
        <f t="shared" si="34"/>
        <v>0</v>
      </c>
      <c r="J319" s="320" t="str">
        <f t="shared" si="33"/>
        <v>2045–2046</v>
      </c>
      <c r="L319" s="356"/>
      <c r="N319" s="95"/>
    </row>
    <row r="320" spans="1:14" x14ac:dyDescent="0.3">
      <c r="A320" s="354">
        <v>53448</v>
      </c>
      <c r="B320" s="92">
        <f t="shared" si="29"/>
        <v>0</v>
      </c>
      <c r="C320" s="93"/>
      <c r="D320" s="94">
        <f t="shared" si="30"/>
        <v>0</v>
      </c>
      <c r="E320" s="355">
        <f t="shared" si="28"/>
        <v>0</v>
      </c>
      <c r="F320" s="94">
        <f t="shared" si="31"/>
        <v>0</v>
      </c>
      <c r="G320" s="94">
        <f>IF(AND(C320&lt;&gt;"",SUM(G$34:G319)&lt;E$25),$E$25/$E$29,0)</f>
        <v>0</v>
      </c>
      <c r="H320" s="94">
        <f t="shared" si="32"/>
        <v>0</v>
      </c>
      <c r="I320" s="94">
        <f t="shared" si="34"/>
        <v>0</v>
      </c>
      <c r="J320" s="320" t="str">
        <f t="shared" si="33"/>
        <v>2045–2046</v>
      </c>
      <c r="L320" s="356"/>
      <c r="N320" s="95"/>
    </row>
    <row r="321" spans="1:14" x14ac:dyDescent="0.3">
      <c r="A321" s="354">
        <v>53479</v>
      </c>
      <c r="B321" s="92">
        <f t="shared" si="29"/>
        <v>0</v>
      </c>
      <c r="C321" s="93"/>
      <c r="D321" s="94">
        <f t="shared" si="30"/>
        <v>0</v>
      </c>
      <c r="E321" s="355">
        <f t="shared" si="28"/>
        <v>0</v>
      </c>
      <c r="F321" s="94">
        <f t="shared" si="31"/>
        <v>0</v>
      </c>
      <c r="G321" s="94">
        <f>IF(AND(C321&lt;&gt;"",SUM(G$34:G320)&lt;E$25),$E$25/$E$29,0)</f>
        <v>0</v>
      </c>
      <c r="H321" s="94">
        <f t="shared" si="32"/>
        <v>0</v>
      </c>
      <c r="I321" s="94">
        <f t="shared" si="34"/>
        <v>0</v>
      </c>
      <c r="J321" s="320" t="str">
        <f t="shared" si="33"/>
        <v>2045–2046</v>
      </c>
      <c r="L321" s="356"/>
      <c r="N321" s="95"/>
    </row>
    <row r="322" spans="1:14" x14ac:dyDescent="0.3">
      <c r="A322" s="354">
        <v>53509</v>
      </c>
      <c r="B322" s="92">
        <f t="shared" si="29"/>
        <v>0</v>
      </c>
      <c r="C322" s="93"/>
      <c r="D322" s="94">
        <f t="shared" si="30"/>
        <v>0</v>
      </c>
      <c r="E322" s="355">
        <f t="shared" si="28"/>
        <v>0</v>
      </c>
      <c r="F322" s="94">
        <f t="shared" si="31"/>
        <v>0</v>
      </c>
      <c r="G322" s="94">
        <f>IF(AND(C322&lt;&gt;"",SUM(G$34:G321)&lt;E$25),$E$25/$E$29,0)</f>
        <v>0</v>
      </c>
      <c r="H322" s="94">
        <f t="shared" si="32"/>
        <v>0</v>
      </c>
      <c r="I322" s="94">
        <f t="shared" si="34"/>
        <v>0</v>
      </c>
      <c r="J322" s="320" t="str">
        <f t="shared" si="33"/>
        <v>2046–2047</v>
      </c>
      <c r="L322" s="356"/>
      <c r="N322" s="95"/>
    </row>
    <row r="323" spans="1:14" x14ac:dyDescent="0.3">
      <c r="A323" s="354">
        <v>53540</v>
      </c>
      <c r="B323" s="92">
        <f t="shared" si="29"/>
        <v>0</v>
      </c>
      <c r="C323" s="93"/>
      <c r="D323" s="94">
        <f t="shared" si="30"/>
        <v>0</v>
      </c>
      <c r="E323" s="355">
        <f t="shared" si="28"/>
        <v>0</v>
      </c>
      <c r="F323" s="94">
        <f t="shared" si="31"/>
        <v>0</v>
      </c>
      <c r="G323" s="94">
        <f>IF(AND(C323&lt;&gt;"",SUM(G$34:G322)&lt;E$25),$E$25/$E$29,0)</f>
        <v>0</v>
      </c>
      <c r="H323" s="94">
        <f t="shared" si="32"/>
        <v>0</v>
      </c>
      <c r="I323" s="94">
        <f t="shared" si="34"/>
        <v>0</v>
      </c>
      <c r="J323" s="320" t="str">
        <f t="shared" si="33"/>
        <v>2046–2047</v>
      </c>
      <c r="L323" s="356"/>
      <c r="N323" s="95"/>
    </row>
    <row r="324" spans="1:14" x14ac:dyDescent="0.3">
      <c r="A324" s="354">
        <v>53571</v>
      </c>
      <c r="B324" s="92">
        <f t="shared" si="29"/>
        <v>0</v>
      </c>
      <c r="C324" s="93"/>
      <c r="D324" s="94">
        <f t="shared" si="30"/>
        <v>0</v>
      </c>
      <c r="E324" s="355">
        <f t="shared" si="28"/>
        <v>0</v>
      </c>
      <c r="F324" s="94">
        <f t="shared" si="31"/>
        <v>0</v>
      </c>
      <c r="G324" s="94">
        <f>IF(AND(C324&lt;&gt;"",SUM(G$34:G323)&lt;E$25),$E$25/$E$29,0)</f>
        <v>0</v>
      </c>
      <c r="H324" s="94">
        <f t="shared" si="32"/>
        <v>0</v>
      </c>
      <c r="I324" s="94">
        <f t="shared" si="34"/>
        <v>0</v>
      </c>
      <c r="J324" s="320" t="str">
        <f t="shared" si="33"/>
        <v>2046–2047</v>
      </c>
      <c r="L324" s="356"/>
      <c r="N324" s="95"/>
    </row>
    <row r="325" spans="1:14" x14ac:dyDescent="0.3">
      <c r="A325" s="354">
        <v>53601</v>
      </c>
      <c r="B325" s="92">
        <f t="shared" si="29"/>
        <v>0</v>
      </c>
      <c r="C325" s="93"/>
      <c r="D325" s="94">
        <f t="shared" si="30"/>
        <v>0</v>
      </c>
      <c r="E325" s="355">
        <f t="shared" si="28"/>
        <v>0</v>
      </c>
      <c r="F325" s="94">
        <f t="shared" si="31"/>
        <v>0</v>
      </c>
      <c r="G325" s="94">
        <f>IF(AND(C325&lt;&gt;"",SUM(G$34:G324)&lt;E$25),$E$25/$E$29,0)</f>
        <v>0</v>
      </c>
      <c r="H325" s="94">
        <f t="shared" si="32"/>
        <v>0</v>
      </c>
      <c r="I325" s="94">
        <f t="shared" si="34"/>
        <v>0</v>
      </c>
      <c r="J325" s="320" t="str">
        <f t="shared" si="33"/>
        <v>2046–2047</v>
      </c>
      <c r="L325" s="356"/>
      <c r="N325" s="95"/>
    </row>
    <row r="326" spans="1:14" x14ac:dyDescent="0.3">
      <c r="A326" s="354">
        <v>53632</v>
      </c>
      <c r="B326" s="92">
        <f t="shared" si="29"/>
        <v>0</v>
      </c>
      <c r="C326" s="93"/>
      <c r="D326" s="94">
        <f t="shared" si="30"/>
        <v>0</v>
      </c>
      <c r="E326" s="355">
        <f t="shared" si="28"/>
        <v>0</v>
      </c>
      <c r="F326" s="94">
        <f t="shared" si="31"/>
        <v>0</v>
      </c>
      <c r="G326" s="94">
        <f>IF(AND(C326&lt;&gt;"",SUM(G$34:G325)&lt;E$25),$E$25/$E$29,0)</f>
        <v>0</v>
      </c>
      <c r="H326" s="94">
        <f t="shared" si="32"/>
        <v>0</v>
      </c>
      <c r="I326" s="94">
        <f t="shared" si="34"/>
        <v>0</v>
      </c>
      <c r="J326" s="320" t="str">
        <f t="shared" si="33"/>
        <v>2046–2047</v>
      </c>
      <c r="L326" s="356"/>
      <c r="N326" s="95"/>
    </row>
    <row r="327" spans="1:14" x14ac:dyDescent="0.3">
      <c r="A327" s="354">
        <v>53662</v>
      </c>
      <c r="B327" s="92">
        <f t="shared" si="29"/>
        <v>0</v>
      </c>
      <c r="C327" s="93"/>
      <c r="D327" s="94">
        <f t="shared" si="30"/>
        <v>0</v>
      </c>
      <c r="E327" s="355">
        <f t="shared" si="28"/>
        <v>0</v>
      </c>
      <c r="F327" s="94">
        <f t="shared" si="31"/>
        <v>0</v>
      </c>
      <c r="G327" s="94">
        <f>IF(AND(C327&lt;&gt;"",SUM(G$34:G326)&lt;E$25),$E$25/$E$29,0)</f>
        <v>0</v>
      </c>
      <c r="H327" s="94">
        <f t="shared" si="32"/>
        <v>0</v>
      </c>
      <c r="I327" s="94">
        <f t="shared" si="34"/>
        <v>0</v>
      </c>
      <c r="J327" s="320" t="str">
        <f t="shared" si="33"/>
        <v>2046–2047</v>
      </c>
      <c r="L327" s="356"/>
      <c r="N327" s="95"/>
    </row>
    <row r="328" spans="1:14" x14ac:dyDescent="0.3">
      <c r="A328" s="354">
        <v>53693</v>
      </c>
      <c r="B328" s="92">
        <f t="shared" si="29"/>
        <v>0</v>
      </c>
      <c r="C328" s="93"/>
      <c r="D328" s="94">
        <f t="shared" si="30"/>
        <v>0</v>
      </c>
      <c r="E328" s="355">
        <f t="shared" si="28"/>
        <v>0</v>
      </c>
      <c r="F328" s="94">
        <f t="shared" si="31"/>
        <v>0</v>
      </c>
      <c r="G328" s="94">
        <f>IF(AND(C328&lt;&gt;"",SUM(G$34:G327)&lt;E$25),$E$25/$E$29,0)</f>
        <v>0</v>
      </c>
      <c r="H328" s="94">
        <f t="shared" si="32"/>
        <v>0</v>
      </c>
      <c r="I328" s="94">
        <f t="shared" si="34"/>
        <v>0</v>
      </c>
      <c r="J328" s="320" t="str">
        <f t="shared" si="33"/>
        <v>2046–2047</v>
      </c>
      <c r="L328" s="356"/>
      <c r="N328" s="95"/>
    </row>
    <row r="329" spans="1:14" x14ac:dyDescent="0.3">
      <c r="A329" s="354">
        <v>53724</v>
      </c>
      <c r="B329" s="92">
        <f t="shared" si="29"/>
        <v>0</v>
      </c>
      <c r="C329" s="93"/>
      <c r="D329" s="94">
        <f t="shared" si="30"/>
        <v>0</v>
      </c>
      <c r="E329" s="355">
        <f t="shared" si="28"/>
        <v>0</v>
      </c>
      <c r="F329" s="94">
        <f t="shared" si="31"/>
        <v>0</v>
      </c>
      <c r="G329" s="94">
        <f>IF(AND(C329&lt;&gt;"",SUM(G$34:G328)&lt;E$25),$E$25/$E$29,0)</f>
        <v>0</v>
      </c>
      <c r="H329" s="94">
        <f t="shared" si="32"/>
        <v>0</v>
      </c>
      <c r="I329" s="94">
        <f t="shared" si="34"/>
        <v>0</v>
      </c>
      <c r="J329" s="320" t="str">
        <f t="shared" si="33"/>
        <v>2046–2047</v>
      </c>
      <c r="L329" s="356"/>
      <c r="N329" s="95"/>
    </row>
    <row r="330" spans="1:14" x14ac:dyDescent="0.3">
      <c r="A330" s="354">
        <v>53752</v>
      </c>
      <c r="B330" s="92">
        <f t="shared" si="29"/>
        <v>0</v>
      </c>
      <c r="C330" s="93"/>
      <c r="D330" s="94">
        <f t="shared" si="30"/>
        <v>0</v>
      </c>
      <c r="E330" s="355">
        <f t="shared" si="28"/>
        <v>0</v>
      </c>
      <c r="F330" s="94">
        <f t="shared" si="31"/>
        <v>0</v>
      </c>
      <c r="G330" s="94">
        <f>IF(AND(C330&lt;&gt;"",SUM(G$34:G329)&lt;E$25),$E$25/$E$29,0)</f>
        <v>0</v>
      </c>
      <c r="H330" s="94">
        <f t="shared" si="32"/>
        <v>0</v>
      </c>
      <c r="I330" s="94">
        <f t="shared" si="34"/>
        <v>0</v>
      </c>
      <c r="J330" s="320" t="str">
        <f t="shared" si="33"/>
        <v>2046–2047</v>
      </c>
      <c r="L330" s="356"/>
      <c r="N330" s="95"/>
    </row>
    <row r="331" spans="1:14" x14ac:dyDescent="0.3">
      <c r="A331" s="354">
        <v>53783</v>
      </c>
      <c r="B331" s="92">
        <f t="shared" si="29"/>
        <v>0</v>
      </c>
      <c r="C331" s="93"/>
      <c r="D331" s="94">
        <f t="shared" si="30"/>
        <v>0</v>
      </c>
      <c r="E331" s="355">
        <f t="shared" si="28"/>
        <v>0</v>
      </c>
      <c r="F331" s="94">
        <f t="shared" si="31"/>
        <v>0</v>
      </c>
      <c r="G331" s="94">
        <f>IF(AND(C331&lt;&gt;"",SUM(G$34:G330)&lt;E$25),$E$25/$E$29,0)</f>
        <v>0</v>
      </c>
      <c r="H331" s="94">
        <f t="shared" si="32"/>
        <v>0</v>
      </c>
      <c r="I331" s="94">
        <f t="shared" si="34"/>
        <v>0</v>
      </c>
      <c r="J331" s="320" t="str">
        <f t="shared" si="33"/>
        <v>2046–2047</v>
      </c>
      <c r="L331" s="356"/>
      <c r="N331" s="95"/>
    </row>
    <row r="332" spans="1:14" x14ac:dyDescent="0.3">
      <c r="A332" s="354">
        <v>53813</v>
      </c>
      <c r="B332" s="92">
        <f t="shared" si="29"/>
        <v>0</v>
      </c>
      <c r="C332" s="93"/>
      <c r="D332" s="94">
        <f t="shared" si="30"/>
        <v>0</v>
      </c>
      <c r="E332" s="355">
        <f t="shared" si="28"/>
        <v>0</v>
      </c>
      <c r="F332" s="94">
        <f t="shared" si="31"/>
        <v>0</v>
      </c>
      <c r="G332" s="94">
        <f>IF(AND(C332&lt;&gt;"",SUM(G$34:G331)&lt;E$25),$E$25/$E$29,0)</f>
        <v>0</v>
      </c>
      <c r="H332" s="94">
        <f t="shared" si="32"/>
        <v>0</v>
      </c>
      <c r="I332" s="94">
        <f t="shared" si="34"/>
        <v>0</v>
      </c>
      <c r="J332" s="320" t="str">
        <f t="shared" si="33"/>
        <v>2046–2047</v>
      </c>
      <c r="L332" s="356"/>
      <c r="N332" s="95"/>
    </row>
    <row r="333" spans="1:14" x14ac:dyDescent="0.3">
      <c r="A333" s="354">
        <v>53844</v>
      </c>
      <c r="B333" s="92">
        <f t="shared" si="29"/>
        <v>0</v>
      </c>
      <c r="C333" s="93"/>
      <c r="D333" s="94">
        <f t="shared" si="30"/>
        <v>0</v>
      </c>
      <c r="E333" s="355">
        <f t="shared" si="28"/>
        <v>0</v>
      </c>
      <c r="F333" s="94">
        <f t="shared" si="31"/>
        <v>0</v>
      </c>
      <c r="G333" s="94">
        <f>IF(AND(C333&lt;&gt;"",SUM(G$34:G332)&lt;E$25),$E$25/$E$29,0)</f>
        <v>0</v>
      </c>
      <c r="H333" s="94">
        <f t="shared" si="32"/>
        <v>0</v>
      </c>
      <c r="I333" s="94">
        <f t="shared" si="34"/>
        <v>0</v>
      </c>
      <c r="J333" s="320" t="str">
        <f t="shared" si="33"/>
        <v>2046–2047</v>
      </c>
      <c r="L333" s="356"/>
      <c r="N333" s="95"/>
    </row>
    <row r="334" spans="1:14" x14ac:dyDescent="0.3">
      <c r="A334" s="354">
        <v>53874</v>
      </c>
      <c r="B334" s="92">
        <f t="shared" si="29"/>
        <v>0</v>
      </c>
      <c r="C334" s="93"/>
      <c r="D334" s="94">
        <f t="shared" si="30"/>
        <v>0</v>
      </c>
      <c r="E334" s="355">
        <f t="shared" si="28"/>
        <v>0</v>
      </c>
      <c r="F334" s="94">
        <f t="shared" si="31"/>
        <v>0</v>
      </c>
      <c r="G334" s="94">
        <f>IF(AND(C334&lt;&gt;"",SUM(G$34:G333)&lt;E$25),$E$25/$E$29,0)</f>
        <v>0</v>
      </c>
      <c r="H334" s="94">
        <f t="shared" si="32"/>
        <v>0</v>
      </c>
      <c r="I334" s="94">
        <f t="shared" si="34"/>
        <v>0</v>
      </c>
      <c r="J334" s="320" t="str">
        <f t="shared" si="33"/>
        <v>2047–2048</v>
      </c>
      <c r="L334" s="356"/>
      <c r="N334" s="95"/>
    </row>
    <row r="335" spans="1:14" x14ac:dyDescent="0.3">
      <c r="A335" s="354">
        <v>53905</v>
      </c>
      <c r="B335" s="92">
        <f t="shared" si="29"/>
        <v>0</v>
      </c>
      <c r="C335" s="93"/>
      <c r="D335" s="94">
        <f t="shared" si="30"/>
        <v>0</v>
      </c>
      <c r="E335" s="355">
        <f t="shared" si="28"/>
        <v>0</v>
      </c>
      <c r="F335" s="94">
        <f t="shared" si="31"/>
        <v>0</v>
      </c>
      <c r="G335" s="94">
        <f>IF(AND(C335&lt;&gt;"",SUM(G$34:G334)&lt;E$25),$E$25/$E$29,0)</f>
        <v>0</v>
      </c>
      <c r="H335" s="94">
        <f t="shared" si="32"/>
        <v>0</v>
      </c>
      <c r="I335" s="94">
        <f t="shared" si="34"/>
        <v>0</v>
      </c>
      <c r="J335" s="320" t="str">
        <f t="shared" si="33"/>
        <v>2047–2048</v>
      </c>
      <c r="L335" s="356"/>
      <c r="N335" s="95"/>
    </row>
    <row r="336" spans="1:14" x14ac:dyDescent="0.3">
      <c r="A336" s="354">
        <v>53936</v>
      </c>
      <c r="B336" s="92">
        <f t="shared" si="29"/>
        <v>0</v>
      </c>
      <c r="C336" s="93"/>
      <c r="D336" s="94">
        <f t="shared" si="30"/>
        <v>0</v>
      </c>
      <c r="E336" s="355">
        <f t="shared" si="28"/>
        <v>0</v>
      </c>
      <c r="F336" s="94">
        <f t="shared" si="31"/>
        <v>0</v>
      </c>
      <c r="G336" s="94">
        <f>IF(AND(C336&lt;&gt;"",SUM(G$34:G335)&lt;E$25),$E$25/$E$29,0)</f>
        <v>0</v>
      </c>
      <c r="H336" s="94">
        <f t="shared" si="32"/>
        <v>0</v>
      </c>
      <c r="I336" s="94">
        <f t="shared" si="34"/>
        <v>0</v>
      </c>
      <c r="J336" s="320" t="str">
        <f t="shared" si="33"/>
        <v>2047–2048</v>
      </c>
      <c r="L336" s="356"/>
      <c r="N336" s="95"/>
    </row>
    <row r="337" spans="1:14" x14ac:dyDescent="0.3">
      <c r="A337" s="354">
        <v>53966</v>
      </c>
      <c r="B337" s="92">
        <f t="shared" si="29"/>
        <v>0</v>
      </c>
      <c r="C337" s="93"/>
      <c r="D337" s="94">
        <f t="shared" si="30"/>
        <v>0</v>
      </c>
      <c r="E337" s="355">
        <f t="shared" si="28"/>
        <v>0</v>
      </c>
      <c r="F337" s="94">
        <f t="shared" si="31"/>
        <v>0</v>
      </c>
      <c r="G337" s="94">
        <f>IF(AND(C337&lt;&gt;"",SUM(G$34:G336)&lt;E$25),$E$25/$E$29,0)</f>
        <v>0</v>
      </c>
      <c r="H337" s="94">
        <f t="shared" si="32"/>
        <v>0</v>
      </c>
      <c r="I337" s="94">
        <f t="shared" si="34"/>
        <v>0</v>
      </c>
      <c r="J337" s="320" t="str">
        <f t="shared" si="33"/>
        <v>2047–2048</v>
      </c>
      <c r="L337" s="356"/>
      <c r="N337" s="95"/>
    </row>
    <row r="338" spans="1:14" x14ac:dyDescent="0.3">
      <c r="A338" s="354">
        <v>53997</v>
      </c>
      <c r="B338" s="92">
        <f t="shared" si="29"/>
        <v>0</v>
      </c>
      <c r="C338" s="93"/>
      <c r="D338" s="94">
        <f t="shared" si="30"/>
        <v>0</v>
      </c>
      <c r="E338" s="355">
        <f t="shared" si="28"/>
        <v>0</v>
      </c>
      <c r="F338" s="94">
        <f t="shared" si="31"/>
        <v>0</v>
      </c>
      <c r="G338" s="94">
        <f>IF(AND(C338&lt;&gt;"",SUM(G$34:G337)&lt;E$25),$E$25/$E$29,0)</f>
        <v>0</v>
      </c>
      <c r="H338" s="94">
        <f t="shared" si="32"/>
        <v>0</v>
      </c>
      <c r="I338" s="94">
        <f t="shared" si="34"/>
        <v>0</v>
      </c>
      <c r="J338" s="320" t="str">
        <f t="shared" si="33"/>
        <v>2047–2048</v>
      </c>
      <c r="L338" s="356"/>
      <c r="N338" s="95"/>
    </row>
    <row r="339" spans="1:14" x14ac:dyDescent="0.3">
      <c r="A339" s="354">
        <v>54027</v>
      </c>
      <c r="B339" s="92">
        <f t="shared" si="29"/>
        <v>0</v>
      </c>
      <c r="C339" s="93"/>
      <c r="D339" s="94">
        <f t="shared" si="30"/>
        <v>0</v>
      </c>
      <c r="E339" s="355">
        <f t="shared" si="28"/>
        <v>0</v>
      </c>
      <c r="F339" s="94">
        <f t="shared" si="31"/>
        <v>0</v>
      </c>
      <c r="G339" s="94">
        <f>IF(AND(C339&lt;&gt;"",SUM(G$34:G338)&lt;E$25),$E$25/$E$29,0)</f>
        <v>0</v>
      </c>
      <c r="H339" s="94">
        <f t="shared" si="32"/>
        <v>0</v>
      </c>
      <c r="I339" s="94">
        <f t="shared" si="34"/>
        <v>0</v>
      </c>
      <c r="J339" s="320" t="str">
        <f t="shared" si="33"/>
        <v>2047–2048</v>
      </c>
      <c r="L339" s="356"/>
      <c r="N339" s="95"/>
    </row>
    <row r="340" spans="1:14" x14ac:dyDescent="0.3">
      <c r="A340" s="354">
        <v>54058</v>
      </c>
      <c r="B340" s="92">
        <f t="shared" si="29"/>
        <v>0</v>
      </c>
      <c r="C340" s="93"/>
      <c r="D340" s="94">
        <f t="shared" si="30"/>
        <v>0</v>
      </c>
      <c r="E340" s="355">
        <f t="shared" si="28"/>
        <v>0</v>
      </c>
      <c r="F340" s="94">
        <f t="shared" si="31"/>
        <v>0</v>
      </c>
      <c r="G340" s="94">
        <f>IF(AND(C340&lt;&gt;"",SUM(G$34:G339)&lt;E$25),$E$25/$E$29,0)</f>
        <v>0</v>
      </c>
      <c r="H340" s="94">
        <f t="shared" si="32"/>
        <v>0</v>
      </c>
      <c r="I340" s="94">
        <f t="shared" si="34"/>
        <v>0</v>
      </c>
      <c r="J340" s="320" t="str">
        <f t="shared" si="33"/>
        <v>2047–2048</v>
      </c>
      <c r="L340" s="356"/>
      <c r="N340" s="95"/>
    </row>
    <row r="341" spans="1:14" x14ac:dyDescent="0.3">
      <c r="A341" s="354">
        <v>54089</v>
      </c>
      <c r="B341" s="92">
        <f t="shared" si="29"/>
        <v>0</v>
      </c>
      <c r="C341" s="93"/>
      <c r="D341" s="94">
        <f t="shared" si="30"/>
        <v>0</v>
      </c>
      <c r="E341" s="355">
        <f t="shared" si="28"/>
        <v>0</v>
      </c>
      <c r="F341" s="94">
        <f t="shared" si="31"/>
        <v>0</v>
      </c>
      <c r="G341" s="94">
        <f>IF(AND(C341&lt;&gt;"",SUM(G$34:G340)&lt;E$25),$E$25/$E$29,0)</f>
        <v>0</v>
      </c>
      <c r="H341" s="94">
        <f t="shared" si="32"/>
        <v>0</v>
      </c>
      <c r="I341" s="94">
        <f t="shared" si="34"/>
        <v>0</v>
      </c>
      <c r="J341" s="320" t="str">
        <f t="shared" si="33"/>
        <v>2047–2048</v>
      </c>
      <c r="L341" s="356"/>
      <c r="N341" s="95"/>
    </row>
    <row r="342" spans="1:14" x14ac:dyDescent="0.3">
      <c r="A342" s="354">
        <v>54118</v>
      </c>
      <c r="B342" s="92">
        <f t="shared" si="29"/>
        <v>0</v>
      </c>
      <c r="C342" s="93"/>
      <c r="D342" s="94">
        <f t="shared" si="30"/>
        <v>0</v>
      </c>
      <c r="E342" s="355">
        <f t="shared" si="28"/>
        <v>0</v>
      </c>
      <c r="F342" s="94">
        <f t="shared" si="31"/>
        <v>0</v>
      </c>
      <c r="G342" s="94">
        <f>IF(AND(C342&lt;&gt;"",SUM(G$34:G341)&lt;E$25),$E$25/$E$29,0)</f>
        <v>0</v>
      </c>
      <c r="H342" s="94">
        <f t="shared" si="32"/>
        <v>0</v>
      </c>
      <c r="I342" s="94">
        <f t="shared" si="34"/>
        <v>0</v>
      </c>
      <c r="J342" s="320" t="str">
        <f t="shared" si="33"/>
        <v>2047–2048</v>
      </c>
      <c r="L342" s="356"/>
      <c r="N342" s="95"/>
    </row>
    <row r="343" spans="1:14" x14ac:dyDescent="0.3">
      <c r="A343" s="354">
        <v>54149</v>
      </c>
      <c r="B343" s="92">
        <f t="shared" si="29"/>
        <v>0</v>
      </c>
      <c r="C343" s="93"/>
      <c r="D343" s="94">
        <f t="shared" si="30"/>
        <v>0</v>
      </c>
      <c r="E343" s="355">
        <f t="shared" si="28"/>
        <v>0</v>
      </c>
      <c r="F343" s="94">
        <f t="shared" si="31"/>
        <v>0</v>
      </c>
      <c r="G343" s="94">
        <f>IF(AND(C343&lt;&gt;"",SUM(G$34:G342)&lt;E$25),$E$25/$E$29,0)</f>
        <v>0</v>
      </c>
      <c r="H343" s="94">
        <f t="shared" si="32"/>
        <v>0</v>
      </c>
      <c r="I343" s="94">
        <f t="shared" si="34"/>
        <v>0</v>
      </c>
      <c r="J343" s="320" t="str">
        <f t="shared" si="33"/>
        <v>2047–2048</v>
      </c>
      <c r="L343" s="356"/>
      <c r="N343" s="95"/>
    </row>
    <row r="344" spans="1:14" x14ac:dyDescent="0.3">
      <c r="A344" s="354">
        <v>54179</v>
      </c>
      <c r="B344" s="92">
        <f t="shared" si="29"/>
        <v>0</v>
      </c>
      <c r="C344" s="93"/>
      <c r="D344" s="94">
        <f t="shared" si="30"/>
        <v>0</v>
      </c>
      <c r="E344" s="355">
        <f t="shared" si="28"/>
        <v>0</v>
      </c>
      <c r="F344" s="94">
        <f t="shared" si="31"/>
        <v>0</v>
      </c>
      <c r="G344" s="94">
        <f>IF(AND(C344&lt;&gt;"",SUM(G$34:G343)&lt;E$25),$E$25/$E$29,0)</f>
        <v>0</v>
      </c>
      <c r="H344" s="94">
        <f t="shared" si="32"/>
        <v>0</v>
      </c>
      <c r="I344" s="94">
        <f t="shared" si="34"/>
        <v>0</v>
      </c>
      <c r="J344" s="320" t="str">
        <f t="shared" si="33"/>
        <v>2047–2048</v>
      </c>
      <c r="L344" s="356"/>
      <c r="N344" s="95"/>
    </row>
    <row r="345" spans="1:14" x14ac:dyDescent="0.3">
      <c r="A345" s="354">
        <v>54210</v>
      </c>
      <c r="B345" s="92">
        <f t="shared" si="29"/>
        <v>0</v>
      </c>
      <c r="C345" s="93"/>
      <c r="D345" s="94">
        <f t="shared" si="30"/>
        <v>0</v>
      </c>
      <c r="E345" s="355">
        <f t="shared" si="28"/>
        <v>0</v>
      </c>
      <c r="F345" s="94">
        <f t="shared" si="31"/>
        <v>0</v>
      </c>
      <c r="G345" s="94">
        <f>IF(AND(C345&lt;&gt;"",SUM(G$34:G344)&lt;E$25),$E$25/$E$29,0)</f>
        <v>0</v>
      </c>
      <c r="H345" s="94">
        <f t="shared" si="32"/>
        <v>0</v>
      </c>
      <c r="I345" s="94">
        <f t="shared" si="34"/>
        <v>0</v>
      </c>
      <c r="J345" s="320" t="str">
        <f t="shared" si="33"/>
        <v>2047–2048</v>
      </c>
      <c r="L345" s="356"/>
      <c r="N345" s="95"/>
    </row>
    <row r="346" spans="1:14" x14ac:dyDescent="0.3">
      <c r="A346" s="354">
        <v>54240</v>
      </c>
      <c r="B346" s="92">
        <f t="shared" si="29"/>
        <v>0</v>
      </c>
      <c r="C346" s="93"/>
      <c r="D346" s="94">
        <f t="shared" si="30"/>
        <v>0</v>
      </c>
      <c r="E346" s="355">
        <f t="shared" si="28"/>
        <v>0</v>
      </c>
      <c r="F346" s="94">
        <f t="shared" si="31"/>
        <v>0</v>
      </c>
      <c r="G346" s="94">
        <f>IF(AND(C346&lt;&gt;"",SUM(G$34:G345)&lt;E$25),$E$25/$E$29,0)</f>
        <v>0</v>
      </c>
      <c r="H346" s="94">
        <f t="shared" si="32"/>
        <v>0</v>
      </c>
      <c r="I346" s="94">
        <f t="shared" si="34"/>
        <v>0</v>
      </c>
      <c r="J346" s="320" t="str">
        <f t="shared" si="33"/>
        <v>2048–2049</v>
      </c>
      <c r="L346" s="356"/>
      <c r="N346" s="95"/>
    </row>
    <row r="347" spans="1:14" x14ac:dyDescent="0.3">
      <c r="A347" s="354">
        <v>54271</v>
      </c>
      <c r="B347" s="92">
        <f t="shared" si="29"/>
        <v>0</v>
      </c>
      <c r="C347" s="93"/>
      <c r="D347" s="94">
        <f t="shared" si="30"/>
        <v>0</v>
      </c>
      <c r="E347" s="355">
        <f t="shared" si="28"/>
        <v>0</v>
      </c>
      <c r="F347" s="94">
        <f t="shared" si="31"/>
        <v>0</v>
      </c>
      <c r="G347" s="94">
        <f>IF(AND(C347&lt;&gt;"",SUM(G$34:G346)&lt;E$25),$E$25/$E$29,0)</f>
        <v>0</v>
      </c>
      <c r="H347" s="94">
        <f t="shared" si="32"/>
        <v>0</v>
      </c>
      <c r="I347" s="94">
        <f t="shared" si="34"/>
        <v>0</v>
      </c>
      <c r="J347" s="320" t="str">
        <f t="shared" si="33"/>
        <v>2048–2049</v>
      </c>
      <c r="L347" s="356"/>
      <c r="N347" s="95"/>
    </row>
    <row r="348" spans="1:14" x14ac:dyDescent="0.3">
      <c r="A348" s="354">
        <v>54302</v>
      </c>
      <c r="B348" s="92">
        <f t="shared" si="29"/>
        <v>0</v>
      </c>
      <c r="C348" s="93"/>
      <c r="D348" s="94">
        <f t="shared" si="30"/>
        <v>0</v>
      </c>
      <c r="E348" s="355">
        <f t="shared" si="28"/>
        <v>0</v>
      </c>
      <c r="F348" s="94">
        <f t="shared" si="31"/>
        <v>0</v>
      </c>
      <c r="G348" s="94">
        <f>IF(AND(C348&lt;&gt;"",SUM(G$34:G347)&lt;E$25),$E$25/$E$29,0)</f>
        <v>0</v>
      </c>
      <c r="H348" s="94">
        <f t="shared" si="32"/>
        <v>0</v>
      </c>
      <c r="I348" s="94">
        <f t="shared" si="34"/>
        <v>0</v>
      </c>
      <c r="J348" s="320" t="str">
        <f t="shared" si="33"/>
        <v>2048–2049</v>
      </c>
      <c r="L348" s="356"/>
      <c r="N348" s="95"/>
    </row>
    <row r="349" spans="1:14" x14ac:dyDescent="0.3">
      <c r="A349" s="354">
        <v>54332</v>
      </c>
      <c r="B349" s="92">
        <f t="shared" si="29"/>
        <v>0</v>
      </c>
      <c r="C349" s="93"/>
      <c r="D349" s="94">
        <f t="shared" si="30"/>
        <v>0</v>
      </c>
      <c r="E349" s="355">
        <f t="shared" si="28"/>
        <v>0</v>
      </c>
      <c r="F349" s="94">
        <f t="shared" si="31"/>
        <v>0</v>
      </c>
      <c r="G349" s="94">
        <f>IF(AND(C349&lt;&gt;"",SUM(G$34:G348)&lt;E$25),$E$25/$E$29,0)</f>
        <v>0</v>
      </c>
      <c r="H349" s="94">
        <f t="shared" si="32"/>
        <v>0</v>
      </c>
      <c r="I349" s="94">
        <f t="shared" si="34"/>
        <v>0</v>
      </c>
      <c r="J349" s="320" t="str">
        <f t="shared" si="33"/>
        <v>2048–2049</v>
      </c>
      <c r="L349" s="356"/>
      <c r="N349" s="95"/>
    </row>
    <row r="350" spans="1:14" x14ac:dyDescent="0.3">
      <c r="A350" s="354">
        <v>54363</v>
      </c>
      <c r="B350" s="92">
        <f t="shared" si="29"/>
        <v>0</v>
      </c>
      <c r="C350" s="93"/>
      <c r="D350" s="94">
        <f t="shared" si="30"/>
        <v>0</v>
      </c>
      <c r="E350" s="355">
        <f t="shared" si="28"/>
        <v>0</v>
      </c>
      <c r="F350" s="94">
        <f t="shared" si="31"/>
        <v>0</v>
      </c>
      <c r="G350" s="94">
        <f>IF(AND(C350&lt;&gt;"",SUM(G$34:G349)&lt;E$25),$E$25/$E$29,0)</f>
        <v>0</v>
      </c>
      <c r="H350" s="94">
        <f t="shared" si="32"/>
        <v>0</v>
      </c>
      <c r="I350" s="94">
        <f t="shared" si="34"/>
        <v>0</v>
      </c>
      <c r="J350" s="320" t="str">
        <f t="shared" si="33"/>
        <v>2048–2049</v>
      </c>
      <c r="L350" s="356"/>
      <c r="N350" s="95"/>
    </row>
    <row r="351" spans="1:14" x14ac:dyDescent="0.3">
      <c r="A351" s="354">
        <v>54393</v>
      </c>
      <c r="B351" s="92">
        <f t="shared" si="29"/>
        <v>0</v>
      </c>
      <c r="C351" s="93"/>
      <c r="D351" s="94">
        <f t="shared" si="30"/>
        <v>0</v>
      </c>
      <c r="E351" s="355">
        <f t="shared" si="28"/>
        <v>0</v>
      </c>
      <c r="F351" s="94">
        <f t="shared" si="31"/>
        <v>0</v>
      </c>
      <c r="G351" s="94">
        <f>IF(AND(C351&lt;&gt;"",SUM(G$34:G350)&lt;E$25),$E$25/$E$29,0)</f>
        <v>0</v>
      </c>
      <c r="H351" s="94">
        <f t="shared" si="32"/>
        <v>0</v>
      </c>
      <c r="I351" s="94">
        <f t="shared" si="34"/>
        <v>0</v>
      </c>
      <c r="J351" s="320" t="str">
        <f t="shared" si="33"/>
        <v>2048–2049</v>
      </c>
      <c r="L351" s="356"/>
      <c r="N351" s="95"/>
    </row>
    <row r="352" spans="1:14" x14ac:dyDescent="0.3">
      <c r="A352" s="354">
        <v>54424</v>
      </c>
      <c r="B352" s="92">
        <f t="shared" si="29"/>
        <v>0</v>
      </c>
      <c r="C352" s="93"/>
      <c r="D352" s="94">
        <f t="shared" si="30"/>
        <v>0</v>
      </c>
      <c r="E352" s="355">
        <f t="shared" si="28"/>
        <v>0</v>
      </c>
      <c r="F352" s="94">
        <f t="shared" si="31"/>
        <v>0</v>
      </c>
      <c r="G352" s="94">
        <f>IF(AND(C352&lt;&gt;"",SUM(G$34:G351)&lt;E$25),$E$25/$E$29,0)</f>
        <v>0</v>
      </c>
      <c r="H352" s="94">
        <f t="shared" si="32"/>
        <v>0</v>
      </c>
      <c r="I352" s="94">
        <f t="shared" si="34"/>
        <v>0</v>
      </c>
      <c r="J352" s="320" t="str">
        <f t="shared" si="33"/>
        <v>2048–2049</v>
      </c>
      <c r="L352" s="356"/>
      <c r="N352" s="95"/>
    </row>
    <row r="353" spans="1:14" x14ac:dyDescent="0.3">
      <c r="A353" s="354">
        <v>54455</v>
      </c>
      <c r="B353" s="92">
        <f t="shared" si="29"/>
        <v>0</v>
      </c>
      <c r="C353" s="93"/>
      <c r="D353" s="94">
        <f t="shared" si="30"/>
        <v>0</v>
      </c>
      <c r="E353" s="355">
        <f t="shared" si="28"/>
        <v>0</v>
      </c>
      <c r="F353" s="94">
        <f t="shared" si="31"/>
        <v>0</v>
      </c>
      <c r="G353" s="94">
        <f>IF(AND(C353&lt;&gt;"",SUM(G$34:G352)&lt;E$25),$E$25/$E$29,0)</f>
        <v>0</v>
      </c>
      <c r="H353" s="94">
        <f t="shared" si="32"/>
        <v>0</v>
      </c>
      <c r="I353" s="94">
        <f t="shared" si="34"/>
        <v>0</v>
      </c>
      <c r="J353" s="320" t="str">
        <f t="shared" si="33"/>
        <v>2048–2049</v>
      </c>
      <c r="L353" s="356"/>
      <c r="N353" s="95"/>
    </row>
    <row r="354" spans="1:14" x14ac:dyDescent="0.3">
      <c r="A354" s="354">
        <v>54483</v>
      </c>
      <c r="B354" s="92">
        <f t="shared" si="29"/>
        <v>0</v>
      </c>
      <c r="C354" s="93"/>
      <c r="D354" s="94">
        <f t="shared" si="30"/>
        <v>0</v>
      </c>
      <c r="E354" s="355">
        <f t="shared" ref="E354:E417" si="35">C354-D354</f>
        <v>0</v>
      </c>
      <c r="F354" s="94">
        <f t="shared" si="31"/>
        <v>0</v>
      </c>
      <c r="G354" s="94">
        <f>IF(AND(C354&lt;&gt;"",SUM(G$34:G353)&lt;E$25),$E$25/$E$29,0)</f>
        <v>0</v>
      </c>
      <c r="H354" s="94">
        <f t="shared" si="32"/>
        <v>0</v>
      </c>
      <c r="I354" s="94">
        <f t="shared" si="34"/>
        <v>0</v>
      </c>
      <c r="J354" s="320" t="str">
        <f t="shared" si="33"/>
        <v>2048–2049</v>
      </c>
      <c r="L354" s="356"/>
      <c r="N354" s="95"/>
    </row>
    <row r="355" spans="1:14" x14ac:dyDescent="0.3">
      <c r="A355" s="354">
        <v>54514</v>
      </c>
      <c r="B355" s="92">
        <f t="shared" ref="B355:B418" si="36">IF(C355&gt;0,C355*-1,C355)</f>
        <v>0</v>
      </c>
      <c r="C355" s="93"/>
      <c r="D355" s="94">
        <f t="shared" ref="D355:D418" si="37">IF(C355="",0,IF($E$20="Beginning",IF(C354&lt;&gt;"",$F354*$E$16/12,0),IF(C354&lt;&gt;"",$F354*$E$16/12,$E$21*$E$16/12)))</f>
        <v>0</v>
      </c>
      <c r="E355" s="355">
        <f t="shared" si="35"/>
        <v>0</v>
      </c>
      <c r="F355" s="94">
        <f t="shared" ref="F355:F418" si="38">IF(C355="",0,IF(C354="",$E$21-E355,IF(C355&lt;&gt;"",F354-E355)))</f>
        <v>0</v>
      </c>
      <c r="G355" s="94">
        <f>IF(AND(C355&lt;&gt;"",SUM(G$34:G354)&lt;E$25),$E$25/$E$29,0)</f>
        <v>0</v>
      </c>
      <c r="H355" s="94">
        <f t="shared" ref="H355:H418" si="39">IF(C355&lt;&gt;"",G355+H354,0)</f>
        <v>0</v>
      </c>
      <c r="I355" s="94">
        <f t="shared" si="34"/>
        <v>0</v>
      </c>
      <c r="J355" s="320" t="str">
        <f t="shared" ref="J355:J418" si="40">IF(OR(MONTH(A355)=1,MONTH(A355)=2,MONTH(A355)=3,MONTH(A355)=4,MONTH(A355)=5,MONTH(A355)=6),YEAR(A355)-1&amp;"–"&amp;YEAR(A355),YEAR(A355)&amp;"–"&amp;YEAR(A355)+1)</f>
        <v>2048–2049</v>
      </c>
      <c r="L355" s="356"/>
      <c r="N355" s="95"/>
    </row>
    <row r="356" spans="1:14" x14ac:dyDescent="0.3">
      <c r="A356" s="354">
        <v>54544</v>
      </c>
      <c r="B356" s="92">
        <f t="shared" si="36"/>
        <v>0</v>
      </c>
      <c r="C356" s="93"/>
      <c r="D356" s="94">
        <f t="shared" si="37"/>
        <v>0</v>
      </c>
      <c r="E356" s="355">
        <f t="shared" si="35"/>
        <v>0</v>
      </c>
      <c r="F356" s="94">
        <f t="shared" si="38"/>
        <v>0</v>
      </c>
      <c r="G356" s="94">
        <f>IF(AND(C356&lt;&gt;"",SUM(G$34:G355)&lt;E$25),$E$25/$E$29,0)</f>
        <v>0</v>
      </c>
      <c r="H356" s="94">
        <f t="shared" si="39"/>
        <v>0</v>
      </c>
      <c r="I356" s="94">
        <f t="shared" ref="I356:I419" si="41">IF(C356&lt;&gt;"",$E$25-H356,0)</f>
        <v>0</v>
      </c>
      <c r="J356" s="320" t="str">
        <f t="shared" si="40"/>
        <v>2048–2049</v>
      </c>
      <c r="L356" s="356"/>
      <c r="N356" s="95"/>
    </row>
    <row r="357" spans="1:14" x14ac:dyDescent="0.3">
      <c r="A357" s="354">
        <v>54575</v>
      </c>
      <c r="B357" s="92">
        <f t="shared" si="36"/>
        <v>0</v>
      </c>
      <c r="C357" s="93"/>
      <c r="D357" s="94">
        <f t="shared" si="37"/>
        <v>0</v>
      </c>
      <c r="E357" s="355">
        <f t="shared" si="35"/>
        <v>0</v>
      </c>
      <c r="F357" s="94">
        <f t="shared" si="38"/>
        <v>0</v>
      </c>
      <c r="G357" s="94">
        <f>IF(AND(C357&lt;&gt;"",SUM(G$34:G356)&lt;E$25),$E$25/$E$29,0)</f>
        <v>0</v>
      </c>
      <c r="H357" s="94">
        <f t="shared" si="39"/>
        <v>0</v>
      </c>
      <c r="I357" s="94">
        <f t="shared" si="41"/>
        <v>0</v>
      </c>
      <c r="J357" s="320" t="str">
        <f t="shared" si="40"/>
        <v>2048–2049</v>
      </c>
      <c r="L357" s="356"/>
      <c r="N357" s="95"/>
    </row>
    <row r="358" spans="1:14" x14ac:dyDescent="0.3">
      <c r="A358" s="354">
        <v>54605</v>
      </c>
      <c r="B358" s="92">
        <f t="shared" si="36"/>
        <v>0</v>
      </c>
      <c r="C358" s="93"/>
      <c r="D358" s="94">
        <f t="shared" si="37"/>
        <v>0</v>
      </c>
      <c r="E358" s="355">
        <f t="shared" si="35"/>
        <v>0</v>
      </c>
      <c r="F358" s="94">
        <f t="shared" si="38"/>
        <v>0</v>
      </c>
      <c r="G358" s="94">
        <f>IF(AND(C358&lt;&gt;"",SUM(G$34:G357)&lt;E$25),$E$25/$E$29,0)</f>
        <v>0</v>
      </c>
      <c r="H358" s="94">
        <f t="shared" si="39"/>
        <v>0</v>
      </c>
      <c r="I358" s="94">
        <f t="shared" si="41"/>
        <v>0</v>
      </c>
      <c r="J358" s="320" t="str">
        <f t="shared" si="40"/>
        <v>2049–2050</v>
      </c>
      <c r="L358" s="356"/>
      <c r="N358" s="95"/>
    </row>
    <row r="359" spans="1:14" x14ac:dyDescent="0.3">
      <c r="A359" s="354">
        <v>54636</v>
      </c>
      <c r="B359" s="92">
        <f t="shared" si="36"/>
        <v>0</v>
      </c>
      <c r="C359" s="93"/>
      <c r="D359" s="94">
        <f t="shared" si="37"/>
        <v>0</v>
      </c>
      <c r="E359" s="355">
        <f t="shared" si="35"/>
        <v>0</v>
      </c>
      <c r="F359" s="94">
        <f t="shared" si="38"/>
        <v>0</v>
      </c>
      <c r="G359" s="94">
        <f>IF(AND(C359&lt;&gt;"",SUM(G$34:G358)&lt;E$25),$E$25/$E$29,0)</f>
        <v>0</v>
      </c>
      <c r="H359" s="94">
        <f t="shared" si="39"/>
        <v>0</v>
      </c>
      <c r="I359" s="94">
        <f t="shared" si="41"/>
        <v>0</v>
      </c>
      <c r="J359" s="320" t="str">
        <f t="shared" si="40"/>
        <v>2049–2050</v>
      </c>
      <c r="L359" s="356"/>
      <c r="N359" s="95"/>
    </row>
    <row r="360" spans="1:14" x14ac:dyDescent="0.3">
      <c r="A360" s="354">
        <v>54667</v>
      </c>
      <c r="B360" s="92">
        <f t="shared" si="36"/>
        <v>0</v>
      </c>
      <c r="C360" s="93"/>
      <c r="D360" s="94">
        <f t="shared" si="37"/>
        <v>0</v>
      </c>
      <c r="E360" s="355">
        <f t="shared" si="35"/>
        <v>0</v>
      </c>
      <c r="F360" s="94">
        <f t="shared" si="38"/>
        <v>0</v>
      </c>
      <c r="G360" s="94">
        <f>IF(AND(C360&lt;&gt;"",SUM(G$34:G359)&lt;E$25),$E$25/$E$29,0)</f>
        <v>0</v>
      </c>
      <c r="H360" s="94">
        <f t="shared" si="39"/>
        <v>0</v>
      </c>
      <c r="I360" s="94">
        <f t="shared" si="41"/>
        <v>0</v>
      </c>
      <c r="J360" s="320" t="str">
        <f t="shared" si="40"/>
        <v>2049–2050</v>
      </c>
      <c r="L360" s="356"/>
      <c r="N360" s="95"/>
    </row>
    <row r="361" spans="1:14" x14ac:dyDescent="0.3">
      <c r="A361" s="354">
        <v>54697</v>
      </c>
      <c r="B361" s="92">
        <f t="shared" si="36"/>
        <v>0</v>
      </c>
      <c r="C361" s="93"/>
      <c r="D361" s="94">
        <f t="shared" si="37"/>
        <v>0</v>
      </c>
      <c r="E361" s="355">
        <f t="shared" si="35"/>
        <v>0</v>
      </c>
      <c r="F361" s="94">
        <f t="shared" si="38"/>
        <v>0</v>
      </c>
      <c r="G361" s="94">
        <f>IF(AND(C361&lt;&gt;"",SUM(G$34:G360)&lt;E$25),$E$25/$E$29,0)</f>
        <v>0</v>
      </c>
      <c r="H361" s="94">
        <f t="shared" si="39"/>
        <v>0</v>
      </c>
      <c r="I361" s="94">
        <f t="shared" si="41"/>
        <v>0</v>
      </c>
      <c r="J361" s="320" t="str">
        <f t="shared" si="40"/>
        <v>2049–2050</v>
      </c>
      <c r="L361" s="356"/>
      <c r="N361" s="95"/>
    </row>
    <row r="362" spans="1:14" x14ac:dyDescent="0.3">
      <c r="A362" s="354">
        <v>54728</v>
      </c>
      <c r="B362" s="92">
        <f t="shared" si="36"/>
        <v>0</v>
      </c>
      <c r="C362" s="93"/>
      <c r="D362" s="94">
        <f t="shared" si="37"/>
        <v>0</v>
      </c>
      <c r="E362" s="355">
        <f t="shared" si="35"/>
        <v>0</v>
      </c>
      <c r="F362" s="94">
        <f t="shared" si="38"/>
        <v>0</v>
      </c>
      <c r="G362" s="94">
        <f>IF(AND(C362&lt;&gt;"",SUM(G$34:G361)&lt;E$25),$E$25/$E$29,0)</f>
        <v>0</v>
      </c>
      <c r="H362" s="94">
        <f t="shared" si="39"/>
        <v>0</v>
      </c>
      <c r="I362" s="94">
        <f t="shared" si="41"/>
        <v>0</v>
      </c>
      <c r="J362" s="320" t="str">
        <f t="shared" si="40"/>
        <v>2049–2050</v>
      </c>
      <c r="L362" s="356"/>
      <c r="N362" s="95"/>
    </row>
    <row r="363" spans="1:14" x14ac:dyDescent="0.3">
      <c r="A363" s="354">
        <v>54758</v>
      </c>
      <c r="B363" s="92">
        <f t="shared" si="36"/>
        <v>0</v>
      </c>
      <c r="C363" s="93"/>
      <c r="D363" s="94">
        <f t="shared" si="37"/>
        <v>0</v>
      </c>
      <c r="E363" s="355">
        <f t="shared" si="35"/>
        <v>0</v>
      </c>
      <c r="F363" s="94">
        <f t="shared" si="38"/>
        <v>0</v>
      </c>
      <c r="G363" s="94">
        <f>IF(AND(C363&lt;&gt;"",SUM(G$34:G362)&lt;E$25),$E$25/$E$29,0)</f>
        <v>0</v>
      </c>
      <c r="H363" s="94">
        <f t="shared" si="39"/>
        <v>0</v>
      </c>
      <c r="I363" s="94">
        <f t="shared" si="41"/>
        <v>0</v>
      </c>
      <c r="J363" s="320" t="str">
        <f t="shared" si="40"/>
        <v>2049–2050</v>
      </c>
      <c r="L363" s="356"/>
      <c r="N363" s="95"/>
    </row>
    <row r="364" spans="1:14" x14ac:dyDescent="0.3">
      <c r="A364" s="354">
        <v>54789</v>
      </c>
      <c r="B364" s="92">
        <f t="shared" si="36"/>
        <v>0</v>
      </c>
      <c r="C364" s="93"/>
      <c r="D364" s="94">
        <f t="shared" si="37"/>
        <v>0</v>
      </c>
      <c r="E364" s="355">
        <f t="shared" si="35"/>
        <v>0</v>
      </c>
      <c r="F364" s="94">
        <f t="shared" si="38"/>
        <v>0</v>
      </c>
      <c r="G364" s="94">
        <f>IF(AND(C364&lt;&gt;"",SUM(G$34:G363)&lt;E$25),$E$25/$E$29,0)</f>
        <v>0</v>
      </c>
      <c r="H364" s="94">
        <f t="shared" si="39"/>
        <v>0</v>
      </c>
      <c r="I364" s="94">
        <f t="shared" si="41"/>
        <v>0</v>
      </c>
      <c r="J364" s="320" t="str">
        <f t="shared" si="40"/>
        <v>2049–2050</v>
      </c>
      <c r="L364" s="356"/>
      <c r="N364" s="95"/>
    </row>
    <row r="365" spans="1:14" x14ac:dyDescent="0.3">
      <c r="A365" s="354">
        <v>54820</v>
      </c>
      <c r="B365" s="92">
        <f t="shared" si="36"/>
        <v>0</v>
      </c>
      <c r="C365" s="93"/>
      <c r="D365" s="94">
        <f t="shared" si="37"/>
        <v>0</v>
      </c>
      <c r="E365" s="355">
        <f t="shared" si="35"/>
        <v>0</v>
      </c>
      <c r="F365" s="94">
        <f t="shared" si="38"/>
        <v>0</v>
      </c>
      <c r="G365" s="94">
        <f>IF(AND(C365&lt;&gt;"",SUM(G$34:G364)&lt;E$25),$E$25/$E$29,0)</f>
        <v>0</v>
      </c>
      <c r="H365" s="94">
        <f t="shared" si="39"/>
        <v>0</v>
      </c>
      <c r="I365" s="94">
        <f t="shared" si="41"/>
        <v>0</v>
      </c>
      <c r="J365" s="320" t="str">
        <f t="shared" si="40"/>
        <v>2049–2050</v>
      </c>
      <c r="L365" s="356"/>
      <c r="N365" s="95"/>
    </row>
    <row r="366" spans="1:14" x14ac:dyDescent="0.3">
      <c r="A366" s="354">
        <v>54848</v>
      </c>
      <c r="B366" s="92">
        <f t="shared" si="36"/>
        <v>0</v>
      </c>
      <c r="C366" s="93"/>
      <c r="D366" s="94">
        <f t="shared" si="37"/>
        <v>0</v>
      </c>
      <c r="E366" s="355">
        <f t="shared" si="35"/>
        <v>0</v>
      </c>
      <c r="F366" s="94">
        <f t="shared" si="38"/>
        <v>0</v>
      </c>
      <c r="G366" s="94">
        <f>IF(AND(C366&lt;&gt;"",SUM(G$34:G365)&lt;E$25),$E$25/$E$29,0)</f>
        <v>0</v>
      </c>
      <c r="H366" s="94">
        <f t="shared" si="39"/>
        <v>0</v>
      </c>
      <c r="I366" s="94">
        <f t="shared" si="41"/>
        <v>0</v>
      </c>
      <c r="J366" s="320" t="str">
        <f t="shared" si="40"/>
        <v>2049–2050</v>
      </c>
      <c r="L366" s="356"/>
      <c r="N366" s="95"/>
    </row>
    <row r="367" spans="1:14" x14ac:dyDescent="0.3">
      <c r="A367" s="354">
        <v>54879</v>
      </c>
      <c r="B367" s="92">
        <f t="shared" si="36"/>
        <v>0</v>
      </c>
      <c r="C367" s="93"/>
      <c r="D367" s="94">
        <f t="shared" si="37"/>
        <v>0</v>
      </c>
      <c r="E367" s="355">
        <f t="shared" si="35"/>
        <v>0</v>
      </c>
      <c r="F367" s="94">
        <f t="shared" si="38"/>
        <v>0</v>
      </c>
      <c r="G367" s="94">
        <f>IF(AND(C367&lt;&gt;"",SUM(G$34:G366)&lt;E$25),$E$25/$E$29,0)</f>
        <v>0</v>
      </c>
      <c r="H367" s="94">
        <f t="shared" si="39"/>
        <v>0</v>
      </c>
      <c r="I367" s="94">
        <f t="shared" si="41"/>
        <v>0</v>
      </c>
      <c r="J367" s="320" t="str">
        <f t="shared" si="40"/>
        <v>2049–2050</v>
      </c>
      <c r="L367" s="356"/>
      <c r="N367" s="95"/>
    </row>
    <row r="368" spans="1:14" x14ac:dyDescent="0.3">
      <c r="A368" s="354">
        <v>54909</v>
      </c>
      <c r="B368" s="92">
        <f t="shared" si="36"/>
        <v>0</v>
      </c>
      <c r="C368" s="93"/>
      <c r="D368" s="94">
        <f t="shared" si="37"/>
        <v>0</v>
      </c>
      <c r="E368" s="355">
        <f t="shared" si="35"/>
        <v>0</v>
      </c>
      <c r="F368" s="94">
        <f t="shared" si="38"/>
        <v>0</v>
      </c>
      <c r="G368" s="94">
        <f>IF(AND(C368&lt;&gt;"",SUM(G$34:G367)&lt;E$25),$E$25/$E$29,0)</f>
        <v>0</v>
      </c>
      <c r="H368" s="94">
        <f t="shared" si="39"/>
        <v>0</v>
      </c>
      <c r="I368" s="94">
        <f t="shared" si="41"/>
        <v>0</v>
      </c>
      <c r="J368" s="320" t="str">
        <f t="shared" si="40"/>
        <v>2049–2050</v>
      </c>
      <c r="L368" s="356"/>
      <c r="N368" s="95"/>
    </row>
    <row r="369" spans="1:14" x14ac:dyDescent="0.3">
      <c r="A369" s="354">
        <v>54940</v>
      </c>
      <c r="B369" s="92">
        <f t="shared" si="36"/>
        <v>0</v>
      </c>
      <c r="C369" s="93"/>
      <c r="D369" s="94">
        <f t="shared" si="37"/>
        <v>0</v>
      </c>
      <c r="E369" s="355">
        <f t="shared" si="35"/>
        <v>0</v>
      </c>
      <c r="F369" s="94">
        <f t="shared" si="38"/>
        <v>0</v>
      </c>
      <c r="G369" s="94">
        <f>IF(AND(C369&lt;&gt;"",SUM(G$34:G368)&lt;E$25),$E$25/$E$29,0)</f>
        <v>0</v>
      </c>
      <c r="H369" s="94">
        <f t="shared" si="39"/>
        <v>0</v>
      </c>
      <c r="I369" s="94">
        <f t="shared" si="41"/>
        <v>0</v>
      </c>
      <c r="J369" s="320" t="str">
        <f t="shared" si="40"/>
        <v>2049–2050</v>
      </c>
      <c r="L369" s="356"/>
      <c r="N369" s="95"/>
    </row>
    <row r="370" spans="1:14" x14ac:dyDescent="0.3">
      <c r="A370" s="354">
        <v>54970</v>
      </c>
      <c r="B370" s="92">
        <f t="shared" si="36"/>
        <v>0</v>
      </c>
      <c r="C370" s="93"/>
      <c r="D370" s="94">
        <f t="shared" si="37"/>
        <v>0</v>
      </c>
      <c r="E370" s="355">
        <f t="shared" si="35"/>
        <v>0</v>
      </c>
      <c r="F370" s="94">
        <f t="shared" si="38"/>
        <v>0</v>
      </c>
      <c r="G370" s="94">
        <f>IF(AND(C370&lt;&gt;"",SUM(G$34:G369)&lt;E$25),$E$25/$E$29,0)</f>
        <v>0</v>
      </c>
      <c r="H370" s="94">
        <f t="shared" si="39"/>
        <v>0</v>
      </c>
      <c r="I370" s="94">
        <f t="shared" si="41"/>
        <v>0</v>
      </c>
      <c r="J370" s="320" t="str">
        <f t="shared" si="40"/>
        <v>2050–2051</v>
      </c>
      <c r="L370" s="356"/>
      <c r="N370" s="95"/>
    </row>
    <row r="371" spans="1:14" x14ac:dyDescent="0.3">
      <c r="A371" s="354">
        <v>55001</v>
      </c>
      <c r="B371" s="92">
        <f t="shared" si="36"/>
        <v>0</v>
      </c>
      <c r="C371" s="93"/>
      <c r="D371" s="94">
        <f t="shared" si="37"/>
        <v>0</v>
      </c>
      <c r="E371" s="355">
        <f t="shared" si="35"/>
        <v>0</v>
      </c>
      <c r="F371" s="94">
        <f t="shared" si="38"/>
        <v>0</v>
      </c>
      <c r="G371" s="94">
        <f>IF(AND(C371&lt;&gt;"",SUM(G$34:G370)&lt;E$25),$E$25/$E$29,0)</f>
        <v>0</v>
      </c>
      <c r="H371" s="94">
        <f t="shared" si="39"/>
        <v>0</v>
      </c>
      <c r="I371" s="94">
        <f t="shared" si="41"/>
        <v>0</v>
      </c>
      <c r="J371" s="320" t="str">
        <f t="shared" si="40"/>
        <v>2050–2051</v>
      </c>
      <c r="L371" s="356"/>
      <c r="N371" s="95"/>
    </row>
    <row r="372" spans="1:14" x14ac:dyDescent="0.3">
      <c r="A372" s="354">
        <v>55032</v>
      </c>
      <c r="B372" s="92">
        <f t="shared" si="36"/>
        <v>0</v>
      </c>
      <c r="C372" s="93"/>
      <c r="D372" s="94">
        <f t="shared" si="37"/>
        <v>0</v>
      </c>
      <c r="E372" s="355">
        <f t="shared" si="35"/>
        <v>0</v>
      </c>
      <c r="F372" s="94">
        <f t="shared" si="38"/>
        <v>0</v>
      </c>
      <c r="G372" s="94">
        <f>IF(AND(C372&lt;&gt;"",SUM(G$34:G371)&lt;E$25),$E$25/$E$29,0)</f>
        <v>0</v>
      </c>
      <c r="H372" s="94">
        <f t="shared" si="39"/>
        <v>0</v>
      </c>
      <c r="I372" s="94">
        <f t="shared" si="41"/>
        <v>0</v>
      </c>
      <c r="J372" s="320" t="str">
        <f t="shared" si="40"/>
        <v>2050–2051</v>
      </c>
      <c r="L372" s="356"/>
      <c r="N372" s="95"/>
    </row>
    <row r="373" spans="1:14" x14ac:dyDescent="0.3">
      <c r="A373" s="354">
        <v>55062</v>
      </c>
      <c r="B373" s="92">
        <f t="shared" si="36"/>
        <v>0</v>
      </c>
      <c r="C373" s="93"/>
      <c r="D373" s="94">
        <f t="shared" si="37"/>
        <v>0</v>
      </c>
      <c r="E373" s="355">
        <f t="shared" si="35"/>
        <v>0</v>
      </c>
      <c r="F373" s="94">
        <f t="shared" si="38"/>
        <v>0</v>
      </c>
      <c r="G373" s="94">
        <f>IF(AND(C373&lt;&gt;"",SUM(G$34:G372)&lt;E$25),$E$25/$E$29,0)</f>
        <v>0</v>
      </c>
      <c r="H373" s="94">
        <f t="shared" si="39"/>
        <v>0</v>
      </c>
      <c r="I373" s="94">
        <f t="shared" si="41"/>
        <v>0</v>
      </c>
      <c r="J373" s="320" t="str">
        <f t="shared" si="40"/>
        <v>2050–2051</v>
      </c>
      <c r="L373" s="356"/>
      <c r="N373" s="95"/>
    </row>
    <row r="374" spans="1:14" x14ac:dyDescent="0.3">
      <c r="A374" s="354">
        <v>55093</v>
      </c>
      <c r="B374" s="92">
        <f t="shared" si="36"/>
        <v>0</v>
      </c>
      <c r="C374" s="93"/>
      <c r="D374" s="94">
        <f t="shared" si="37"/>
        <v>0</v>
      </c>
      <c r="E374" s="355">
        <f t="shared" si="35"/>
        <v>0</v>
      </c>
      <c r="F374" s="94">
        <f t="shared" si="38"/>
        <v>0</v>
      </c>
      <c r="G374" s="94">
        <f>IF(AND(C374&lt;&gt;"",SUM(G$34:G373)&lt;E$25),$E$25/$E$29,0)</f>
        <v>0</v>
      </c>
      <c r="H374" s="94">
        <f t="shared" si="39"/>
        <v>0</v>
      </c>
      <c r="I374" s="94">
        <f t="shared" si="41"/>
        <v>0</v>
      </c>
      <c r="J374" s="320" t="str">
        <f t="shared" si="40"/>
        <v>2050–2051</v>
      </c>
      <c r="L374" s="356"/>
      <c r="N374" s="95"/>
    </row>
    <row r="375" spans="1:14" x14ac:dyDescent="0.3">
      <c r="A375" s="354">
        <v>55123</v>
      </c>
      <c r="B375" s="92">
        <f t="shared" si="36"/>
        <v>0</v>
      </c>
      <c r="C375" s="93"/>
      <c r="D375" s="94">
        <f t="shared" si="37"/>
        <v>0</v>
      </c>
      <c r="E375" s="355">
        <f t="shared" si="35"/>
        <v>0</v>
      </c>
      <c r="F375" s="94">
        <f t="shared" si="38"/>
        <v>0</v>
      </c>
      <c r="G375" s="94">
        <f>IF(AND(C375&lt;&gt;"",SUM(G$34:G374)&lt;E$25),$E$25/$E$29,0)</f>
        <v>0</v>
      </c>
      <c r="H375" s="94">
        <f t="shared" si="39"/>
        <v>0</v>
      </c>
      <c r="I375" s="94">
        <f t="shared" si="41"/>
        <v>0</v>
      </c>
      <c r="J375" s="320" t="str">
        <f t="shared" si="40"/>
        <v>2050–2051</v>
      </c>
      <c r="L375" s="356"/>
      <c r="N375" s="95"/>
    </row>
    <row r="376" spans="1:14" x14ac:dyDescent="0.3">
      <c r="A376" s="354">
        <v>55154</v>
      </c>
      <c r="B376" s="92">
        <f t="shared" si="36"/>
        <v>0</v>
      </c>
      <c r="C376" s="93"/>
      <c r="D376" s="94">
        <f t="shared" si="37"/>
        <v>0</v>
      </c>
      <c r="E376" s="355">
        <f t="shared" si="35"/>
        <v>0</v>
      </c>
      <c r="F376" s="94">
        <f t="shared" si="38"/>
        <v>0</v>
      </c>
      <c r="G376" s="94">
        <f>IF(AND(C376&lt;&gt;"",SUM(G$34:G375)&lt;E$25),$E$25/$E$29,0)</f>
        <v>0</v>
      </c>
      <c r="H376" s="94">
        <f t="shared" si="39"/>
        <v>0</v>
      </c>
      <c r="I376" s="94">
        <f t="shared" si="41"/>
        <v>0</v>
      </c>
      <c r="J376" s="320" t="str">
        <f t="shared" si="40"/>
        <v>2050–2051</v>
      </c>
      <c r="L376" s="356"/>
      <c r="N376" s="95"/>
    </row>
    <row r="377" spans="1:14" x14ac:dyDescent="0.3">
      <c r="A377" s="354">
        <v>55185</v>
      </c>
      <c r="B377" s="92">
        <f t="shared" si="36"/>
        <v>0</v>
      </c>
      <c r="C377" s="93"/>
      <c r="D377" s="94">
        <f t="shared" si="37"/>
        <v>0</v>
      </c>
      <c r="E377" s="355">
        <f t="shared" si="35"/>
        <v>0</v>
      </c>
      <c r="F377" s="94">
        <f t="shared" si="38"/>
        <v>0</v>
      </c>
      <c r="G377" s="94">
        <f>IF(AND(C377&lt;&gt;"",SUM(G$34:G376)&lt;E$25),$E$25/$E$29,0)</f>
        <v>0</v>
      </c>
      <c r="H377" s="94">
        <f t="shared" si="39"/>
        <v>0</v>
      </c>
      <c r="I377" s="94">
        <f t="shared" si="41"/>
        <v>0</v>
      </c>
      <c r="J377" s="320" t="str">
        <f t="shared" si="40"/>
        <v>2050–2051</v>
      </c>
      <c r="L377" s="356"/>
      <c r="N377" s="95"/>
    </row>
    <row r="378" spans="1:14" x14ac:dyDescent="0.3">
      <c r="A378" s="354">
        <v>55213</v>
      </c>
      <c r="B378" s="92">
        <f t="shared" si="36"/>
        <v>0</v>
      </c>
      <c r="C378" s="93"/>
      <c r="D378" s="94">
        <f t="shared" si="37"/>
        <v>0</v>
      </c>
      <c r="E378" s="355">
        <f t="shared" si="35"/>
        <v>0</v>
      </c>
      <c r="F378" s="94">
        <f t="shared" si="38"/>
        <v>0</v>
      </c>
      <c r="G378" s="94">
        <f>IF(AND(C378&lt;&gt;"",SUM(G$34:G377)&lt;E$25),$E$25/$E$29,0)</f>
        <v>0</v>
      </c>
      <c r="H378" s="94">
        <f t="shared" si="39"/>
        <v>0</v>
      </c>
      <c r="I378" s="94">
        <f t="shared" si="41"/>
        <v>0</v>
      </c>
      <c r="J378" s="320" t="str">
        <f t="shared" si="40"/>
        <v>2050–2051</v>
      </c>
      <c r="L378" s="356"/>
      <c r="N378" s="95"/>
    </row>
    <row r="379" spans="1:14" x14ac:dyDescent="0.3">
      <c r="A379" s="354">
        <v>55244</v>
      </c>
      <c r="B379" s="92">
        <f t="shared" si="36"/>
        <v>0</v>
      </c>
      <c r="C379" s="93"/>
      <c r="D379" s="94">
        <f t="shared" si="37"/>
        <v>0</v>
      </c>
      <c r="E379" s="355">
        <f t="shared" si="35"/>
        <v>0</v>
      </c>
      <c r="F379" s="94">
        <f t="shared" si="38"/>
        <v>0</v>
      </c>
      <c r="G379" s="94">
        <f>IF(AND(C379&lt;&gt;"",SUM(G$34:G378)&lt;E$25),$E$25/$E$29,0)</f>
        <v>0</v>
      </c>
      <c r="H379" s="94">
        <f t="shared" si="39"/>
        <v>0</v>
      </c>
      <c r="I379" s="94">
        <f t="shared" si="41"/>
        <v>0</v>
      </c>
      <c r="J379" s="320" t="str">
        <f t="shared" si="40"/>
        <v>2050–2051</v>
      </c>
      <c r="L379" s="356"/>
      <c r="N379" s="95"/>
    </row>
    <row r="380" spans="1:14" x14ac:dyDescent="0.3">
      <c r="A380" s="354">
        <v>55274</v>
      </c>
      <c r="B380" s="92">
        <f t="shared" si="36"/>
        <v>0</v>
      </c>
      <c r="C380" s="93"/>
      <c r="D380" s="94">
        <f t="shared" si="37"/>
        <v>0</v>
      </c>
      <c r="E380" s="355">
        <f t="shared" si="35"/>
        <v>0</v>
      </c>
      <c r="F380" s="94">
        <f t="shared" si="38"/>
        <v>0</v>
      </c>
      <c r="G380" s="94">
        <f>IF(AND(C380&lt;&gt;"",SUM(G$34:G379)&lt;E$25),$E$25/$E$29,0)</f>
        <v>0</v>
      </c>
      <c r="H380" s="94">
        <f t="shared" si="39"/>
        <v>0</v>
      </c>
      <c r="I380" s="94">
        <f t="shared" si="41"/>
        <v>0</v>
      </c>
      <c r="J380" s="320" t="str">
        <f t="shared" si="40"/>
        <v>2050–2051</v>
      </c>
      <c r="L380" s="356"/>
      <c r="N380" s="95"/>
    </row>
    <row r="381" spans="1:14" x14ac:dyDescent="0.3">
      <c r="A381" s="354">
        <v>55305</v>
      </c>
      <c r="B381" s="92">
        <f t="shared" si="36"/>
        <v>0</v>
      </c>
      <c r="C381" s="93"/>
      <c r="D381" s="94">
        <f t="shared" si="37"/>
        <v>0</v>
      </c>
      <c r="E381" s="355">
        <f t="shared" si="35"/>
        <v>0</v>
      </c>
      <c r="F381" s="94">
        <f t="shared" si="38"/>
        <v>0</v>
      </c>
      <c r="G381" s="94">
        <f>IF(AND(C381&lt;&gt;"",SUM(G$34:G380)&lt;E$25),$E$25/$E$29,0)</f>
        <v>0</v>
      </c>
      <c r="H381" s="94">
        <f t="shared" si="39"/>
        <v>0</v>
      </c>
      <c r="I381" s="94">
        <f t="shared" si="41"/>
        <v>0</v>
      </c>
      <c r="J381" s="320" t="str">
        <f t="shared" si="40"/>
        <v>2050–2051</v>
      </c>
      <c r="L381" s="356"/>
      <c r="N381" s="95"/>
    </row>
    <row r="382" spans="1:14" x14ac:dyDescent="0.3">
      <c r="A382" s="354">
        <v>55335</v>
      </c>
      <c r="B382" s="92">
        <f t="shared" si="36"/>
        <v>0</v>
      </c>
      <c r="C382" s="93"/>
      <c r="D382" s="94">
        <f t="shared" si="37"/>
        <v>0</v>
      </c>
      <c r="E382" s="355">
        <f t="shared" si="35"/>
        <v>0</v>
      </c>
      <c r="F382" s="94">
        <f t="shared" si="38"/>
        <v>0</v>
      </c>
      <c r="G382" s="94">
        <f>IF(AND(C382&lt;&gt;"",SUM(G$34:G381)&lt;E$25),$E$25/$E$29,0)</f>
        <v>0</v>
      </c>
      <c r="H382" s="94">
        <f t="shared" si="39"/>
        <v>0</v>
      </c>
      <c r="I382" s="94">
        <f t="shared" si="41"/>
        <v>0</v>
      </c>
      <c r="J382" s="320" t="str">
        <f t="shared" si="40"/>
        <v>2051–2052</v>
      </c>
      <c r="L382" s="356"/>
      <c r="N382" s="95"/>
    </row>
    <row r="383" spans="1:14" x14ac:dyDescent="0.3">
      <c r="A383" s="354">
        <v>55366</v>
      </c>
      <c r="B383" s="92">
        <f t="shared" si="36"/>
        <v>0</v>
      </c>
      <c r="C383" s="93"/>
      <c r="D383" s="94">
        <f t="shared" si="37"/>
        <v>0</v>
      </c>
      <c r="E383" s="355">
        <f t="shared" si="35"/>
        <v>0</v>
      </c>
      <c r="F383" s="94">
        <f t="shared" si="38"/>
        <v>0</v>
      </c>
      <c r="G383" s="94">
        <f>IF(AND(C383&lt;&gt;"",SUM(G$34:G382)&lt;E$25),$E$25/$E$29,0)</f>
        <v>0</v>
      </c>
      <c r="H383" s="94">
        <f t="shared" si="39"/>
        <v>0</v>
      </c>
      <c r="I383" s="94">
        <f t="shared" si="41"/>
        <v>0</v>
      </c>
      <c r="J383" s="320" t="str">
        <f t="shared" si="40"/>
        <v>2051–2052</v>
      </c>
      <c r="L383" s="356"/>
      <c r="N383" s="95"/>
    </row>
    <row r="384" spans="1:14" x14ac:dyDescent="0.3">
      <c r="A384" s="354">
        <v>55397</v>
      </c>
      <c r="B384" s="92">
        <f t="shared" si="36"/>
        <v>0</v>
      </c>
      <c r="C384" s="93"/>
      <c r="D384" s="94">
        <f t="shared" si="37"/>
        <v>0</v>
      </c>
      <c r="E384" s="355">
        <f t="shared" si="35"/>
        <v>0</v>
      </c>
      <c r="F384" s="94">
        <f t="shared" si="38"/>
        <v>0</v>
      </c>
      <c r="G384" s="94">
        <f>IF(AND(C384&lt;&gt;"",SUM(G$34:G383)&lt;E$25),$E$25/$E$29,0)</f>
        <v>0</v>
      </c>
      <c r="H384" s="94">
        <f t="shared" si="39"/>
        <v>0</v>
      </c>
      <c r="I384" s="94">
        <f t="shared" si="41"/>
        <v>0</v>
      </c>
      <c r="J384" s="320" t="str">
        <f t="shared" si="40"/>
        <v>2051–2052</v>
      </c>
      <c r="L384" s="356"/>
      <c r="N384" s="95"/>
    </row>
    <row r="385" spans="1:14" x14ac:dyDescent="0.3">
      <c r="A385" s="354">
        <v>55427</v>
      </c>
      <c r="B385" s="92">
        <f t="shared" si="36"/>
        <v>0</v>
      </c>
      <c r="C385" s="93"/>
      <c r="D385" s="94">
        <f t="shared" si="37"/>
        <v>0</v>
      </c>
      <c r="E385" s="355">
        <f t="shared" si="35"/>
        <v>0</v>
      </c>
      <c r="F385" s="94">
        <f t="shared" si="38"/>
        <v>0</v>
      </c>
      <c r="G385" s="94">
        <f>IF(AND(C385&lt;&gt;"",SUM(G$34:G384)&lt;E$25),$E$25/$E$29,0)</f>
        <v>0</v>
      </c>
      <c r="H385" s="94">
        <f t="shared" si="39"/>
        <v>0</v>
      </c>
      <c r="I385" s="94">
        <f t="shared" si="41"/>
        <v>0</v>
      </c>
      <c r="J385" s="320" t="str">
        <f t="shared" si="40"/>
        <v>2051–2052</v>
      </c>
      <c r="L385" s="356"/>
      <c r="N385" s="95"/>
    </row>
    <row r="386" spans="1:14" x14ac:dyDescent="0.3">
      <c r="A386" s="354">
        <v>55458</v>
      </c>
      <c r="B386" s="92">
        <f t="shared" si="36"/>
        <v>0</v>
      </c>
      <c r="C386" s="93"/>
      <c r="D386" s="94">
        <f t="shared" si="37"/>
        <v>0</v>
      </c>
      <c r="E386" s="355">
        <f t="shared" si="35"/>
        <v>0</v>
      </c>
      <c r="F386" s="94">
        <f t="shared" si="38"/>
        <v>0</v>
      </c>
      <c r="G386" s="94">
        <f>IF(AND(C386&lt;&gt;"",SUM(G$34:G385)&lt;E$25),$E$25/$E$29,0)</f>
        <v>0</v>
      </c>
      <c r="H386" s="94">
        <f t="shared" si="39"/>
        <v>0</v>
      </c>
      <c r="I386" s="94">
        <f t="shared" si="41"/>
        <v>0</v>
      </c>
      <c r="J386" s="320" t="str">
        <f t="shared" si="40"/>
        <v>2051–2052</v>
      </c>
      <c r="L386" s="356"/>
      <c r="N386" s="95"/>
    </row>
    <row r="387" spans="1:14" x14ac:dyDescent="0.3">
      <c r="A387" s="354">
        <v>55488</v>
      </c>
      <c r="B387" s="92">
        <f t="shared" si="36"/>
        <v>0</v>
      </c>
      <c r="C387" s="93"/>
      <c r="D387" s="94">
        <f t="shared" si="37"/>
        <v>0</v>
      </c>
      <c r="E387" s="355">
        <f t="shared" si="35"/>
        <v>0</v>
      </c>
      <c r="F387" s="94">
        <f t="shared" si="38"/>
        <v>0</v>
      </c>
      <c r="G387" s="94">
        <f>IF(AND(C387&lt;&gt;"",SUM(G$34:G386)&lt;E$25),$E$25/$E$29,0)</f>
        <v>0</v>
      </c>
      <c r="H387" s="94">
        <f t="shared" si="39"/>
        <v>0</v>
      </c>
      <c r="I387" s="94">
        <f t="shared" si="41"/>
        <v>0</v>
      </c>
      <c r="J387" s="320" t="str">
        <f t="shared" si="40"/>
        <v>2051–2052</v>
      </c>
      <c r="L387" s="356"/>
      <c r="N387" s="95"/>
    </row>
    <row r="388" spans="1:14" x14ac:dyDescent="0.3">
      <c r="A388" s="354">
        <v>55519</v>
      </c>
      <c r="B388" s="92">
        <f t="shared" si="36"/>
        <v>0</v>
      </c>
      <c r="C388" s="93"/>
      <c r="D388" s="94">
        <f t="shared" si="37"/>
        <v>0</v>
      </c>
      <c r="E388" s="355">
        <f t="shared" si="35"/>
        <v>0</v>
      </c>
      <c r="F388" s="94">
        <f t="shared" si="38"/>
        <v>0</v>
      </c>
      <c r="G388" s="94">
        <f>IF(AND(C388&lt;&gt;"",SUM(G$34:G387)&lt;E$25),$E$25/$E$29,0)</f>
        <v>0</v>
      </c>
      <c r="H388" s="94">
        <f t="shared" si="39"/>
        <v>0</v>
      </c>
      <c r="I388" s="94">
        <f t="shared" si="41"/>
        <v>0</v>
      </c>
      <c r="J388" s="320" t="str">
        <f t="shared" si="40"/>
        <v>2051–2052</v>
      </c>
      <c r="L388" s="356"/>
      <c r="N388" s="95"/>
    </row>
    <row r="389" spans="1:14" x14ac:dyDescent="0.3">
      <c r="A389" s="354">
        <v>55550</v>
      </c>
      <c r="B389" s="92">
        <f t="shared" si="36"/>
        <v>0</v>
      </c>
      <c r="C389" s="93"/>
      <c r="D389" s="94">
        <f t="shared" si="37"/>
        <v>0</v>
      </c>
      <c r="E389" s="355">
        <f t="shared" si="35"/>
        <v>0</v>
      </c>
      <c r="F389" s="94">
        <f t="shared" si="38"/>
        <v>0</v>
      </c>
      <c r="G389" s="94">
        <f>IF(AND(C389&lt;&gt;"",SUM(G$34:G388)&lt;E$25),$E$25/$E$29,0)</f>
        <v>0</v>
      </c>
      <c r="H389" s="94">
        <f t="shared" si="39"/>
        <v>0</v>
      </c>
      <c r="I389" s="94">
        <f t="shared" si="41"/>
        <v>0</v>
      </c>
      <c r="J389" s="320" t="str">
        <f t="shared" si="40"/>
        <v>2051–2052</v>
      </c>
      <c r="L389" s="356"/>
      <c r="N389" s="95"/>
    </row>
    <row r="390" spans="1:14" x14ac:dyDescent="0.3">
      <c r="A390" s="354">
        <v>55579</v>
      </c>
      <c r="B390" s="92">
        <f t="shared" si="36"/>
        <v>0</v>
      </c>
      <c r="C390" s="93"/>
      <c r="D390" s="94">
        <f t="shared" si="37"/>
        <v>0</v>
      </c>
      <c r="E390" s="355">
        <f t="shared" si="35"/>
        <v>0</v>
      </c>
      <c r="F390" s="94">
        <f t="shared" si="38"/>
        <v>0</v>
      </c>
      <c r="G390" s="94">
        <f>IF(AND(C390&lt;&gt;"",SUM(G$34:G389)&lt;E$25),$E$25/$E$29,0)</f>
        <v>0</v>
      </c>
      <c r="H390" s="94">
        <f t="shared" si="39"/>
        <v>0</v>
      </c>
      <c r="I390" s="94">
        <f t="shared" si="41"/>
        <v>0</v>
      </c>
      <c r="J390" s="320" t="str">
        <f t="shared" si="40"/>
        <v>2051–2052</v>
      </c>
      <c r="L390" s="356"/>
      <c r="N390" s="95"/>
    </row>
    <row r="391" spans="1:14" x14ac:dyDescent="0.3">
      <c r="A391" s="354">
        <v>55610</v>
      </c>
      <c r="B391" s="92">
        <f t="shared" si="36"/>
        <v>0</v>
      </c>
      <c r="C391" s="93"/>
      <c r="D391" s="94">
        <f t="shared" si="37"/>
        <v>0</v>
      </c>
      <c r="E391" s="355">
        <f t="shared" si="35"/>
        <v>0</v>
      </c>
      <c r="F391" s="94">
        <f t="shared" si="38"/>
        <v>0</v>
      </c>
      <c r="G391" s="94">
        <f>IF(AND(C391&lt;&gt;"",SUM(G$34:G390)&lt;E$25),$E$25/$E$29,0)</f>
        <v>0</v>
      </c>
      <c r="H391" s="94">
        <f t="shared" si="39"/>
        <v>0</v>
      </c>
      <c r="I391" s="94">
        <f t="shared" si="41"/>
        <v>0</v>
      </c>
      <c r="J391" s="320" t="str">
        <f t="shared" si="40"/>
        <v>2051–2052</v>
      </c>
      <c r="L391" s="356"/>
      <c r="N391" s="95"/>
    </row>
    <row r="392" spans="1:14" x14ac:dyDescent="0.3">
      <c r="A392" s="354">
        <v>55640</v>
      </c>
      <c r="B392" s="92">
        <f t="shared" si="36"/>
        <v>0</v>
      </c>
      <c r="C392" s="93"/>
      <c r="D392" s="94">
        <f t="shared" si="37"/>
        <v>0</v>
      </c>
      <c r="E392" s="355">
        <f t="shared" si="35"/>
        <v>0</v>
      </c>
      <c r="F392" s="94">
        <f t="shared" si="38"/>
        <v>0</v>
      </c>
      <c r="G392" s="94">
        <f>IF(AND(C392&lt;&gt;"",SUM(G$34:G391)&lt;E$25),$E$25/$E$29,0)</f>
        <v>0</v>
      </c>
      <c r="H392" s="94">
        <f t="shared" si="39"/>
        <v>0</v>
      </c>
      <c r="I392" s="94">
        <f t="shared" si="41"/>
        <v>0</v>
      </c>
      <c r="J392" s="320" t="str">
        <f t="shared" si="40"/>
        <v>2051–2052</v>
      </c>
      <c r="L392" s="356"/>
      <c r="N392" s="95"/>
    </row>
    <row r="393" spans="1:14" x14ac:dyDescent="0.3">
      <c r="A393" s="354">
        <v>55671</v>
      </c>
      <c r="B393" s="92">
        <f t="shared" si="36"/>
        <v>0</v>
      </c>
      <c r="C393" s="93"/>
      <c r="D393" s="94">
        <f t="shared" si="37"/>
        <v>0</v>
      </c>
      <c r="E393" s="355">
        <f t="shared" si="35"/>
        <v>0</v>
      </c>
      <c r="F393" s="94">
        <f t="shared" si="38"/>
        <v>0</v>
      </c>
      <c r="G393" s="94">
        <f>IF(AND(C393&lt;&gt;"",SUM(G$34:G392)&lt;E$25),$E$25/$E$29,0)</f>
        <v>0</v>
      </c>
      <c r="H393" s="94">
        <f t="shared" si="39"/>
        <v>0</v>
      </c>
      <c r="I393" s="94">
        <f t="shared" si="41"/>
        <v>0</v>
      </c>
      <c r="J393" s="320" t="str">
        <f t="shared" si="40"/>
        <v>2051–2052</v>
      </c>
      <c r="L393" s="356"/>
      <c r="N393" s="95"/>
    </row>
    <row r="394" spans="1:14" x14ac:dyDescent="0.3">
      <c r="A394" s="354">
        <v>55701</v>
      </c>
      <c r="B394" s="92">
        <f t="shared" si="36"/>
        <v>0</v>
      </c>
      <c r="C394" s="93"/>
      <c r="D394" s="94">
        <f t="shared" si="37"/>
        <v>0</v>
      </c>
      <c r="E394" s="355">
        <f t="shared" si="35"/>
        <v>0</v>
      </c>
      <c r="F394" s="94">
        <f t="shared" si="38"/>
        <v>0</v>
      </c>
      <c r="G394" s="94">
        <f>IF(AND(C394&lt;&gt;"",SUM(G$34:G393)&lt;E$25),$E$25/$E$29,0)</f>
        <v>0</v>
      </c>
      <c r="H394" s="94">
        <f t="shared" si="39"/>
        <v>0</v>
      </c>
      <c r="I394" s="94">
        <f t="shared" si="41"/>
        <v>0</v>
      </c>
      <c r="J394" s="320" t="str">
        <f t="shared" si="40"/>
        <v>2052–2053</v>
      </c>
      <c r="L394" s="356"/>
      <c r="N394" s="95"/>
    </row>
    <row r="395" spans="1:14" x14ac:dyDescent="0.3">
      <c r="A395" s="354">
        <v>55732</v>
      </c>
      <c r="B395" s="92">
        <f t="shared" si="36"/>
        <v>0</v>
      </c>
      <c r="C395" s="93"/>
      <c r="D395" s="94">
        <f t="shared" si="37"/>
        <v>0</v>
      </c>
      <c r="E395" s="355">
        <f t="shared" si="35"/>
        <v>0</v>
      </c>
      <c r="F395" s="94">
        <f t="shared" si="38"/>
        <v>0</v>
      </c>
      <c r="G395" s="94">
        <f>IF(AND(C395&lt;&gt;"",SUM(G$34:G394)&lt;E$25),$E$25/$E$29,0)</f>
        <v>0</v>
      </c>
      <c r="H395" s="94">
        <f t="shared" si="39"/>
        <v>0</v>
      </c>
      <c r="I395" s="94">
        <f t="shared" si="41"/>
        <v>0</v>
      </c>
      <c r="J395" s="320" t="str">
        <f t="shared" si="40"/>
        <v>2052–2053</v>
      </c>
      <c r="L395" s="356"/>
      <c r="N395" s="95"/>
    </row>
    <row r="396" spans="1:14" x14ac:dyDescent="0.3">
      <c r="A396" s="354">
        <v>55763</v>
      </c>
      <c r="B396" s="92">
        <f t="shared" si="36"/>
        <v>0</v>
      </c>
      <c r="C396" s="93"/>
      <c r="D396" s="94">
        <f t="shared" si="37"/>
        <v>0</v>
      </c>
      <c r="E396" s="355">
        <f t="shared" si="35"/>
        <v>0</v>
      </c>
      <c r="F396" s="94">
        <f t="shared" si="38"/>
        <v>0</v>
      </c>
      <c r="G396" s="94">
        <f>IF(AND(C396&lt;&gt;"",SUM(G$34:G395)&lt;E$25),$E$25/$E$29,0)</f>
        <v>0</v>
      </c>
      <c r="H396" s="94">
        <f t="shared" si="39"/>
        <v>0</v>
      </c>
      <c r="I396" s="94">
        <f t="shared" si="41"/>
        <v>0</v>
      </c>
      <c r="J396" s="320" t="str">
        <f t="shared" si="40"/>
        <v>2052–2053</v>
      </c>
      <c r="L396" s="356"/>
      <c r="N396" s="95"/>
    </row>
    <row r="397" spans="1:14" x14ac:dyDescent="0.3">
      <c r="A397" s="354">
        <v>55793</v>
      </c>
      <c r="B397" s="92">
        <f t="shared" si="36"/>
        <v>0</v>
      </c>
      <c r="C397" s="93"/>
      <c r="D397" s="94">
        <f t="shared" si="37"/>
        <v>0</v>
      </c>
      <c r="E397" s="355">
        <f t="shared" si="35"/>
        <v>0</v>
      </c>
      <c r="F397" s="94">
        <f t="shared" si="38"/>
        <v>0</v>
      </c>
      <c r="G397" s="94">
        <f>IF(AND(C397&lt;&gt;"",SUM(G$34:G396)&lt;E$25),$E$25/$E$29,0)</f>
        <v>0</v>
      </c>
      <c r="H397" s="94">
        <f t="shared" si="39"/>
        <v>0</v>
      </c>
      <c r="I397" s="94">
        <f t="shared" si="41"/>
        <v>0</v>
      </c>
      <c r="J397" s="320" t="str">
        <f t="shared" si="40"/>
        <v>2052–2053</v>
      </c>
      <c r="L397" s="356"/>
      <c r="N397" s="95"/>
    </row>
    <row r="398" spans="1:14" x14ac:dyDescent="0.3">
      <c r="A398" s="354">
        <v>55824</v>
      </c>
      <c r="B398" s="92">
        <f t="shared" si="36"/>
        <v>0</v>
      </c>
      <c r="C398" s="93"/>
      <c r="D398" s="94">
        <f t="shared" si="37"/>
        <v>0</v>
      </c>
      <c r="E398" s="355">
        <f t="shared" si="35"/>
        <v>0</v>
      </c>
      <c r="F398" s="94">
        <f t="shared" si="38"/>
        <v>0</v>
      </c>
      <c r="G398" s="94">
        <f>IF(AND(C398&lt;&gt;"",SUM(G$34:G397)&lt;E$25),$E$25/$E$29,0)</f>
        <v>0</v>
      </c>
      <c r="H398" s="94">
        <f t="shared" si="39"/>
        <v>0</v>
      </c>
      <c r="I398" s="94">
        <f t="shared" si="41"/>
        <v>0</v>
      </c>
      <c r="J398" s="320" t="str">
        <f t="shared" si="40"/>
        <v>2052–2053</v>
      </c>
      <c r="L398" s="356"/>
      <c r="N398" s="95"/>
    </row>
    <row r="399" spans="1:14" x14ac:dyDescent="0.3">
      <c r="A399" s="354">
        <v>55854</v>
      </c>
      <c r="B399" s="92">
        <f t="shared" si="36"/>
        <v>0</v>
      </c>
      <c r="C399" s="93"/>
      <c r="D399" s="94">
        <f t="shared" si="37"/>
        <v>0</v>
      </c>
      <c r="E399" s="355">
        <f t="shared" si="35"/>
        <v>0</v>
      </c>
      <c r="F399" s="94">
        <f t="shared" si="38"/>
        <v>0</v>
      </c>
      <c r="G399" s="94">
        <f>IF(AND(C399&lt;&gt;"",SUM(G$34:G398)&lt;E$25),$E$25/$E$29,0)</f>
        <v>0</v>
      </c>
      <c r="H399" s="94">
        <f t="shared" si="39"/>
        <v>0</v>
      </c>
      <c r="I399" s="94">
        <f t="shared" si="41"/>
        <v>0</v>
      </c>
      <c r="J399" s="320" t="str">
        <f t="shared" si="40"/>
        <v>2052–2053</v>
      </c>
      <c r="L399" s="356"/>
      <c r="N399" s="95"/>
    </row>
    <row r="400" spans="1:14" x14ac:dyDescent="0.3">
      <c r="A400" s="354">
        <v>55885</v>
      </c>
      <c r="B400" s="92">
        <f t="shared" si="36"/>
        <v>0</v>
      </c>
      <c r="C400" s="93"/>
      <c r="D400" s="94">
        <f t="shared" si="37"/>
        <v>0</v>
      </c>
      <c r="E400" s="355">
        <f t="shared" si="35"/>
        <v>0</v>
      </c>
      <c r="F400" s="94">
        <f t="shared" si="38"/>
        <v>0</v>
      </c>
      <c r="G400" s="94">
        <f>IF(AND(C400&lt;&gt;"",SUM(G$34:G399)&lt;E$25),$E$25/$E$29,0)</f>
        <v>0</v>
      </c>
      <c r="H400" s="94">
        <f t="shared" si="39"/>
        <v>0</v>
      </c>
      <c r="I400" s="94">
        <f t="shared" si="41"/>
        <v>0</v>
      </c>
      <c r="J400" s="320" t="str">
        <f t="shared" si="40"/>
        <v>2052–2053</v>
      </c>
      <c r="L400" s="356"/>
      <c r="N400" s="95"/>
    </row>
    <row r="401" spans="1:14" x14ac:dyDescent="0.3">
      <c r="A401" s="354">
        <v>55916</v>
      </c>
      <c r="B401" s="92">
        <f t="shared" si="36"/>
        <v>0</v>
      </c>
      <c r="C401" s="93"/>
      <c r="D401" s="94">
        <f t="shared" si="37"/>
        <v>0</v>
      </c>
      <c r="E401" s="355">
        <f t="shared" si="35"/>
        <v>0</v>
      </c>
      <c r="F401" s="94">
        <f t="shared" si="38"/>
        <v>0</v>
      </c>
      <c r="G401" s="94">
        <f>IF(AND(C401&lt;&gt;"",SUM(G$34:G400)&lt;E$25),$E$25/$E$29,0)</f>
        <v>0</v>
      </c>
      <c r="H401" s="94">
        <f t="shared" si="39"/>
        <v>0</v>
      </c>
      <c r="I401" s="94">
        <f t="shared" si="41"/>
        <v>0</v>
      </c>
      <c r="J401" s="320" t="str">
        <f t="shared" si="40"/>
        <v>2052–2053</v>
      </c>
      <c r="L401" s="356"/>
      <c r="N401" s="95"/>
    </row>
    <row r="402" spans="1:14" x14ac:dyDescent="0.3">
      <c r="A402" s="354">
        <v>55944</v>
      </c>
      <c r="B402" s="92">
        <f t="shared" si="36"/>
        <v>0</v>
      </c>
      <c r="C402" s="93"/>
      <c r="D402" s="94">
        <f t="shared" si="37"/>
        <v>0</v>
      </c>
      <c r="E402" s="355">
        <f t="shared" si="35"/>
        <v>0</v>
      </c>
      <c r="F402" s="94">
        <f t="shared" si="38"/>
        <v>0</v>
      </c>
      <c r="G402" s="94">
        <f>IF(AND(C402&lt;&gt;"",SUM(G$34:G401)&lt;E$25),$E$25/$E$29,0)</f>
        <v>0</v>
      </c>
      <c r="H402" s="94">
        <f t="shared" si="39"/>
        <v>0</v>
      </c>
      <c r="I402" s="94">
        <f t="shared" si="41"/>
        <v>0</v>
      </c>
      <c r="J402" s="320" t="str">
        <f t="shared" si="40"/>
        <v>2052–2053</v>
      </c>
      <c r="L402" s="356"/>
      <c r="N402" s="95"/>
    </row>
    <row r="403" spans="1:14" x14ac:dyDescent="0.3">
      <c r="A403" s="354">
        <v>55975</v>
      </c>
      <c r="B403" s="92">
        <f t="shared" si="36"/>
        <v>0</v>
      </c>
      <c r="C403" s="93"/>
      <c r="D403" s="94">
        <f t="shared" si="37"/>
        <v>0</v>
      </c>
      <c r="E403" s="355">
        <f t="shared" si="35"/>
        <v>0</v>
      </c>
      <c r="F403" s="94">
        <f t="shared" si="38"/>
        <v>0</v>
      </c>
      <c r="G403" s="94">
        <f>IF(AND(C403&lt;&gt;"",SUM(G$34:G402)&lt;E$25),$E$25/$E$29,0)</f>
        <v>0</v>
      </c>
      <c r="H403" s="94">
        <f t="shared" si="39"/>
        <v>0</v>
      </c>
      <c r="I403" s="94">
        <f t="shared" si="41"/>
        <v>0</v>
      </c>
      <c r="J403" s="320" t="str">
        <f t="shared" si="40"/>
        <v>2052–2053</v>
      </c>
      <c r="L403" s="356"/>
      <c r="N403" s="95"/>
    </row>
    <row r="404" spans="1:14" x14ac:dyDescent="0.3">
      <c r="A404" s="354">
        <v>56005</v>
      </c>
      <c r="B404" s="92">
        <f t="shared" si="36"/>
        <v>0</v>
      </c>
      <c r="C404" s="93"/>
      <c r="D404" s="94">
        <f t="shared" si="37"/>
        <v>0</v>
      </c>
      <c r="E404" s="355">
        <f t="shared" si="35"/>
        <v>0</v>
      </c>
      <c r="F404" s="94">
        <f t="shared" si="38"/>
        <v>0</v>
      </c>
      <c r="G404" s="94">
        <f>IF(AND(C404&lt;&gt;"",SUM(G$34:G403)&lt;E$25),$E$25/$E$29,0)</f>
        <v>0</v>
      </c>
      <c r="H404" s="94">
        <f t="shared" si="39"/>
        <v>0</v>
      </c>
      <c r="I404" s="94">
        <f t="shared" si="41"/>
        <v>0</v>
      </c>
      <c r="J404" s="320" t="str">
        <f t="shared" si="40"/>
        <v>2052–2053</v>
      </c>
      <c r="L404" s="356"/>
      <c r="N404" s="95"/>
    </row>
    <row r="405" spans="1:14" x14ac:dyDescent="0.3">
      <c r="A405" s="354">
        <v>56036</v>
      </c>
      <c r="B405" s="92">
        <f t="shared" si="36"/>
        <v>0</v>
      </c>
      <c r="C405" s="93"/>
      <c r="D405" s="94">
        <f t="shared" si="37"/>
        <v>0</v>
      </c>
      <c r="E405" s="355">
        <f t="shared" si="35"/>
        <v>0</v>
      </c>
      <c r="F405" s="94">
        <f t="shared" si="38"/>
        <v>0</v>
      </c>
      <c r="G405" s="94">
        <f>IF(AND(C405&lt;&gt;"",SUM(G$34:G404)&lt;E$25),$E$25/$E$29,0)</f>
        <v>0</v>
      </c>
      <c r="H405" s="94">
        <f t="shared" si="39"/>
        <v>0</v>
      </c>
      <c r="I405" s="94">
        <f t="shared" si="41"/>
        <v>0</v>
      </c>
      <c r="J405" s="320" t="str">
        <f t="shared" si="40"/>
        <v>2052–2053</v>
      </c>
      <c r="L405" s="356"/>
      <c r="N405" s="95"/>
    </row>
    <row r="406" spans="1:14" x14ac:dyDescent="0.3">
      <c r="A406" s="354">
        <v>56066</v>
      </c>
      <c r="B406" s="92">
        <f t="shared" si="36"/>
        <v>0</v>
      </c>
      <c r="C406" s="93"/>
      <c r="D406" s="94">
        <f t="shared" si="37"/>
        <v>0</v>
      </c>
      <c r="E406" s="355">
        <f t="shared" si="35"/>
        <v>0</v>
      </c>
      <c r="F406" s="94">
        <f t="shared" si="38"/>
        <v>0</v>
      </c>
      <c r="G406" s="94">
        <f>IF(AND(C406&lt;&gt;"",SUM(G$34:G405)&lt;E$25),$E$25/$E$29,0)</f>
        <v>0</v>
      </c>
      <c r="H406" s="94">
        <f t="shared" si="39"/>
        <v>0</v>
      </c>
      <c r="I406" s="94">
        <f t="shared" si="41"/>
        <v>0</v>
      </c>
      <c r="J406" s="320" t="str">
        <f t="shared" si="40"/>
        <v>2053–2054</v>
      </c>
      <c r="L406" s="356"/>
      <c r="N406" s="95"/>
    </row>
    <row r="407" spans="1:14" x14ac:dyDescent="0.3">
      <c r="A407" s="354">
        <v>56097</v>
      </c>
      <c r="B407" s="92">
        <f t="shared" si="36"/>
        <v>0</v>
      </c>
      <c r="C407" s="93"/>
      <c r="D407" s="94">
        <f t="shared" si="37"/>
        <v>0</v>
      </c>
      <c r="E407" s="355">
        <f t="shared" si="35"/>
        <v>0</v>
      </c>
      <c r="F407" s="94">
        <f t="shared" si="38"/>
        <v>0</v>
      </c>
      <c r="G407" s="94">
        <f>IF(AND(C407&lt;&gt;"",SUM(G$34:G406)&lt;E$25),$E$25/$E$29,0)</f>
        <v>0</v>
      </c>
      <c r="H407" s="94">
        <f t="shared" si="39"/>
        <v>0</v>
      </c>
      <c r="I407" s="94">
        <f t="shared" si="41"/>
        <v>0</v>
      </c>
      <c r="J407" s="320" t="str">
        <f t="shared" si="40"/>
        <v>2053–2054</v>
      </c>
      <c r="L407" s="356"/>
      <c r="N407" s="95"/>
    </row>
    <row r="408" spans="1:14" x14ac:dyDescent="0.3">
      <c r="A408" s="354">
        <v>56128</v>
      </c>
      <c r="B408" s="92">
        <f t="shared" si="36"/>
        <v>0</v>
      </c>
      <c r="C408" s="93"/>
      <c r="D408" s="94">
        <f t="shared" si="37"/>
        <v>0</v>
      </c>
      <c r="E408" s="355">
        <f t="shared" si="35"/>
        <v>0</v>
      </c>
      <c r="F408" s="94">
        <f t="shared" si="38"/>
        <v>0</v>
      </c>
      <c r="G408" s="94">
        <f>IF(AND(C408&lt;&gt;"",SUM(G$34:G407)&lt;E$25),$E$25/$E$29,0)</f>
        <v>0</v>
      </c>
      <c r="H408" s="94">
        <f t="shared" si="39"/>
        <v>0</v>
      </c>
      <c r="I408" s="94">
        <f t="shared" si="41"/>
        <v>0</v>
      </c>
      <c r="J408" s="320" t="str">
        <f t="shared" si="40"/>
        <v>2053–2054</v>
      </c>
      <c r="L408" s="356"/>
      <c r="N408" s="95"/>
    </row>
    <row r="409" spans="1:14" x14ac:dyDescent="0.3">
      <c r="A409" s="354">
        <v>56158</v>
      </c>
      <c r="B409" s="92">
        <f t="shared" si="36"/>
        <v>0</v>
      </c>
      <c r="C409" s="93"/>
      <c r="D409" s="94">
        <f t="shared" si="37"/>
        <v>0</v>
      </c>
      <c r="E409" s="355">
        <f t="shared" si="35"/>
        <v>0</v>
      </c>
      <c r="F409" s="94">
        <f t="shared" si="38"/>
        <v>0</v>
      </c>
      <c r="G409" s="94">
        <f>IF(AND(C409&lt;&gt;"",SUM(G$34:G408)&lt;E$25),$E$25/$E$29,0)</f>
        <v>0</v>
      </c>
      <c r="H409" s="94">
        <f t="shared" si="39"/>
        <v>0</v>
      </c>
      <c r="I409" s="94">
        <f t="shared" si="41"/>
        <v>0</v>
      </c>
      <c r="J409" s="320" t="str">
        <f t="shared" si="40"/>
        <v>2053–2054</v>
      </c>
      <c r="L409" s="356"/>
      <c r="N409" s="95"/>
    </row>
    <row r="410" spans="1:14" x14ac:dyDescent="0.3">
      <c r="A410" s="354">
        <v>56189</v>
      </c>
      <c r="B410" s="92">
        <f t="shared" si="36"/>
        <v>0</v>
      </c>
      <c r="C410" s="93"/>
      <c r="D410" s="94">
        <f t="shared" si="37"/>
        <v>0</v>
      </c>
      <c r="E410" s="355">
        <f t="shared" si="35"/>
        <v>0</v>
      </c>
      <c r="F410" s="94">
        <f t="shared" si="38"/>
        <v>0</v>
      </c>
      <c r="G410" s="94">
        <f>IF(AND(C410&lt;&gt;"",SUM(G$34:G409)&lt;E$25),$E$25/$E$29,0)</f>
        <v>0</v>
      </c>
      <c r="H410" s="94">
        <f t="shared" si="39"/>
        <v>0</v>
      </c>
      <c r="I410" s="94">
        <f t="shared" si="41"/>
        <v>0</v>
      </c>
      <c r="J410" s="320" t="str">
        <f t="shared" si="40"/>
        <v>2053–2054</v>
      </c>
      <c r="L410" s="356"/>
      <c r="N410" s="95"/>
    </row>
    <row r="411" spans="1:14" x14ac:dyDescent="0.3">
      <c r="A411" s="354">
        <v>56219</v>
      </c>
      <c r="B411" s="92">
        <f t="shared" si="36"/>
        <v>0</v>
      </c>
      <c r="C411" s="93"/>
      <c r="D411" s="94">
        <f t="shared" si="37"/>
        <v>0</v>
      </c>
      <c r="E411" s="355">
        <f t="shared" si="35"/>
        <v>0</v>
      </c>
      <c r="F411" s="94">
        <f t="shared" si="38"/>
        <v>0</v>
      </c>
      <c r="G411" s="94">
        <f>IF(AND(C411&lt;&gt;"",SUM(G$34:G410)&lt;E$25),$E$25/$E$29,0)</f>
        <v>0</v>
      </c>
      <c r="H411" s="94">
        <f t="shared" si="39"/>
        <v>0</v>
      </c>
      <c r="I411" s="94">
        <f t="shared" si="41"/>
        <v>0</v>
      </c>
      <c r="J411" s="320" t="str">
        <f t="shared" si="40"/>
        <v>2053–2054</v>
      </c>
      <c r="L411" s="356"/>
      <c r="N411" s="95"/>
    </row>
    <row r="412" spans="1:14" x14ac:dyDescent="0.3">
      <c r="A412" s="354">
        <v>56250</v>
      </c>
      <c r="B412" s="92">
        <f t="shared" si="36"/>
        <v>0</v>
      </c>
      <c r="C412" s="93"/>
      <c r="D412" s="94">
        <f t="shared" si="37"/>
        <v>0</v>
      </c>
      <c r="E412" s="355">
        <f t="shared" si="35"/>
        <v>0</v>
      </c>
      <c r="F412" s="94">
        <f t="shared" si="38"/>
        <v>0</v>
      </c>
      <c r="G412" s="94">
        <f>IF(AND(C412&lt;&gt;"",SUM(G$34:G411)&lt;E$25),$E$25/$E$29,0)</f>
        <v>0</v>
      </c>
      <c r="H412" s="94">
        <f t="shared" si="39"/>
        <v>0</v>
      </c>
      <c r="I412" s="94">
        <f t="shared" si="41"/>
        <v>0</v>
      </c>
      <c r="J412" s="320" t="str">
        <f t="shared" si="40"/>
        <v>2053–2054</v>
      </c>
      <c r="L412" s="356"/>
      <c r="N412" s="95"/>
    </row>
    <row r="413" spans="1:14" x14ac:dyDescent="0.3">
      <c r="A413" s="354">
        <v>56281</v>
      </c>
      <c r="B413" s="92">
        <f t="shared" si="36"/>
        <v>0</v>
      </c>
      <c r="C413" s="93"/>
      <c r="D413" s="94">
        <f t="shared" si="37"/>
        <v>0</v>
      </c>
      <c r="E413" s="355">
        <f t="shared" si="35"/>
        <v>0</v>
      </c>
      <c r="F413" s="94">
        <f t="shared" si="38"/>
        <v>0</v>
      </c>
      <c r="G413" s="94">
        <f>IF(AND(C413&lt;&gt;"",SUM(G$34:G412)&lt;E$25),$E$25/$E$29,0)</f>
        <v>0</v>
      </c>
      <c r="H413" s="94">
        <f t="shared" si="39"/>
        <v>0</v>
      </c>
      <c r="I413" s="94">
        <f t="shared" si="41"/>
        <v>0</v>
      </c>
      <c r="J413" s="320" t="str">
        <f t="shared" si="40"/>
        <v>2053–2054</v>
      </c>
      <c r="L413" s="356"/>
      <c r="N413" s="95"/>
    </row>
    <row r="414" spans="1:14" x14ac:dyDescent="0.3">
      <c r="A414" s="354">
        <v>56309</v>
      </c>
      <c r="B414" s="92">
        <f t="shared" si="36"/>
        <v>0</v>
      </c>
      <c r="C414" s="93"/>
      <c r="D414" s="94">
        <f t="shared" si="37"/>
        <v>0</v>
      </c>
      <c r="E414" s="355">
        <f t="shared" si="35"/>
        <v>0</v>
      </c>
      <c r="F414" s="94">
        <f t="shared" si="38"/>
        <v>0</v>
      </c>
      <c r="G414" s="94">
        <f>IF(AND(C414&lt;&gt;"",SUM(G$34:G413)&lt;E$25),$E$25/$E$29,0)</f>
        <v>0</v>
      </c>
      <c r="H414" s="94">
        <f t="shared" si="39"/>
        <v>0</v>
      </c>
      <c r="I414" s="94">
        <f t="shared" si="41"/>
        <v>0</v>
      </c>
      <c r="J414" s="320" t="str">
        <f t="shared" si="40"/>
        <v>2053–2054</v>
      </c>
      <c r="L414" s="356"/>
      <c r="N414" s="95"/>
    </row>
    <row r="415" spans="1:14" x14ac:dyDescent="0.3">
      <c r="A415" s="354">
        <v>56340</v>
      </c>
      <c r="B415" s="92">
        <f t="shared" si="36"/>
        <v>0</v>
      </c>
      <c r="C415" s="93"/>
      <c r="D415" s="94">
        <f t="shared" si="37"/>
        <v>0</v>
      </c>
      <c r="E415" s="355">
        <f t="shared" si="35"/>
        <v>0</v>
      </c>
      <c r="F415" s="94">
        <f t="shared" si="38"/>
        <v>0</v>
      </c>
      <c r="G415" s="94">
        <f>IF(AND(C415&lt;&gt;"",SUM(G$34:G414)&lt;E$25),$E$25/$E$29,0)</f>
        <v>0</v>
      </c>
      <c r="H415" s="94">
        <f t="shared" si="39"/>
        <v>0</v>
      </c>
      <c r="I415" s="94">
        <f t="shared" si="41"/>
        <v>0</v>
      </c>
      <c r="J415" s="320" t="str">
        <f t="shared" si="40"/>
        <v>2053–2054</v>
      </c>
      <c r="L415" s="356"/>
      <c r="N415" s="95"/>
    </row>
    <row r="416" spans="1:14" x14ac:dyDescent="0.3">
      <c r="A416" s="354">
        <v>56370</v>
      </c>
      <c r="B416" s="92">
        <f t="shared" si="36"/>
        <v>0</v>
      </c>
      <c r="C416" s="93"/>
      <c r="D416" s="94">
        <f t="shared" si="37"/>
        <v>0</v>
      </c>
      <c r="E416" s="355">
        <f t="shared" si="35"/>
        <v>0</v>
      </c>
      <c r="F416" s="94">
        <f t="shared" si="38"/>
        <v>0</v>
      </c>
      <c r="G416" s="94">
        <f>IF(AND(C416&lt;&gt;"",SUM(G$34:G415)&lt;E$25),$E$25/$E$29,0)</f>
        <v>0</v>
      </c>
      <c r="H416" s="94">
        <f t="shared" si="39"/>
        <v>0</v>
      </c>
      <c r="I416" s="94">
        <f t="shared" si="41"/>
        <v>0</v>
      </c>
      <c r="J416" s="320" t="str">
        <f t="shared" si="40"/>
        <v>2053–2054</v>
      </c>
      <c r="L416" s="356"/>
      <c r="N416" s="95"/>
    </row>
    <row r="417" spans="1:14" x14ac:dyDescent="0.3">
      <c r="A417" s="354">
        <v>56401</v>
      </c>
      <c r="B417" s="92">
        <f t="shared" si="36"/>
        <v>0</v>
      </c>
      <c r="C417" s="93"/>
      <c r="D417" s="94">
        <f t="shared" si="37"/>
        <v>0</v>
      </c>
      <c r="E417" s="355">
        <f t="shared" si="35"/>
        <v>0</v>
      </c>
      <c r="F417" s="94">
        <f t="shared" si="38"/>
        <v>0</v>
      </c>
      <c r="G417" s="94">
        <f>IF(AND(C417&lt;&gt;"",SUM(G$34:G416)&lt;E$25),$E$25/$E$29,0)</f>
        <v>0</v>
      </c>
      <c r="H417" s="94">
        <f t="shared" si="39"/>
        <v>0</v>
      </c>
      <c r="I417" s="94">
        <f t="shared" si="41"/>
        <v>0</v>
      </c>
      <c r="J417" s="320" t="str">
        <f t="shared" si="40"/>
        <v>2053–2054</v>
      </c>
      <c r="L417" s="356"/>
      <c r="N417" s="95"/>
    </row>
    <row r="418" spans="1:14" x14ac:dyDescent="0.3">
      <c r="A418" s="354">
        <v>56431</v>
      </c>
      <c r="B418" s="92">
        <f t="shared" si="36"/>
        <v>0</v>
      </c>
      <c r="C418" s="93"/>
      <c r="D418" s="94">
        <f t="shared" si="37"/>
        <v>0</v>
      </c>
      <c r="E418" s="355">
        <f t="shared" ref="E418:E481" si="42">C418-D418</f>
        <v>0</v>
      </c>
      <c r="F418" s="94">
        <f t="shared" si="38"/>
        <v>0</v>
      </c>
      <c r="G418" s="94">
        <f>IF(AND(C418&lt;&gt;"",SUM(G$34:G417)&lt;E$25),$E$25/$E$29,0)</f>
        <v>0</v>
      </c>
      <c r="H418" s="94">
        <f t="shared" si="39"/>
        <v>0</v>
      </c>
      <c r="I418" s="94">
        <f t="shared" si="41"/>
        <v>0</v>
      </c>
      <c r="J418" s="320" t="str">
        <f t="shared" si="40"/>
        <v>2054–2055</v>
      </c>
      <c r="L418" s="356"/>
      <c r="N418" s="95"/>
    </row>
    <row r="419" spans="1:14" x14ac:dyDescent="0.3">
      <c r="A419" s="354">
        <v>56462</v>
      </c>
      <c r="B419" s="92">
        <f t="shared" ref="B419:B482" si="43">IF(C419&gt;0,C419*-1,C419)</f>
        <v>0</v>
      </c>
      <c r="C419" s="93"/>
      <c r="D419" s="94">
        <f t="shared" ref="D419:D482" si="44">IF(C419="",0,IF($E$20="Beginning",IF(C418&lt;&gt;"",$F418*$E$16/12,0),IF(C418&lt;&gt;"",$F418*$E$16/12,$E$21*$E$16/12)))</f>
        <v>0</v>
      </c>
      <c r="E419" s="355">
        <f t="shared" si="42"/>
        <v>0</v>
      </c>
      <c r="F419" s="94">
        <f t="shared" ref="F419:F482" si="45">IF(C419="",0,IF(C418="",$E$21-E419,IF(C419&lt;&gt;"",F418-E419)))</f>
        <v>0</v>
      </c>
      <c r="G419" s="94">
        <f>IF(AND(C419&lt;&gt;"",SUM(G$34:G418)&lt;E$25),$E$25/$E$29,0)</f>
        <v>0</v>
      </c>
      <c r="H419" s="94">
        <f t="shared" ref="H419:H482" si="46">IF(C419&lt;&gt;"",G419+H418,0)</f>
        <v>0</v>
      </c>
      <c r="I419" s="94">
        <f t="shared" si="41"/>
        <v>0</v>
      </c>
      <c r="J419" s="320" t="str">
        <f t="shared" ref="J419:J482" si="47">IF(OR(MONTH(A419)=1,MONTH(A419)=2,MONTH(A419)=3,MONTH(A419)=4,MONTH(A419)=5,MONTH(A419)=6),YEAR(A419)-1&amp;"–"&amp;YEAR(A419),YEAR(A419)&amp;"–"&amp;YEAR(A419)+1)</f>
        <v>2054–2055</v>
      </c>
      <c r="L419" s="356"/>
      <c r="N419" s="95"/>
    </row>
    <row r="420" spans="1:14" x14ac:dyDescent="0.3">
      <c r="A420" s="354">
        <v>56493</v>
      </c>
      <c r="B420" s="92">
        <f t="shared" si="43"/>
        <v>0</v>
      </c>
      <c r="C420" s="93"/>
      <c r="D420" s="94">
        <f t="shared" si="44"/>
        <v>0</v>
      </c>
      <c r="E420" s="355">
        <f t="shared" si="42"/>
        <v>0</v>
      </c>
      <c r="F420" s="94">
        <f t="shared" si="45"/>
        <v>0</v>
      </c>
      <c r="G420" s="94">
        <f>IF(AND(C420&lt;&gt;"",SUM(G$34:G419)&lt;E$25),$E$25/$E$29,0)</f>
        <v>0</v>
      </c>
      <c r="H420" s="94">
        <f t="shared" si="46"/>
        <v>0</v>
      </c>
      <c r="I420" s="94">
        <f t="shared" ref="I420:I483" si="48">IF(C420&lt;&gt;"",$E$25-H420,0)</f>
        <v>0</v>
      </c>
      <c r="J420" s="320" t="str">
        <f t="shared" si="47"/>
        <v>2054–2055</v>
      </c>
      <c r="L420" s="356"/>
      <c r="N420" s="95"/>
    </row>
    <row r="421" spans="1:14" x14ac:dyDescent="0.3">
      <c r="A421" s="354">
        <v>56523</v>
      </c>
      <c r="B421" s="92">
        <f t="shared" si="43"/>
        <v>0</v>
      </c>
      <c r="C421" s="93"/>
      <c r="D421" s="94">
        <f t="shared" si="44"/>
        <v>0</v>
      </c>
      <c r="E421" s="355">
        <f t="shared" si="42"/>
        <v>0</v>
      </c>
      <c r="F421" s="94">
        <f t="shared" si="45"/>
        <v>0</v>
      </c>
      <c r="G421" s="94">
        <f>IF(AND(C421&lt;&gt;"",SUM(G$34:G420)&lt;E$25),$E$25/$E$29,0)</f>
        <v>0</v>
      </c>
      <c r="H421" s="94">
        <f t="shared" si="46"/>
        <v>0</v>
      </c>
      <c r="I421" s="94">
        <f t="shared" si="48"/>
        <v>0</v>
      </c>
      <c r="J421" s="320" t="str">
        <f t="shared" si="47"/>
        <v>2054–2055</v>
      </c>
      <c r="L421" s="356"/>
      <c r="N421" s="95"/>
    </row>
    <row r="422" spans="1:14" x14ac:dyDescent="0.3">
      <c r="A422" s="354">
        <v>56554</v>
      </c>
      <c r="B422" s="92">
        <f t="shared" si="43"/>
        <v>0</v>
      </c>
      <c r="C422" s="93"/>
      <c r="D422" s="94">
        <f t="shared" si="44"/>
        <v>0</v>
      </c>
      <c r="E422" s="355">
        <f t="shared" si="42"/>
        <v>0</v>
      </c>
      <c r="F422" s="94">
        <f t="shared" si="45"/>
        <v>0</v>
      </c>
      <c r="G422" s="94">
        <f>IF(AND(C422&lt;&gt;"",SUM(G$34:G421)&lt;E$25),$E$25/$E$29,0)</f>
        <v>0</v>
      </c>
      <c r="H422" s="94">
        <f t="shared" si="46"/>
        <v>0</v>
      </c>
      <c r="I422" s="94">
        <f t="shared" si="48"/>
        <v>0</v>
      </c>
      <c r="J422" s="320" t="str">
        <f t="shared" si="47"/>
        <v>2054–2055</v>
      </c>
      <c r="L422" s="356"/>
      <c r="N422" s="95"/>
    </row>
    <row r="423" spans="1:14" x14ac:dyDescent="0.3">
      <c r="A423" s="354">
        <v>56584</v>
      </c>
      <c r="B423" s="92">
        <f t="shared" si="43"/>
        <v>0</v>
      </c>
      <c r="C423" s="93"/>
      <c r="D423" s="94">
        <f t="shared" si="44"/>
        <v>0</v>
      </c>
      <c r="E423" s="355">
        <f t="shared" si="42"/>
        <v>0</v>
      </c>
      <c r="F423" s="94">
        <f t="shared" si="45"/>
        <v>0</v>
      </c>
      <c r="G423" s="94">
        <f>IF(AND(C423&lt;&gt;"",SUM(G$34:G422)&lt;E$25),$E$25/$E$29,0)</f>
        <v>0</v>
      </c>
      <c r="H423" s="94">
        <f t="shared" si="46"/>
        <v>0</v>
      </c>
      <c r="I423" s="94">
        <f t="shared" si="48"/>
        <v>0</v>
      </c>
      <c r="J423" s="320" t="str">
        <f t="shared" si="47"/>
        <v>2054–2055</v>
      </c>
      <c r="L423" s="356"/>
      <c r="N423" s="95"/>
    </row>
    <row r="424" spans="1:14" x14ac:dyDescent="0.3">
      <c r="A424" s="354">
        <v>56615</v>
      </c>
      <c r="B424" s="92">
        <f t="shared" si="43"/>
        <v>0</v>
      </c>
      <c r="C424" s="93"/>
      <c r="D424" s="94">
        <f t="shared" si="44"/>
        <v>0</v>
      </c>
      <c r="E424" s="355">
        <f t="shared" si="42"/>
        <v>0</v>
      </c>
      <c r="F424" s="94">
        <f t="shared" si="45"/>
        <v>0</v>
      </c>
      <c r="G424" s="94">
        <f>IF(AND(C424&lt;&gt;"",SUM(G$34:G423)&lt;E$25),$E$25/$E$29,0)</f>
        <v>0</v>
      </c>
      <c r="H424" s="94">
        <f t="shared" si="46"/>
        <v>0</v>
      </c>
      <c r="I424" s="94">
        <f t="shared" si="48"/>
        <v>0</v>
      </c>
      <c r="J424" s="320" t="str">
        <f t="shared" si="47"/>
        <v>2054–2055</v>
      </c>
      <c r="L424" s="356"/>
      <c r="N424" s="95"/>
    </row>
    <row r="425" spans="1:14" x14ac:dyDescent="0.3">
      <c r="A425" s="354">
        <v>56646</v>
      </c>
      <c r="B425" s="92">
        <f t="shared" si="43"/>
        <v>0</v>
      </c>
      <c r="C425" s="93"/>
      <c r="D425" s="94">
        <f t="shared" si="44"/>
        <v>0</v>
      </c>
      <c r="E425" s="355">
        <f t="shared" si="42"/>
        <v>0</v>
      </c>
      <c r="F425" s="94">
        <f t="shared" si="45"/>
        <v>0</v>
      </c>
      <c r="G425" s="94">
        <f>IF(AND(C425&lt;&gt;"",SUM(G$34:G424)&lt;E$25),$E$25/$E$29,0)</f>
        <v>0</v>
      </c>
      <c r="H425" s="94">
        <f t="shared" si="46"/>
        <v>0</v>
      </c>
      <c r="I425" s="94">
        <f t="shared" si="48"/>
        <v>0</v>
      </c>
      <c r="J425" s="320" t="str">
        <f t="shared" si="47"/>
        <v>2054–2055</v>
      </c>
      <c r="L425" s="356"/>
      <c r="N425" s="95"/>
    </row>
    <row r="426" spans="1:14" x14ac:dyDescent="0.3">
      <c r="A426" s="354">
        <v>56674</v>
      </c>
      <c r="B426" s="92">
        <f t="shared" si="43"/>
        <v>0</v>
      </c>
      <c r="C426" s="93"/>
      <c r="D426" s="94">
        <f t="shared" si="44"/>
        <v>0</v>
      </c>
      <c r="E426" s="355">
        <f t="shared" si="42"/>
        <v>0</v>
      </c>
      <c r="F426" s="94">
        <f t="shared" si="45"/>
        <v>0</v>
      </c>
      <c r="G426" s="94">
        <f>IF(AND(C426&lt;&gt;"",SUM(G$34:G425)&lt;E$25),$E$25/$E$29,0)</f>
        <v>0</v>
      </c>
      <c r="H426" s="94">
        <f t="shared" si="46"/>
        <v>0</v>
      </c>
      <c r="I426" s="94">
        <f t="shared" si="48"/>
        <v>0</v>
      </c>
      <c r="J426" s="320" t="str">
        <f t="shared" si="47"/>
        <v>2054–2055</v>
      </c>
      <c r="L426" s="356"/>
      <c r="N426" s="95"/>
    </row>
    <row r="427" spans="1:14" x14ac:dyDescent="0.3">
      <c r="A427" s="354">
        <v>56705</v>
      </c>
      <c r="B427" s="92">
        <f t="shared" si="43"/>
        <v>0</v>
      </c>
      <c r="C427" s="93"/>
      <c r="D427" s="94">
        <f t="shared" si="44"/>
        <v>0</v>
      </c>
      <c r="E427" s="355">
        <f t="shared" si="42"/>
        <v>0</v>
      </c>
      <c r="F427" s="94">
        <f t="shared" si="45"/>
        <v>0</v>
      </c>
      <c r="G427" s="94">
        <f>IF(AND(C427&lt;&gt;"",SUM(G$34:G426)&lt;E$25),$E$25/$E$29,0)</f>
        <v>0</v>
      </c>
      <c r="H427" s="94">
        <f t="shared" si="46"/>
        <v>0</v>
      </c>
      <c r="I427" s="94">
        <f t="shared" si="48"/>
        <v>0</v>
      </c>
      <c r="J427" s="320" t="str">
        <f t="shared" si="47"/>
        <v>2054–2055</v>
      </c>
      <c r="L427" s="356"/>
      <c r="N427" s="95"/>
    </row>
    <row r="428" spans="1:14" x14ac:dyDescent="0.3">
      <c r="A428" s="354">
        <v>56735</v>
      </c>
      <c r="B428" s="92">
        <f t="shared" si="43"/>
        <v>0</v>
      </c>
      <c r="C428" s="93"/>
      <c r="D428" s="94">
        <f t="shared" si="44"/>
        <v>0</v>
      </c>
      <c r="E428" s="355">
        <f t="shared" si="42"/>
        <v>0</v>
      </c>
      <c r="F428" s="94">
        <f t="shared" si="45"/>
        <v>0</v>
      </c>
      <c r="G428" s="94">
        <f>IF(AND(C428&lt;&gt;"",SUM(G$34:G427)&lt;E$25),$E$25/$E$29,0)</f>
        <v>0</v>
      </c>
      <c r="H428" s="94">
        <f t="shared" si="46"/>
        <v>0</v>
      </c>
      <c r="I428" s="94">
        <f t="shared" si="48"/>
        <v>0</v>
      </c>
      <c r="J428" s="320" t="str">
        <f t="shared" si="47"/>
        <v>2054–2055</v>
      </c>
      <c r="L428" s="356"/>
      <c r="N428" s="95"/>
    </row>
    <row r="429" spans="1:14" x14ac:dyDescent="0.3">
      <c r="A429" s="354">
        <v>56766</v>
      </c>
      <c r="B429" s="92">
        <f t="shared" si="43"/>
        <v>0</v>
      </c>
      <c r="C429" s="93"/>
      <c r="D429" s="94">
        <f t="shared" si="44"/>
        <v>0</v>
      </c>
      <c r="E429" s="355">
        <f t="shared" si="42"/>
        <v>0</v>
      </c>
      <c r="F429" s="94">
        <f t="shared" si="45"/>
        <v>0</v>
      </c>
      <c r="G429" s="94">
        <f>IF(AND(C429&lt;&gt;"",SUM(G$34:G428)&lt;E$25),$E$25/$E$29,0)</f>
        <v>0</v>
      </c>
      <c r="H429" s="94">
        <f t="shared" si="46"/>
        <v>0</v>
      </c>
      <c r="I429" s="94">
        <f t="shared" si="48"/>
        <v>0</v>
      </c>
      <c r="J429" s="320" t="str">
        <f t="shared" si="47"/>
        <v>2054–2055</v>
      </c>
      <c r="L429" s="356"/>
      <c r="N429" s="95"/>
    </row>
    <row r="430" spans="1:14" x14ac:dyDescent="0.3">
      <c r="A430" s="354">
        <v>56796</v>
      </c>
      <c r="B430" s="92">
        <f t="shared" si="43"/>
        <v>0</v>
      </c>
      <c r="C430" s="93"/>
      <c r="D430" s="94">
        <f t="shared" si="44"/>
        <v>0</v>
      </c>
      <c r="E430" s="355">
        <f t="shared" si="42"/>
        <v>0</v>
      </c>
      <c r="F430" s="94">
        <f t="shared" si="45"/>
        <v>0</v>
      </c>
      <c r="G430" s="94">
        <f>IF(AND(C430&lt;&gt;"",SUM(G$34:G429)&lt;E$25),$E$25/$E$29,0)</f>
        <v>0</v>
      </c>
      <c r="H430" s="94">
        <f t="shared" si="46"/>
        <v>0</v>
      </c>
      <c r="I430" s="94">
        <f t="shared" si="48"/>
        <v>0</v>
      </c>
      <c r="J430" s="320" t="str">
        <f t="shared" si="47"/>
        <v>2055–2056</v>
      </c>
      <c r="L430" s="356"/>
      <c r="N430" s="95"/>
    </row>
    <row r="431" spans="1:14" x14ac:dyDescent="0.3">
      <c r="A431" s="354">
        <v>56827</v>
      </c>
      <c r="B431" s="92">
        <f t="shared" si="43"/>
        <v>0</v>
      </c>
      <c r="C431" s="93"/>
      <c r="D431" s="94">
        <f t="shared" si="44"/>
        <v>0</v>
      </c>
      <c r="E431" s="355">
        <f t="shared" si="42"/>
        <v>0</v>
      </c>
      <c r="F431" s="94">
        <f t="shared" si="45"/>
        <v>0</v>
      </c>
      <c r="G431" s="94">
        <f>IF(AND(C431&lt;&gt;"",SUM(G$34:G430)&lt;E$25),$E$25/$E$29,0)</f>
        <v>0</v>
      </c>
      <c r="H431" s="94">
        <f t="shared" si="46"/>
        <v>0</v>
      </c>
      <c r="I431" s="94">
        <f t="shared" si="48"/>
        <v>0</v>
      </c>
      <c r="J431" s="320" t="str">
        <f t="shared" si="47"/>
        <v>2055–2056</v>
      </c>
      <c r="L431" s="356"/>
      <c r="N431" s="95"/>
    </row>
    <row r="432" spans="1:14" x14ac:dyDescent="0.3">
      <c r="A432" s="354">
        <v>56858</v>
      </c>
      <c r="B432" s="92">
        <f t="shared" si="43"/>
        <v>0</v>
      </c>
      <c r="C432" s="93"/>
      <c r="D432" s="94">
        <f t="shared" si="44"/>
        <v>0</v>
      </c>
      <c r="E432" s="355">
        <f t="shared" si="42"/>
        <v>0</v>
      </c>
      <c r="F432" s="94">
        <f t="shared" si="45"/>
        <v>0</v>
      </c>
      <c r="G432" s="94">
        <f>IF(AND(C432&lt;&gt;"",SUM(G$34:G431)&lt;E$25),$E$25/$E$29,0)</f>
        <v>0</v>
      </c>
      <c r="H432" s="94">
        <f t="shared" si="46"/>
        <v>0</v>
      </c>
      <c r="I432" s="94">
        <f t="shared" si="48"/>
        <v>0</v>
      </c>
      <c r="J432" s="320" t="str">
        <f t="shared" si="47"/>
        <v>2055–2056</v>
      </c>
      <c r="L432" s="356"/>
      <c r="N432" s="95"/>
    </row>
    <row r="433" spans="1:14" x14ac:dyDescent="0.3">
      <c r="A433" s="354">
        <v>56888</v>
      </c>
      <c r="B433" s="92">
        <f t="shared" si="43"/>
        <v>0</v>
      </c>
      <c r="C433" s="93"/>
      <c r="D433" s="94">
        <f t="shared" si="44"/>
        <v>0</v>
      </c>
      <c r="E433" s="355">
        <f t="shared" si="42"/>
        <v>0</v>
      </c>
      <c r="F433" s="94">
        <f t="shared" si="45"/>
        <v>0</v>
      </c>
      <c r="G433" s="94">
        <f>IF(AND(C433&lt;&gt;"",SUM(G$34:G432)&lt;E$25),$E$25/$E$29,0)</f>
        <v>0</v>
      </c>
      <c r="H433" s="94">
        <f t="shared" si="46"/>
        <v>0</v>
      </c>
      <c r="I433" s="94">
        <f t="shared" si="48"/>
        <v>0</v>
      </c>
      <c r="J433" s="320" t="str">
        <f t="shared" si="47"/>
        <v>2055–2056</v>
      </c>
      <c r="L433" s="356"/>
      <c r="N433" s="95"/>
    </row>
    <row r="434" spans="1:14" x14ac:dyDescent="0.3">
      <c r="A434" s="354">
        <v>56919</v>
      </c>
      <c r="B434" s="92">
        <f t="shared" si="43"/>
        <v>0</v>
      </c>
      <c r="C434" s="93"/>
      <c r="D434" s="94">
        <f t="shared" si="44"/>
        <v>0</v>
      </c>
      <c r="E434" s="355">
        <f t="shared" si="42"/>
        <v>0</v>
      </c>
      <c r="F434" s="94">
        <f t="shared" si="45"/>
        <v>0</v>
      </c>
      <c r="G434" s="94">
        <f>IF(AND(C434&lt;&gt;"",SUM(G$34:G433)&lt;E$25),$E$25/$E$29,0)</f>
        <v>0</v>
      </c>
      <c r="H434" s="94">
        <f t="shared" si="46"/>
        <v>0</v>
      </c>
      <c r="I434" s="94">
        <f t="shared" si="48"/>
        <v>0</v>
      </c>
      <c r="J434" s="320" t="str">
        <f t="shared" si="47"/>
        <v>2055–2056</v>
      </c>
      <c r="L434" s="356"/>
      <c r="N434" s="95"/>
    </row>
    <row r="435" spans="1:14" x14ac:dyDescent="0.3">
      <c r="A435" s="354">
        <v>56949</v>
      </c>
      <c r="B435" s="92">
        <f t="shared" si="43"/>
        <v>0</v>
      </c>
      <c r="C435" s="93"/>
      <c r="D435" s="94">
        <f t="shared" si="44"/>
        <v>0</v>
      </c>
      <c r="E435" s="355">
        <f t="shared" si="42"/>
        <v>0</v>
      </c>
      <c r="F435" s="94">
        <f t="shared" si="45"/>
        <v>0</v>
      </c>
      <c r="G435" s="94">
        <f>IF(AND(C435&lt;&gt;"",SUM(G$34:G434)&lt;E$25),$E$25/$E$29,0)</f>
        <v>0</v>
      </c>
      <c r="H435" s="94">
        <f t="shared" si="46"/>
        <v>0</v>
      </c>
      <c r="I435" s="94">
        <f t="shared" si="48"/>
        <v>0</v>
      </c>
      <c r="J435" s="320" t="str">
        <f t="shared" si="47"/>
        <v>2055–2056</v>
      </c>
      <c r="L435" s="356"/>
      <c r="N435" s="95"/>
    </row>
    <row r="436" spans="1:14" x14ac:dyDescent="0.3">
      <c r="A436" s="354">
        <v>56980</v>
      </c>
      <c r="B436" s="92">
        <f t="shared" si="43"/>
        <v>0</v>
      </c>
      <c r="C436" s="93"/>
      <c r="D436" s="94">
        <f t="shared" si="44"/>
        <v>0</v>
      </c>
      <c r="E436" s="355">
        <f t="shared" si="42"/>
        <v>0</v>
      </c>
      <c r="F436" s="94">
        <f t="shared" si="45"/>
        <v>0</v>
      </c>
      <c r="G436" s="94">
        <f>IF(AND(C436&lt;&gt;"",SUM(G$34:G435)&lt;E$25),$E$25/$E$29,0)</f>
        <v>0</v>
      </c>
      <c r="H436" s="94">
        <f t="shared" si="46"/>
        <v>0</v>
      </c>
      <c r="I436" s="94">
        <f t="shared" si="48"/>
        <v>0</v>
      </c>
      <c r="J436" s="320" t="str">
        <f t="shared" si="47"/>
        <v>2055–2056</v>
      </c>
      <c r="L436" s="356"/>
      <c r="N436" s="95"/>
    </row>
    <row r="437" spans="1:14" x14ac:dyDescent="0.3">
      <c r="A437" s="354">
        <v>57011</v>
      </c>
      <c r="B437" s="92">
        <f t="shared" si="43"/>
        <v>0</v>
      </c>
      <c r="C437" s="93"/>
      <c r="D437" s="94">
        <f t="shared" si="44"/>
        <v>0</v>
      </c>
      <c r="E437" s="355">
        <f t="shared" si="42"/>
        <v>0</v>
      </c>
      <c r="F437" s="94">
        <f t="shared" si="45"/>
        <v>0</v>
      </c>
      <c r="G437" s="94">
        <f>IF(AND(C437&lt;&gt;"",SUM(G$34:G436)&lt;E$25),$E$25/$E$29,0)</f>
        <v>0</v>
      </c>
      <c r="H437" s="94">
        <f t="shared" si="46"/>
        <v>0</v>
      </c>
      <c r="I437" s="94">
        <f t="shared" si="48"/>
        <v>0</v>
      </c>
      <c r="J437" s="320" t="str">
        <f t="shared" si="47"/>
        <v>2055–2056</v>
      </c>
      <c r="L437" s="356"/>
      <c r="N437" s="95"/>
    </row>
    <row r="438" spans="1:14" x14ac:dyDescent="0.3">
      <c r="A438" s="354">
        <v>57040</v>
      </c>
      <c r="B438" s="92">
        <f t="shared" si="43"/>
        <v>0</v>
      </c>
      <c r="C438" s="93"/>
      <c r="D438" s="94">
        <f t="shared" si="44"/>
        <v>0</v>
      </c>
      <c r="E438" s="355">
        <f t="shared" si="42"/>
        <v>0</v>
      </c>
      <c r="F438" s="94">
        <f t="shared" si="45"/>
        <v>0</v>
      </c>
      <c r="G438" s="94">
        <f>IF(AND(C438&lt;&gt;"",SUM(G$34:G437)&lt;E$25),$E$25/$E$29,0)</f>
        <v>0</v>
      </c>
      <c r="H438" s="94">
        <f t="shared" si="46"/>
        <v>0</v>
      </c>
      <c r="I438" s="94">
        <f t="shared" si="48"/>
        <v>0</v>
      </c>
      <c r="J438" s="320" t="str">
        <f t="shared" si="47"/>
        <v>2055–2056</v>
      </c>
      <c r="L438" s="356"/>
      <c r="N438" s="95"/>
    </row>
    <row r="439" spans="1:14" x14ac:dyDescent="0.3">
      <c r="A439" s="354">
        <v>57071</v>
      </c>
      <c r="B439" s="92">
        <f t="shared" si="43"/>
        <v>0</v>
      </c>
      <c r="C439" s="93"/>
      <c r="D439" s="94">
        <f t="shared" si="44"/>
        <v>0</v>
      </c>
      <c r="E439" s="355">
        <f t="shared" si="42"/>
        <v>0</v>
      </c>
      <c r="F439" s="94">
        <f t="shared" si="45"/>
        <v>0</v>
      </c>
      <c r="G439" s="94">
        <f>IF(AND(C439&lt;&gt;"",SUM(G$34:G438)&lt;E$25),$E$25/$E$29,0)</f>
        <v>0</v>
      </c>
      <c r="H439" s="94">
        <f t="shared" si="46"/>
        <v>0</v>
      </c>
      <c r="I439" s="94">
        <f t="shared" si="48"/>
        <v>0</v>
      </c>
      <c r="J439" s="320" t="str">
        <f t="shared" si="47"/>
        <v>2055–2056</v>
      </c>
      <c r="L439" s="356"/>
      <c r="N439" s="95"/>
    </row>
    <row r="440" spans="1:14" x14ac:dyDescent="0.3">
      <c r="A440" s="354">
        <v>57101</v>
      </c>
      <c r="B440" s="92">
        <f t="shared" si="43"/>
        <v>0</v>
      </c>
      <c r="C440" s="93"/>
      <c r="D440" s="94">
        <f t="shared" si="44"/>
        <v>0</v>
      </c>
      <c r="E440" s="355">
        <f t="shared" si="42"/>
        <v>0</v>
      </c>
      <c r="F440" s="94">
        <f t="shared" si="45"/>
        <v>0</v>
      </c>
      <c r="G440" s="94">
        <f>IF(AND(C440&lt;&gt;"",SUM(G$34:G439)&lt;E$25),$E$25/$E$29,0)</f>
        <v>0</v>
      </c>
      <c r="H440" s="94">
        <f t="shared" si="46"/>
        <v>0</v>
      </c>
      <c r="I440" s="94">
        <f t="shared" si="48"/>
        <v>0</v>
      </c>
      <c r="J440" s="320" t="str">
        <f t="shared" si="47"/>
        <v>2055–2056</v>
      </c>
      <c r="L440" s="356"/>
      <c r="N440" s="95"/>
    </row>
    <row r="441" spans="1:14" x14ac:dyDescent="0.3">
      <c r="A441" s="354">
        <v>57132</v>
      </c>
      <c r="B441" s="92">
        <f t="shared" si="43"/>
        <v>0</v>
      </c>
      <c r="C441" s="93"/>
      <c r="D441" s="94">
        <f t="shared" si="44"/>
        <v>0</v>
      </c>
      <c r="E441" s="355">
        <f t="shared" si="42"/>
        <v>0</v>
      </c>
      <c r="F441" s="94">
        <f t="shared" si="45"/>
        <v>0</v>
      </c>
      <c r="G441" s="94">
        <f>IF(AND(C441&lt;&gt;"",SUM(G$34:G440)&lt;E$25),$E$25/$E$29,0)</f>
        <v>0</v>
      </c>
      <c r="H441" s="94">
        <f t="shared" si="46"/>
        <v>0</v>
      </c>
      <c r="I441" s="94">
        <f t="shared" si="48"/>
        <v>0</v>
      </c>
      <c r="J441" s="320" t="str">
        <f t="shared" si="47"/>
        <v>2055–2056</v>
      </c>
      <c r="L441" s="356"/>
      <c r="N441" s="95"/>
    </row>
    <row r="442" spans="1:14" x14ac:dyDescent="0.3">
      <c r="A442" s="354">
        <v>57162</v>
      </c>
      <c r="B442" s="92">
        <f t="shared" si="43"/>
        <v>0</v>
      </c>
      <c r="C442" s="93"/>
      <c r="D442" s="94">
        <f t="shared" si="44"/>
        <v>0</v>
      </c>
      <c r="E442" s="355">
        <f t="shared" si="42"/>
        <v>0</v>
      </c>
      <c r="F442" s="94">
        <f t="shared" si="45"/>
        <v>0</v>
      </c>
      <c r="G442" s="94">
        <f>IF(AND(C442&lt;&gt;"",SUM(G$34:G441)&lt;E$25),$E$25/$E$29,0)</f>
        <v>0</v>
      </c>
      <c r="H442" s="94">
        <f t="shared" si="46"/>
        <v>0</v>
      </c>
      <c r="I442" s="94">
        <f t="shared" si="48"/>
        <v>0</v>
      </c>
      <c r="J442" s="320" t="str">
        <f t="shared" si="47"/>
        <v>2056–2057</v>
      </c>
      <c r="L442" s="356"/>
      <c r="N442" s="95"/>
    </row>
    <row r="443" spans="1:14" x14ac:dyDescent="0.3">
      <c r="A443" s="354">
        <v>57193</v>
      </c>
      <c r="B443" s="92">
        <f t="shared" si="43"/>
        <v>0</v>
      </c>
      <c r="C443" s="93"/>
      <c r="D443" s="94">
        <f t="shared" si="44"/>
        <v>0</v>
      </c>
      <c r="E443" s="355">
        <f t="shared" si="42"/>
        <v>0</v>
      </c>
      <c r="F443" s="94">
        <f t="shared" si="45"/>
        <v>0</v>
      </c>
      <c r="G443" s="94">
        <f>IF(AND(C443&lt;&gt;"",SUM(G$34:G442)&lt;E$25),$E$25/$E$29,0)</f>
        <v>0</v>
      </c>
      <c r="H443" s="94">
        <f t="shared" si="46"/>
        <v>0</v>
      </c>
      <c r="I443" s="94">
        <f t="shared" si="48"/>
        <v>0</v>
      </c>
      <c r="J443" s="320" t="str">
        <f t="shared" si="47"/>
        <v>2056–2057</v>
      </c>
      <c r="L443" s="356"/>
      <c r="N443" s="95"/>
    </row>
    <row r="444" spans="1:14" x14ac:dyDescent="0.3">
      <c r="A444" s="354">
        <v>57224</v>
      </c>
      <c r="B444" s="92">
        <f t="shared" si="43"/>
        <v>0</v>
      </c>
      <c r="C444" s="93"/>
      <c r="D444" s="94">
        <f t="shared" si="44"/>
        <v>0</v>
      </c>
      <c r="E444" s="355">
        <f t="shared" si="42"/>
        <v>0</v>
      </c>
      <c r="F444" s="94">
        <f t="shared" si="45"/>
        <v>0</v>
      </c>
      <c r="G444" s="94">
        <f>IF(AND(C444&lt;&gt;"",SUM(G$34:G443)&lt;E$25),$E$25/$E$29,0)</f>
        <v>0</v>
      </c>
      <c r="H444" s="94">
        <f t="shared" si="46"/>
        <v>0</v>
      </c>
      <c r="I444" s="94">
        <f t="shared" si="48"/>
        <v>0</v>
      </c>
      <c r="J444" s="320" t="str">
        <f t="shared" si="47"/>
        <v>2056–2057</v>
      </c>
      <c r="L444" s="356"/>
      <c r="N444" s="95"/>
    </row>
    <row r="445" spans="1:14" x14ac:dyDescent="0.3">
      <c r="A445" s="354">
        <v>57254</v>
      </c>
      <c r="B445" s="92">
        <f t="shared" si="43"/>
        <v>0</v>
      </c>
      <c r="C445" s="93"/>
      <c r="D445" s="94">
        <f t="shared" si="44"/>
        <v>0</v>
      </c>
      <c r="E445" s="355">
        <f t="shared" si="42"/>
        <v>0</v>
      </c>
      <c r="F445" s="94">
        <f t="shared" si="45"/>
        <v>0</v>
      </c>
      <c r="G445" s="94">
        <f>IF(AND(C445&lt;&gt;"",SUM(G$34:G444)&lt;E$25),$E$25/$E$29,0)</f>
        <v>0</v>
      </c>
      <c r="H445" s="94">
        <f t="shared" si="46"/>
        <v>0</v>
      </c>
      <c r="I445" s="94">
        <f t="shared" si="48"/>
        <v>0</v>
      </c>
      <c r="J445" s="320" t="str">
        <f t="shared" si="47"/>
        <v>2056–2057</v>
      </c>
      <c r="L445" s="356"/>
      <c r="N445" s="95"/>
    </row>
    <row r="446" spans="1:14" x14ac:dyDescent="0.3">
      <c r="A446" s="354">
        <v>57285</v>
      </c>
      <c r="B446" s="92">
        <f t="shared" si="43"/>
        <v>0</v>
      </c>
      <c r="C446" s="93"/>
      <c r="D446" s="94">
        <f t="shared" si="44"/>
        <v>0</v>
      </c>
      <c r="E446" s="355">
        <f t="shared" si="42"/>
        <v>0</v>
      </c>
      <c r="F446" s="94">
        <f t="shared" si="45"/>
        <v>0</v>
      </c>
      <c r="G446" s="94">
        <f>IF(AND(C446&lt;&gt;"",SUM(G$34:G445)&lt;E$25),$E$25/$E$29,0)</f>
        <v>0</v>
      </c>
      <c r="H446" s="94">
        <f t="shared" si="46"/>
        <v>0</v>
      </c>
      <c r="I446" s="94">
        <f t="shared" si="48"/>
        <v>0</v>
      </c>
      <c r="J446" s="320" t="str">
        <f t="shared" si="47"/>
        <v>2056–2057</v>
      </c>
      <c r="L446" s="356"/>
      <c r="N446" s="95"/>
    </row>
    <row r="447" spans="1:14" x14ac:dyDescent="0.3">
      <c r="A447" s="354">
        <v>57315</v>
      </c>
      <c r="B447" s="92">
        <f t="shared" si="43"/>
        <v>0</v>
      </c>
      <c r="C447" s="93"/>
      <c r="D447" s="94">
        <f t="shared" si="44"/>
        <v>0</v>
      </c>
      <c r="E447" s="355">
        <f t="shared" si="42"/>
        <v>0</v>
      </c>
      <c r="F447" s="94">
        <f t="shared" si="45"/>
        <v>0</v>
      </c>
      <c r="G447" s="94">
        <f>IF(AND(C447&lt;&gt;"",SUM(G$34:G446)&lt;E$25),$E$25/$E$29,0)</f>
        <v>0</v>
      </c>
      <c r="H447" s="94">
        <f t="shared" si="46"/>
        <v>0</v>
      </c>
      <c r="I447" s="94">
        <f t="shared" si="48"/>
        <v>0</v>
      </c>
      <c r="J447" s="320" t="str">
        <f t="shared" si="47"/>
        <v>2056–2057</v>
      </c>
      <c r="L447" s="356"/>
      <c r="N447" s="95"/>
    </row>
    <row r="448" spans="1:14" x14ac:dyDescent="0.3">
      <c r="A448" s="354">
        <v>57346</v>
      </c>
      <c r="B448" s="92">
        <f t="shared" si="43"/>
        <v>0</v>
      </c>
      <c r="C448" s="93"/>
      <c r="D448" s="94">
        <f t="shared" si="44"/>
        <v>0</v>
      </c>
      <c r="E448" s="355">
        <f t="shared" si="42"/>
        <v>0</v>
      </c>
      <c r="F448" s="94">
        <f t="shared" si="45"/>
        <v>0</v>
      </c>
      <c r="G448" s="94">
        <f>IF(AND(C448&lt;&gt;"",SUM(G$34:G447)&lt;E$25),$E$25/$E$29,0)</f>
        <v>0</v>
      </c>
      <c r="H448" s="94">
        <f t="shared" si="46"/>
        <v>0</v>
      </c>
      <c r="I448" s="94">
        <f t="shared" si="48"/>
        <v>0</v>
      </c>
      <c r="J448" s="320" t="str">
        <f t="shared" si="47"/>
        <v>2056–2057</v>
      </c>
      <c r="L448" s="356"/>
      <c r="N448" s="95"/>
    </row>
    <row r="449" spans="1:14" x14ac:dyDescent="0.3">
      <c r="A449" s="354">
        <v>57377</v>
      </c>
      <c r="B449" s="92">
        <f t="shared" si="43"/>
        <v>0</v>
      </c>
      <c r="C449" s="93"/>
      <c r="D449" s="94">
        <f t="shared" si="44"/>
        <v>0</v>
      </c>
      <c r="E449" s="355">
        <f t="shared" si="42"/>
        <v>0</v>
      </c>
      <c r="F449" s="94">
        <f t="shared" si="45"/>
        <v>0</v>
      </c>
      <c r="G449" s="94">
        <f>IF(AND(C449&lt;&gt;"",SUM(G$34:G448)&lt;E$25),$E$25/$E$29,0)</f>
        <v>0</v>
      </c>
      <c r="H449" s="94">
        <f t="shared" si="46"/>
        <v>0</v>
      </c>
      <c r="I449" s="94">
        <f t="shared" si="48"/>
        <v>0</v>
      </c>
      <c r="J449" s="320" t="str">
        <f t="shared" si="47"/>
        <v>2056–2057</v>
      </c>
      <c r="L449" s="356"/>
      <c r="N449" s="95"/>
    </row>
    <row r="450" spans="1:14" x14ac:dyDescent="0.3">
      <c r="A450" s="354">
        <v>57405</v>
      </c>
      <c r="B450" s="92">
        <f t="shared" si="43"/>
        <v>0</v>
      </c>
      <c r="C450" s="93"/>
      <c r="D450" s="94">
        <f t="shared" si="44"/>
        <v>0</v>
      </c>
      <c r="E450" s="355">
        <f t="shared" si="42"/>
        <v>0</v>
      </c>
      <c r="F450" s="94">
        <f t="shared" si="45"/>
        <v>0</v>
      </c>
      <c r="G450" s="94">
        <f>IF(AND(C450&lt;&gt;"",SUM(G$34:G449)&lt;E$25),$E$25/$E$29,0)</f>
        <v>0</v>
      </c>
      <c r="H450" s="94">
        <f t="shared" si="46"/>
        <v>0</v>
      </c>
      <c r="I450" s="94">
        <f t="shared" si="48"/>
        <v>0</v>
      </c>
      <c r="J450" s="320" t="str">
        <f t="shared" si="47"/>
        <v>2056–2057</v>
      </c>
      <c r="L450" s="356"/>
      <c r="N450" s="95"/>
    </row>
    <row r="451" spans="1:14" x14ac:dyDescent="0.3">
      <c r="A451" s="354">
        <v>57436</v>
      </c>
      <c r="B451" s="92">
        <f t="shared" si="43"/>
        <v>0</v>
      </c>
      <c r="C451" s="93"/>
      <c r="D451" s="94">
        <f t="shared" si="44"/>
        <v>0</v>
      </c>
      <c r="E451" s="355">
        <f t="shared" si="42"/>
        <v>0</v>
      </c>
      <c r="F451" s="94">
        <f t="shared" si="45"/>
        <v>0</v>
      </c>
      <c r="G451" s="94">
        <f>IF(AND(C451&lt;&gt;"",SUM(G$34:G450)&lt;E$25),$E$25/$E$29,0)</f>
        <v>0</v>
      </c>
      <c r="H451" s="94">
        <f t="shared" si="46"/>
        <v>0</v>
      </c>
      <c r="I451" s="94">
        <f t="shared" si="48"/>
        <v>0</v>
      </c>
      <c r="J451" s="320" t="str">
        <f t="shared" si="47"/>
        <v>2056–2057</v>
      </c>
      <c r="L451" s="356"/>
      <c r="N451" s="95"/>
    </row>
    <row r="452" spans="1:14" x14ac:dyDescent="0.3">
      <c r="A452" s="354">
        <v>57466</v>
      </c>
      <c r="B452" s="92">
        <f t="shared" si="43"/>
        <v>0</v>
      </c>
      <c r="C452" s="93"/>
      <c r="D452" s="94">
        <f t="shared" si="44"/>
        <v>0</v>
      </c>
      <c r="E452" s="355">
        <f t="shared" si="42"/>
        <v>0</v>
      </c>
      <c r="F452" s="94">
        <f t="shared" si="45"/>
        <v>0</v>
      </c>
      <c r="G452" s="94">
        <f>IF(AND(C452&lt;&gt;"",SUM(G$34:G451)&lt;E$25),$E$25/$E$29,0)</f>
        <v>0</v>
      </c>
      <c r="H452" s="94">
        <f t="shared" si="46"/>
        <v>0</v>
      </c>
      <c r="I452" s="94">
        <f t="shared" si="48"/>
        <v>0</v>
      </c>
      <c r="J452" s="320" t="str">
        <f t="shared" si="47"/>
        <v>2056–2057</v>
      </c>
      <c r="L452" s="356"/>
      <c r="N452" s="95"/>
    </row>
    <row r="453" spans="1:14" x14ac:dyDescent="0.3">
      <c r="A453" s="354">
        <v>57497</v>
      </c>
      <c r="B453" s="92">
        <f t="shared" si="43"/>
        <v>0</v>
      </c>
      <c r="C453" s="93"/>
      <c r="D453" s="94">
        <f t="shared" si="44"/>
        <v>0</v>
      </c>
      <c r="E453" s="355">
        <f t="shared" si="42"/>
        <v>0</v>
      </c>
      <c r="F453" s="94">
        <f t="shared" si="45"/>
        <v>0</v>
      </c>
      <c r="G453" s="94">
        <f>IF(AND(C453&lt;&gt;"",SUM(G$34:G452)&lt;E$25),$E$25/$E$29,0)</f>
        <v>0</v>
      </c>
      <c r="H453" s="94">
        <f t="shared" si="46"/>
        <v>0</v>
      </c>
      <c r="I453" s="94">
        <f t="shared" si="48"/>
        <v>0</v>
      </c>
      <c r="J453" s="320" t="str">
        <f t="shared" si="47"/>
        <v>2056–2057</v>
      </c>
      <c r="L453" s="356"/>
      <c r="N453" s="95"/>
    </row>
    <row r="454" spans="1:14" x14ac:dyDescent="0.3">
      <c r="A454" s="354">
        <v>57527</v>
      </c>
      <c r="B454" s="92">
        <f t="shared" si="43"/>
        <v>0</v>
      </c>
      <c r="C454" s="93"/>
      <c r="D454" s="94">
        <f t="shared" si="44"/>
        <v>0</v>
      </c>
      <c r="E454" s="355">
        <f t="shared" si="42"/>
        <v>0</v>
      </c>
      <c r="F454" s="94">
        <f t="shared" si="45"/>
        <v>0</v>
      </c>
      <c r="G454" s="94">
        <f>IF(AND(C454&lt;&gt;"",SUM(G$34:G453)&lt;E$25),$E$25/$E$29,0)</f>
        <v>0</v>
      </c>
      <c r="H454" s="94">
        <f t="shared" si="46"/>
        <v>0</v>
      </c>
      <c r="I454" s="94">
        <f t="shared" si="48"/>
        <v>0</v>
      </c>
      <c r="J454" s="320" t="str">
        <f t="shared" si="47"/>
        <v>2057–2058</v>
      </c>
      <c r="L454" s="356"/>
      <c r="N454" s="95"/>
    </row>
    <row r="455" spans="1:14" x14ac:dyDescent="0.3">
      <c r="A455" s="354">
        <v>57558</v>
      </c>
      <c r="B455" s="92">
        <f t="shared" si="43"/>
        <v>0</v>
      </c>
      <c r="C455" s="93"/>
      <c r="D455" s="94">
        <f t="shared" si="44"/>
        <v>0</v>
      </c>
      <c r="E455" s="355">
        <f t="shared" si="42"/>
        <v>0</v>
      </c>
      <c r="F455" s="94">
        <f t="shared" si="45"/>
        <v>0</v>
      </c>
      <c r="G455" s="94">
        <f>IF(AND(C455&lt;&gt;"",SUM(G$34:G454)&lt;E$25),$E$25/$E$29,0)</f>
        <v>0</v>
      </c>
      <c r="H455" s="94">
        <f t="shared" si="46"/>
        <v>0</v>
      </c>
      <c r="I455" s="94">
        <f t="shared" si="48"/>
        <v>0</v>
      </c>
      <c r="J455" s="320" t="str">
        <f t="shared" si="47"/>
        <v>2057–2058</v>
      </c>
      <c r="L455" s="356"/>
      <c r="N455" s="95"/>
    </row>
    <row r="456" spans="1:14" x14ac:dyDescent="0.3">
      <c r="A456" s="354">
        <v>57589</v>
      </c>
      <c r="B456" s="92">
        <f t="shared" si="43"/>
        <v>0</v>
      </c>
      <c r="C456" s="93"/>
      <c r="D456" s="94">
        <f t="shared" si="44"/>
        <v>0</v>
      </c>
      <c r="E456" s="355">
        <f t="shared" si="42"/>
        <v>0</v>
      </c>
      <c r="F456" s="94">
        <f t="shared" si="45"/>
        <v>0</v>
      </c>
      <c r="G456" s="94">
        <f>IF(AND(C456&lt;&gt;"",SUM(G$34:G455)&lt;E$25),$E$25/$E$29,0)</f>
        <v>0</v>
      </c>
      <c r="H456" s="94">
        <f t="shared" si="46"/>
        <v>0</v>
      </c>
      <c r="I456" s="94">
        <f t="shared" si="48"/>
        <v>0</v>
      </c>
      <c r="J456" s="320" t="str">
        <f t="shared" si="47"/>
        <v>2057–2058</v>
      </c>
      <c r="L456" s="356"/>
      <c r="N456" s="95"/>
    </row>
    <row r="457" spans="1:14" x14ac:dyDescent="0.3">
      <c r="A457" s="354">
        <v>57619</v>
      </c>
      <c r="B457" s="92">
        <f t="shared" si="43"/>
        <v>0</v>
      </c>
      <c r="C457" s="93"/>
      <c r="D457" s="94">
        <f t="shared" si="44"/>
        <v>0</v>
      </c>
      <c r="E457" s="355">
        <f t="shared" si="42"/>
        <v>0</v>
      </c>
      <c r="F457" s="94">
        <f t="shared" si="45"/>
        <v>0</v>
      </c>
      <c r="G457" s="94">
        <f>IF(AND(C457&lt;&gt;"",SUM(G$34:G456)&lt;E$25),$E$25/$E$29,0)</f>
        <v>0</v>
      </c>
      <c r="H457" s="94">
        <f t="shared" si="46"/>
        <v>0</v>
      </c>
      <c r="I457" s="94">
        <f t="shared" si="48"/>
        <v>0</v>
      </c>
      <c r="J457" s="320" t="str">
        <f t="shared" si="47"/>
        <v>2057–2058</v>
      </c>
      <c r="L457" s="356"/>
      <c r="N457" s="95"/>
    </row>
    <row r="458" spans="1:14" x14ac:dyDescent="0.3">
      <c r="A458" s="354">
        <v>57650</v>
      </c>
      <c r="B458" s="92">
        <f t="shared" si="43"/>
        <v>0</v>
      </c>
      <c r="C458" s="93"/>
      <c r="D458" s="94">
        <f t="shared" si="44"/>
        <v>0</v>
      </c>
      <c r="E458" s="355">
        <f t="shared" si="42"/>
        <v>0</v>
      </c>
      <c r="F458" s="94">
        <f t="shared" si="45"/>
        <v>0</v>
      </c>
      <c r="G458" s="94">
        <f>IF(AND(C458&lt;&gt;"",SUM(G$34:G457)&lt;E$25),$E$25/$E$29,0)</f>
        <v>0</v>
      </c>
      <c r="H458" s="94">
        <f t="shared" si="46"/>
        <v>0</v>
      </c>
      <c r="I458" s="94">
        <f t="shared" si="48"/>
        <v>0</v>
      </c>
      <c r="J458" s="320" t="str">
        <f t="shared" si="47"/>
        <v>2057–2058</v>
      </c>
      <c r="L458" s="356"/>
      <c r="N458" s="95"/>
    </row>
    <row r="459" spans="1:14" x14ac:dyDescent="0.3">
      <c r="A459" s="354">
        <v>57680</v>
      </c>
      <c r="B459" s="92">
        <f t="shared" si="43"/>
        <v>0</v>
      </c>
      <c r="C459" s="93"/>
      <c r="D459" s="94">
        <f t="shared" si="44"/>
        <v>0</v>
      </c>
      <c r="E459" s="355">
        <f t="shared" si="42"/>
        <v>0</v>
      </c>
      <c r="F459" s="94">
        <f t="shared" si="45"/>
        <v>0</v>
      </c>
      <c r="G459" s="94">
        <f>IF(AND(C459&lt;&gt;"",SUM(G$34:G458)&lt;E$25),$E$25/$E$29,0)</f>
        <v>0</v>
      </c>
      <c r="H459" s="94">
        <f t="shared" si="46"/>
        <v>0</v>
      </c>
      <c r="I459" s="94">
        <f t="shared" si="48"/>
        <v>0</v>
      </c>
      <c r="J459" s="320" t="str">
        <f t="shared" si="47"/>
        <v>2057–2058</v>
      </c>
      <c r="L459" s="356"/>
      <c r="N459" s="95"/>
    </row>
    <row r="460" spans="1:14" x14ac:dyDescent="0.3">
      <c r="A460" s="354">
        <v>57711</v>
      </c>
      <c r="B460" s="92">
        <f t="shared" si="43"/>
        <v>0</v>
      </c>
      <c r="C460" s="93"/>
      <c r="D460" s="94">
        <f t="shared" si="44"/>
        <v>0</v>
      </c>
      <c r="E460" s="355">
        <f t="shared" si="42"/>
        <v>0</v>
      </c>
      <c r="F460" s="94">
        <f t="shared" si="45"/>
        <v>0</v>
      </c>
      <c r="G460" s="94">
        <f>IF(AND(C460&lt;&gt;"",SUM(G$34:G459)&lt;E$25),$E$25/$E$29,0)</f>
        <v>0</v>
      </c>
      <c r="H460" s="94">
        <f t="shared" si="46"/>
        <v>0</v>
      </c>
      <c r="I460" s="94">
        <f t="shared" si="48"/>
        <v>0</v>
      </c>
      <c r="J460" s="320" t="str">
        <f t="shared" si="47"/>
        <v>2057–2058</v>
      </c>
      <c r="L460" s="356"/>
      <c r="N460" s="95"/>
    </row>
    <row r="461" spans="1:14" x14ac:dyDescent="0.3">
      <c r="A461" s="354">
        <v>57742</v>
      </c>
      <c r="B461" s="92">
        <f t="shared" si="43"/>
        <v>0</v>
      </c>
      <c r="C461" s="93"/>
      <c r="D461" s="94">
        <f t="shared" si="44"/>
        <v>0</v>
      </c>
      <c r="E461" s="355">
        <f t="shared" si="42"/>
        <v>0</v>
      </c>
      <c r="F461" s="94">
        <f t="shared" si="45"/>
        <v>0</v>
      </c>
      <c r="G461" s="94">
        <f>IF(AND(C461&lt;&gt;"",SUM(G$34:G460)&lt;E$25),$E$25/$E$29,0)</f>
        <v>0</v>
      </c>
      <c r="H461" s="94">
        <f t="shared" si="46"/>
        <v>0</v>
      </c>
      <c r="I461" s="94">
        <f t="shared" si="48"/>
        <v>0</v>
      </c>
      <c r="J461" s="320" t="str">
        <f t="shared" si="47"/>
        <v>2057–2058</v>
      </c>
      <c r="L461" s="356"/>
      <c r="N461" s="95"/>
    </row>
    <row r="462" spans="1:14" x14ac:dyDescent="0.3">
      <c r="A462" s="354">
        <v>57770</v>
      </c>
      <c r="B462" s="92">
        <f t="shared" si="43"/>
        <v>0</v>
      </c>
      <c r="C462" s="93"/>
      <c r="D462" s="94">
        <f t="shared" si="44"/>
        <v>0</v>
      </c>
      <c r="E462" s="355">
        <f t="shared" si="42"/>
        <v>0</v>
      </c>
      <c r="F462" s="94">
        <f t="shared" si="45"/>
        <v>0</v>
      </c>
      <c r="G462" s="94">
        <f>IF(AND(C462&lt;&gt;"",SUM(G$34:G461)&lt;E$25),$E$25/$E$29,0)</f>
        <v>0</v>
      </c>
      <c r="H462" s="94">
        <f t="shared" si="46"/>
        <v>0</v>
      </c>
      <c r="I462" s="94">
        <f t="shared" si="48"/>
        <v>0</v>
      </c>
      <c r="J462" s="320" t="str">
        <f t="shared" si="47"/>
        <v>2057–2058</v>
      </c>
      <c r="L462" s="356"/>
      <c r="N462" s="95"/>
    </row>
    <row r="463" spans="1:14" x14ac:dyDescent="0.3">
      <c r="A463" s="354">
        <v>57801</v>
      </c>
      <c r="B463" s="92">
        <f t="shared" si="43"/>
        <v>0</v>
      </c>
      <c r="C463" s="93"/>
      <c r="D463" s="94">
        <f t="shared" si="44"/>
        <v>0</v>
      </c>
      <c r="E463" s="355">
        <f t="shared" si="42"/>
        <v>0</v>
      </c>
      <c r="F463" s="94">
        <f t="shared" si="45"/>
        <v>0</v>
      </c>
      <c r="G463" s="94">
        <f>IF(AND(C463&lt;&gt;"",SUM(G$34:G462)&lt;E$25),$E$25/$E$29,0)</f>
        <v>0</v>
      </c>
      <c r="H463" s="94">
        <f t="shared" si="46"/>
        <v>0</v>
      </c>
      <c r="I463" s="94">
        <f t="shared" si="48"/>
        <v>0</v>
      </c>
      <c r="J463" s="320" t="str">
        <f t="shared" si="47"/>
        <v>2057–2058</v>
      </c>
      <c r="L463" s="356"/>
      <c r="N463" s="95"/>
    </row>
    <row r="464" spans="1:14" x14ac:dyDescent="0.3">
      <c r="A464" s="354">
        <v>57831</v>
      </c>
      <c r="B464" s="92">
        <f t="shared" si="43"/>
        <v>0</v>
      </c>
      <c r="C464" s="93"/>
      <c r="D464" s="94">
        <f t="shared" si="44"/>
        <v>0</v>
      </c>
      <c r="E464" s="355">
        <f t="shared" si="42"/>
        <v>0</v>
      </c>
      <c r="F464" s="94">
        <f t="shared" si="45"/>
        <v>0</v>
      </c>
      <c r="G464" s="94">
        <f>IF(AND(C464&lt;&gt;"",SUM(G$34:G463)&lt;E$25),$E$25/$E$29,0)</f>
        <v>0</v>
      </c>
      <c r="H464" s="94">
        <f t="shared" si="46"/>
        <v>0</v>
      </c>
      <c r="I464" s="94">
        <f t="shared" si="48"/>
        <v>0</v>
      </c>
      <c r="J464" s="320" t="str">
        <f t="shared" si="47"/>
        <v>2057–2058</v>
      </c>
      <c r="L464" s="356"/>
      <c r="N464" s="95"/>
    </row>
    <row r="465" spans="1:14" x14ac:dyDescent="0.3">
      <c r="A465" s="354">
        <v>57862</v>
      </c>
      <c r="B465" s="92">
        <f t="shared" si="43"/>
        <v>0</v>
      </c>
      <c r="C465" s="93"/>
      <c r="D465" s="94">
        <f t="shared" si="44"/>
        <v>0</v>
      </c>
      <c r="E465" s="355">
        <f t="shared" si="42"/>
        <v>0</v>
      </c>
      <c r="F465" s="94">
        <f t="shared" si="45"/>
        <v>0</v>
      </c>
      <c r="G465" s="94">
        <f>IF(AND(C465&lt;&gt;"",SUM(G$34:G464)&lt;E$25),$E$25/$E$29,0)</f>
        <v>0</v>
      </c>
      <c r="H465" s="94">
        <f t="shared" si="46"/>
        <v>0</v>
      </c>
      <c r="I465" s="94">
        <f t="shared" si="48"/>
        <v>0</v>
      </c>
      <c r="J465" s="320" t="str">
        <f t="shared" si="47"/>
        <v>2057–2058</v>
      </c>
      <c r="L465" s="356"/>
      <c r="N465" s="95"/>
    </row>
    <row r="466" spans="1:14" x14ac:dyDescent="0.3">
      <c r="A466" s="354">
        <v>57892</v>
      </c>
      <c r="B466" s="92">
        <f t="shared" si="43"/>
        <v>0</v>
      </c>
      <c r="C466" s="93"/>
      <c r="D466" s="94">
        <f t="shared" si="44"/>
        <v>0</v>
      </c>
      <c r="E466" s="355">
        <f t="shared" si="42"/>
        <v>0</v>
      </c>
      <c r="F466" s="94">
        <f t="shared" si="45"/>
        <v>0</v>
      </c>
      <c r="G466" s="94">
        <f>IF(AND(C466&lt;&gt;"",SUM(G$34:G465)&lt;E$25),$E$25/$E$29,0)</f>
        <v>0</v>
      </c>
      <c r="H466" s="94">
        <f t="shared" si="46"/>
        <v>0</v>
      </c>
      <c r="I466" s="94">
        <f t="shared" si="48"/>
        <v>0</v>
      </c>
      <c r="J466" s="320" t="str">
        <f t="shared" si="47"/>
        <v>2058–2059</v>
      </c>
      <c r="L466" s="356"/>
      <c r="N466" s="95"/>
    </row>
    <row r="467" spans="1:14" x14ac:dyDescent="0.3">
      <c r="A467" s="354">
        <v>57923</v>
      </c>
      <c r="B467" s="92">
        <f t="shared" si="43"/>
        <v>0</v>
      </c>
      <c r="C467" s="93"/>
      <c r="D467" s="94">
        <f t="shared" si="44"/>
        <v>0</v>
      </c>
      <c r="E467" s="355">
        <f t="shared" si="42"/>
        <v>0</v>
      </c>
      <c r="F467" s="94">
        <f t="shared" si="45"/>
        <v>0</v>
      </c>
      <c r="G467" s="94">
        <f>IF(AND(C467&lt;&gt;"",SUM(G$34:G466)&lt;E$25),$E$25/$E$29,0)</f>
        <v>0</v>
      </c>
      <c r="H467" s="94">
        <f t="shared" si="46"/>
        <v>0</v>
      </c>
      <c r="I467" s="94">
        <f t="shared" si="48"/>
        <v>0</v>
      </c>
      <c r="J467" s="320" t="str">
        <f t="shared" si="47"/>
        <v>2058–2059</v>
      </c>
      <c r="L467" s="356"/>
      <c r="N467" s="95"/>
    </row>
    <row r="468" spans="1:14" x14ac:dyDescent="0.3">
      <c r="A468" s="354">
        <v>57954</v>
      </c>
      <c r="B468" s="92">
        <f t="shared" si="43"/>
        <v>0</v>
      </c>
      <c r="C468" s="93"/>
      <c r="D468" s="94">
        <f t="shared" si="44"/>
        <v>0</v>
      </c>
      <c r="E468" s="355">
        <f t="shared" si="42"/>
        <v>0</v>
      </c>
      <c r="F468" s="94">
        <f t="shared" si="45"/>
        <v>0</v>
      </c>
      <c r="G468" s="94">
        <f>IF(AND(C468&lt;&gt;"",SUM(G$34:G467)&lt;E$25),$E$25/$E$29,0)</f>
        <v>0</v>
      </c>
      <c r="H468" s="94">
        <f t="shared" si="46"/>
        <v>0</v>
      </c>
      <c r="I468" s="94">
        <f t="shared" si="48"/>
        <v>0</v>
      </c>
      <c r="J468" s="320" t="str">
        <f t="shared" si="47"/>
        <v>2058–2059</v>
      </c>
      <c r="L468" s="356"/>
      <c r="N468" s="95"/>
    </row>
    <row r="469" spans="1:14" x14ac:dyDescent="0.3">
      <c r="A469" s="354">
        <v>57984</v>
      </c>
      <c r="B469" s="92">
        <f t="shared" si="43"/>
        <v>0</v>
      </c>
      <c r="C469" s="93"/>
      <c r="D469" s="94">
        <f t="shared" si="44"/>
        <v>0</v>
      </c>
      <c r="E469" s="355">
        <f t="shared" si="42"/>
        <v>0</v>
      </c>
      <c r="F469" s="94">
        <f t="shared" si="45"/>
        <v>0</v>
      </c>
      <c r="G469" s="94">
        <f>IF(AND(C469&lt;&gt;"",SUM(G$34:G468)&lt;E$25),$E$25/$E$29,0)</f>
        <v>0</v>
      </c>
      <c r="H469" s="94">
        <f t="shared" si="46"/>
        <v>0</v>
      </c>
      <c r="I469" s="94">
        <f t="shared" si="48"/>
        <v>0</v>
      </c>
      <c r="J469" s="320" t="str">
        <f t="shared" si="47"/>
        <v>2058–2059</v>
      </c>
      <c r="L469" s="356"/>
      <c r="N469" s="95"/>
    </row>
    <row r="470" spans="1:14" x14ac:dyDescent="0.3">
      <c r="A470" s="354">
        <v>58015</v>
      </c>
      <c r="B470" s="92">
        <f t="shared" si="43"/>
        <v>0</v>
      </c>
      <c r="C470" s="93"/>
      <c r="D470" s="94">
        <f t="shared" si="44"/>
        <v>0</v>
      </c>
      <c r="E470" s="355">
        <f t="shared" si="42"/>
        <v>0</v>
      </c>
      <c r="F470" s="94">
        <f t="shared" si="45"/>
        <v>0</v>
      </c>
      <c r="G470" s="94">
        <f>IF(AND(C470&lt;&gt;"",SUM(G$34:G469)&lt;E$25),$E$25/$E$29,0)</f>
        <v>0</v>
      </c>
      <c r="H470" s="94">
        <f t="shared" si="46"/>
        <v>0</v>
      </c>
      <c r="I470" s="94">
        <f t="shared" si="48"/>
        <v>0</v>
      </c>
      <c r="J470" s="320" t="str">
        <f t="shared" si="47"/>
        <v>2058–2059</v>
      </c>
      <c r="L470" s="356"/>
      <c r="N470" s="95"/>
    </row>
    <row r="471" spans="1:14" x14ac:dyDescent="0.3">
      <c r="A471" s="354">
        <v>58045</v>
      </c>
      <c r="B471" s="92">
        <f t="shared" si="43"/>
        <v>0</v>
      </c>
      <c r="C471" s="93"/>
      <c r="D471" s="94">
        <f t="shared" si="44"/>
        <v>0</v>
      </c>
      <c r="E471" s="355">
        <f t="shared" si="42"/>
        <v>0</v>
      </c>
      <c r="F471" s="94">
        <f t="shared" si="45"/>
        <v>0</v>
      </c>
      <c r="G471" s="94">
        <f>IF(AND(C471&lt;&gt;"",SUM(G$34:G470)&lt;E$25),$E$25/$E$29,0)</f>
        <v>0</v>
      </c>
      <c r="H471" s="94">
        <f t="shared" si="46"/>
        <v>0</v>
      </c>
      <c r="I471" s="94">
        <f t="shared" si="48"/>
        <v>0</v>
      </c>
      <c r="J471" s="320" t="str">
        <f t="shared" si="47"/>
        <v>2058–2059</v>
      </c>
      <c r="L471" s="356"/>
      <c r="N471" s="95"/>
    </row>
    <row r="472" spans="1:14" x14ac:dyDescent="0.3">
      <c r="A472" s="354">
        <v>58076</v>
      </c>
      <c r="B472" s="92">
        <f t="shared" si="43"/>
        <v>0</v>
      </c>
      <c r="C472" s="93"/>
      <c r="D472" s="94">
        <f t="shared" si="44"/>
        <v>0</v>
      </c>
      <c r="E472" s="355">
        <f t="shared" si="42"/>
        <v>0</v>
      </c>
      <c r="F472" s="94">
        <f t="shared" si="45"/>
        <v>0</v>
      </c>
      <c r="G472" s="94">
        <f>IF(AND(C472&lt;&gt;"",SUM(G$34:G471)&lt;E$25),$E$25/$E$29,0)</f>
        <v>0</v>
      </c>
      <c r="H472" s="94">
        <f t="shared" si="46"/>
        <v>0</v>
      </c>
      <c r="I472" s="94">
        <f t="shared" si="48"/>
        <v>0</v>
      </c>
      <c r="J472" s="320" t="str">
        <f t="shared" si="47"/>
        <v>2058–2059</v>
      </c>
      <c r="L472" s="356"/>
      <c r="N472" s="95"/>
    </row>
    <row r="473" spans="1:14" x14ac:dyDescent="0.3">
      <c r="A473" s="354">
        <v>58107</v>
      </c>
      <c r="B473" s="92">
        <f t="shared" si="43"/>
        <v>0</v>
      </c>
      <c r="C473" s="93"/>
      <c r="D473" s="94">
        <f t="shared" si="44"/>
        <v>0</v>
      </c>
      <c r="E473" s="355">
        <f t="shared" si="42"/>
        <v>0</v>
      </c>
      <c r="F473" s="94">
        <f t="shared" si="45"/>
        <v>0</v>
      </c>
      <c r="G473" s="94">
        <f>IF(AND(C473&lt;&gt;"",SUM(G$34:G472)&lt;E$25),$E$25/$E$29,0)</f>
        <v>0</v>
      </c>
      <c r="H473" s="94">
        <f t="shared" si="46"/>
        <v>0</v>
      </c>
      <c r="I473" s="94">
        <f t="shared" si="48"/>
        <v>0</v>
      </c>
      <c r="J473" s="320" t="str">
        <f t="shared" si="47"/>
        <v>2058–2059</v>
      </c>
      <c r="L473" s="356"/>
      <c r="N473" s="95"/>
    </row>
    <row r="474" spans="1:14" x14ac:dyDescent="0.3">
      <c r="A474" s="354">
        <v>58135</v>
      </c>
      <c r="B474" s="92">
        <f t="shared" si="43"/>
        <v>0</v>
      </c>
      <c r="C474" s="93"/>
      <c r="D474" s="94">
        <f t="shared" si="44"/>
        <v>0</v>
      </c>
      <c r="E474" s="355">
        <f t="shared" si="42"/>
        <v>0</v>
      </c>
      <c r="F474" s="94">
        <f t="shared" si="45"/>
        <v>0</v>
      </c>
      <c r="G474" s="94">
        <f>IF(AND(C474&lt;&gt;"",SUM(G$34:G473)&lt;E$25),$E$25/$E$29,0)</f>
        <v>0</v>
      </c>
      <c r="H474" s="94">
        <f t="shared" si="46"/>
        <v>0</v>
      </c>
      <c r="I474" s="94">
        <f t="shared" si="48"/>
        <v>0</v>
      </c>
      <c r="J474" s="320" t="str">
        <f t="shared" si="47"/>
        <v>2058–2059</v>
      </c>
      <c r="L474" s="356"/>
      <c r="N474" s="95"/>
    </row>
    <row r="475" spans="1:14" x14ac:dyDescent="0.3">
      <c r="A475" s="354">
        <v>58166</v>
      </c>
      <c r="B475" s="92">
        <f t="shared" si="43"/>
        <v>0</v>
      </c>
      <c r="C475" s="93"/>
      <c r="D475" s="94">
        <f t="shared" si="44"/>
        <v>0</v>
      </c>
      <c r="E475" s="355">
        <f t="shared" si="42"/>
        <v>0</v>
      </c>
      <c r="F475" s="94">
        <f t="shared" si="45"/>
        <v>0</v>
      </c>
      <c r="G475" s="94">
        <f>IF(AND(C475&lt;&gt;"",SUM(G$34:G474)&lt;E$25),$E$25/$E$29,0)</f>
        <v>0</v>
      </c>
      <c r="H475" s="94">
        <f t="shared" si="46"/>
        <v>0</v>
      </c>
      <c r="I475" s="94">
        <f t="shared" si="48"/>
        <v>0</v>
      </c>
      <c r="J475" s="320" t="str">
        <f t="shared" si="47"/>
        <v>2058–2059</v>
      </c>
      <c r="L475" s="356"/>
      <c r="N475" s="95"/>
    </row>
    <row r="476" spans="1:14" x14ac:dyDescent="0.3">
      <c r="A476" s="354">
        <v>58196</v>
      </c>
      <c r="B476" s="92">
        <f t="shared" si="43"/>
        <v>0</v>
      </c>
      <c r="C476" s="93"/>
      <c r="D476" s="94">
        <f t="shared" si="44"/>
        <v>0</v>
      </c>
      <c r="E476" s="355">
        <f t="shared" si="42"/>
        <v>0</v>
      </c>
      <c r="F476" s="94">
        <f t="shared" si="45"/>
        <v>0</v>
      </c>
      <c r="G476" s="94">
        <f>IF(AND(C476&lt;&gt;"",SUM(G$34:G475)&lt;E$25),$E$25/$E$29,0)</f>
        <v>0</v>
      </c>
      <c r="H476" s="94">
        <f t="shared" si="46"/>
        <v>0</v>
      </c>
      <c r="I476" s="94">
        <f t="shared" si="48"/>
        <v>0</v>
      </c>
      <c r="J476" s="320" t="str">
        <f t="shared" si="47"/>
        <v>2058–2059</v>
      </c>
      <c r="L476" s="356"/>
      <c r="N476" s="95"/>
    </row>
    <row r="477" spans="1:14" x14ac:dyDescent="0.3">
      <c r="A477" s="354">
        <v>58227</v>
      </c>
      <c r="B477" s="92">
        <f t="shared" si="43"/>
        <v>0</v>
      </c>
      <c r="C477" s="93"/>
      <c r="D477" s="94">
        <f t="shared" si="44"/>
        <v>0</v>
      </c>
      <c r="E477" s="355">
        <f t="shared" si="42"/>
        <v>0</v>
      </c>
      <c r="F477" s="94">
        <f t="shared" si="45"/>
        <v>0</v>
      </c>
      <c r="G477" s="94">
        <f>IF(AND(C477&lt;&gt;"",SUM(G$34:G476)&lt;E$25),$E$25/$E$29,0)</f>
        <v>0</v>
      </c>
      <c r="H477" s="94">
        <f t="shared" si="46"/>
        <v>0</v>
      </c>
      <c r="I477" s="94">
        <f t="shared" si="48"/>
        <v>0</v>
      </c>
      <c r="J477" s="320" t="str">
        <f t="shared" si="47"/>
        <v>2058–2059</v>
      </c>
      <c r="L477" s="356"/>
      <c r="N477" s="95"/>
    </row>
    <row r="478" spans="1:14" x14ac:dyDescent="0.3">
      <c r="A478" s="354">
        <v>58257</v>
      </c>
      <c r="B478" s="92">
        <f t="shared" si="43"/>
        <v>0</v>
      </c>
      <c r="C478" s="93"/>
      <c r="D478" s="94">
        <f t="shared" si="44"/>
        <v>0</v>
      </c>
      <c r="E478" s="355">
        <f t="shared" si="42"/>
        <v>0</v>
      </c>
      <c r="F478" s="94">
        <f t="shared" si="45"/>
        <v>0</v>
      </c>
      <c r="G478" s="94">
        <f>IF(AND(C478&lt;&gt;"",SUM(G$34:G477)&lt;E$25),$E$25/$E$29,0)</f>
        <v>0</v>
      </c>
      <c r="H478" s="94">
        <f t="shared" si="46"/>
        <v>0</v>
      </c>
      <c r="I478" s="94">
        <f t="shared" si="48"/>
        <v>0</v>
      </c>
      <c r="J478" s="320" t="str">
        <f t="shared" si="47"/>
        <v>2059–2060</v>
      </c>
      <c r="L478" s="356"/>
      <c r="N478" s="95"/>
    </row>
    <row r="479" spans="1:14" x14ac:dyDescent="0.3">
      <c r="A479" s="354">
        <v>58288</v>
      </c>
      <c r="B479" s="92">
        <f t="shared" si="43"/>
        <v>0</v>
      </c>
      <c r="C479" s="93"/>
      <c r="D479" s="94">
        <f t="shared" si="44"/>
        <v>0</v>
      </c>
      <c r="E479" s="355">
        <f t="shared" si="42"/>
        <v>0</v>
      </c>
      <c r="F479" s="94">
        <f t="shared" si="45"/>
        <v>0</v>
      </c>
      <c r="G479" s="94">
        <f>IF(AND(C479&lt;&gt;"",SUM(G$34:G478)&lt;E$25),$E$25/$E$29,0)</f>
        <v>0</v>
      </c>
      <c r="H479" s="94">
        <f t="shared" si="46"/>
        <v>0</v>
      </c>
      <c r="I479" s="94">
        <f t="shared" si="48"/>
        <v>0</v>
      </c>
      <c r="J479" s="320" t="str">
        <f t="shared" si="47"/>
        <v>2059–2060</v>
      </c>
      <c r="L479" s="356"/>
      <c r="N479" s="95"/>
    </row>
    <row r="480" spans="1:14" x14ac:dyDescent="0.3">
      <c r="A480" s="354">
        <v>58319</v>
      </c>
      <c r="B480" s="92">
        <f t="shared" si="43"/>
        <v>0</v>
      </c>
      <c r="C480" s="93"/>
      <c r="D480" s="94">
        <f t="shared" si="44"/>
        <v>0</v>
      </c>
      <c r="E480" s="355">
        <f t="shared" si="42"/>
        <v>0</v>
      </c>
      <c r="F480" s="94">
        <f t="shared" si="45"/>
        <v>0</v>
      </c>
      <c r="G480" s="94">
        <f>IF(AND(C480&lt;&gt;"",SUM(G$34:G479)&lt;E$25),$E$25/$E$29,0)</f>
        <v>0</v>
      </c>
      <c r="H480" s="94">
        <f t="shared" si="46"/>
        <v>0</v>
      </c>
      <c r="I480" s="94">
        <f t="shared" si="48"/>
        <v>0</v>
      </c>
      <c r="J480" s="320" t="str">
        <f t="shared" si="47"/>
        <v>2059–2060</v>
      </c>
      <c r="L480" s="356"/>
      <c r="N480" s="95"/>
    </row>
    <row r="481" spans="1:14" x14ac:dyDescent="0.3">
      <c r="A481" s="354">
        <v>58349</v>
      </c>
      <c r="B481" s="92">
        <f t="shared" si="43"/>
        <v>0</v>
      </c>
      <c r="C481" s="93"/>
      <c r="D481" s="94">
        <f t="shared" si="44"/>
        <v>0</v>
      </c>
      <c r="E481" s="355">
        <f t="shared" si="42"/>
        <v>0</v>
      </c>
      <c r="F481" s="94">
        <f t="shared" si="45"/>
        <v>0</v>
      </c>
      <c r="G481" s="94">
        <f>IF(AND(C481&lt;&gt;"",SUM(G$34:G480)&lt;E$25),$E$25/$E$29,0)</f>
        <v>0</v>
      </c>
      <c r="H481" s="94">
        <f t="shared" si="46"/>
        <v>0</v>
      </c>
      <c r="I481" s="94">
        <f t="shared" si="48"/>
        <v>0</v>
      </c>
      <c r="J481" s="320" t="str">
        <f t="shared" si="47"/>
        <v>2059–2060</v>
      </c>
      <c r="L481" s="356"/>
      <c r="N481" s="95"/>
    </row>
    <row r="482" spans="1:14" x14ac:dyDescent="0.3">
      <c r="A482" s="354">
        <v>58380</v>
      </c>
      <c r="B482" s="92">
        <f t="shared" si="43"/>
        <v>0</v>
      </c>
      <c r="C482" s="93"/>
      <c r="D482" s="94">
        <f t="shared" si="44"/>
        <v>0</v>
      </c>
      <c r="E482" s="355">
        <f t="shared" ref="E482:E545" si="49">C482-D482</f>
        <v>0</v>
      </c>
      <c r="F482" s="94">
        <f t="shared" si="45"/>
        <v>0</v>
      </c>
      <c r="G482" s="94">
        <f>IF(AND(C482&lt;&gt;"",SUM(G$34:G481)&lt;E$25),$E$25/$E$29,0)</f>
        <v>0</v>
      </c>
      <c r="H482" s="94">
        <f t="shared" si="46"/>
        <v>0</v>
      </c>
      <c r="I482" s="94">
        <f t="shared" si="48"/>
        <v>0</v>
      </c>
      <c r="J482" s="320" t="str">
        <f t="shared" si="47"/>
        <v>2059–2060</v>
      </c>
      <c r="L482" s="356"/>
      <c r="N482" s="95"/>
    </row>
    <row r="483" spans="1:14" x14ac:dyDescent="0.3">
      <c r="A483" s="354">
        <v>58410</v>
      </c>
      <c r="B483" s="92">
        <f t="shared" ref="B483:B546" si="50">IF(C483&gt;0,C483*-1,C483)</f>
        <v>0</v>
      </c>
      <c r="C483" s="93"/>
      <c r="D483" s="94">
        <f t="shared" ref="D483:D546" si="51">IF(C483="",0,IF($E$20="Beginning",IF(C482&lt;&gt;"",$F482*$E$16/12,0),IF(C482&lt;&gt;"",$F482*$E$16/12,$E$21*$E$16/12)))</f>
        <v>0</v>
      </c>
      <c r="E483" s="355">
        <f t="shared" si="49"/>
        <v>0</v>
      </c>
      <c r="F483" s="94">
        <f t="shared" ref="F483:F546" si="52">IF(C483="",0,IF(C482="",$E$21-E483,IF(C483&lt;&gt;"",F482-E483)))</f>
        <v>0</v>
      </c>
      <c r="G483" s="94">
        <f>IF(AND(C483&lt;&gt;"",SUM(G$34:G482)&lt;E$25),$E$25/$E$29,0)</f>
        <v>0</v>
      </c>
      <c r="H483" s="94">
        <f t="shared" ref="H483:H546" si="53">IF(C483&lt;&gt;"",G483+H482,0)</f>
        <v>0</v>
      </c>
      <c r="I483" s="94">
        <f t="shared" si="48"/>
        <v>0</v>
      </c>
      <c r="J483" s="320" t="str">
        <f t="shared" ref="J483:J546" si="54">IF(OR(MONTH(A483)=1,MONTH(A483)=2,MONTH(A483)=3,MONTH(A483)=4,MONTH(A483)=5,MONTH(A483)=6),YEAR(A483)-1&amp;"–"&amp;YEAR(A483),YEAR(A483)&amp;"–"&amp;YEAR(A483)+1)</f>
        <v>2059–2060</v>
      </c>
      <c r="L483" s="356"/>
      <c r="N483" s="95"/>
    </row>
    <row r="484" spans="1:14" x14ac:dyDescent="0.3">
      <c r="A484" s="354">
        <v>58441</v>
      </c>
      <c r="B484" s="92">
        <f t="shared" si="50"/>
        <v>0</v>
      </c>
      <c r="C484" s="93"/>
      <c r="D484" s="94">
        <f t="shared" si="51"/>
        <v>0</v>
      </c>
      <c r="E484" s="355">
        <f t="shared" si="49"/>
        <v>0</v>
      </c>
      <c r="F484" s="94">
        <f t="shared" si="52"/>
        <v>0</v>
      </c>
      <c r="G484" s="94">
        <f>IF(AND(C484&lt;&gt;"",SUM(G$34:G483)&lt;E$25),$E$25/$E$29,0)</f>
        <v>0</v>
      </c>
      <c r="H484" s="94">
        <f t="shared" si="53"/>
        <v>0</v>
      </c>
      <c r="I484" s="94">
        <f t="shared" ref="I484:I547" si="55">IF(C484&lt;&gt;"",$E$25-H484,0)</f>
        <v>0</v>
      </c>
      <c r="J484" s="320" t="str">
        <f t="shared" si="54"/>
        <v>2059–2060</v>
      </c>
      <c r="L484" s="356"/>
      <c r="N484" s="95"/>
    </row>
    <row r="485" spans="1:14" x14ac:dyDescent="0.3">
      <c r="A485" s="354">
        <v>58472</v>
      </c>
      <c r="B485" s="92">
        <f t="shared" si="50"/>
        <v>0</v>
      </c>
      <c r="C485" s="93"/>
      <c r="D485" s="94">
        <f t="shared" si="51"/>
        <v>0</v>
      </c>
      <c r="E485" s="355">
        <f t="shared" si="49"/>
        <v>0</v>
      </c>
      <c r="F485" s="94">
        <f t="shared" si="52"/>
        <v>0</v>
      </c>
      <c r="G485" s="94">
        <f>IF(AND(C485&lt;&gt;"",SUM(G$34:G484)&lt;E$25),$E$25/$E$29,0)</f>
        <v>0</v>
      </c>
      <c r="H485" s="94">
        <f t="shared" si="53"/>
        <v>0</v>
      </c>
      <c r="I485" s="94">
        <f t="shared" si="55"/>
        <v>0</v>
      </c>
      <c r="J485" s="320" t="str">
        <f t="shared" si="54"/>
        <v>2059–2060</v>
      </c>
      <c r="L485" s="356"/>
      <c r="N485" s="95"/>
    </row>
    <row r="486" spans="1:14" x14ac:dyDescent="0.3">
      <c r="A486" s="354">
        <v>58501</v>
      </c>
      <c r="B486" s="92">
        <f t="shared" si="50"/>
        <v>0</v>
      </c>
      <c r="C486" s="93"/>
      <c r="D486" s="94">
        <f t="shared" si="51"/>
        <v>0</v>
      </c>
      <c r="E486" s="355">
        <f t="shared" si="49"/>
        <v>0</v>
      </c>
      <c r="F486" s="94">
        <f t="shared" si="52"/>
        <v>0</v>
      </c>
      <c r="G486" s="94">
        <f>IF(AND(C486&lt;&gt;"",SUM(G$34:G485)&lt;E$25),$E$25/$E$29,0)</f>
        <v>0</v>
      </c>
      <c r="H486" s="94">
        <f t="shared" si="53"/>
        <v>0</v>
      </c>
      <c r="I486" s="94">
        <f t="shared" si="55"/>
        <v>0</v>
      </c>
      <c r="J486" s="320" t="str">
        <f t="shared" si="54"/>
        <v>2059–2060</v>
      </c>
      <c r="L486" s="356"/>
      <c r="N486" s="95"/>
    </row>
    <row r="487" spans="1:14" x14ac:dyDescent="0.3">
      <c r="A487" s="354">
        <v>58532</v>
      </c>
      <c r="B487" s="92">
        <f t="shared" si="50"/>
        <v>0</v>
      </c>
      <c r="C487" s="93"/>
      <c r="D487" s="94">
        <f t="shared" si="51"/>
        <v>0</v>
      </c>
      <c r="E487" s="355">
        <f t="shared" si="49"/>
        <v>0</v>
      </c>
      <c r="F487" s="94">
        <f t="shared" si="52"/>
        <v>0</v>
      </c>
      <c r="G487" s="94">
        <f>IF(AND(C487&lt;&gt;"",SUM(G$34:G486)&lt;E$25),$E$25/$E$29,0)</f>
        <v>0</v>
      </c>
      <c r="H487" s="94">
        <f t="shared" si="53"/>
        <v>0</v>
      </c>
      <c r="I487" s="94">
        <f t="shared" si="55"/>
        <v>0</v>
      </c>
      <c r="J487" s="320" t="str">
        <f t="shared" si="54"/>
        <v>2059–2060</v>
      </c>
      <c r="L487" s="356"/>
      <c r="N487" s="95"/>
    </row>
    <row r="488" spans="1:14" x14ac:dyDescent="0.3">
      <c r="A488" s="354">
        <v>58562</v>
      </c>
      <c r="B488" s="92">
        <f t="shared" si="50"/>
        <v>0</v>
      </c>
      <c r="C488" s="93"/>
      <c r="D488" s="94">
        <f t="shared" si="51"/>
        <v>0</v>
      </c>
      <c r="E488" s="355">
        <f t="shared" si="49"/>
        <v>0</v>
      </c>
      <c r="F488" s="94">
        <f t="shared" si="52"/>
        <v>0</v>
      </c>
      <c r="G488" s="94">
        <f>IF(AND(C488&lt;&gt;"",SUM(G$34:G487)&lt;E$25),$E$25/$E$29,0)</f>
        <v>0</v>
      </c>
      <c r="H488" s="94">
        <f t="shared" si="53"/>
        <v>0</v>
      </c>
      <c r="I488" s="94">
        <f t="shared" si="55"/>
        <v>0</v>
      </c>
      <c r="J488" s="320" t="str">
        <f t="shared" si="54"/>
        <v>2059–2060</v>
      </c>
      <c r="L488" s="356"/>
      <c r="N488" s="95"/>
    </row>
    <row r="489" spans="1:14" x14ac:dyDescent="0.3">
      <c r="A489" s="354">
        <v>58593</v>
      </c>
      <c r="B489" s="92">
        <f t="shared" si="50"/>
        <v>0</v>
      </c>
      <c r="C489" s="93"/>
      <c r="D489" s="94">
        <f t="shared" si="51"/>
        <v>0</v>
      </c>
      <c r="E489" s="355">
        <f t="shared" si="49"/>
        <v>0</v>
      </c>
      <c r="F489" s="94">
        <f t="shared" si="52"/>
        <v>0</v>
      </c>
      <c r="G489" s="94">
        <f>IF(AND(C489&lt;&gt;"",SUM(G$34:G488)&lt;E$25),$E$25/$E$29,0)</f>
        <v>0</v>
      </c>
      <c r="H489" s="94">
        <f t="shared" si="53"/>
        <v>0</v>
      </c>
      <c r="I489" s="94">
        <f t="shared" si="55"/>
        <v>0</v>
      </c>
      <c r="J489" s="320" t="str">
        <f t="shared" si="54"/>
        <v>2059–2060</v>
      </c>
      <c r="L489" s="356"/>
      <c r="N489" s="95"/>
    </row>
    <row r="490" spans="1:14" x14ac:dyDescent="0.3">
      <c r="A490" s="354">
        <v>58623</v>
      </c>
      <c r="B490" s="92">
        <f t="shared" si="50"/>
        <v>0</v>
      </c>
      <c r="C490" s="93"/>
      <c r="D490" s="94">
        <f t="shared" si="51"/>
        <v>0</v>
      </c>
      <c r="E490" s="355">
        <f t="shared" si="49"/>
        <v>0</v>
      </c>
      <c r="F490" s="94">
        <f t="shared" si="52"/>
        <v>0</v>
      </c>
      <c r="G490" s="94">
        <f>IF(AND(C490&lt;&gt;"",SUM(G$34:G489)&lt;E$25),$E$25/$E$29,0)</f>
        <v>0</v>
      </c>
      <c r="H490" s="94">
        <f t="shared" si="53"/>
        <v>0</v>
      </c>
      <c r="I490" s="94">
        <f t="shared" si="55"/>
        <v>0</v>
      </c>
      <c r="J490" s="320" t="str">
        <f t="shared" si="54"/>
        <v>2060–2061</v>
      </c>
      <c r="L490" s="356"/>
      <c r="N490" s="95"/>
    </row>
    <row r="491" spans="1:14" x14ac:dyDescent="0.3">
      <c r="A491" s="354">
        <v>58654</v>
      </c>
      <c r="B491" s="92">
        <f t="shared" si="50"/>
        <v>0</v>
      </c>
      <c r="C491" s="93"/>
      <c r="D491" s="94">
        <f t="shared" si="51"/>
        <v>0</v>
      </c>
      <c r="E491" s="355">
        <f t="shared" si="49"/>
        <v>0</v>
      </c>
      <c r="F491" s="94">
        <f t="shared" si="52"/>
        <v>0</v>
      </c>
      <c r="G491" s="94">
        <f>IF(AND(C491&lt;&gt;"",SUM(G$34:G490)&lt;E$25),$E$25/$E$29,0)</f>
        <v>0</v>
      </c>
      <c r="H491" s="94">
        <f t="shared" si="53"/>
        <v>0</v>
      </c>
      <c r="I491" s="94">
        <f t="shared" si="55"/>
        <v>0</v>
      </c>
      <c r="J491" s="320" t="str">
        <f t="shared" si="54"/>
        <v>2060–2061</v>
      </c>
      <c r="L491" s="356"/>
      <c r="N491" s="95"/>
    </row>
    <row r="492" spans="1:14" x14ac:dyDescent="0.3">
      <c r="A492" s="354">
        <v>58685</v>
      </c>
      <c r="B492" s="92">
        <f t="shared" si="50"/>
        <v>0</v>
      </c>
      <c r="C492" s="93"/>
      <c r="D492" s="94">
        <f t="shared" si="51"/>
        <v>0</v>
      </c>
      <c r="E492" s="355">
        <f t="shared" si="49"/>
        <v>0</v>
      </c>
      <c r="F492" s="94">
        <f t="shared" si="52"/>
        <v>0</v>
      </c>
      <c r="G492" s="94">
        <f>IF(AND(C492&lt;&gt;"",SUM(G$34:G491)&lt;E$25),$E$25/$E$29,0)</f>
        <v>0</v>
      </c>
      <c r="H492" s="94">
        <f t="shared" si="53"/>
        <v>0</v>
      </c>
      <c r="I492" s="94">
        <f t="shared" si="55"/>
        <v>0</v>
      </c>
      <c r="J492" s="320" t="str">
        <f t="shared" si="54"/>
        <v>2060–2061</v>
      </c>
      <c r="L492" s="356"/>
      <c r="N492" s="95"/>
    </row>
    <row r="493" spans="1:14" x14ac:dyDescent="0.3">
      <c r="A493" s="354">
        <v>58715</v>
      </c>
      <c r="B493" s="92">
        <f t="shared" si="50"/>
        <v>0</v>
      </c>
      <c r="C493" s="93"/>
      <c r="D493" s="94">
        <f t="shared" si="51"/>
        <v>0</v>
      </c>
      <c r="E493" s="355">
        <f t="shared" si="49"/>
        <v>0</v>
      </c>
      <c r="F493" s="94">
        <f t="shared" si="52"/>
        <v>0</v>
      </c>
      <c r="G493" s="94">
        <f>IF(AND(C493&lt;&gt;"",SUM(G$34:G492)&lt;E$25),$E$25/$E$29,0)</f>
        <v>0</v>
      </c>
      <c r="H493" s="94">
        <f t="shared" si="53"/>
        <v>0</v>
      </c>
      <c r="I493" s="94">
        <f t="shared" si="55"/>
        <v>0</v>
      </c>
      <c r="J493" s="320" t="str">
        <f t="shared" si="54"/>
        <v>2060–2061</v>
      </c>
      <c r="L493" s="356"/>
      <c r="N493" s="95"/>
    </row>
    <row r="494" spans="1:14" x14ac:dyDescent="0.3">
      <c r="A494" s="354">
        <v>58746</v>
      </c>
      <c r="B494" s="92">
        <f t="shared" si="50"/>
        <v>0</v>
      </c>
      <c r="C494" s="93"/>
      <c r="D494" s="94">
        <f t="shared" si="51"/>
        <v>0</v>
      </c>
      <c r="E494" s="355">
        <f t="shared" si="49"/>
        <v>0</v>
      </c>
      <c r="F494" s="94">
        <f t="shared" si="52"/>
        <v>0</v>
      </c>
      <c r="G494" s="94">
        <f>IF(AND(C494&lt;&gt;"",SUM(G$34:G493)&lt;E$25),$E$25/$E$29,0)</f>
        <v>0</v>
      </c>
      <c r="H494" s="94">
        <f t="shared" si="53"/>
        <v>0</v>
      </c>
      <c r="I494" s="94">
        <f t="shared" si="55"/>
        <v>0</v>
      </c>
      <c r="J494" s="320" t="str">
        <f t="shared" si="54"/>
        <v>2060–2061</v>
      </c>
      <c r="L494" s="356"/>
      <c r="N494" s="95"/>
    </row>
    <row r="495" spans="1:14" x14ac:dyDescent="0.3">
      <c r="A495" s="354">
        <v>58776</v>
      </c>
      <c r="B495" s="92">
        <f t="shared" si="50"/>
        <v>0</v>
      </c>
      <c r="C495" s="93"/>
      <c r="D495" s="94">
        <f t="shared" si="51"/>
        <v>0</v>
      </c>
      <c r="E495" s="355">
        <f t="shared" si="49"/>
        <v>0</v>
      </c>
      <c r="F495" s="94">
        <f t="shared" si="52"/>
        <v>0</v>
      </c>
      <c r="G495" s="94">
        <f>IF(AND(C495&lt;&gt;"",SUM(G$34:G494)&lt;E$25),$E$25/$E$29,0)</f>
        <v>0</v>
      </c>
      <c r="H495" s="94">
        <f t="shared" si="53"/>
        <v>0</v>
      </c>
      <c r="I495" s="94">
        <f t="shared" si="55"/>
        <v>0</v>
      </c>
      <c r="J495" s="320" t="str">
        <f t="shared" si="54"/>
        <v>2060–2061</v>
      </c>
      <c r="L495" s="356"/>
      <c r="N495" s="95"/>
    </row>
    <row r="496" spans="1:14" x14ac:dyDescent="0.3">
      <c r="A496" s="354">
        <v>58807</v>
      </c>
      <c r="B496" s="92">
        <f t="shared" si="50"/>
        <v>0</v>
      </c>
      <c r="C496" s="93"/>
      <c r="D496" s="94">
        <f t="shared" si="51"/>
        <v>0</v>
      </c>
      <c r="E496" s="355">
        <f t="shared" si="49"/>
        <v>0</v>
      </c>
      <c r="F496" s="94">
        <f t="shared" si="52"/>
        <v>0</v>
      </c>
      <c r="G496" s="94">
        <f>IF(AND(C496&lt;&gt;"",SUM(G$34:G495)&lt;E$25),$E$25/$E$29,0)</f>
        <v>0</v>
      </c>
      <c r="H496" s="94">
        <f t="shared" si="53"/>
        <v>0</v>
      </c>
      <c r="I496" s="94">
        <f t="shared" si="55"/>
        <v>0</v>
      </c>
      <c r="J496" s="320" t="str">
        <f t="shared" si="54"/>
        <v>2060–2061</v>
      </c>
      <c r="L496" s="356"/>
      <c r="N496" s="95"/>
    </row>
    <row r="497" spans="1:14" x14ac:dyDescent="0.3">
      <c r="A497" s="354">
        <v>58838</v>
      </c>
      <c r="B497" s="92">
        <f t="shared" si="50"/>
        <v>0</v>
      </c>
      <c r="C497" s="93"/>
      <c r="D497" s="94">
        <f t="shared" si="51"/>
        <v>0</v>
      </c>
      <c r="E497" s="355">
        <f t="shared" si="49"/>
        <v>0</v>
      </c>
      <c r="F497" s="94">
        <f t="shared" si="52"/>
        <v>0</v>
      </c>
      <c r="G497" s="94">
        <f>IF(AND(C497&lt;&gt;"",SUM(G$34:G496)&lt;E$25),$E$25/$E$29,0)</f>
        <v>0</v>
      </c>
      <c r="H497" s="94">
        <f t="shared" si="53"/>
        <v>0</v>
      </c>
      <c r="I497" s="94">
        <f t="shared" si="55"/>
        <v>0</v>
      </c>
      <c r="J497" s="320" t="str">
        <f t="shared" si="54"/>
        <v>2060–2061</v>
      </c>
      <c r="L497" s="356"/>
      <c r="N497" s="95"/>
    </row>
    <row r="498" spans="1:14" x14ac:dyDescent="0.3">
      <c r="A498" s="354">
        <v>58866</v>
      </c>
      <c r="B498" s="92">
        <f t="shared" si="50"/>
        <v>0</v>
      </c>
      <c r="C498" s="93"/>
      <c r="D498" s="94">
        <f t="shared" si="51"/>
        <v>0</v>
      </c>
      <c r="E498" s="355">
        <f t="shared" si="49"/>
        <v>0</v>
      </c>
      <c r="F498" s="94">
        <f t="shared" si="52"/>
        <v>0</v>
      </c>
      <c r="G498" s="94">
        <f>IF(AND(C498&lt;&gt;"",SUM(G$34:G497)&lt;E$25),$E$25/$E$29,0)</f>
        <v>0</v>
      </c>
      <c r="H498" s="94">
        <f t="shared" si="53"/>
        <v>0</v>
      </c>
      <c r="I498" s="94">
        <f t="shared" si="55"/>
        <v>0</v>
      </c>
      <c r="J498" s="320" t="str">
        <f t="shared" si="54"/>
        <v>2060–2061</v>
      </c>
      <c r="L498" s="356"/>
      <c r="N498" s="95"/>
    </row>
    <row r="499" spans="1:14" x14ac:dyDescent="0.3">
      <c r="A499" s="354">
        <v>58897</v>
      </c>
      <c r="B499" s="92">
        <f t="shared" si="50"/>
        <v>0</v>
      </c>
      <c r="C499" s="93"/>
      <c r="D499" s="94">
        <f t="shared" si="51"/>
        <v>0</v>
      </c>
      <c r="E499" s="355">
        <f t="shared" si="49"/>
        <v>0</v>
      </c>
      <c r="F499" s="94">
        <f t="shared" si="52"/>
        <v>0</v>
      </c>
      <c r="G499" s="94">
        <f>IF(AND(C499&lt;&gt;"",SUM(G$34:G498)&lt;E$25),$E$25/$E$29,0)</f>
        <v>0</v>
      </c>
      <c r="H499" s="94">
        <f t="shared" si="53"/>
        <v>0</v>
      </c>
      <c r="I499" s="94">
        <f t="shared" si="55"/>
        <v>0</v>
      </c>
      <c r="J499" s="320" t="str">
        <f t="shared" si="54"/>
        <v>2060–2061</v>
      </c>
      <c r="L499" s="356"/>
      <c r="N499" s="95"/>
    </row>
    <row r="500" spans="1:14" x14ac:dyDescent="0.3">
      <c r="A500" s="354">
        <v>58927</v>
      </c>
      <c r="B500" s="92">
        <f t="shared" si="50"/>
        <v>0</v>
      </c>
      <c r="C500" s="93"/>
      <c r="D500" s="94">
        <f t="shared" si="51"/>
        <v>0</v>
      </c>
      <c r="E500" s="355">
        <f t="shared" si="49"/>
        <v>0</v>
      </c>
      <c r="F500" s="94">
        <f t="shared" si="52"/>
        <v>0</v>
      </c>
      <c r="G500" s="94">
        <f>IF(AND(C500&lt;&gt;"",SUM(G$34:G499)&lt;E$25),$E$25/$E$29,0)</f>
        <v>0</v>
      </c>
      <c r="H500" s="94">
        <f t="shared" si="53"/>
        <v>0</v>
      </c>
      <c r="I500" s="94">
        <f t="shared" si="55"/>
        <v>0</v>
      </c>
      <c r="J500" s="320" t="str">
        <f t="shared" si="54"/>
        <v>2060–2061</v>
      </c>
      <c r="L500" s="356"/>
      <c r="N500" s="95"/>
    </row>
    <row r="501" spans="1:14" x14ac:dyDescent="0.3">
      <c r="A501" s="354">
        <v>58958</v>
      </c>
      <c r="B501" s="92">
        <f t="shared" si="50"/>
        <v>0</v>
      </c>
      <c r="C501" s="93"/>
      <c r="D501" s="94">
        <f t="shared" si="51"/>
        <v>0</v>
      </c>
      <c r="E501" s="355">
        <f t="shared" si="49"/>
        <v>0</v>
      </c>
      <c r="F501" s="94">
        <f t="shared" si="52"/>
        <v>0</v>
      </c>
      <c r="G501" s="94">
        <f>IF(AND(C501&lt;&gt;"",SUM(G$34:G500)&lt;E$25),$E$25/$E$29,0)</f>
        <v>0</v>
      </c>
      <c r="H501" s="94">
        <f t="shared" si="53"/>
        <v>0</v>
      </c>
      <c r="I501" s="94">
        <f t="shared" si="55"/>
        <v>0</v>
      </c>
      <c r="J501" s="320" t="str">
        <f t="shared" si="54"/>
        <v>2060–2061</v>
      </c>
      <c r="L501" s="356"/>
      <c r="N501" s="95"/>
    </row>
    <row r="502" spans="1:14" x14ac:dyDescent="0.3">
      <c r="A502" s="354">
        <v>58988</v>
      </c>
      <c r="B502" s="92">
        <f t="shared" si="50"/>
        <v>0</v>
      </c>
      <c r="C502" s="93"/>
      <c r="D502" s="94">
        <f t="shared" si="51"/>
        <v>0</v>
      </c>
      <c r="E502" s="355">
        <f t="shared" si="49"/>
        <v>0</v>
      </c>
      <c r="F502" s="94">
        <f t="shared" si="52"/>
        <v>0</v>
      </c>
      <c r="G502" s="94">
        <f>IF(AND(C502&lt;&gt;"",SUM(G$34:G501)&lt;E$25),$E$25/$E$29,0)</f>
        <v>0</v>
      </c>
      <c r="H502" s="94">
        <f t="shared" si="53"/>
        <v>0</v>
      </c>
      <c r="I502" s="94">
        <f t="shared" si="55"/>
        <v>0</v>
      </c>
      <c r="J502" s="320" t="str">
        <f t="shared" si="54"/>
        <v>2061–2062</v>
      </c>
      <c r="L502" s="356"/>
      <c r="N502" s="95"/>
    </row>
    <row r="503" spans="1:14" x14ac:dyDescent="0.3">
      <c r="A503" s="354">
        <v>59019</v>
      </c>
      <c r="B503" s="92">
        <f t="shared" si="50"/>
        <v>0</v>
      </c>
      <c r="C503" s="93"/>
      <c r="D503" s="94">
        <f t="shared" si="51"/>
        <v>0</v>
      </c>
      <c r="E503" s="355">
        <f t="shared" si="49"/>
        <v>0</v>
      </c>
      <c r="F503" s="94">
        <f t="shared" si="52"/>
        <v>0</v>
      </c>
      <c r="G503" s="94">
        <f>IF(AND(C503&lt;&gt;"",SUM(G$34:G502)&lt;E$25),$E$25/$E$29,0)</f>
        <v>0</v>
      </c>
      <c r="H503" s="94">
        <f t="shared" si="53"/>
        <v>0</v>
      </c>
      <c r="I503" s="94">
        <f t="shared" si="55"/>
        <v>0</v>
      </c>
      <c r="J503" s="320" t="str">
        <f t="shared" si="54"/>
        <v>2061–2062</v>
      </c>
      <c r="L503" s="356"/>
      <c r="N503" s="95"/>
    </row>
    <row r="504" spans="1:14" x14ac:dyDescent="0.3">
      <c r="A504" s="354">
        <v>59050</v>
      </c>
      <c r="B504" s="92">
        <f t="shared" si="50"/>
        <v>0</v>
      </c>
      <c r="C504" s="93"/>
      <c r="D504" s="94">
        <f t="shared" si="51"/>
        <v>0</v>
      </c>
      <c r="E504" s="355">
        <f t="shared" si="49"/>
        <v>0</v>
      </c>
      <c r="F504" s="94">
        <f t="shared" si="52"/>
        <v>0</v>
      </c>
      <c r="G504" s="94">
        <f>IF(AND(C504&lt;&gt;"",SUM(G$34:G503)&lt;E$25),$E$25/$E$29,0)</f>
        <v>0</v>
      </c>
      <c r="H504" s="94">
        <f t="shared" si="53"/>
        <v>0</v>
      </c>
      <c r="I504" s="94">
        <f t="shared" si="55"/>
        <v>0</v>
      </c>
      <c r="J504" s="320" t="str">
        <f t="shared" si="54"/>
        <v>2061–2062</v>
      </c>
      <c r="L504" s="356"/>
      <c r="N504" s="95"/>
    </row>
    <row r="505" spans="1:14" x14ac:dyDescent="0.3">
      <c r="A505" s="354">
        <v>59080</v>
      </c>
      <c r="B505" s="92">
        <f t="shared" si="50"/>
        <v>0</v>
      </c>
      <c r="C505" s="93"/>
      <c r="D505" s="94">
        <f t="shared" si="51"/>
        <v>0</v>
      </c>
      <c r="E505" s="355">
        <f t="shared" si="49"/>
        <v>0</v>
      </c>
      <c r="F505" s="94">
        <f t="shared" si="52"/>
        <v>0</v>
      </c>
      <c r="G505" s="94">
        <f>IF(AND(C505&lt;&gt;"",SUM(G$34:G504)&lt;E$25),$E$25/$E$29,0)</f>
        <v>0</v>
      </c>
      <c r="H505" s="94">
        <f t="shared" si="53"/>
        <v>0</v>
      </c>
      <c r="I505" s="94">
        <f t="shared" si="55"/>
        <v>0</v>
      </c>
      <c r="J505" s="320" t="str">
        <f t="shared" si="54"/>
        <v>2061–2062</v>
      </c>
      <c r="L505" s="356"/>
      <c r="N505" s="95"/>
    </row>
    <row r="506" spans="1:14" x14ac:dyDescent="0.3">
      <c r="A506" s="354">
        <v>59111</v>
      </c>
      <c r="B506" s="92">
        <f t="shared" si="50"/>
        <v>0</v>
      </c>
      <c r="C506" s="93"/>
      <c r="D506" s="94">
        <f t="shared" si="51"/>
        <v>0</v>
      </c>
      <c r="E506" s="355">
        <f t="shared" si="49"/>
        <v>0</v>
      </c>
      <c r="F506" s="94">
        <f t="shared" si="52"/>
        <v>0</v>
      </c>
      <c r="G506" s="94">
        <f>IF(AND(C506&lt;&gt;"",SUM(G$34:G505)&lt;E$25),$E$25/$E$29,0)</f>
        <v>0</v>
      </c>
      <c r="H506" s="94">
        <f t="shared" si="53"/>
        <v>0</v>
      </c>
      <c r="I506" s="94">
        <f t="shared" si="55"/>
        <v>0</v>
      </c>
      <c r="J506" s="320" t="str">
        <f t="shared" si="54"/>
        <v>2061–2062</v>
      </c>
      <c r="L506" s="356"/>
      <c r="N506" s="95"/>
    </row>
    <row r="507" spans="1:14" x14ac:dyDescent="0.3">
      <c r="A507" s="354">
        <v>59141</v>
      </c>
      <c r="B507" s="92">
        <f t="shared" si="50"/>
        <v>0</v>
      </c>
      <c r="C507" s="93"/>
      <c r="D507" s="94">
        <f t="shared" si="51"/>
        <v>0</v>
      </c>
      <c r="E507" s="355">
        <f t="shared" si="49"/>
        <v>0</v>
      </c>
      <c r="F507" s="94">
        <f t="shared" si="52"/>
        <v>0</v>
      </c>
      <c r="G507" s="94">
        <f>IF(AND(C507&lt;&gt;"",SUM(G$34:G506)&lt;E$25),$E$25/$E$29,0)</f>
        <v>0</v>
      </c>
      <c r="H507" s="94">
        <f t="shared" si="53"/>
        <v>0</v>
      </c>
      <c r="I507" s="94">
        <f t="shared" si="55"/>
        <v>0</v>
      </c>
      <c r="J507" s="320" t="str">
        <f t="shared" si="54"/>
        <v>2061–2062</v>
      </c>
      <c r="L507" s="356"/>
      <c r="N507" s="95"/>
    </row>
    <row r="508" spans="1:14" x14ac:dyDescent="0.3">
      <c r="A508" s="354">
        <v>59172</v>
      </c>
      <c r="B508" s="92">
        <f t="shared" si="50"/>
        <v>0</v>
      </c>
      <c r="C508" s="93"/>
      <c r="D508" s="94">
        <f t="shared" si="51"/>
        <v>0</v>
      </c>
      <c r="E508" s="355">
        <f t="shared" si="49"/>
        <v>0</v>
      </c>
      <c r="F508" s="94">
        <f t="shared" si="52"/>
        <v>0</v>
      </c>
      <c r="G508" s="94">
        <f>IF(AND(C508&lt;&gt;"",SUM(G$34:G507)&lt;E$25),$E$25/$E$29,0)</f>
        <v>0</v>
      </c>
      <c r="H508" s="94">
        <f t="shared" si="53"/>
        <v>0</v>
      </c>
      <c r="I508" s="94">
        <f t="shared" si="55"/>
        <v>0</v>
      </c>
      <c r="J508" s="320" t="str">
        <f t="shared" si="54"/>
        <v>2061–2062</v>
      </c>
      <c r="L508" s="356"/>
      <c r="N508" s="95"/>
    </row>
    <row r="509" spans="1:14" x14ac:dyDescent="0.3">
      <c r="A509" s="354">
        <v>59203</v>
      </c>
      <c r="B509" s="92">
        <f t="shared" si="50"/>
        <v>0</v>
      </c>
      <c r="C509" s="93"/>
      <c r="D509" s="94">
        <f t="shared" si="51"/>
        <v>0</v>
      </c>
      <c r="E509" s="355">
        <f t="shared" si="49"/>
        <v>0</v>
      </c>
      <c r="F509" s="94">
        <f t="shared" si="52"/>
        <v>0</v>
      </c>
      <c r="G509" s="94">
        <f>IF(AND(C509&lt;&gt;"",SUM(G$34:G508)&lt;E$25),$E$25/$E$29,0)</f>
        <v>0</v>
      </c>
      <c r="H509" s="94">
        <f t="shared" si="53"/>
        <v>0</v>
      </c>
      <c r="I509" s="94">
        <f t="shared" si="55"/>
        <v>0</v>
      </c>
      <c r="J509" s="320" t="str">
        <f t="shared" si="54"/>
        <v>2061–2062</v>
      </c>
      <c r="L509" s="356"/>
      <c r="N509" s="95"/>
    </row>
    <row r="510" spans="1:14" x14ac:dyDescent="0.3">
      <c r="A510" s="354">
        <v>59231</v>
      </c>
      <c r="B510" s="92">
        <f t="shared" si="50"/>
        <v>0</v>
      </c>
      <c r="C510" s="93"/>
      <c r="D510" s="94">
        <f t="shared" si="51"/>
        <v>0</v>
      </c>
      <c r="E510" s="355">
        <f t="shared" si="49"/>
        <v>0</v>
      </c>
      <c r="F510" s="94">
        <f t="shared" si="52"/>
        <v>0</v>
      </c>
      <c r="G510" s="94">
        <f>IF(AND(C510&lt;&gt;"",SUM(G$34:G509)&lt;E$25),$E$25/$E$29,0)</f>
        <v>0</v>
      </c>
      <c r="H510" s="94">
        <f t="shared" si="53"/>
        <v>0</v>
      </c>
      <c r="I510" s="94">
        <f t="shared" si="55"/>
        <v>0</v>
      </c>
      <c r="J510" s="320" t="str">
        <f t="shared" si="54"/>
        <v>2061–2062</v>
      </c>
      <c r="L510" s="356"/>
      <c r="N510" s="95"/>
    </row>
    <row r="511" spans="1:14" x14ac:dyDescent="0.3">
      <c r="A511" s="354">
        <v>59262</v>
      </c>
      <c r="B511" s="92">
        <f t="shared" si="50"/>
        <v>0</v>
      </c>
      <c r="C511" s="93"/>
      <c r="D511" s="94">
        <f t="shared" si="51"/>
        <v>0</v>
      </c>
      <c r="E511" s="355">
        <f t="shared" si="49"/>
        <v>0</v>
      </c>
      <c r="F511" s="94">
        <f t="shared" si="52"/>
        <v>0</v>
      </c>
      <c r="G511" s="94">
        <f>IF(AND(C511&lt;&gt;"",SUM(G$34:G510)&lt;E$25),$E$25/$E$29,0)</f>
        <v>0</v>
      </c>
      <c r="H511" s="94">
        <f t="shared" si="53"/>
        <v>0</v>
      </c>
      <c r="I511" s="94">
        <f t="shared" si="55"/>
        <v>0</v>
      </c>
      <c r="J511" s="320" t="str">
        <f t="shared" si="54"/>
        <v>2061–2062</v>
      </c>
      <c r="L511" s="356"/>
      <c r="N511" s="95"/>
    </row>
    <row r="512" spans="1:14" x14ac:dyDescent="0.3">
      <c r="A512" s="354">
        <v>59292</v>
      </c>
      <c r="B512" s="92">
        <f t="shared" si="50"/>
        <v>0</v>
      </c>
      <c r="C512" s="93"/>
      <c r="D512" s="94">
        <f t="shared" si="51"/>
        <v>0</v>
      </c>
      <c r="E512" s="355">
        <f t="shared" si="49"/>
        <v>0</v>
      </c>
      <c r="F512" s="94">
        <f t="shared" si="52"/>
        <v>0</v>
      </c>
      <c r="G512" s="94">
        <f>IF(AND(C512&lt;&gt;"",SUM(G$34:G511)&lt;E$25),$E$25/$E$29,0)</f>
        <v>0</v>
      </c>
      <c r="H512" s="94">
        <f t="shared" si="53"/>
        <v>0</v>
      </c>
      <c r="I512" s="94">
        <f t="shared" si="55"/>
        <v>0</v>
      </c>
      <c r="J512" s="320" t="str">
        <f t="shared" si="54"/>
        <v>2061–2062</v>
      </c>
      <c r="L512" s="356"/>
      <c r="N512" s="95"/>
    </row>
    <row r="513" spans="1:14" x14ac:dyDescent="0.3">
      <c r="A513" s="354">
        <v>59323</v>
      </c>
      <c r="B513" s="92">
        <f t="shared" si="50"/>
        <v>0</v>
      </c>
      <c r="C513" s="93"/>
      <c r="D513" s="94">
        <f t="shared" si="51"/>
        <v>0</v>
      </c>
      <c r="E513" s="355">
        <f t="shared" si="49"/>
        <v>0</v>
      </c>
      <c r="F513" s="94">
        <f t="shared" si="52"/>
        <v>0</v>
      </c>
      <c r="G513" s="94">
        <f>IF(AND(C513&lt;&gt;"",SUM(G$34:G512)&lt;E$25),$E$25/$E$29,0)</f>
        <v>0</v>
      </c>
      <c r="H513" s="94">
        <f t="shared" si="53"/>
        <v>0</v>
      </c>
      <c r="I513" s="94">
        <f t="shared" si="55"/>
        <v>0</v>
      </c>
      <c r="J513" s="320" t="str">
        <f t="shared" si="54"/>
        <v>2061–2062</v>
      </c>
      <c r="L513" s="356"/>
      <c r="N513" s="95"/>
    </row>
    <row r="514" spans="1:14" x14ac:dyDescent="0.3">
      <c r="A514" s="354">
        <v>59353</v>
      </c>
      <c r="B514" s="92">
        <f t="shared" si="50"/>
        <v>0</v>
      </c>
      <c r="C514" s="93"/>
      <c r="D514" s="94">
        <f t="shared" si="51"/>
        <v>0</v>
      </c>
      <c r="E514" s="355">
        <f t="shared" si="49"/>
        <v>0</v>
      </c>
      <c r="F514" s="94">
        <f t="shared" si="52"/>
        <v>0</v>
      </c>
      <c r="G514" s="94">
        <f>IF(AND(C514&lt;&gt;"",SUM(G$34:G513)&lt;E$25),$E$25/$E$29,0)</f>
        <v>0</v>
      </c>
      <c r="H514" s="94">
        <f t="shared" si="53"/>
        <v>0</v>
      </c>
      <c r="I514" s="94">
        <f t="shared" si="55"/>
        <v>0</v>
      </c>
      <c r="J514" s="320" t="str">
        <f t="shared" si="54"/>
        <v>2062–2063</v>
      </c>
      <c r="L514" s="356"/>
      <c r="N514" s="95"/>
    </row>
    <row r="515" spans="1:14" x14ac:dyDescent="0.3">
      <c r="A515" s="354">
        <v>59384</v>
      </c>
      <c r="B515" s="92">
        <f t="shared" si="50"/>
        <v>0</v>
      </c>
      <c r="C515" s="93"/>
      <c r="D515" s="94">
        <f t="shared" si="51"/>
        <v>0</v>
      </c>
      <c r="E515" s="355">
        <f t="shared" si="49"/>
        <v>0</v>
      </c>
      <c r="F515" s="94">
        <f t="shared" si="52"/>
        <v>0</v>
      </c>
      <c r="G515" s="94">
        <f>IF(AND(C515&lt;&gt;"",SUM(G$34:G514)&lt;E$25),$E$25/$E$29,0)</f>
        <v>0</v>
      </c>
      <c r="H515" s="94">
        <f t="shared" si="53"/>
        <v>0</v>
      </c>
      <c r="I515" s="94">
        <f t="shared" si="55"/>
        <v>0</v>
      </c>
      <c r="J515" s="320" t="str">
        <f t="shared" si="54"/>
        <v>2062–2063</v>
      </c>
      <c r="L515" s="356"/>
      <c r="N515" s="95"/>
    </row>
    <row r="516" spans="1:14" x14ac:dyDescent="0.3">
      <c r="A516" s="354">
        <v>59415</v>
      </c>
      <c r="B516" s="92">
        <f t="shared" si="50"/>
        <v>0</v>
      </c>
      <c r="C516" s="93"/>
      <c r="D516" s="94">
        <f t="shared" si="51"/>
        <v>0</v>
      </c>
      <c r="E516" s="355">
        <f t="shared" si="49"/>
        <v>0</v>
      </c>
      <c r="F516" s="94">
        <f t="shared" si="52"/>
        <v>0</v>
      </c>
      <c r="G516" s="94">
        <f>IF(AND(C516&lt;&gt;"",SUM(G$34:G515)&lt;E$25),$E$25/$E$29,0)</f>
        <v>0</v>
      </c>
      <c r="H516" s="94">
        <f t="shared" si="53"/>
        <v>0</v>
      </c>
      <c r="I516" s="94">
        <f t="shared" si="55"/>
        <v>0</v>
      </c>
      <c r="J516" s="320" t="str">
        <f t="shared" si="54"/>
        <v>2062–2063</v>
      </c>
      <c r="L516" s="356"/>
      <c r="N516" s="95"/>
    </row>
    <row r="517" spans="1:14" x14ac:dyDescent="0.3">
      <c r="A517" s="354">
        <v>59445</v>
      </c>
      <c r="B517" s="92">
        <f t="shared" si="50"/>
        <v>0</v>
      </c>
      <c r="C517" s="93"/>
      <c r="D517" s="94">
        <f t="shared" si="51"/>
        <v>0</v>
      </c>
      <c r="E517" s="355">
        <f t="shared" si="49"/>
        <v>0</v>
      </c>
      <c r="F517" s="94">
        <f t="shared" si="52"/>
        <v>0</v>
      </c>
      <c r="G517" s="94">
        <f>IF(AND(C517&lt;&gt;"",SUM(G$34:G516)&lt;E$25),$E$25/$E$29,0)</f>
        <v>0</v>
      </c>
      <c r="H517" s="94">
        <f t="shared" si="53"/>
        <v>0</v>
      </c>
      <c r="I517" s="94">
        <f t="shared" si="55"/>
        <v>0</v>
      </c>
      <c r="J517" s="320" t="str">
        <f t="shared" si="54"/>
        <v>2062–2063</v>
      </c>
      <c r="L517" s="356"/>
      <c r="N517" s="95"/>
    </row>
    <row r="518" spans="1:14" x14ac:dyDescent="0.3">
      <c r="A518" s="354">
        <v>59476</v>
      </c>
      <c r="B518" s="92">
        <f t="shared" si="50"/>
        <v>0</v>
      </c>
      <c r="C518" s="93"/>
      <c r="D518" s="94">
        <f t="shared" si="51"/>
        <v>0</v>
      </c>
      <c r="E518" s="355">
        <f t="shared" si="49"/>
        <v>0</v>
      </c>
      <c r="F518" s="94">
        <f t="shared" si="52"/>
        <v>0</v>
      </c>
      <c r="G518" s="94">
        <f>IF(AND(C518&lt;&gt;"",SUM(G$34:G517)&lt;E$25),$E$25/$E$29,0)</f>
        <v>0</v>
      </c>
      <c r="H518" s="94">
        <f t="shared" si="53"/>
        <v>0</v>
      </c>
      <c r="I518" s="94">
        <f t="shared" si="55"/>
        <v>0</v>
      </c>
      <c r="J518" s="320" t="str">
        <f t="shared" si="54"/>
        <v>2062–2063</v>
      </c>
      <c r="L518" s="356"/>
      <c r="N518" s="95"/>
    </row>
    <row r="519" spans="1:14" x14ac:dyDescent="0.3">
      <c r="A519" s="354">
        <v>59506</v>
      </c>
      <c r="B519" s="92">
        <f t="shared" si="50"/>
        <v>0</v>
      </c>
      <c r="C519" s="93"/>
      <c r="D519" s="94">
        <f t="shared" si="51"/>
        <v>0</v>
      </c>
      <c r="E519" s="355">
        <f t="shared" si="49"/>
        <v>0</v>
      </c>
      <c r="F519" s="94">
        <f t="shared" si="52"/>
        <v>0</v>
      </c>
      <c r="G519" s="94">
        <f>IF(AND(C519&lt;&gt;"",SUM(G$34:G518)&lt;E$25),$E$25/$E$29,0)</f>
        <v>0</v>
      </c>
      <c r="H519" s="94">
        <f t="shared" si="53"/>
        <v>0</v>
      </c>
      <c r="I519" s="94">
        <f t="shared" si="55"/>
        <v>0</v>
      </c>
      <c r="J519" s="320" t="str">
        <f t="shared" si="54"/>
        <v>2062–2063</v>
      </c>
      <c r="L519" s="356"/>
      <c r="N519" s="95"/>
    </row>
    <row r="520" spans="1:14" x14ac:dyDescent="0.3">
      <c r="A520" s="354">
        <v>59537</v>
      </c>
      <c r="B520" s="92">
        <f t="shared" si="50"/>
        <v>0</v>
      </c>
      <c r="C520" s="93"/>
      <c r="D520" s="94">
        <f t="shared" si="51"/>
        <v>0</v>
      </c>
      <c r="E520" s="355">
        <f t="shared" si="49"/>
        <v>0</v>
      </c>
      <c r="F520" s="94">
        <f t="shared" si="52"/>
        <v>0</v>
      </c>
      <c r="G520" s="94">
        <f>IF(AND(C520&lt;&gt;"",SUM(G$34:G519)&lt;E$25),$E$25/$E$29,0)</f>
        <v>0</v>
      </c>
      <c r="H520" s="94">
        <f t="shared" si="53"/>
        <v>0</v>
      </c>
      <c r="I520" s="94">
        <f t="shared" si="55"/>
        <v>0</v>
      </c>
      <c r="J520" s="320" t="str">
        <f t="shared" si="54"/>
        <v>2062–2063</v>
      </c>
      <c r="L520" s="356"/>
      <c r="N520" s="95"/>
    </row>
    <row r="521" spans="1:14" x14ac:dyDescent="0.3">
      <c r="A521" s="354">
        <v>59568</v>
      </c>
      <c r="B521" s="92">
        <f t="shared" si="50"/>
        <v>0</v>
      </c>
      <c r="C521" s="93"/>
      <c r="D521" s="94">
        <f t="shared" si="51"/>
        <v>0</v>
      </c>
      <c r="E521" s="355">
        <f t="shared" si="49"/>
        <v>0</v>
      </c>
      <c r="F521" s="94">
        <f t="shared" si="52"/>
        <v>0</v>
      </c>
      <c r="G521" s="94">
        <f>IF(AND(C521&lt;&gt;"",SUM(G$34:G520)&lt;E$25),$E$25/$E$29,0)</f>
        <v>0</v>
      </c>
      <c r="H521" s="94">
        <f t="shared" si="53"/>
        <v>0</v>
      </c>
      <c r="I521" s="94">
        <f t="shared" si="55"/>
        <v>0</v>
      </c>
      <c r="J521" s="320" t="str">
        <f t="shared" si="54"/>
        <v>2062–2063</v>
      </c>
      <c r="L521" s="356"/>
      <c r="N521" s="95"/>
    </row>
    <row r="522" spans="1:14" x14ac:dyDescent="0.3">
      <c r="A522" s="354">
        <v>59596</v>
      </c>
      <c r="B522" s="92">
        <f t="shared" si="50"/>
        <v>0</v>
      </c>
      <c r="C522" s="93"/>
      <c r="D522" s="94">
        <f t="shared" si="51"/>
        <v>0</v>
      </c>
      <c r="E522" s="355">
        <f t="shared" si="49"/>
        <v>0</v>
      </c>
      <c r="F522" s="94">
        <f t="shared" si="52"/>
        <v>0</v>
      </c>
      <c r="G522" s="94">
        <f>IF(AND(C522&lt;&gt;"",SUM(G$34:G521)&lt;E$25),$E$25/$E$29,0)</f>
        <v>0</v>
      </c>
      <c r="H522" s="94">
        <f t="shared" si="53"/>
        <v>0</v>
      </c>
      <c r="I522" s="94">
        <f t="shared" si="55"/>
        <v>0</v>
      </c>
      <c r="J522" s="320" t="str">
        <f t="shared" si="54"/>
        <v>2062–2063</v>
      </c>
      <c r="L522" s="356"/>
      <c r="N522" s="95"/>
    </row>
    <row r="523" spans="1:14" x14ac:dyDescent="0.3">
      <c r="A523" s="354">
        <v>59627</v>
      </c>
      <c r="B523" s="92">
        <f t="shared" si="50"/>
        <v>0</v>
      </c>
      <c r="C523" s="93"/>
      <c r="D523" s="94">
        <f t="shared" si="51"/>
        <v>0</v>
      </c>
      <c r="E523" s="355">
        <f t="shared" si="49"/>
        <v>0</v>
      </c>
      <c r="F523" s="94">
        <f t="shared" si="52"/>
        <v>0</v>
      </c>
      <c r="G523" s="94">
        <f>IF(AND(C523&lt;&gt;"",SUM(G$34:G522)&lt;E$25),$E$25/$E$29,0)</f>
        <v>0</v>
      </c>
      <c r="H523" s="94">
        <f t="shared" si="53"/>
        <v>0</v>
      </c>
      <c r="I523" s="94">
        <f t="shared" si="55"/>
        <v>0</v>
      </c>
      <c r="J523" s="320" t="str">
        <f t="shared" si="54"/>
        <v>2062–2063</v>
      </c>
      <c r="L523" s="356"/>
      <c r="N523" s="95"/>
    </row>
    <row r="524" spans="1:14" x14ac:dyDescent="0.3">
      <c r="A524" s="354">
        <v>59657</v>
      </c>
      <c r="B524" s="92">
        <f t="shared" si="50"/>
        <v>0</v>
      </c>
      <c r="C524" s="93"/>
      <c r="D524" s="94">
        <f t="shared" si="51"/>
        <v>0</v>
      </c>
      <c r="E524" s="355">
        <f t="shared" si="49"/>
        <v>0</v>
      </c>
      <c r="F524" s="94">
        <f t="shared" si="52"/>
        <v>0</v>
      </c>
      <c r="G524" s="94">
        <f>IF(AND(C524&lt;&gt;"",SUM(G$34:G523)&lt;E$25),$E$25/$E$29,0)</f>
        <v>0</v>
      </c>
      <c r="H524" s="94">
        <f t="shared" si="53"/>
        <v>0</v>
      </c>
      <c r="I524" s="94">
        <f t="shared" si="55"/>
        <v>0</v>
      </c>
      <c r="J524" s="320" t="str">
        <f t="shared" si="54"/>
        <v>2062–2063</v>
      </c>
      <c r="L524" s="356"/>
      <c r="N524" s="95"/>
    </row>
    <row r="525" spans="1:14" x14ac:dyDescent="0.3">
      <c r="A525" s="354">
        <v>59688</v>
      </c>
      <c r="B525" s="92">
        <f t="shared" si="50"/>
        <v>0</v>
      </c>
      <c r="C525" s="93"/>
      <c r="D525" s="94">
        <f t="shared" si="51"/>
        <v>0</v>
      </c>
      <c r="E525" s="355">
        <f t="shared" si="49"/>
        <v>0</v>
      </c>
      <c r="F525" s="94">
        <f t="shared" si="52"/>
        <v>0</v>
      </c>
      <c r="G525" s="94">
        <f>IF(AND(C525&lt;&gt;"",SUM(G$34:G524)&lt;E$25),$E$25/$E$29,0)</f>
        <v>0</v>
      </c>
      <c r="H525" s="94">
        <f t="shared" si="53"/>
        <v>0</v>
      </c>
      <c r="I525" s="94">
        <f t="shared" si="55"/>
        <v>0</v>
      </c>
      <c r="J525" s="320" t="str">
        <f t="shared" si="54"/>
        <v>2062–2063</v>
      </c>
      <c r="L525" s="356"/>
      <c r="N525" s="95"/>
    </row>
    <row r="526" spans="1:14" x14ac:dyDescent="0.3">
      <c r="A526" s="354">
        <v>59718</v>
      </c>
      <c r="B526" s="92">
        <f t="shared" si="50"/>
        <v>0</v>
      </c>
      <c r="C526" s="93"/>
      <c r="D526" s="94">
        <f t="shared" si="51"/>
        <v>0</v>
      </c>
      <c r="E526" s="355">
        <f t="shared" si="49"/>
        <v>0</v>
      </c>
      <c r="F526" s="94">
        <f t="shared" si="52"/>
        <v>0</v>
      </c>
      <c r="G526" s="94">
        <f>IF(AND(C526&lt;&gt;"",SUM(G$34:G525)&lt;E$25),$E$25/$E$29,0)</f>
        <v>0</v>
      </c>
      <c r="H526" s="94">
        <f t="shared" si="53"/>
        <v>0</v>
      </c>
      <c r="I526" s="94">
        <f t="shared" si="55"/>
        <v>0</v>
      </c>
      <c r="J526" s="320" t="str">
        <f t="shared" si="54"/>
        <v>2063–2064</v>
      </c>
      <c r="L526" s="356"/>
      <c r="N526" s="95"/>
    </row>
    <row r="527" spans="1:14" x14ac:dyDescent="0.3">
      <c r="A527" s="354">
        <v>59749</v>
      </c>
      <c r="B527" s="92">
        <f t="shared" si="50"/>
        <v>0</v>
      </c>
      <c r="C527" s="93"/>
      <c r="D527" s="94">
        <f t="shared" si="51"/>
        <v>0</v>
      </c>
      <c r="E527" s="355">
        <f t="shared" si="49"/>
        <v>0</v>
      </c>
      <c r="F527" s="94">
        <f t="shared" si="52"/>
        <v>0</v>
      </c>
      <c r="G527" s="94">
        <f>IF(AND(C527&lt;&gt;"",SUM(G$34:G526)&lt;E$25),$E$25/$E$29,0)</f>
        <v>0</v>
      </c>
      <c r="H527" s="94">
        <f t="shared" si="53"/>
        <v>0</v>
      </c>
      <c r="I527" s="94">
        <f t="shared" si="55"/>
        <v>0</v>
      </c>
      <c r="J527" s="320" t="str">
        <f t="shared" si="54"/>
        <v>2063–2064</v>
      </c>
      <c r="L527" s="356"/>
      <c r="N527" s="95"/>
    </row>
    <row r="528" spans="1:14" x14ac:dyDescent="0.3">
      <c r="A528" s="354">
        <v>59780</v>
      </c>
      <c r="B528" s="92">
        <f t="shared" si="50"/>
        <v>0</v>
      </c>
      <c r="C528" s="93"/>
      <c r="D528" s="94">
        <f t="shared" si="51"/>
        <v>0</v>
      </c>
      <c r="E528" s="355">
        <f t="shared" si="49"/>
        <v>0</v>
      </c>
      <c r="F528" s="94">
        <f t="shared" si="52"/>
        <v>0</v>
      </c>
      <c r="G528" s="94">
        <f>IF(AND(C528&lt;&gt;"",SUM(G$34:G527)&lt;E$25),$E$25/$E$29,0)</f>
        <v>0</v>
      </c>
      <c r="H528" s="94">
        <f t="shared" si="53"/>
        <v>0</v>
      </c>
      <c r="I528" s="94">
        <f t="shared" si="55"/>
        <v>0</v>
      </c>
      <c r="J528" s="320" t="str">
        <f t="shared" si="54"/>
        <v>2063–2064</v>
      </c>
      <c r="L528" s="356"/>
      <c r="N528" s="95"/>
    </row>
    <row r="529" spans="1:14" x14ac:dyDescent="0.3">
      <c r="A529" s="354">
        <v>59810</v>
      </c>
      <c r="B529" s="92">
        <f t="shared" si="50"/>
        <v>0</v>
      </c>
      <c r="C529" s="93"/>
      <c r="D529" s="94">
        <f t="shared" si="51"/>
        <v>0</v>
      </c>
      <c r="E529" s="355">
        <f t="shared" si="49"/>
        <v>0</v>
      </c>
      <c r="F529" s="94">
        <f t="shared" si="52"/>
        <v>0</v>
      </c>
      <c r="G529" s="94">
        <f>IF(AND(C529&lt;&gt;"",SUM(G$34:G528)&lt;E$25),$E$25/$E$29,0)</f>
        <v>0</v>
      </c>
      <c r="H529" s="94">
        <f t="shared" si="53"/>
        <v>0</v>
      </c>
      <c r="I529" s="94">
        <f t="shared" si="55"/>
        <v>0</v>
      </c>
      <c r="J529" s="320" t="str">
        <f t="shared" si="54"/>
        <v>2063–2064</v>
      </c>
      <c r="L529" s="356"/>
      <c r="N529" s="95"/>
    </row>
    <row r="530" spans="1:14" x14ac:dyDescent="0.3">
      <c r="A530" s="354">
        <v>59841</v>
      </c>
      <c r="B530" s="92">
        <f t="shared" si="50"/>
        <v>0</v>
      </c>
      <c r="C530" s="93"/>
      <c r="D530" s="94">
        <f t="shared" si="51"/>
        <v>0</v>
      </c>
      <c r="E530" s="355">
        <f t="shared" si="49"/>
        <v>0</v>
      </c>
      <c r="F530" s="94">
        <f t="shared" si="52"/>
        <v>0</v>
      </c>
      <c r="G530" s="94">
        <f>IF(AND(C530&lt;&gt;"",SUM(G$34:G529)&lt;E$25),$E$25/$E$29,0)</f>
        <v>0</v>
      </c>
      <c r="H530" s="94">
        <f t="shared" si="53"/>
        <v>0</v>
      </c>
      <c r="I530" s="94">
        <f t="shared" si="55"/>
        <v>0</v>
      </c>
      <c r="J530" s="320" t="str">
        <f t="shared" si="54"/>
        <v>2063–2064</v>
      </c>
      <c r="L530" s="356"/>
      <c r="N530" s="95"/>
    </row>
    <row r="531" spans="1:14" x14ac:dyDescent="0.3">
      <c r="A531" s="354">
        <v>59871</v>
      </c>
      <c r="B531" s="92">
        <f t="shared" si="50"/>
        <v>0</v>
      </c>
      <c r="C531" s="93"/>
      <c r="D531" s="94">
        <f t="shared" si="51"/>
        <v>0</v>
      </c>
      <c r="E531" s="355">
        <f t="shared" si="49"/>
        <v>0</v>
      </c>
      <c r="F531" s="94">
        <f t="shared" si="52"/>
        <v>0</v>
      </c>
      <c r="G531" s="94">
        <f>IF(AND(C531&lt;&gt;"",SUM(G$34:G530)&lt;E$25),$E$25/$E$29,0)</f>
        <v>0</v>
      </c>
      <c r="H531" s="94">
        <f t="shared" si="53"/>
        <v>0</v>
      </c>
      <c r="I531" s="94">
        <f t="shared" si="55"/>
        <v>0</v>
      </c>
      <c r="J531" s="320" t="str">
        <f t="shared" si="54"/>
        <v>2063–2064</v>
      </c>
      <c r="L531" s="356"/>
      <c r="N531" s="95"/>
    </row>
    <row r="532" spans="1:14" x14ac:dyDescent="0.3">
      <c r="A532" s="354">
        <v>59902</v>
      </c>
      <c r="B532" s="92">
        <f t="shared" si="50"/>
        <v>0</v>
      </c>
      <c r="C532" s="93"/>
      <c r="D532" s="94">
        <f t="shared" si="51"/>
        <v>0</v>
      </c>
      <c r="E532" s="355">
        <f t="shared" si="49"/>
        <v>0</v>
      </c>
      <c r="F532" s="94">
        <f t="shared" si="52"/>
        <v>0</v>
      </c>
      <c r="G532" s="94">
        <f>IF(AND(C532&lt;&gt;"",SUM(G$34:G531)&lt;E$25),$E$25/$E$29,0)</f>
        <v>0</v>
      </c>
      <c r="H532" s="94">
        <f t="shared" si="53"/>
        <v>0</v>
      </c>
      <c r="I532" s="94">
        <f t="shared" si="55"/>
        <v>0</v>
      </c>
      <c r="J532" s="320" t="str">
        <f t="shared" si="54"/>
        <v>2063–2064</v>
      </c>
      <c r="L532" s="356"/>
      <c r="N532" s="95"/>
    </row>
    <row r="533" spans="1:14" x14ac:dyDescent="0.3">
      <c r="A533" s="354">
        <v>59933</v>
      </c>
      <c r="B533" s="92">
        <f t="shared" si="50"/>
        <v>0</v>
      </c>
      <c r="C533" s="93"/>
      <c r="D533" s="94">
        <f t="shared" si="51"/>
        <v>0</v>
      </c>
      <c r="E533" s="355">
        <f t="shared" si="49"/>
        <v>0</v>
      </c>
      <c r="F533" s="94">
        <f t="shared" si="52"/>
        <v>0</v>
      </c>
      <c r="G533" s="94">
        <f>IF(AND(C533&lt;&gt;"",SUM(G$34:G532)&lt;E$25),$E$25/$E$29,0)</f>
        <v>0</v>
      </c>
      <c r="H533" s="94">
        <f t="shared" si="53"/>
        <v>0</v>
      </c>
      <c r="I533" s="94">
        <f t="shared" si="55"/>
        <v>0</v>
      </c>
      <c r="J533" s="320" t="str">
        <f t="shared" si="54"/>
        <v>2063–2064</v>
      </c>
      <c r="L533" s="356"/>
      <c r="N533" s="95"/>
    </row>
    <row r="534" spans="1:14" x14ac:dyDescent="0.3">
      <c r="A534" s="354">
        <v>59962</v>
      </c>
      <c r="B534" s="92">
        <f t="shared" si="50"/>
        <v>0</v>
      </c>
      <c r="C534" s="93"/>
      <c r="D534" s="94">
        <f t="shared" si="51"/>
        <v>0</v>
      </c>
      <c r="E534" s="355">
        <f t="shared" si="49"/>
        <v>0</v>
      </c>
      <c r="F534" s="94">
        <f t="shared" si="52"/>
        <v>0</v>
      </c>
      <c r="G534" s="94">
        <f>IF(AND(C534&lt;&gt;"",SUM(G$34:G533)&lt;E$25),$E$25/$E$29,0)</f>
        <v>0</v>
      </c>
      <c r="H534" s="94">
        <f t="shared" si="53"/>
        <v>0</v>
      </c>
      <c r="I534" s="94">
        <f t="shared" si="55"/>
        <v>0</v>
      </c>
      <c r="J534" s="320" t="str">
        <f t="shared" si="54"/>
        <v>2063–2064</v>
      </c>
      <c r="L534" s="356"/>
      <c r="N534" s="95"/>
    </row>
    <row r="535" spans="1:14" x14ac:dyDescent="0.3">
      <c r="A535" s="354">
        <v>59993</v>
      </c>
      <c r="B535" s="92">
        <f t="shared" si="50"/>
        <v>0</v>
      </c>
      <c r="C535" s="93"/>
      <c r="D535" s="94">
        <f t="shared" si="51"/>
        <v>0</v>
      </c>
      <c r="E535" s="355">
        <f t="shared" si="49"/>
        <v>0</v>
      </c>
      <c r="F535" s="94">
        <f t="shared" si="52"/>
        <v>0</v>
      </c>
      <c r="G535" s="94">
        <f>IF(AND(C535&lt;&gt;"",SUM(G$34:G534)&lt;E$25),$E$25/$E$29,0)</f>
        <v>0</v>
      </c>
      <c r="H535" s="94">
        <f t="shared" si="53"/>
        <v>0</v>
      </c>
      <c r="I535" s="94">
        <f t="shared" si="55"/>
        <v>0</v>
      </c>
      <c r="J535" s="320" t="str">
        <f t="shared" si="54"/>
        <v>2063–2064</v>
      </c>
      <c r="L535" s="356"/>
      <c r="N535" s="95"/>
    </row>
    <row r="536" spans="1:14" x14ac:dyDescent="0.3">
      <c r="A536" s="354">
        <v>60023</v>
      </c>
      <c r="B536" s="92">
        <f t="shared" si="50"/>
        <v>0</v>
      </c>
      <c r="C536" s="93"/>
      <c r="D536" s="94">
        <f t="shared" si="51"/>
        <v>0</v>
      </c>
      <c r="E536" s="355">
        <f t="shared" si="49"/>
        <v>0</v>
      </c>
      <c r="F536" s="94">
        <f t="shared" si="52"/>
        <v>0</v>
      </c>
      <c r="G536" s="94">
        <f>IF(AND(C536&lt;&gt;"",SUM(G$34:G535)&lt;E$25),$E$25/$E$29,0)</f>
        <v>0</v>
      </c>
      <c r="H536" s="94">
        <f t="shared" si="53"/>
        <v>0</v>
      </c>
      <c r="I536" s="94">
        <f t="shared" si="55"/>
        <v>0</v>
      </c>
      <c r="J536" s="320" t="str">
        <f t="shared" si="54"/>
        <v>2063–2064</v>
      </c>
      <c r="L536" s="356"/>
      <c r="N536" s="95"/>
    </row>
    <row r="537" spans="1:14" x14ac:dyDescent="0.3">
      <c r="A537" s="354">
        <v>60054</v>
      </c>
      <c r="B537" s="92">
        <f t="shared" si="50"/>
        <v>0</v>
      </c>
      <c r="C537" s="93"/>
      <c r="D537" s="94">
        <f t="shared" si="51"/>
        <v>0</v>
      </c>
      <c r="E537" s="355">
        <f t="shared" si="49"/>
        <v>0</v>
      </c>
      <c r="F537" s="94">
        <f t="shared" si="52"/>
        <v>0</v>
      </c>
      <c r="G537" s="94">
        <f>IF(AND(C537&lt;&gt;"",SUM(G$34:G536)&lt;E$25),$E$25/$E$29,0)</f>
        <v>0</v>
      </c>
      <c r="H537" s="94">
        <f t="shared" si="53"/>
        <v>0</v>
      </c>
      <c r="I537" s="94">
        <f t="shared" si="55"/>
        <v>0</v>
      </c>
      <c r="J537" s="320" t="str">
        <f t="shared" si="54"/>
        <v>2063–2064</v>
      </c>
      <c r="L537" s="356"/>
      <c r="N537" s="95"/>
    </row>
    <row r="538" spans="1:14" x14ac:dyDescent="0.3">
      <c r="A538" s="354">
        <v>60084</v>
      </c>
      <c r="B538" s="92">
        <f t="shared" si="50"/>
        <v>0</v>
      </c>
      <c r="C538" s="93"/>
      <c r="D538" s="94">
        <f t="shared" si="51"/>
        <v>0</v>
      </c>
      <c r="E538" s="355">
        <f t="shared" si="49"/>
        <v>0</v>
      </c>
      <c r="F538" s="94">
        <f t="shared" si="52"/>
        <v>0</v>
      </c>
      <c r="G538" s="94">
        <f>IF(AND(C538&lt;&gt;"",SUM(G$34:G537)&lt;E$25),$E$25/$E$29,0)</f>
        <v>0</v>
      </c>
      <c r="H538" s="94">
        <f t="shared" si="53"/>
        <v>0</v>
      </c>
      <c r="I538" s="94">
        <f t="shared" si="55"/>
        <v>0</v>
      </c>
      <c r="J538" s="320" t="str">
        <f t="shared" si="54"/>
        <v>2064–2065</v>
      </c>
      <c r="L538" s="356"/>
      <c r="N538" s="95"/>
    </row>
    <row r="539" spans="1:14" x14ac:dyDescent="0.3">
      <c r="A539" s="354">
        <v>60115</v>
      </c>
      <c r="B539" s="92">
        <f t="shared" si="50"/>
        <v>0</v>
      </c>
      <c r="C539" s="93"/>
      <c r="D539" s="94">
        <f t="shared" si="51"/>
        <v>0</v>
      </c>
      <c r="E539" s="355">
        <f t="shared" si="49"/>
        <v>0</v>
      </c>
      <c r="F539" s="94">
        <f t="shared" si="52"/>
        <v>0</v>
      </c>
      <c r="G539" s="94">
        <f>IF(AND(C539&lt;&gt;"",SUM(G$34:G538)&lt;E$25),$E$25/$E$29,0)</f>
        <v>0</v>
      </c>
      <c r="H539" s="94">
        <f t="shared" si="53"/>
        <v>0</v>
      </c>
      <c r="I539" s="94">
        <f t="shared" si="55"/>
        <v>0</v>
      </c>
      <c r="J539" s="320" t="str">
        <f t="shared" si="54"/>
        <v>2064–2065</v>
      </c>
      <c r="L539" s="356"/>
      <c r="N539" s="95"/>
    </row>
    <row r="540" spans="1:14" x14ac:dyDescent="0.3">
      <c r="A540" s="354">
        <v>60146</v>
      </c>
      <c r="B540" s="92">
        <f t="shared" si="50"/>
        <v>0</v>
      </c>
      <c r="C540" s="93"/>
      <c r="D540" s="94">
        <f t="shared" si="51"/>
        <v>0</v>
      </c>
      <c r="E540" s="355">
        <f t="shared" si="49"/>
        <v>0</v>
      </c>
      <c r="F540" s="94">
        <f t="shared" si="52"/>
        <v>0</v>
      </c>
      <c r="G540" s="94">
        <f>IF(AND(C540&lt;&gt;"",SUM(G$34:G539)&lt;E$25),$E$25/$E$29,0)</f>
        <v>0</v>
      </c>
      <c r="H540" s="94">
        <f t="shared" si="53"/>
        <v>0</v>
      </c>
      <c r="I540" s="94">
        <f t="shared" si="55"/>
        <v>0</v>
      </c>
      <c r="J540" s="320" t="str">
        <f t="shared" si="54"/>
        <v>2064–2065</v>
      </c>
      <c r="L540" s="356"/>
      <c r="N540" s="95"/>
    </row>
    <row r="541" spans="1:14" x14ac:dyDescent="0.3">
      <c r="A541" s="354">
        <v>60176</v>
      </c>
      <c r="B541" s="92">
        <f t="shared" si="50"/>
        <v>0</v>
      </c>
      <c r="C541" s="93"/>
      <c r="D541" s="94">
        <f t="shared" si="51"/>
        <v>0</v>
      </c>
      <c r="E541" s="355">
        <f t="shared" si="49"/>
        <v>0</v>
      </c>
      <c r="F541" s="94">
        <f t="shared" si="52"/>
        <v>0</v>
      </c>
      <c r="G541" s="94">
        <f>IF(AND(C541&lt;&gt;"",SUM(G$34:G540)&lt;E$25),$E$25/$E$29,0)</f>
        <v>0</v>
      </c>
      <c r="H541" s="94">
        <f t="shared" si="53"/>
        <v>0</v>
      </c>
      <c r="I541" s="94">
        <f t="shared" si="55"/>
        <v>0</v>
      </c>
      <c r="J541" s="320" t="str">
        <f t="shared" si="54"/>
        <v>2064–2065</v>
      </c>
      <c r="L541" s="356"/>
      <c r="N541" s="95"/>
    </row>
    <row r="542" spans="1:14" x14ac:dyDescent="0.3">
      <c r="A542" s="354">
        <v>60207</v>
      </c>
      <c r="B542" s="92">
        <f t="shared" si="50"/>
        <v>0</v>
      </c>
      <c r="C542" s="93"/>
      <c r="D542" s="94">
        <f t="shared" si="51"/>
        <v>0</v>
      </c>
      <c r="E542" s="355">
        <f t="shared" si="49"/>
        <v>0</v>
      </c>
      <c r="F542" s="94">
        <f t="shared" si="52"/>
        <v>0</v>
      </c>
      <c r="G542" s="94">
        <f>IF(AND(C542&lt;&gt;"",SUM(G$34:G541)&lt;E$25),$E$25/$E$29,0)</f>
        <v>0</v>
      </c>
      <c r="H542" s="94">
        <f t="shared" si="53"/>
        <v>0</v>
      </c>
      <c r="I542" s="94">
        <f t="shared" si="55"/>
        <v>0</v>
      </c>
      <c r="J542" s="320" t="str">
        <f t="shared" si="54"/>
        <v>2064–2065</v>
      </c>
      <c r="L542" s="356"/>
      <c r="N542" s="95"/>
    </row>
    <row r="543" spans="1:14" x14ac:dyDescent="0.3">
      <c r="A543" s="354">
        <v>60237</v>
      </c>
      <c r="B543" s="92">
        <f t="shared" si="50"/>
        <v>0</v>
      </c>
      <c r="C543" s="93"/>
      <c r="D543" s="94">
        <f t="shared" si="51"/>
        <v>0</v>
      </c>
      <c r="E543" s="355">
        <f t="shared" si="49"/>
        <v>0</v>
      </c>
      <c r="F543" s="94">
        <f t="shared" si="52"/>
        <v>0</v>
      </c>
      <c r="G543" s="94">
        <f>IF(AND(C543&lt;&gt;"",SUM(G$34:G542)&lt;E$25),$E$25/$E$29,0)</f>
        <v>0</v>
      </c>
      <c r="H543" s="94">
        <f t="shared" si="53"/>
        <v>0</v>
      </c>
      <c r="I543" s="94">
        <f t="shared" si="55"/>
        <v>0</v>
      </c>
      <c r="J543" s="320" t="str">
        <f t="shared" si="54"/>
        <v>2064–2065</v>
      </c>
      <c r="L543" s="356"/>
      <c r="N543" s="95"/>
    </row>
    <row r="544" spans="1:14" x14ac:dyDescent="0.3">
      <c r="A544" s="354">
        <v>60268</v>
      </c>
      <c r="B544" s="92">
        <f t="shared" si="50"/>
        <v>0</v>
      </c>
      <c r="C544" s="93"/>
      <c r="D544" s="94">
        <f t="shared" si="51"/>
        <v>0</v>
      </c>
      <c r="E544" s="355">
        <f t="shared" si="49"/>
        <v>0</v>
      </c>
      <c r="F544" s="94">
        <f t="shared" si="52"/>
        <v>0</v>
      </c>
      <c r="G544" s="94">
        <f>IF(AND(C544&lt;&gt;"",SUM(G$34:G543)&lt;E$25),$E$25/$E$29,0)</f>
        <v>0</v>
      </c>
      <c r="H544" s="94">
        <f t="shared" si="53"/>
        <v>0</v>
      </c>
      <c r="I544" s="94">
        <f t="shared" si="55"/>
        <v>0</v>
      </c>
      <c r="J544" s="320" t="str">
        <f t="shared" si="54"/>
        <v>2064–2065</v>
      </c>
      <c r="L544" s="356"/>
      <c r="N544" s="95"/>
    </row>
    <row r="545" spans="1:14" x14ac:dyDescent="0.3">
      <c r="A545" s="354">
        <v>60299</v>
      </c>
      <c r="B545" s="92">
        <f t="shared" si="50"/>
        <v>0</v>
      </c>
      <c r="C545" s="93"/>
      <c r="D545" s="94">
        <f t="shared" si="51"/>
        <v>0</v>
      </c>
      <c r="E545" s="355">
        <f t="shared" si="49"/>
        <v>0</v>
      </c>
      <c r="F545" s="94">
        <f t="shared" si="52"/>
        <v>0</v>
      </c>
      <c r="G545" s="94">
        <f>IF(AND(C545&lt;&gt;"",SUM(G$34:G544)&lt;E$25),$E$25/$E$29,0)</f>
        <v>0</v>
      </c>
      <c r="H545" s="94">
        <f t="shared" si="53"/>
        <v>0</v>
      </c>
      <c r="I545" s="94">
        <f t="shared" si="55"/>
        <v>0</v>
      </c>
      <c r="J545" s="320" t="str">
        <f t="shared" si="54"/>
        <v>2064–2065</v>
      </c>
      <c r="L545" s="356"/>
      <c r="N545" s="95"/>
    </row>
    <row r="546" spans="1:14" x14ac:dyDescent="0.3">
      <c r="A546" s="354">
        <v>60327</v>
      </c>
      <c r="B546" s="92">
        <f t="shared" si="50"/>
        <v>0</v>
      </c>
      <c r="C546" s="93"/>
      <c r="D546" s="94">
        <f t="shared" si="51"/>
        <v>0</v>
      </c>
      <c r="E546" s="355">
        <f t="shared" ref="E546:E609" si="56">C546-D546</f>
        <v>0</v>
      </c>
      <c r="F546" s="94">
        <f t="shared" si="52"/>
        <v>0</v>
      </c>
      <c r="G546" s="94">
        <f>IF(AND(C546&lt;&gt;"",SUM(G$34:G545)&lt;E$25),$E$25/$E$29,0)</f>
        <v>0</v>
      </c>
      <c r="H546" s="94">
        <f t="shared" si="53"/>
        <v>0</v>
      </c>
      <c r="I546" s="94">
        <f t="shared" si="55"/>
        <v>0</v>
      </c>
      <c r="J546" s="320" t="str">
        <f t="shared" si="54"/>
        <v>2064–2065</v>
      </c>
      <c r="L546" s="356"/>
      <c r="N546" s="95"/>
    </row>
    <row r="547" spans="1:14" x14ac:dyDescent="0.3">
      <c r="A547" s="354">
        <v>60358</v>
      </c>
      <c r="B547" s="92">
        <f t="shared" ref="B547:B610" si="57">IF(C547&gt;0,C547*-1,C547)</f>
        <v>0</v>
      </c>
      <c r="C547" s="93"/>
      <c r="D547" s="94">
        <f t="shared" ref="D547:D610" si="58">IF(C547="",0,IF($E$20="Beginning",IF(C546&lt;&gt;"",$F546*$E$16/12,0),IF(C546&lt;&gt;"",$F546*$E$16/12,$E$21*$E$16/12)))</f>
        <v>0</v>
      </c>
      <c r="E547" s="355">
        <f t="shared" si="56"/>
        <v>0</v>
      </c>
      <c r="F547" s="94">
        <f t="shared" ref="F547:F610" si="59">IF(C547="",0,IF(C546="",$E$21-E547,IF(C547&lt;&gt;"",F546-E547)))</f>
        <v>0</v>
      </c>
      <c r="G547" s="94">
        <f>IF(AND(C547&lt;&gt;"",SUM(G$34:G546)&lt;E$25),$E$25/$E$29,0)</f>
        <v>0</v>
      </c>
      <c r="H547" s="94">
        <f t="shared" ref="H547:H610" si="60">IF(C547&lt;&gt;"",G547+H546,0)</f>
        <v>0</v>
      </c>
      <c r="I547" s="94">
        <f t="shared" si="55"/>
        <v>0</v>
      </c>
      <c r="J547" s="320" t="str">
        <f t="shared" ref="J547:J610" si="61">IF(OR(MONTH(A547)=1,MONTH(A547)=2,MONTH(A547)=3,MONTH(A547)=4,MONTH(A547)=5,MONTH(A547)=6),YEAR(A547)-1&amp;"–"&amp;YEAR(A547),YEAR(A547)&amp;"–"&amp;YEAR(A547)+1)</f>
        <v>2064–2065</v>
      </c>
      <c r="L547" s="356"/>
      <c r="N547" s="95"/>
    </row>
    <row r="548" spans="1:14" x14ac:dyDescent="0.3">
      <c r="A548" s="354">
        <v>60388</v>
      </c>
      <c r="B548" s="92">
        <f t="shared" si="57"/>
        <v>0</v>
      </c>
      <c r="C548" s="93"/>
      <c r="D548" s="94">
        <f t="shared" si="58"/>
        <v>0</v>
      </c>
      <c r="E548" s="355">
        <f t="shared" si="56"/>
        <v>0</v>
      </c>
      <c r="F548" s="94">
        <f t="shared" si="59"/>
        <v>0</v>
      </c>
      <c r="G548" s="94">
        <f>IF(AND(C548&lt;&gt;"",SUM(G$34:G547)&lt;E$25),$E$25/$E$29,0)</f>
        <v>0</v>
      </c>
      <c r="H548" s="94">
        <f t="shared" si="60"/>
        <v>0</v>
      </c>
      <c r="I548" s="94">
        <f t="shared" ref="I548:I611" si="62">IF(C548&lt;&gt;"",$E$25-H548,0)</f>
        <v>0</v>
      </c>
      <c r="J548" s="320" t="str">
        <f t="shared" si="61"/>
        <v>2064–2065</v>
      </c>
      <c r="L548" s="356"/>
      <c r="N548" s="95"/>
    </row>
    <row r="549" spans="1:14" x14ac:dyDescent="0.3">
      <c r="A549" s="354">
        <v>60419</v>
      </c>
      <c r="B549" s="92">
        <f t="shared" si="57"/>
        <v>0</v>
      </c>
      <c r="C549" s="93"/>
      <c r="D549" s="94">
        <f t="shared" si="58"/>
        <v>0</v>
      </c>
      <c r="E549" s="355">
        <f t="shared" si="56"/>
        <v>0</v>
      </c>
      <c r="F549" s="94">
        <f t="shared" si="59"/>
        <v>0</v>
      </c>
      <c r="G549" s="94">
        <f>IF(AND(C549&lt;&gt;"",SUM(G$34:G548)&lt;E$25),$E$25/$E$29,0)</f>
        <v>0</v>
      </c>
      <c r="H549" s="94">
        <f t="shared" si="60"/>
        <v>0</v>
      </c>
      <c r="I549" s="94">
        <f t="shared" si="62"/>
        <v>0</v>
      </c>
      <c r="J549" s="320" t="str">
        <f t="shared" si="61"/>
        <v>2064–2065</v>
      </c>
      <c r="L549" s="356"/>
      <c r="N549" s="95"/>
    </row>
    <row r="550" spans="1:14" x14ac:dyDescent="0.3">
      <c r="A550" s="354">
        <v>60449</v>
      </c>
      <c r="B550" s="92">
        <f t="shared" si="57"/>
        <v>0</v>
      </c>
      <c r="C550" s="93"/>
      <c r="D550" s="94">
        <f t="shared" si="58"/>
        <v>0</v>
      </c>
      <c r="E550" s="355">
        <f t="shared" si="56"/>
        <v>0</v>
      </c>
      <c r="F550" s="94">
        <f t="shared" si="59"/>
        <v>0</v>
      </c>
      <c r="G550" s="94">
        <f>IF(AND(C550&lt;&gt;"",SUM(G$34:G549)&lt;E$25),$E$25/$E$29,0)</f>
        <v>0</v>
      </c>
      <c r="H550" s="94">
        <f t="shared" si="60"/>
        <v>0</v>
      </c>
      <c r="I550" s="94">
        <f t="shared" si="62"/>
        <v>0</v>
      </c>
      <c r="J550" s="320" t="str">
        <f t="shared" si="61"/>
        <v>2065–2066</v>
      </c>
      <c r="L550" s="356"/>
      <c r="N550" s="95"/>
    </row>
    <row r="551" spans="1:14" x14ac:dyDescent="0.3">
      <c r="A551" s="354">
        <v>60480</v>
      </c>
      <c r="B551" s="92">
        <f t="shared" si="57"/>
        <v>0</v>
      </c>
      <c r="C551" s="93"/>
      <c r="D551" s="94">
        <f t="shared" si="58"/>
        <v>0</v>
      </c>
      <c r="E551" s="355">
        <f t="shared" si="56"/>
        <v>0</v>
      </c>
      <c r="F551" s="94">
        <f t="shared" si="59"/>
        <v>0</v>
      </c>
      <c r="G551" s="94">
        <f>IF(AND(C551&lt;&gt;"",SUM(G$34:G550)&lt;E$25),$E$25/$E$29,0)</f>
        <v>0</v>
      </c>
      <c r="H551" s="94">
        <f t="shared" si="60"/>
        <v>0</v>
      </c>
      <c r="I551" s="94">
        <f t="shared" si="62"/>
        <v>0</v>
      </c>
      <c r="J551" s="320" t="str">
        <f t="shared" si="61"/>
        <v>2065–2066</v>
      </c>
      <c r="L551" s="356"/>
      <c r="N551" s="95"/>
    </row>
    <row r="552" spans="1:14" x14ac:dyDescent="0.3">
      <c r="A552" s="354">
        <v>60511</v>
      </c>
      <c r="B552" s="92">
        <f t="shared" si="57"/>
        <v>0</v>
      </c>
      <c r="C552" s="93"/>
      <c r="D552" s="94">
        <f t="shared" si="58"/>
        <v>0</v>
      </c>
      <c r="E552" s="355">
        <f t="shared" si="56"/>
        <v>0</v>
      </c>
      <c r="F552" s="94">
        <f t="shared" si="59"/>
        <v>0</v>
      </c>
      <c r="G552" s="94">
        <f>IF(AND(C552&lt;&gt;"",SUM(G$34:G551)&lt;E$25),$E$25/$E$29,0)</f>
        <v>0</v>
      </c>
      <c r="H552" s="94">
        <f t="shared" si="60"/>
        <v>0</v>
      </c>
      <c r="I552" s="94">
        <f t="shared" si="62"/>
        <v>0</v>
      </c>
      <c r="J552" s="320" t="str">
        <f t="shared" si="61"/>
        <v>2065–2066</v>
      </c>
      <c r="L552" s="356"/>
      <c r="N552" s="95"/>
    </row>
    <row r="553" spans="1:14" x14ac:dyDescent="0.3">
      <c r="A553" s="354">
        <v>60541</v>
      </c>
      <c r="B553" s="92">
        <f t="shared" si="57"/>
        <v>0</v>
      </c>
      <c r="C553" s="93"/>
      <c r="D553" s="94">
        <f t="shared" si="58"/>
        <v>0</v>
      </c>
      <c r="E553" s="355">
        <f t="shared" si="56"/>
        <v>0</v>
      </c>
      <c r="F553" s="94">
        <f t="shared" si="59"/>
        <v>0</v>
      </c>
      <c r="G553" s="94">
        <f>IF(AND(C553&lt;&gt;"",SUM(G$34:G552)&lt;E$25),$E$25/$E$29,0)</f>
        <v>0</v>
      </c>
      <c r="H553" s="94">
        <f t="shared" si="60"/>
        <v>0</v>
      </c>
      <c r="I553" s="94">
        <f t="shared" si="62"/>
        <v>0</v>
      </c>
      <c r="J553" s="320" t="str">
        <f t="shared" si="61"/>
        <v>2065–2066</v>
      </c>
      <c r="L553" s="356"/>
      <c r="N553" s="95"/>
    </row>
    <row r="554" spans="1:14" x14ac:dyDescent="0.3">
      <c r="A554" s="354">
        <v>60572</v>
      </c>
      <c r="B554" s="92">
        <f t="shared" si="57"/>
        <v>0</v>
      </c>
      <c r="C554" s="93"/>
      <c r="D554" s="94">
        <f t="shared" si="58"/>
        <v>0</v>
      </c>
      <c r="E554" s="355">
        <f t="shared" si="56"/>
        <v>0</v>
      </c>
      <c r="F554" s="94">
        <f t="shared" si="59"/>
        <v>0</v>
      </c>
      <c r="G554" s="94">
        <f>IF(AND(C554&lt;&gt;"",SUM(G$34:G553)&lt;E$25),$E$25/$E$29,0)</f>
        <v>0</v>
      </c>
      <c r="H554" s="94">
        <f t="shared" si="60"/>
        <v>0</v>
      </c>
      <c r="I554" s="94">
        <f t="shared" si="62"/>
        <v>0</v>
      </c>
      <c r="J554" s="320" t="str">
        <f t="shared" si="61"/>
        <v>2065–2066</v>
      </c>
      <c r="L554" s="356"/>
      <c r="N554" s="95"/>
    </row>
    <row r="555" spans="1:14" x14ac:dyDescent="0.3">
      <c r="A555" s="354">
        <v>60602</v>
      </c>
      <c r="B555" s="92">
        <f t="shared" si="57"/>
        <v>0</v>
      </c>
      <c r="C555" s="93"/>
      <c r="D555" s="94">
        <f t="shared" si="58"/>
        <v>0</v>
      </c>
      <c r="E555" s="355">
        <f t="shared" si="56"/>
        <v>0</v>
      </c>
      <c r="F555" s="94">
        <f t="shared" si="59"/>
        <v>0</v>
      </c>
      <c r="G555" s="94">
        <f>IF(AND(C555&lt;&gt;"",SUM(G$34:G554)&lt;E$25),$E$25/$E$29,0)</f>
        <v>0</v>
      </c>
      <c r="H555" s="94">
        <f t="shared" si="60"/>
        <v>0</v>
      </c>
      <c r="I555" s="94">
        <f t="shared" si="62"/>
        <v>0</v>
      </c>
      <c r="J555" s="320" t="str">
        <f t="shared" si="61"/>
        <v>2065–2066</v>
      </c>
      <c r="L555" s="356"/>
      <c r="N555" s="95"/>
    </row>
    <row r="556" spans="1:14" x14ac:dyDescent="0.3">
      <c r="A556" s="354">
        <v>60633</v>
      </c>
      <c r="B556" s="92">
        <f t="shared" si="57"/>
        <v>0</v>
      </c>
      <c r="C556" s="93"/>
      <c r="D556" s="94">
        <f t="shared" si="58"/>
        <v>0</v>
      </c>
      <c r="E556" s="355">
        <f t="shared" si="56"/>
        <v>0</v>
      </c>
      <c r="F556" s="94">
        <f t="shared" si="59"/>
        <v>0</v>
      </c>
      <c r="G556" s="94">
        <f>IF(AND(C556&lt;&gt;"",SUM(G$34:G555)&lt;E$25),$E$25/$E$29,0)</f>
        <v>0</v>
      </c>
      <c r="H556" s="94">
        <f t="shared" si="60"/>
        <v>0</v>
      </c>
      <c r="I556" s="94">
        <f t="shared" si="62"/>
        <v>0</v>
      </c>
      <c r="J556" s="320" t="str">
        <f t="shared" si="61"/>
        <v>2065–2066</v>
      </c>
      <c r="L556" s="356"/>
      <c r="N556" s="95"/>
    </row>
    <row r="557" spans="1:14" x14ac:dyDescent="0.3">
      <c r="A557" s="354">
        <v>60664</v>
      </c>
      <c r="B557" s="92">
        <f t="shared" si="57"/>
        <v>0</v>
      </c>
      <c r="C557" s="93"/>
      <c r="D557" s="94">
        <f t="shared" si="58"/>
        <v>0</v>
      </c>
      <c r="E557" s="355">
        <f t="shared" si="56"/>
        <v>0</v>
      </c>
      <c r="F557" s="94">
        <f t="shared" si="59"/>
        <v>0</v>
      </c>
      <c r="G557" s="94">
        <f>IF(AND(C557&lt;&gt;"",SUM(G$34:G556)&lt;E$25),$E$25/$E$29,0)</f>
        <v>0</v>
      </c>
      <c r="H557" s="94">
        <f t="shared" si="60"/>
        <v>0</v>
      </c>
      <c r="I557" s="94">
        <f t="shared" si="62"/>
        <v>0</v>
      </c>
      <c r="J557" s="320" t="str">
        <f t="shared" si="61"/>
        <v>2065–2066</v>
      </c>
      <c r="L557" s="356"/>
      <c r="N557" s="95"/>
    </row>
    <row r="558" spans="1:14" x14ac:dyDescent="0.3">
      <c r="A558" s="354">
        <v>60692</v>
      </c>
      <c r="B558" s="92">
        <f t="shared" si="57"/>
        <v>0</v>
      </c>
      <c r="C558" s="93"/>
      <c r="D558" s="94">
        <f t="shared" si="58"/>
        <v>0</v>
      </c>
      <c r="E558" s="355">
        <f t="shared" si="56"/>
        <v>0</v>
      </c>
      <c r="F558" s="94">
        <f t="shared" si="59"/>
        <v>0</v>
      </c>
      <c r="G558" s="94">
        <f>IF(AND(C558&lt;&gt;"",SUM(G$34:G557)&lt;E$25),$E$25/$E$29,0)</f>
        <v>0</v>
      </c>
      <c r="H558" s="94">
        <f t="shared" si="60"/>
        <v>0</v>
      </c>
      <c r="I558" s="94">
        <f t="shared" si="62"/>
        <v>0</v>
      </c>
      <c r="J558" s="320" t="str">
        <f t="shared" si="61"/>
        <v>2065–2066</v>
      </c>
      <c r="L558" s="356"/>
      <c r="N558" s="95"/>
    </row>
    <row r="559" spans="1:14" x14ac:dyDescent="0.3">
      <c r="A559" s="354">
        <v>60723</v>
      </c>
      <c r="B559" s="92">
        <f t="shared" si="57"/>
        <v>0</v>
      </c>
      <c r="C559" s="93"/>
      <c r="D559" s="94">
        <f t="shared" si="58"/>
        <v>0</v>
      </c>
      <c r="E559" s="355">
        <f t="shared" si="56"/>
        <v>0</v>
      </c>
      <c r="F559" s="94">
        <f t="shared" si="59"/>
        <v>0</v>
      </c>
      <c r="G559" s="94">
        <f>IF(AND(C559&lt;&gt;"",SUM(G$34:G558)&lt;E$25),$E$25/$E$29,0)</f>
        <v>0</v>
      </c>
      <c r="H559" s="94">
        <f t="shared" si="60"/>
        <v>0</v>
      </c>
      <c r="I559" s="94">
        <f t="shared" si="62"/>
        <v>0</v>
      </c>
      <c r="J559" s="320" t="str">
        <f t="shared" si="61"/>
        <v>2065–2066</v>
      </c>
      <c r="L559" s="356"/>
      <c r="N559" s="95"/>
    </row>
    <row r="560" spans="1:14" x14ac:dyDescent="0.3">
      <c r="A560" s="354">
        <v>60753</v>
      </c>
      <c r="B560" s="92">
        <f t="shared" si="57"/>
        <v>0</v>
      </c>
      <c r="C560" s="93"/>
      <c r="D560" s="94">
        <f t="shared" si="58"/>
        <v>0</v>
      </c>
      <c r="E560" s="355">
        <f t="shared" si="56"/>
        <v>0</v>
      </c>
      <c r="F560" s="94">
        <f t="shared" si="59"/>
        <v>0</v>
      </c>
      <c r="G560" s="94">
        <f>IF(AND(C560&lt;&gt;"",SUM(G$34:G559)&lt;E$25),$E$25/$E$29,0)</f>
        <v>0</v>
      </c>
      <c r="H560" s="94">
        <f t="shared" si="60"/>
        <v>0</v>
      </c>
      <c r="I560" s="94">
        <f t="shared" si="62"/>
        <v>0</v>
      </c>
      <c r="J560" s="320" t="str">
        <f t="shared" si="61"/>
        <v>2065–2066</v>
      </c>
      <c r="L560" s="356"/>
      <c r="N560" s="95"/>
    </row>
    <row r="561" spans="1:14" x14ac:dyDescent="0.3">
      <c r="A561" s="354">
        <v>60784</v>
      </c>
      <c r="B561" s="92">
        <f t="shared" si="57"/>
        <v>0</v>
      </c>
      <c r="C561" s="93"/>
      <c r="D561" s="94">
        <f t="shared" si="58"/>
        <v>0</v>
      </c>
      <c r="E561" s="355">
        <f t="shared" si="56"/>
        <v>0</v>
      </c>
      <c r="F561" s="94">
        <f t="shared" si="59"/>
        <v>0</v>
      </c>
      <c r="G561" s="94">
        <f>IF(AND(C561&lt;&gt;"",SUM(G$34:G560)&lt;E$25),$E$25/$E$29,0)</f>
        <v>0</v>
      </c>
      <c r="H561" s="94">
        <f t="shared" si="60"/>
        <v>0</v>
      </c>
      <c r="I561" s="94">
        <f t="shared" si="62"/>
        <v>0</v>
      </c>
      <c r="J561" s="320" t="str">
        <f t="shared" si="61"/>
        <v>2065–2066</v>
      </c>
      <c r="L561" s="356"/>
      <c r="N561" s="95"/>
    </row>
    <row r="562" spans="1:14" x14ac:dyDescent="0.3">
      <c r="A562" s="354">
        <v>60814</v>
      </c>
      <c r="B562" s="92">
        <f t="shared" si="57"/>
        <v>0</v>
      </c>
      <c r="C562" s="93"/>
      <c r="D562" s="94">
        <f t="shared" si="58"/>
        <v>0</v>
      </c>
      <c r="E562" s="355">
        <f t="shared" si="56"/>
        <v>0</v>
      </c>
      <c r="F562" s="94">
        <f t="shared" si="59"/>
        <v>0</v>
      </c>
      <c r="G562" s="94">
        <f>IF(AND(C562&lt;&gt;"",SUM(G$34:G561)&lt;E$25),$E$25/$E$29,0)</f>
        <v>0</v>
      </c>
      <c r="H562" s="94">
        <f t="shared" si="60"/>
        <v>0</v>
      </c>
      <c r="I562" s="94">
        <f t="shared" si="62"/>
        <v>0</v>
      </c>
      <c r="J562" s="320" t="str">
        <f t="shared" si="61"/>
        <v>2066–2067</v>
      </c>
      <c r="L562" s="356"/>
      <c r="N562" s="95"/>
    </row>
    <row r="563" spans="1:14" x14ac:dyDescent="0.3">
      <c r="A563" s="354">
        <v>60845</v>
      </c>
      <c r="B563" s="92">
        <f t="shared" si="57"/>
        <v>0</v>
      </c>
      <c r="C563" s="93"/>
      <c r="D563" s="94">
        <f t="shared" si="58"/>
        <v>0</v>
      </c>
      <c r="E563" s="355">
        <f t="shared" si="56"/>
        <v>0</v>
      </c>
      <c r="F563" s="94">
        <f t="shared" si="59"/>
        <v>0</v>
      </c>
      <c r="G563" s="94">
        <f>IF(AND(C563&lt;&gt;"",SUM(G$34:G562)&lt;E$25),$E$25/$E$29,0)</f>
        <v>0</v>
      </c>
      <c r="H563" s="94">
        <f t="shared" si="60"/>
        <v>0</v>
      </c>
      <c r="I563" s="94">
        <f t="shared" si="62"/>
        <v>0</v>
      </c>
      <c r="J563" s="320" t="str">
        <f t="shared" si="61"/>
        <v>2066–2067</v>
      </c>
      <c r="L563" s="356"/>
      <c r="N563" s="95"/>
    </row>
    <row r="564" spans="1:14" x14ac:dyDescent="0.3">
      <c r="A564" s="354">
        <v>60876</v>
      </c>
      <c r="B564" s="92">
        <f t="shared" si="57"/>
        <v>0</v>
      </c>
      <c r="C564" s="93"/>
      <c r="D564" s="94">
        <f t="shared" si="58"/>
        <v>0</v>
      </c>
      <c r="E564" s="355">
        <f t="shared" si="56"/>
        <v>0</v>
      </c>
      <c r="F564" s="94">
        <f t="shared" si="59"/>
        <v>0</v>
      </c>
      <c r="G564" s="94">
        <f>IF(AND(C564&lt;&gt;"",SUM(G$34:G563)&lt;E$25),$E$25/$E$29,0)</f>
        <v>0</v>
      </c>
      <c r="H564" s="94">
        <f t="shared" si="60"/>
        <v>0</v>
      </c>
      <c r="I564" s="94">
        <f t="shared" si="62"/>
        <v>0</v>
      </c>
      <c r="J564" s="320" t="str">
        <f t="shared" si="61"/>
        <v>2066–2067</v>
      </c>
      <c r="L564" s="356"/>
      <c r="N564" s="95"/>
    </row>
    <row r="565" spans="1:14" x14ac:dyDescent="0.3">
      <c r="A565" s="354">
        <v>60906</v>
      </c>
      <c r="B565" s="92">
        <f t="shared" si="57"/>
        <v>0</v>
      </c>
      <c r="C565" s="93"/>
      <c r="D565" s="94">
        <f t="shared" si="58"/>
        <v>0</v>
      </c>
      <c r="E565" s="355">
        <f t="shared" si="56"/>
        <v>0</v>
      </c>
      <c r="F565" s="94">
        <f t="shared" si="59"/>
        <v>0</v>
      </c>
      <c r="G565" s="94">
        <f>IF(AND(C565&lt;&gt;"",SUM(G$34:G564)&lt;E$25),$E$25/$E$29,0)</f>
        <v>0</v>
      </c>
      <c r="H565" s="94">
        <f t="shared" si="60"/>
        <v>0</v>
      </c>
      <c r="I565" s="94">
        <f t="shared" si="62"/>
        <v>0</v>
      </c>
      <c r="J565" s="320" t="str">
        <f t="shared" si="61"/>
        <v>2066–2067</v>
      </c>
      <c r="L565" s="356"/>
      <c r="N565" s="95"/>
    </row>
    <row r="566" spans="1:14" x14ac:dyDescent="0.3">
      <c r="A566" s="354">
        <v>60937</v>
      </c>
      <c r="B566" s="92">
        <f t="shared" si="57"/>
        <v>0</v>
      </c>
      <c r="C566" s="93"/>
      <c r="D566" s="94">
        <f t="shared" si="58"/>
        <v>0</v>
      </c>
      <c r="E566" s="355">
        <f t="shared" si="56"/>
        <v>0</v>
      </c>
      <c r="F566" s="94">
        <f t="shared" si="59"/>
        <v>0</v>
      </c>
      <c r="G566" s="94">
        <f>IF(AND(C566&lt;&gt;"",SUM(G$34:G565)&lt;E$25),$E$25/$E$29,0)</f>
        <v>0</v>
      </c>
      <c r="H566" s="94">
        <f t="shared" si="60"/>
        <v>0</v>
      </c>
      <c r="I566" s="94">
        <f t="shared" si="62"/>
        <v>0</v>
      </c>
      <c r="J566" s="320" t="str">
        <f t="shared" si="61"/>
        <v>2066–2067</v>
      </c>
      <c r="L566" s="356"/>
      <c r="N566" s="95"/>
    </row>
    <row r="567" spans="1:14" x14ac:dyDescent="0.3">
      <c r="A567" s="354">
        <v>60967</v>
      </c>
      <c r="B567" s="92">
        <f t="shared" si="57"/>
        <v>0</v>
      </c>
      <c r="C567" s="93"/>
      <c r="D567" s="94">
        <f t="shared" si="58"/>
        <v>0</v>
      </c>
      <c r="E567" s="355">
        <f t="shared" si="56"/>
        <v>0</v>
      </c>
      <c r="F567" s="94">
        <f t="shared" si="59"/>
        <v>0</v>
      </c>
      <c r="G567" s="94">
        <f>IF(AND(C567&lt;&gt;"",SUM(G$34:G566)&lt;E$25),$E$25/$E$29,0)</f>
        <v>0</v>
      </c>
      <c r="H567" s="94">
        <f t="shared" si="60"/>
        <v>0</v>
      </c>
      <c r="I567" s="94">
        <f t="shared" si="62"/>
        <v>0</v>
      </c>
      <c r="J567" s="320" t="str">
        <f t="shared" si="61"/>
        <v>2066–2067</v>
      </c>
      <c r="L567" s="356"/>
      <c r="N567" s="95"/>
    </row>
    <row r="568" spans="1:14" x14ac:dyDescent="0.3">
      <c r="A568" s="354">
        <v>60998</v>
      </c>
      <c r="B568" s="92">
        <f t="shared" si="57"/>
        <v>0</v>
      </c>
      <c r="C568" s="93"/>
      <c r="D568" s="94">
        <f t="shared" si="58"/>
        <v>0</v>
      </c>
      <c r="E568" s="355">
        <f t="shared" si="56"/>
        <v>0</v>
      </c>
      <c r="F568" s="94">
        <f t="shared" si="59"/>
        <v>0</v>
      </c>
      <c r="G568" s="94">
        <f>IF(AND(C568&lt;&gt;"",SUM(G$34:G567)&lt;E$25),$E$25/$E$29,0)</f>
        <v>0</v>
      </c>
      <c r="H568" s="94">
        <f t="shared" si="60"/>
        <v>0</v>
      </c>
      <c r="I568" s="94">
        <f t="shared" si="62"/>
        <v>0</v>
      </c>
      <c r="J568" s="320" t="str">
        <f t="shared" si="61"/>
        <v>2066–2067</v>
      </c>
      <c r="L568" s="356"/>
      <c r="N568" s="95"/>
    </row>
    <row r="569" spans="1:14" x14ac:dyDescent="0.3">
      <c r="A569" s="354">
        <v>61029</v>
      </c>
      <c r="B569" s="92">
        <f t="shared" si="57"/>
        <v>0</v>
      </c>
      <c r="C569" s="93"/>
      <c r="D569" s="94">
        <f t="shared" si="58"/>
        <v>0</v>
      </c>
      <c r="E569" s="355">
        <f t="shared" si="56"/>
        <v>0</v>
      </c>
      <c r="F569" s="94">
        <f t="shared" si="59"/>
        <v>0</v>
      </c>
      <c r="G569" s="94">
        <f>IF(AND(C569&lt;&gt;"",SUM(G$34:G568)&lt;E$25),$E$25/$E$29,0)</f>
        <v>0</v>
      </c>
      <c r="H569" s="94">
        <f t="shared" si="60"/>
        <v>0</v>
      </c>
      <c r="I569" s="94">
        <f t="shared" si="62"/>
        <v>0</v>
      </c>
      <c r="J569" s="320" t="str">
        <f t="shared" si="61"/>
        <v>2066–2067</v>
      </c>
      <c r="L569" s="356"/>
      <c r="N569" s="95"/>
    </row>
    <row r="570" spans="1:14" x14ac:dyDescent="0.3">
      <c r="A570" s="354">
        <v>61057</v>
      </c>
      <c r="B570" s="92">
        <f t="shared" si="57"/>
        <v>0</v>
      </c>
      <c r="C570" s="93"/>
      <c r="D570" s="94">
        <f t="shared" si="58"/>
        <v>0</v>
      </c>
      <c r="E570" s="355">
        <f t="shared" si="56"/>
        <v>0</v>
      </c>
      <c r="F570" s="94">
        <f t="shared" si="59"/>
        <v>0</v>
      </c>
      <c r="G570" s="94">
        <f>IF(AND(C570&lt;&gt;"",SUM(G$34:G569)&lt;E$25),$E$25/$E$29,0)</f>
        <v>0</v>
      </c>
      <c r="H570" s="94">
        <f t="shared" si="60"/>
        <v>0</v>
      </c>
      <c r="I570" s="94">
        <f t="shared" si="62"/>
        <v>0</v>
      </c>
      <c r="J570" s="320" t="str">
        <f t="shared" si="61"/>
        <v>2066–2067</v>
      </c>
      <c r="L570" s="356"/>
      <c r="N570" s="95"/>
    </row>
    <row r="571" spans="1:14" x14ac:dyDescent="0.3">
      <c r="A571" s="354">
        <v>61088</v>
      </c>
      <c r="B571" s="92">
        <f t="shared" si="57"/>
        <v>0</v>
      </c>
      <c r="C571" s="93"/>
      <c r="D571" s="94">
        <f t="shared" si="58"/>
        <v>0</v>
      </c>
      <c r="E571" s="355">
        <f t="shared" si="56"/>
        <v>0</v>
      </c>
      <c r="F571" s="94">
        <f t="shared" si="59"/>
        <v>0</v>
      </c>
      <c r="G571" s="94">
        <f>IF(AND(C571&lt;&gt;"",SUM(G$34:G570)&lt;E$25),$E$25/$E$29,0)</f>
        <v>0</v>
      </c>
      <c r="H571" s="94">
        <f t="shared" si="60"/>
        <v>0</v>
      </c>
      <c r="I571" s="94">
        <f t="shared" si="62"/>
        <v>0</v>
      </c>
      <c r="J571" s="320" t="str">
        <f t="shared" si="61"/>
        <v>2066–2067</v>
      </c>
      <c r="L571" s="356"/>
      <c r="N571" s="95"/>
    </row>
    <row r="572" spans="1:14" x14ac:dyDescent="0.3">
      <c r="A572" s="354">
        <v>61118</v>
      </c>
      <c r="B572" s="92">
        <f t="shared" si="57"/>
        <v>0</v>
      </c>
      <c r="C572" s="93"/>
      <c r="D572" s="94">
        <f t="shared" si="58"/>
        <v>0</v>
      </c>
      <c r="E572" s="355">
        <f t="shared" si="56"/>
        <v>0</v>
      </c>
      <c r="F572" s="94">
        <f t="shared" si="59"/>
        <v>0</v>
      </c>
      <c r="G572" s="94">
        <f>IF(AND(C572&lt;&gt;"",SUM(G$34:G571)&lt;E$25),$E$25/$E$29,0)</f>
        <v>0</v>
      </c>
      <c r="H572" s="94">
        <f t="shared" si="60"/>
        <v>0</v>
      </c>
      <c r="I572" s="94">
        <f t="shared" si="62"/>
        <v>0</v>
      </c>
      <c r="J572" s="320" t="str">
        <f t="shared" si="61"/>
        <v>2066–2067</v>
      </c>
      <c r="L572" s="356"/>
      <c r="N572" s="95"/>
    </row>
    <row r="573" spans="1:14" x14ac:dyDescent="0.3">
      <c r="A573" s="354">
        <v>61149</v>
      </c>
      <c r="B573" s="92">
        <f t="shared" si="57"/>
        <v>0</v>
      </c>
      <c r="C573" s="93"/>
      <c r="D573" s="94">
        <f t="shared" si="58"/>
        <v>0</v>
      </c>
      <c r="E573" s="355">
        <f t="shared" si="56"/>
        <v>0</v>
      </c>
      <c r="F573" s="94">
        <f t="shared" si="59"/>
        <v>0</v>
      </c>
      <c r="G573" s="94">
        <f>IF(AND(C573&lt;&gt;"",SUM(G$34:G572)&lt;E$25),$E$25/$E$29,0)</f>
        <v>0</v>
      </c>
      <c r="H573" s="94">
        <f t="shared" si="60"/>
        <v>0</v>
      </c>
      <c r="I573" s="94">
        <f t="shared" si="62"/>
        <v>0</v>
      </c>
      <c r="J573" s="320" t="str">
        <f t="shared" si="61"/>
        <v>2066–2067</v>
      </c>
      <c r="L573" s="356"/>
      <c r="N573" s="95"/>
    </row>
    <row r="574" spans="1:14" x14ac:dyDescent="0.3">
      <c r="A574" s="354">
        <v>61179</v>
      </c>
      <c r="B574" s="92">
        <f t="shared" si="57"/>
        <v>0</v>
      </c>
      <c r="C574" s="93"/>
      <c r="D574" s="94">
        <f t="shared" si="58"/>
        <v>0</v>
      </c>
      <c r="E574" s="355">
        <f t="shared" si="56"/>
        <v>0</v>
      </c>
      <c r="F574" s="94">
        <f t="shared" si="59"/>
        <v>0</v>
      </c>
      <c r="G574" s="94">
        <f>IF(AND(C574&lt;&gt;"",SUM(G$34:G573)&lt;E$25),$E$25/$E$29,0)</f>
        <v>0</v>
      </c>
      <c r="H574" s="94">
        <f t="shared" si="60"/>
        <v>0</v>
      </c>
      <c r="I574" s="94">
        <f t="shared" si="62"/>
        <v>0</v>
      </c>
      <c r="J574" s="320" t="str">
        <f t="shared" si="61"/>
        <v>2067–2068</v>
      </c>
      <c r="L574" s="356"/>
      <c r="N574" s="95"/>
    </row>
    <row r="575" spans="1:14" x14ac:dyDescent="0.3">
      <c r="A575" s="354">
        <v>61210</v>
      </c>
      <c r="B575" s="92">
        <f t="shared" si="57"/>
        <v>0</v>
      </c>
      <c r="C575" s="93"/>
      <c r="D575" s="94">
        <f t="shared" si="58"/>
        <v>0</v>
      </c>
      <c r="E575" s="355">
        <f t="shared" si="56"/>
        <v>0</v>
      </c>
      <c r="F575" s="94">
        <f t="shared" si="59"/>
        <v>0</v>
      </c>
      <c r="G575" s="94">
        <f>IF(AND(C575&lt;&gt;"",SUM(G$34:G574)&lt;E$25),$E$25/$E$29,0)</f>
        <v>0</v>
      </c>
      <c r="H575" s="94">
        <f t="shared" si="60"/>
        <v>0</v>
      </c>
      <c r="I575" s="94">
        <f t="shared" si="62"/>
        <v>0</v>
      </c>
      <c r="J575" s="320" t="str">
        <f t="shared" si="61"/>
        <v>2067–2068</v>
      </c>
      <c r="L575" s="356"/>
      <c r="N575" s="95"/>
    </row>
    <row r="576" spans="1:14" x14ac:dyDescent="0.3">
      <c r="A576" s="354">
        <v>61241</v>
      </c>
      <c r="B576" s="92">
        <f t="shared" si="57"/>
        <v>0</v>
      </c>
      <c r="C576" s="93"/>
      <c r="D576" s="94">
        <f t="shared" si="58"/>
        <v>0</v>
      </c>
      <c r="E576" s="355">
        <f t="shared" si="56"/>
        <v>0</v>
      </c>
      <c r="F576" s="94">
        <f t="shared" si="59"/>
        <v>0</v>
      </c>
      <c r="G576" s="94">
        <f>IF(AND(C576&lt;&gt;"",SUM(G$34:G575)&lt;E$25),$E$25/$E$29,0)</f>
        <v>0</v>
      </c>
      <c r="H576" s="94">
        <f t="shared" si="60"/>
        <v>0</v>
      </c>
      <c r="I576" s="94">
        <f t="shared" si="62"/>
        <v>0</v>
      </c>
      <c r="J576" s="320" t="str">
        <f t="shared" si="61"/>
        <v>2067–2068</v>
      </c>
      <c r="L576" s="356"/>
      <c r="N576" s="95"/>
    </row>
    <row r="577" spans="1:14" x14ac:dyDescent="0.3">
      <c r="A577" s="354">
        <v>61271</v>
      </c>
      <c r="B577" s="92">
        <f t="shared" si="57"/>
        <v>0</v>
      </c>
      <c r="C577" s="93"/>
      <c r="D577" s="94">
        <f t="shared" si="58"/>
        <v>0</v>
      </c>
      <c r="E577" s="355">
        <f t="shared" si="56"/>
        <v>0</v>
      </c>
      <c r="F577" s="94">
        <f t="shared" si="59"/>
        <v>0</v>
      </c>
      <c r="G577" s="94">
        <f>IF(AND(C577&lt;&gt;"",SUM(G$34:G576)&lt;E$25),$E$25/$E$29,0)</f>
        <v>0</v>
      </c>
      <c r="H577" s="94">
        <f t="shared" si="60"/>
        <v>0</v>
      </c>
      <c r="I577" s="94">
        <f t="shared" si="62"/>
        <v>0</v>
      </c>
      <c r="J577" s="320" t="str">
        <f t="shared" si="61"/>
        <v>2067–2068</v>
      </c>
      <c r="L577" s="356"/>
      <c r="N577" s="95"/>
    </row>
    <row r="578" spans="1:14" x14ac:dyDescent="0.3">
      <c r="A578" s="354">
        <v>61302</v>
      </c>
      <c r="B578" s="92">
        <f t="shared" si="57"/>
        <v>0</v>
      </c>
      <c r="C578" s="93"/>
      <c r="D578" s="94">
        <f t="shared" si="58"/>
        <v>0</v>
      </c>
      <c r="E578" s="355">
        <f t="shared" si="56"/>
        <v>0</v>
      </c>
      <c r="F578" s="94">
        <f t="shared" si="59"/>
        <v>0</v>
      </c>
      <c r="G578" s="94">
        <f>IF(AND(C578&lt;&gt;"",SUM(G$34:G577)&lt;E$25),$E$25/$E$29,0)</f>
        <v>0</v>
      </c>
      <c r="H578" s="94">
        <f t="shared" si="60"/>
        <v>0</v>
      </c>
      <c r="I578" s="94">
        <f t="shared" si="62"/>
        <v>0</v>
      </c>
      <c r="J578" s="320" t="str">
        <f t="shared" si="61"/>
        <v>2067–2068</v>
      </c>
      <c r="L578" s="356"/>
      <c r="N578" s="95"/>
    </row>
    <row r="579" spans="1:14" x14ac:dyDescent="0.3">
      <c r="A579" s="354">
        <v>61332</v>
      </c>
      <c r="B579" s="92">
        <f t="shared" si="57"/>
        <v>0</v>
      </c>
      <c r="C579" s="93"/>
      <c r="D579" s="94">
        <f t="shared" si="58"/>
        <v>0</v>
      </c>
      <c r="E579" s="355">
        <f t="shared" si="56"/>
        <v>0</v>
      </c>
      <c r="F579" s="94">
        <f t="shared" si="59"/>
        <v>0</v>
      </c>
      <c r="G579" s="94">
        <f>IF(AND(C579&lt;&gt;"",SUM(G$34:G578)&lt;E$25),$E$25/$E$29,0)</f>
        <v>0</v>
      </c>
      <c r="H579" s="94">
        <f t="shared" si="60"/>
        <v>0</v>
      </c>
      <c r="I579" s="94">
        <f t="shared" si="62"/>
        <v>0</v>
      </c>
      <c r="J579" s="320" t="str">
        <f t="shared" si="61"/>
        <v>2067–2068</v>
      </c>
      <c r="L579" s="356"/>
      <c r="N579" s="95"/>
    </row>
    <row r="580" spans="1:14" x14ac:dyDescent="0.3">
      <c r="A580" s="354">
        <v>61363</v>
      </c>
      <c r="B580" s="92">
        <f t="shared" si="57"/>
        <v>0</v>
      </c>
      <c r="C580" s="93"/>
      <c r="D580" s="94">
        <f t="shared" si="58"/>
        <v>0</v>
      </c>
      <c r="E580" s="355">
        <f t="shared" si="56"/>
        <v>0</v>
      </c>
      <c r="F580" s="94">
        <f t="shared" si="59"/>
        <v>0</v>
      </c>
      <c r="G580" s="94">
        <f>IF(AND(C580&lt;&gt;"",SUM(G$34:G579)&lt;E$25),$E$25/$E$29,0)</f>
        <v>0</v>
      </c>
      <c r="H580" s="94">
        <f t="shared" si="60"/>
        <v>0</v>
      </c>
      <c r="I580" s="94">
        <f t="shared" si="62"/>
        <v>0</v>
      </c>
      <c r="J580" s="320" t="str">
        <f t="shared" si="61"/>
        <v>2067–2068</v>
      </c>
      <c r="L580" s="356"/>
      <c r="N580" s="95"/>
    </row>
    <row r="581" spans="1:14" x14ac:dyDescent="0.3">
      <c r="A581" s="354">
        <v>61394</v>
      </c>
      <c r="B581" s="92">
        <f t="shared" si="57"/>
        <v>0</v>
      </c>
      <c r="C581" s="93"/>
      <c r="D581" s="94">
        <f t="shared" si="58"/>
        <v>0</v>
      </c>
      <c r="E581" s="355">
        <f t="shared" si="56"/>
        <v>0</v>
      </c>
      <c r="F581" s="94">
        <f t="shared" si="59"/>
        <v>0</v>
      </c>
      <c r="G581" s="94">
        <f>IF(AND(C581&lt;&gt;"",SUM(G$34:G580)&lt;E$25),$E$25/$E$29,0)</f>
        <v>0</v>
      </c>
      <c r="H581" s="94">
        <f t="shared" si="60"/>
        <v>0</v>
      </c>
      <c r="I581" s="94">
        <f t="shared" si="62"/>
        <v>0</v>
      </c>
      <c r="J581" s="320" t="str">
        <f t="shared" si="61"/>
        <v>2067–2068</v>
      </c>
      <c r="L581" s="356"/>
      <c r="N581" s="95"/>
    </row>
    <row r="582" spans="1:14" x14ac:dyDescent="0.3">
      <c r="A582" s="354">
        <v>61423</v>
      </c>
      <c r="B582" s="92">
        <f t="shared" si="57"/>
        <v>0</v>
      </c>
      <c r="C582" s="93"/>
      <c r="D582" s="94">
        <f t="shared" si="58"/>
        <v>0</v>
      </c>
      <c r="E582" s="355">
        <f t="shared" si="56"/>
        <v>0</v>
      </c>
      <c r="F582" s="94">
        <f t="shared" si="59"/>
        <v>0</v>
      </c>
      <c r="G582" s="94">
        <f>IF(AND(C582&lt;&gt;"",SUM(G$34:G581)&lt;E$25),$E$25/$E$29,0)</f>
        <v>0</v>
      </c>
      <c r="H582" s="94">
        <f t="shared" si="60"/>
        <v>0</v>
      </c>
      <c r="I582" s="94">
        <f t="shared" si="62"/>
        <v>0</v>
      </c>
      <c r="J582" s="320" t="str">
        <f t="shared" si="61"/>
        <v>2067–2068</v>
      </c>
      <c r="L582" s="356"/>
      <c r="N582" s="95"/>
    </row>
    <row r="583" spans="1:14" x14ac:dyDescent="0.3">
      <c r="A583" s="354">
        <v>61454</v>
      </c>
      <c r="B583" s="92">
        <f t="shared" si="57"/>
        <v>0</v>
      </c>
      <c r="C583" s="93"/>
      <c r="D583" s="94">
        <f t="shared" si="58"/>
        <v>0</v>
      </c>
      <c r="E583" s="355">
        <f t="shared" si="56"/>
        <v>0</v>
      </c>
      <c r="F583" s="94">
        <f t="shared" si="59"/>
        <v>0</v>
      </c>
      <c r="G583" s="94">
        <f>IF(AND(C583&lt;&gt;"",SUM(G$34:G582)&lt;E$25),$E$25/$E$29,0)</f>
        <v>0</v>
      </c>
      <c r="H583" s="94">
        <f t="shared" si="60"/>
        <v>0</v>
      </c>
      <c r="I583" s="94">
        <f t="shared" si="62"/>
        <v>0</v>
      </c>
      <c r="J583" s="320" t="str">
        <f t="shared" si="61"/>
        <v>2067–2068</v>
      </c>
      <c r="L583" s="356"/>
      <c r="N583" s="95"/>
    </row>
    <row r="584" spans="1:14" x14ac:dyDescent="0.3">
      <c r="A584" s="354">
        <v>61484</v>
      </c>
      <c r="B584" s="92">
        <f t="shared" si="57"/>
        <v>0</v>
      </c>
      <c r="C584" s="93"/>
      <c r="D584" s="94">
        <f t="shared" si="58"/>
        <v>0</v>
      </c>
      <c r="E584" s="355">
        <f t="shared" si="56"/>
        <v>0</v>
      </c>
      <c r="F584" s="94">
        <f t="shared" si="59"/>
        <v>0</v>
      </c>
      <c r="G584" s="94">
        <f>IF(AND(C584&lt;&gt;"",SUM(G$34:G583)&lt;E$25),$E$25/$E$29,0)</f>
        <v>0</v>
      </c>
      <c r="H584" s="94">
        <f t="shared" si="60"/>
        <v>0</v>
      </c>
      <c r="I584" s="94">
        <f t="shared" si="62"/>
        <v>0</v>
      </c>
      <c r="J584" s="320" t="str">
        <f t="shared" si="61"/>
        <v>2067–2068</v>
      </c>
      <c r="L584" s="356"/>
      <c r="N584" s="95"/>
    </row>
    <row r="585" spans="1:14" x14ac:dyDescent="0.3">
      <c r="A585" s="354">
        <v>61515</v>
      </c>
      <c r="B585" s="92">
        <f t="shared" si="57"/>
        <v>0</v>
      </c>
      <c r="C585" s="93"/>
      <c r="D585" s="94">
        <f t="shared" si="58"/>
        <v>0</v>
      </c>
      <c r="E585" s="355">
        <f t="shared" si="56"/>
        <v>0</v>
      </c>
      <c r="F585" s="94">
        <f t="shared" si="59"/>
        <v>0</v>
      </c>
      <c r="G585" s="94">
        <f>IF(AND(C585&lt;&gt;"",SUM(G$34:G584)&lt;E$25),$E$25/$E$29,0)</f>
        <v>0</v>
      </c>
      <c r="H585" s="94">
        <f t="shared" si="60"/>
        <v>0</v>
      </c>
      <c r="I585" s="94">
        <f t="shared" si="62"/>
        <v>0</v>
      </c>
      <c r="J585" s="320" t="str">
        <f t="shared" si="61"/>
        <v>2067–2068</v>
      </c>
      <c r="L585" s="356"/>
      <c r="N585" s="95"/>
    </row>
    <row r="586" spans="1:14" x14ac:dyDescent="0.3">
      <c r="A586" s="354">
        <v>61545</v>
      </c>
      <c r="B586" s="92">
        <f t="shared" si="57"/>
        <v>0</v>
      </c>
      <c r="C586" s="93"/>
      <c r="D586" s="94">
        <f t="shared" si="58"/>
        <v>0</v>
      </c>
      <c r="E586" s="355">
        <f t="shared" si="56"/>
        <v>0</v>
      </c>
      <c r="F586" s="94">
        <f t="shared" si="59"/>
        <v>0</v>
      </c>
      <c r="G586" s="94">
        <f>IF(AND(C586&lt;&gt;"",SUM(G$34:G585)&lt;E$25),$E$25/$E$29,0)</f>
        <v>0</v>
      </c>
      <c r="H586" s="94">
        <f t="shared" si="60"/>
        <v>0</v>
      </c>
      <c r="I586" s="94">
        <f t="shared" si="62"/>
        <v>0</v>
      </c>
      <c r="J586" s="320" t="str">
        <f t="shared" si="61"/>
        <v>2068–2069</v>
      </c>
      <c r="L586" s="356"/>
      <c r="N586" s="95"/>
    </row>
    <row r="587" spans="1:14" x14ac:dyDescent="0.3">
      <c r="A587" s="354">
        <v>61576</v>
      </c>
      <c r="B587" s="92">
        <f t="shared" si="57"/>
        <v>0</v>
      </c>
      <c r="C587" s="93"/>
      <c r="D587" s="94">
        <f t="shared" si="58"/>
        <v>0</v>
      </c>
      <c r="E587" s="355">
        <f t="shared" si="56"/>
        <v>0</v>
      </c>
      <c r="F587" s="94">
        <f t="shared" si="59"/>
        <v>0</v>
      </c>
      <c r="G587" s="94">
        <f>IF(AND(C587&lt;&gt;"",SUM(G$34:G586)&lt;E$25),$E$25/$E$29,0)</f>
        <v>0</v>
      </c>
      <c r="H587" s="94">
        <f t="shared" si="60"/>
        <v>0</v>
      </c>
      <c r="I587" s="94">
        <f t="shared" si="62"/>
        <v>0</v>
      </c>
      <c r="J587" s="320" t="str">
        <f t="shared" si="61"/>
        <v>2068–2069</v>
      </c>
      <c r="L587" s="356"/>
      <c r="N587" s="95"/>
    </row>
    <row r="588" spans="1:14" x14ac:dyDescent="0.3">
      <c r="A588" s="354">
        <v>61607</v>
      </c>
      <c r="B588" s="92">
        <f t="shared" si="57"/>
        <v>0</v>
      </c>
      <c r="C588" s="93"/>
      <c r="D588" s="94">
        <f t="shared" si="58"/>
        <v>0</v>
      </c>
      <c r="E588" s="355">
        <f t="shared" si="56"/>
        <v>0</v>
      </c>
      <c r="F588" s="94">
        <f t="shared" si="59"/>
        <v>0</v>
      </c>
      <c r="G588" s="94">
        <f>IF(AND(C588&lt;&gt;"",SUM(G$34:G587)&lt;E$25),$E$25/$E$29,0)</f>
        <v>0</v>
      </c>
      <c r="H588" s="94">
        <f t="shared" si="60"/>
        <v>0</v>
      </c>
      <c r="I588" s="94">
        <f t="shared" si="62"/>
        <v>0</v>
      </c>
      <c r="J588" s="320" t="str">
        <f t="shared" si="61"/>
        <v>2068–2069</v>
      </c>
      <c r="L588" s="356"/>
      <c r="N588" s="95"/>
    </row>
    <row r="589" spans="1:14" x14ac:dyDescent="0.3">
      <c r="A589" s="354">
        <v>61637</v>
      </c>
      <c r="B589" s="92">
        <f t="shared" si="57"/>
        <v>0</v>
      </c>
      <c r="C589" s="93"/>
      <c r="D589" s="94">
        <f t="shared" si="58"/>
        <v>0</v>
      </c>
      <c r="E589" s="355">
        <f t="shared" si="56"/>
        <v>0</v>
      </c>
      <c r="F589" s="94">
        <f t="shared" si="59"/>
        <v>0</v>
      </c>
      <c r="G589" s="94">
        <f>IF(AND(C589&lt;&gt;"",SUM(G$34:G588)&lt;E$25),$E$25/$E$29,0)</f>
        <v>0</v>
      </c>
      <c r="H589" s="94">
        <f t="shared" si="60"/>
        <v>0</v>
      </c>
      <c r="I589" s="94">
        <f t="shared" si="62"/>
        <v>0</v>
      </c>
      <c r="J589" s="320" t="str">
        <f t="shared" si="61"/>
        <v>2068–2069</v>
      </c>
      <c r="L589" s="356"/>
      <c r="N589" s="95"/>
    </row>
    <row r="590" spans="1:14" x14ac:dyDescent="0.3">
      <c r="A590" s="354">
        <v>61668</v>
      </c>
      <c r="B590" s="92">
        <f t="shared" si="57"/>
        <v>0</v>
      </c>
      <c r="C590" s="93"/>
      <c r="D590" s="94">
        <f t="shared" si="58"/>
        <v>0</v>
      </c>
      <c r="E590" s="355">
        <f t="shared" si="56"/>
        <v>0</v>
      </c>
      <c r="F590" s="94">
        <f t="shared" si="59"/>
        <v>0</v>
      </c>
      <c r="G590" s="94">
        <f>IF(AND(C590&lt;&gt;"",SUM(G$34:G589)&lt;E$25),$E$25/$E$29,0)</f>
        <v>0</v>
      </c>
      <c r="H590" s="94">
        <f t="shared" si="60"/>
        <v>0</v>
      </c>
      <c r="I590" s="94">
        <f t="shared" si="62"/>
        <v>0</v>
      </c>
      <c r="J590" s="320" t="str">
        <f t="shared" si="61"/>
        <v>2068–2069</v>
      </c>
      <c r="L590" s="356"/>
      <c r="N590" s="95"/>
    </row>
    <row r="591" spans="1:14" x14ac:dyDescent="0.3">
      <c r="A591" s="354">
        <v>61698</v>
      </c>
      <c r="B591" s="92">
        <f t="shared" si="57"/>
        <v>0</v>
      </c>
      <c r="C591" s="93"/>
      <c r="D591" s="94">
        <f t="shared" si="58"/>
        <v>0</v>
      </c>
      <c r="E591" s="355">
        <f t="shared" si="56"/>
        <v>0</v>
      </c>
      <c r="F591" s="94">
        <f t="shared" si="59"/>
        <v>0</v>
      </c>
      <c r="G591" s="94">
        <f>IF(AND(C591&lt;&gt;"",SUM(G$34:G590)&lt;E$25),$E$25/$E$29,0)</f>
        <v>0</v>
      </c>
      <c r="H591" s="94">
        <f t="shared" si="60"/>
        <v>0</v>
      </c>
      <c r="I591" s="94">
        <f t="shared" si="62"/>
        <v>0</v>
      </c>
      <c r="J591" s="320" t="str">
        <f t="shared" si="61"/>
        <v>2068–2069</v>
      </c>
      <c r="L591" s="356"/>
      <c r="N591" s="95"/>
    </row>
    <row r="592" spans="1:14" x14ac:dyDescent="0.3">
      <c r="A592" s="354">
        <v>61729</v>
      </c>
      <c r="B592" s="92">
        <f t="shared" si="57"/>
        <v>0</v>
      </c>
      <c r="C592" s="93"/>
      <c r="D592" s="94">
        <f t="shared" si="58"/>
        <v>0</v>
      </c>
      <c r="E592" s="355">
        <f t="shared" si="56"/>
        <v>0</v>
      </c>
      <c r="F592" s="94">
        <f t="shared" si="59"/>
        <v>0</v>
      </c>
      <c r="G592" s="94">
        <f>IF(AND(C592&lt;&gt;"",SUM(G$34:G591)&lt;E$25),$E$25/$E$29,0)</f>
        <v>0</v>
      </c>
      <c r="H592" s="94">
        <f t="shared" si="60"/>
        <v>0</v>
      </c>
      <c r="I592" s="94">
        <f t="shared" si="62"/>
        <v>0</v>
      </c>
      <c r="J592" s="320" t="str">
        <f t="shared" si="61"/>
        <v>2068–2069</v>
      </c>
      <c r="L592" s="356"/>
      <c r="N592" s="95"/>
    </row>
    <row r="593" spans="1:14" x14ac:dyDescent="0.3">
      <c r="A593" s="354">
        <v>61760</v>
      </c>
      <c r="B593" s="92">
        <f t="shared" si="57"/>
        <v>0</v>
      </c>
      <c r="C593" s="93"/>
      <c r="D593" s="94">
        <f t="shared" si="58"/>
        <v>0</v>
      </c>
      <c r="E593" s="355">
        <f t="shared" si="56"/>
        <v>0</v>
      </c>
      <c r="F593" s="94">
        <f t="shared" si="59"/>
        <v>0</v>
      </c>
      <c r="G593" s="94">
        <f>IF(AND(C593&lt;&gt;"",SUM(G$34:G592)&lt;E$25),$E$25/$E$29,0)</f>
        <v>0</v>
      </c>
      <c r="H593" s="94">
        <f t="shared" si="60"/>
        <v>0</v>
      </c>
      <c r="I593" s="94">
        <f t="shared" si="62"/>
        <v>0</v>
      </c>
      <c r="J593" s="320" t="str">
        <f t="shared" si="61"/>
        <v>2068–2069</v>
      </c>
      <c r="L593" s="356"/>
      <c r="N593" s="95"/>
    </row>
    <row r="594" spans="1:14" x14ac:dyDescent="0.3">
      <c r="A594" s="354">
        <v>61788</v>
      </c>
      <c r="B594" s="92">
        <f t="shared" si="57"/>
        <v>0</v>
      </c>
      <c r="C594" s="93"/>
      <c r="D594" s="94">
        <f t="shared" si="58"/>
        <v>0</v>
      </c>
      <c r="E594" s="355">
        <f t="shared" si="56"/>
        <v>0</v>
      </c>
      <c r="F594" s="94">
        <f t="shared" si="59"/>
        <v>0</v>
      </c>
      <c r="G594" s="94">
        <f>IF(AND(C594&lt;&gt;"",SUM(G$34:G593)&lt;E$25),$E$25/$E$29,0)</f>
        <v>0</v>
      </c>
      <c r="H594" s="94">
        <f t="shared" si="60"/>
        <v>0</v>
      </c>
      <c r="I594" s="94">
        <f t="shared" si="62"/>
        <v>0</v>
      </c>
      <c r="J594" s="320" t="str">
        <f t="shared" si="61"/>
        <v>2068–2069</v>
      </c>
      <c r="L594" s="356"/>
      <c r="N594" s="95"/>
    </row>
    <row r="595" spans="1:14" x14ac:dyDescent="0.3">
      <c r="A595" s="354">
        <v>61819</v>
      </c>
      <c r="B595" s="92">
        <f t="shared" si="57"/>
        <v>0</v>
      </c>
      <c r="C595" s="93"/>
      <c r="D595" s="94">
        <f t="shared" si="58"/>
        <v>0</v>
      </c>
      <c r="E595" s="355">
        <f t="shared" si="56"/>
        <v>0</v>
      </c>
      <c r="F595" s="94">
        <f t="shared" si="59"/>
        <v>0</v>
      </c>
      <c r="G595" s="94">
        <f>IF(AND(C595&lt;&gt;"",SUM(G$34:G594)&lt;E$25),$E$25/$E$29,0)</f>
        <v>0</v>
      </c>
      <c r="H595" s="94">
        <f t="shared" si="60"/>
        <v>0</v>
      </c>
      <c r="I595" s="94">
        <f t="shared" si="62"/>
        <v>0</v>
      </c>
      <c r="J595" s="320" t="str">
        <f t="shared" si="61"/>
        <v>2068–2069</v>
      </c>
      <c r="L595" s="356"/>
      <c r="N595" s="95"/>
    </row>
    <row r="596" spans="1:14" x14ac:dyDescent="0.3">
      <c r="A596" s="354">
        <v>61849</v>
      </c>
      <c r="B596" s="92">
        <f t="shared" si="57"/>
        <v>0</v>
      </c>
      <c r="C596" s="93"/>
      <c r="D596" s="94">
        <f t="shared" si="58"/>
        <v>0</v>
      </c>
      <c r="E596" s="355">
        <f t="shared" si="56"/>
        <v>0</v>
      </c>
      <c r="F596" s="94">
        <f t="shared" si="59"/>
        <v>0</v>
      </c>
      <c r="G596" s="94">
        <f>IF(AND(C596&lt;&gt;"",SUM(G$34:G595)&lt;E$25),$E$25/$E$29,0)</f>
        <v>0</v>
      </c>
      <c r="H596" s="94">
        <f t="shared" si="60"/>
        <v>0</v>
      </c>
      <c r="I596" s="94">
        <f t="shared" si="62"/>
        <v>0</v>
      </c>
      <c r="J596" s="320" t="str">
        <f t="shared" si="61"/>
        <v>2068–2069</v>
      </c>
      <c r="L596" s="356"/>
      <c r="N596" s="95"/>
    </row>
    <row r="597" spans="1:14" x14ac:dyDescent="0.3">
      <c r="A597" s="354">
        <v>61880</v>
      </c>
      <c r="B597" s="92">
        <f t="shared" si="57"/>
        <v>0</v>
      </c>
      <c r="C597" s="93"/>
      <c r="D597" s="94">
        <f t="shared" si="58"/>
        <v>0</v>
      </c>
      <c r="E597" s="355">
        <f t="shared" si="56"/>
        <v>0</v>
      </c>
      <c r="F597" s="94">
        <f t="shared" si="59"/>
        <v>0</v>
      </c>
      <c r="G597" s="94">
        <f>IF(AND(C597&lt;&gt;"",SUM(G$34:G596)&lt;E$25),$E$25/$E$29,0)</f>
        <v>0</v>
      </c>
      <c r="H597" s="94">
        <f t="shared" si="60"/>
        <v>0</v>
      </c>
      <c r="I597" s="94">
        <f t="shared" si="62"/>
        <v>0</v>
      </c>
      <c r="J597" s="320" t="str">
        <f t="shared" si="61"/>
        <v>2068–2069</v>
      </c>
      <c r="L597" s="356"/>
      <c r="N597" s="95"/>
    </row>
    <row r="598" spans="1:14" x14ac:dyDescent="0.3">
      <c r="A598" s="354">
        <v>61910</v>
      </c>
      <c r="B598" s="92">
        <f t="shared" si="57"/>
        <v>0</v>
      </c>
      <c r="C598" s="93"/>
      <c r="D598" s="94">
        <f t="shared" si="58"/>
        <v>0</v>
      </c>
      <c r="E598" s="355">
        <f t="shared" si="56"/>
        <v>0</v>
      </c>
      <c r="F598" s="94">
        <f t="shared" si="59"/>
        <v>0</v>
      </c>
      <c r="G598" s="94">
        <f>IF(AND(C598&lt;&gt;"",SUM(G$34:G597)&lt;E$25),$E$25/$E$29,0)</f>
        <v>0</v>
      </c>
      <c r="H598" s="94">
        <f t="shared" si="60"/>
        <v>0</v>
      </c>
      <c r="I598" s="94">
        <f t="shared" si="62"/>
        <v>0</v>
      </c>
      <c r="J598" s="320" t="str">
        <f t="shared" si="61"/>
        <v>2069–2070</v>
      </c>
      <c r="L598" s="356"/>
      <c r="N598" s="95"/>
    </row>
    <row r="599" spans="1:14" x14ac:dyDescent="0.3">
      <c r="A599" s="354">
        <v>61941</v>
      </c>
      <c r="B599" s="92">
        <f t="shared" si="57"/>
        <v>0</v>
      </c>
      <c r="C599" s="93"/>
      <c r="D599" s="94">
        <f t="shared" si="58"/>
        <v>0</v>
      </c>
      <c r="E599" s="355">
        <f t="shared" si="56"/>
        <v>0</v>
      </c>
      <c r="F599" s="94">
        <f t="shared" si="59"/>
        <v>0</v>
      </c>
      <c r="G599" s="94">
        <f>IF(AND(C599&lt;&gt;"",SUM(G$34:G598)&lt;E$25),$E$25/$E$29,0)</f>
        <v>0</v>
      </c>
      <c r="H599" s="94">
        <f t="shared" si="60"/>
        <v>0</v>
      </c>
      <c r="I599" s="94">
        <f t="shared" si="62"/>
        <v>0</v>
      </c>
      <c r="J599" s="320" t="str">
        <f t="shared" si="61"/>
        <v>2069–2070</v>
      </c>
      <c r="L599" s="356"/>
      <c r="N599" s="95"/>
    </row>
    <row r="600" spans="1:14" x14ac:dyDescent="0.3">
      <c r="A600" s="354">
        <v>61972</v>
      </c>
      <c r="B600" s="92">
        <f t="shared" si="57"/>
        <v>0</v>
      </c>
      <c r="C600" s="93"/>
      <c r="D600" s="94">
        <f t="shared" si="58"/>
        <v>0</v>
      </c>
      <c r="E600" s="355">
        <f t="shared" si="56"/>
        <v>0</v>
      </c>
      <c r="F600" s="94">
        <f t="shared" si="59"/>
        <v>0</v>
      </c>
      <c r="G600" s="94">
        <f>IF(AND(C600&lt;&gt;"",SUM(G$34:G599)&lt;E$25),$E$25/$E$29,0)</f>
        <v>0</v>
      </c>
      <c r="H600" s="94">
        <f t="shared" si="60"/>
        <v>0</v>
      </c>
      <c r="I600" s="94">
        <f t="shared" si="62"/>
        <v>0</v>
      </c>
      <c r="J600" s="320" t="str">
        <f t="shared" si="61"/>
        <v>2069–2070</v>
      </c>
      <c r="L600" s="356"/>
      <c r="N600" s="95"/>
    </row>
    <row r="601" spans="1:14" x14ac:dyDescent="0.3">
      <c r="A601" s="354">
        <v>62002</v>
      </c>
      <c r="B601" s="92">
        <f t="shared" si="57"/>
        <v>0</v>
      </c>
      <c r="C601" s="93"/>
      <c r="D601" s="94">
        <f t="shared" si="58"/>
        <v>0</v>
      </c>
      <c r="E601" s="355">
        <f t="shared" si="56"/>
        <v>0</v>
      </c>
      <c r="F601" s="94">
        <f t="shared" si="59"/>
        <v>0</v>
      </c>
      <c r="G601" s="94">
        <f>IF(AND(C601&lt;&gt;"",SUM(G$34:G600)&lt;E$25),$E$25/$E$29,0)</f>
        <v>0</v>
      </c>
      <c r="H601" s="94">
        <f t="shared" si="60"/>
        <v>0</v>
      </c>
      <c r="I601" s="94">
        <f t="shared" si="62"/>
        <v>0</v>
      </c>
      <c r="J601" s="320" t="str">
        <f t="shared" si="61"/>
        <v>2069–2070</v>
      </c>
      <c r="L601" s="356"/>
      <c r="N601" s="95"/>
    </row>
    <row r="602" spans="1:14" x14ac:dyDescent="0.3">
      <c r="A602" s="354">
        <v>62033</v>
      </c>
      <c r="B602" s="92">
        <f t="shared" si="57"/>
        <v>0</v>
      </c>
      <c r="C602" s="93"/>
      <c r="D602" s="94">
        <f t="shared" si="58"/>
        <v>0</v>
      </c>
      <c r="E602" s="355">
        <f t="shared" si="56"/>
        <v>0</v>
      </c>
      <c r="F602" s="94">
        <f t="shared" si="59"/>
        <v>0</v>
      </c>
      <c r="G602" s="94">
        <f>IF(AND(C602&lt;&gt;"",SUM(G$34:G601)&lt;E$25),$E$25/$E$29,0)</f>
        <v>0</v>
      </c>
      <c r="H602" s="94">
        <f t="shared" si="60"/>
        <v>0</v>
      </c>
      <c r="I602" s="94">
        <f t="shared" si="62"/>
        <v>0</v>
      </c>
      <c r="J602" s="320" t="str">
        <f t="shared" si="61"/>
        <v>2069–2070</v>
      </c>
      <c r="L602" s="356"/>
      <c r="N602" s="95"/>
    </row>
    <row r="603" spans="1:14" x14ac:dyDescent="0.3">
      <c r="A603" s="354">
        <v>62063</v>
      </c>
      <c r="B603" s="92">
        <f t="shared" si="57"/>
        <v>0</v>
      </c>
      <c r="C603" s="93"/>
      <c r="D603" s="94">
        <f t="shared" si="58"/>
        <v>0</v>
      </c>
      <c r="E603" s="355">
        <f t="shared" si="56"/>
        <v>0</v>
      </c>
      <c r="F603" s="94">
        <f t="shared" si="59"/>
        <v>0</v>
      </c>
      <c r="G603" s="94">
        <f>IF(AND(C603&lt;&gt;"",SUM(G$34:G602)&lt;E$25),$E$25/$E$29,0)</f>
        <v>0</v>
      </c>
      <c r="H603" s="94">
        <f t="shared" si="60"/>
        <v>0</v>
      </c>
      <c r="I603" s="94">
        <f t="shared" si="62"/>
        <v>0</v>
      </c>
      <c r="J603" s="320" t="str">
        <f t="shared" si="61"/>
        <v>2069–2070</v>
      </c>
      <c r="L603" s="356"/>
      <c r="N603" s="95"/>
    </row>
    <row r="604" spans="1:14" x14ac:dyDescent="0.3">
      <c r="A604" s="354">
        <v>62094</v>
      </c>
      <c r="B604" s="92">
        <f t="shared" si="57"/>
        <v>0</v>
      </c>
      <c r="C604" s="93"/>
      <c r="D604" s="94">
        <f t="shared" si="58"/>
        <v>0</v>
      </c>
      <c r="E604" s="355">
        <f t="shared" si="56"/>
        <v>0</v>
      </c>
      <c r="F604" s="94">
        <f t="shared" si="59"/>
        <v>0</v>
      </c>
      <c r="G604" s="94">
        <f>IF(AND(C604&lt;&gt;"",SUM(G$34:G603)&lt;E$25),$E$25/$E$29,0)</f>
        <v>0</v>
      </c>
      <c r="H604" s="94">
        <f t="shared" si="60"/>
        <v>0</v>
      </c>
      <c r="I604" s="94">
        <f t="shared" si="62"/>
        <v>0</v>
      </c>
      <c r="J604" s="320" t="str">
        <f t="shared" si="61"/>
        <v>2069–2070</v>
      </c>
      <c r="L604" s="356"/>
      <c r="N604" s="95"/>
    </row>
    <row r="605" spans="1:14" x14ac:dyDescent="0.3">
      <c r="A605" s="354">
        <v>62125</v>
      </c>
      <c r="B605" s="92">
        <f t="shared" si="57"/>
        <v>0</v>
      </c>
      <c r="C605" s="93"/>
      <c r="D605" s="94">
        <f t="shared" si="58"/>
        <v>0</v>
      </c>
      <c r="E605" s="355">
        <f t="shared" si="56"/>
        <v>0</v>
      </c>
      <c r="F605" s="94">
        <f t="shared" si="59"/>
        <v>0</v>
      </c>
      <c r="G605" s="94">
        <f>IF(AND(C605&lt;&gt;"",SUM(G$34:G604)&lt;E$25),$E$25/$E$29,0)</f>
        <v>0</v>
      </c>
      <c r="H605" s="94">
        <f t="shared" si="60"/>
        <v>0</v>
      </c>
      <c r="I605" s="94">
        <f t="shared" si="62"/>
        <v>0</v>
      </c>
      <c r="J605" s="320" t="str">
        <f t="shared" si="61"/>
        <v>2069–2070</v>
      </c>
      <c r="L605" s="356"/>
      <c r="N605" s="95"/>
    </row>
    <row r="606" spans="1:14" x14ac:dyDescent="0.3">
      <c r="A606" s="354">
        <v>62153</v>
      </c>
      <c r="B606" s="92">
        <f t="shared" si="57"/>
        <v>0</v>
      </c>
      <c r="C606" s="93"/>
      <c r="D606" s="94">
        <f t="shared" si="58"/>
        <v>0</v>
      </c>
      <c r="E606" s="355">
        <f t="shared" si="56"/>
        <v>0</v>
      </c>
      <c r="F606" s="94">
        <f t="shared" si="59"/>
        <v>0</v>
      </c>
      <c r="G606" s="94">
        <f>IF(AND(C606&lt;&gt;"",SUM(G$34:G605)&lt;E$25),$E$25/$E$29,0)</f>
        <v>0</v>
      </c>
      <c r="H606" s="94">
        <f t="shared" si="60"/>
        <v>0</v>
      </c>
      <c r="I606" s="94">
        <f t="shared" si="62"/>
        <v>0</v>
      </c>
      <c r="J606" s="320" t="str">
        <f t="shared" si="61"/>
        <v>2069–2070</v>
      </c>
      <c r="L606" s="356"/>
      <c r="N606" s="95"/>
    </row>
    <row r="607" spans="1:14" x14ac:dyDescent="0.3">
      <c r="A607" s="354">
        <v>62184</v>
      </c>
      <c r="B607" s="92">
        <f t="shared" si="57"/>
        <v>0</v>
      </c>
      <c r="C607" s="93"/>
      <c r="D607" s="94">
        <f t="shared" si="58"/>
        <v>0</v>
      </c>
      <c r="E607" s="355">
        <f t="shared" si="56"/>
        <v>0</v>
      </c>
      <c r="F607" s="94">
        <f t="shared" si="59"/>
        <v>0</v>
      </c>
      <c r="G607" s="94">
        <f>IF(AND(C607&lt;&gt;"",SUM(G$34:G606)&lt;E$25),$E$25/$E$29,0)</f>
        <v>0</v>
      </c>
      <c r="H607" s="94">
        <f t="shared" si="60"/>
        <v>0</v>
      </c>
      <c r="I607" s="94">
        <f t="shared" si="62"/>
        <v>0</v>
      </c>
      <c r="J607" s="320" t="str">
        <f t="shared" si="61"/>
        <v>2069–2070</v>
      </c>
      <c r="L607" s="356"/>
      <c r="N607" s="95"/>
    </row>
    <row r="608" spans="1:14" x14ac:dyDescent="0.3">
      <c r="A608" s="354">
        <v>62214</v>
      </c>
      <c r="B608" s="92">
        <f t="shared" si="57"/>
        <v>0</v>
      </c>
      <c r="C608" s="93"/>
      <c r="D608" s="94">
        <f t="shared" si="58"/>
        <v>0</v>
      </c>
      <c r="E608" s="355">
        <f t="shared" si="56"/>
        <v>0</v>
      </c>
      <c r="F608" s="94">
        <f t="shared" si="59"/>
        <v>0</v>
      </c>
      <c r="G608" s="94">
        <f>IF(AND(C608&lt;&gt;"",SUM(G$34:G607)&lt;E$25),$E$25/$E$29,0)</f>
        <v>0</v>
      </c>
      <c r="H608" s="94">
        <f t="shared" si="60"/>
        <v>0</v>
      </c>
      <c r="I608" s="94">
        <f t="shared" si="62"/>
        <v>0</v>
      </c>
      <c r="J608" s="320" t="str">
        <f t="shared" si="61"/>
        <v>2069–2070</v>
      </c>
      <c r="L608" s="356"/>
      <c r="N608" s="95"/>
    </row>
    <row r="609" spans="1:14" x14ac:dyDescent="0.3">
      <c r="A609" s="354">
        <v>62245</v>
      </c>
      <c r="B609" s="92">
        <f t="shared" si="57"/>
        <v>0</v>
      </c>
      <c r="C609" s="93"/>
      <c r="D609" s="94">
        <f t="shared" si="58"/>
        <v>0</v>
      </c>
      <c r="E609" s="355">
        <f t="shared" si="56"/>
        <v>0</v>
      </c>
      <c r="F609" s="94">
        <f t="shared" si="59"/>
        <v>0</v>
      </c>
      <c r="G609" s="94">
        <f>IF(AND(C609&lt;&gt;"",SUM(G$34:G608)&lt;E$25),$E$25/$E$29,0)</f>
        <v>0</v>
      </c>
      <c r="H609" s="94">
        <f t="shared" si="60"/>
        <v>0</v>
      </c>
      <c r="I609" s="94">
        <f t="shared" si="62"/>
        <v>0</v>
      </c>
      <c r="J609" s="320" t="str">
        <f t="shared" si="61"/>
        <v>2069–2070</v>
      </c>
      <c r="L609" s="356"/>
      <c r="N609" s="95"/>
    </row>
    <row r="610" spans="1:14" x14ac:dyDescent="0.3">
      <c r="A610" s="354">
        <v>62275</v>
      </c>
      <c r="B610" s="92">
        <f t="shared" si="57"/>
        <v>0</v>
      </c>
      <c r="C610" s="93"/>
      <c r="D610" s="94">
        <f t="shared" si="58"/>
        <v>0</v>
      </c>
      <c r="E610" s="355">
        <f t="shared" ref="E610:E673" si="63">C610-D610</f>
        <v>0</v>
      </c>
      <c r="F610" s="94">
        <f t="shared" si="59"/>
        <v>0</v>
      </c>
      <c r="G610" s="94">
        <f>IF(AND(C610&lt;&gt;"",SUM(G$34:G609)&lt;E$25),$E$25/$E$29,0)</f>
        <v>0</v>
      </c>
      <c r="H610" s="94">
        <f t="shared" si="60"/>
        <v>0</v>
      </c>
      <c r="I610" s="94">
        <f t="shared" si="62"/>
        <v>0</v>
      </c>
      <c r="J610" s="320" t="str">
        <f t="shared" si="61"/>
        <v>2070–2071</v>
      </c>
      <c r="L610" s="356"/>
      <c r="N610" s="95"/>
    </row>
    <row r="611" spans="1:14" x14ac:dyDescent="0.3">
      <c r="A611" s="354">
        <v>62306</v>
      </c>
      <c r="B611" s="92">
        <f t="shared" ref="B611:B674" si="64">IF(C611&gt;0,C611*-1,C611)</f>
        <v>0</v>
      </c>
      <c r="C611" s="93"/>
      <c r="D611" s="94">
        <f t="shared" ref="D611:D674" si="65">IF(C611="",0,IF($E$20="Beginning",IF(C610&lt;&gt;"",$F610*$E$16/12,0),IF(C610&lt;&gt;"",$F610*$E$16/12,$E$21*$E$16/12)))</f>
        <v>0</v>
      </c>
      <c r="E611" s="355">
        <f t="shared" si="63"/>
        <v>0</v>
      </c>
      <c r="F611" s="94">
        <f t="shared" ref="F611:F674" si="66">IF(C611="",0,IF(C610="",$E$21-E611,IF(C611&lt;&gt;"",F610-E611)))</f>
        <v>0</v>
      </c>
      <c r="G611" s="94">
        <f>IF(AND(C611&lt;&gt;"",SUM(G$34:G610)&lt;E$25),$E$25/$E$29,0)</f>
        <v>0</v>
      </c>
      <c r="H611" s="94">
        <f t="shared" ref="H611:H674" si="67">IF(C611&lt;&gt;"",G611+H610,0)</f>
        <v>0</v>
      </c>
      <c r="I611" s="94">
        <f t="shared" si="62"/>
        <v>0</v>
      </c>
      <c r="J611" s="320" t="str">
        <f t="shared" ref="J611:J674" si="68">IF(OR(MONTH(A611)=1,MONTH(A611)=2,MONTH(A611)=3,MONTH(A611)=4,MONTH(A611)=5,MONTH(A611)=6),YEAR(A611)-1&amp;"–"&amp;YEAR(A611),YEAR(A611)&amp;"–"&amp;YEAR(A611)+1)</f>
        <v>2070–2071</v>
      </c>
      <c r="L611" s="356"/>
      <c r="N611" s="95"/>
    </row>
    <row r="612" spans="1:14" x14ac:dyDescent="0.3">
      <c r="A612" s="354">
        <v>62337</v>
      </c>
      <c r="B612" s="92">
        <f t="shared" si="64"/>
        <v>0</v>
      </c>
      <c r="C612" s="93"/>
      <c r="D612" s="94">
        <f t="shared" si="65"/>
        <v>0</v>
      </c>
      <c r="E612" s="355">
        <f t="shared" si="63"/>
        <v>0</v>
      </c>
      <c r="F612" s="94">
        <f t="shared" si="66"/>
        <v>0</v>
      </c>
      <c r="G612" s="94">
        <f>IF(AND(C612&lt;&gt;"",SUM(G$34:G611)&lt;E$25),$E$25/$E$29,0)</f>
        <v>0</v>
      </c>
      <c r="H612" s="94">
        <f t="shared" si="67"/>
        <v>0</v>
      </c>
      <c r="I612" s="94">
        <f t="shared" ref="I612:I675" si="69">IF(C612&lt;&gt;"",$E$25-H612,0)</f>
        <v>0</v>
      </c>
      <c r="J612" s="320" t="str">
        <f t="shared" si="68"/>
        <v>2070–2071</v>
      </c>
      <c r="L612" s="356"/>
      <c r="N612" s="95"/>
    </row>
    <row r="613" spans="1:14" x14ac:dyDescent="0.3">
      <c r="A613" s="354">
        <v>62367</v>
      </c>
      <c r="B613" s="92">
        <f t="shared" si="64"/>
        <v>0</v>
      </c>
      <c r="C613" s="93"/>
      <c r="D613" s="94">
        <f t="shared" si="65"/>
        <v>0</v>
      </c>
      <c r="E613" s="355">
        <f t="shared" si="63"/>
        <v>0</v>
      </c>
      <c r="F613" s="94">
        <f t="shared" si="66"/>
        <v>0</v>
      </c>
      <c r="G613" s="94">
        <f>IF(AND(C613&lt;&gt;"",SUM(G$34:G612)&lt;E$25),$E$25/$E$29,0)</f>
        <v>0</v>
      </c>
      <c r="H613" s="94">
        <f t="shared" si="67"/>
        <v>0</v>
      </c>
      <c r="I613" s="94">
        <f t="shared" si="69"/>
        <v>0</v>
      </c>
      <c r="J613" s="320" t="str">
        <f t="shared" si="68"/>
        <v>2070–2071</v>
      </c>
      <c r="L613" s="356"/>
      <c r="N613" s="95"/>
    </row>
    <row r="614" spans="1:14" x14ac:dyDescent="0.3">
      <c r="A614" s="354">
        <v>62398</v>
      </c>
      <c r="B614" s="92">
        <f t="shared" si="64"/>
        <v>0</v>
      </c>
      <c r="C614" s="93"/>
      <c r="D614" s="94">
        <f t="shared" si="65"/>
        <v>0</v>
      </c>
      <c r="E614" s="355">
        <f t="shared" si="63"/>
        <v>0</v>
      </c>
      <c r="F614" s="94">
        <f t="shared" si="66"/>
        <v>0</v>
      </c>
      <c r="G614" s="94">
        <f>IF(AND(C614&lt;&gt;"",SUM(G$34:G613)&lt;E$25),$E$25/$E$29,0)</f>
        <v>0</v>
      </c>
      <c r="H614" s="94">
        <f t="shared" si="67"/>
        <v>0</v>
      </c>
      <c r="I614" s="94">
        <f t="shared" si="69"/>
        <v>0</v>
      </c>
      <c r="J614" s="320" t="str">
        <f t="shared" si="68"/>
        <v>2070–2071</v>
      </c>
      <c r="L614" s="356"/>
      <c r="N614" s="95"/>
    </row>
    <row r="615" spans="1:14" x14ac:dyDescent="0.3">
      <c r="A615" s="354">
        <v>62428</v>
      </c>
      <c r="B615" s="92">
        <f t="shared" si="64"/>
        <v>0</v>
      </c>
      <c r="C615" s="93"/>
      <c r="D615" s="94">
        <f t="shared" si="65"/>
        <v>0</v>
      </c>
      <c r="E615" s="355">
        <f t="shared" si="63"/>
        <v>0</v>
      </c>
      <c r="F615" s="94">
        <f t="shared" si="66"/>
        <v>0</v>
      </c>
      <c r="G615" s="94">
        <f>IF(AND(C615&lt;&gt;"",SUM(G$34:G614)&lt;E$25),$E$25/$E$29,0)</f>
        <v>0</v>
      </c>
      <c r="H615" s="94">
        <f t="shared" si="67"/>
        <v>0</v>
      </c>
      <c r="I615" s="94">
        <f t="shared" si="69"/>
        <v>0</v>
      </c>
      <c r="J615" s="320" t="str">
        <f t="shared" si="68"/>
        <v>2070–2071</v>
      </c>
      <c r="L615" s="356"/>
      <c r="N615" s="95"/>
    </row>
    <row r="616" spans="1:14" x14ac:dyDescent="0.3">
      <c r="A616" s="354">
        <v>62459</v>
      </c>
      <c r="B616" s="92">
        <f t="shared" si="64"/>
        <v>0</v>
      </c>
      <c r="C616" s="93"/>
      <c r="D616" s="94">
        <f t="shared" si="65"/>
        <v>0</v>
      </c>
      <c r="E616" s="355">
        <f t="shared" si="63"/>
        <v>0</v>
      </c>
      <c r="F616" s="94">
        <f t="shared" si="66"/>
        <v>0</v>
      </c>
      <c r="G616" s="94">
        <f>IF(AND(C616&lt;&gt;"",SUM(G$34:G615)&lt;E$25),$E$25/$E$29,0)</f>
        <v>0</v>
      </c>
      <c r="H616" s="94">
        <f t="shared" si="67"/>
        <v>0</v>
      </c>
      <c r="I616" s="94">
        <f t="shared" si="69"/>
        <v>0</v>
      </c>
      <c r="J616" s="320" t="str">
        <f t="shared" si="68"/>
        <v>2070–2071</v>
      </c>
      <c r="L616" s="356"/>
      <c r="N616" s="95"/>
    </row>
    <row r="617" spans="1:14" x14ac:dyDescent="0.3">
      <c r="A617" s="354">
        <v>62490</v>
      </c>
      <c r="B617" s="92">
        <f t="shared" si="64"/>
        <v>0</v>
      </c>
      <c r="C617" s="93"/>
      <c r="D617" s="94">
        <f t="shared" si="65"/>
        <v>0</v>
      </c>
      <c r="E617" s="355">
        <f t="shared" si="63"/>
        <v>0</v>
      </c>
      <c r="F617" s="94">
        <f t="shared" si="66"/>
        <v>0</v>
      </c>
      <c r="G617" s="94">
        <f>IF(AND(C617&lt;&gt;"",SUM(G$34:G616)&lt;E$25),$E$25/$E$29,0)</f>
        <v>0</v>
      </c>
      <c r="H617" s="94">
        <f t="shared" si="67"/>
        <v>0</v>
      </c>
      <c r="I617" s="94">
        <f t="shared" si="69"/>
        <v>0</v>
      </c>
      <c r="J617" s="320" t="str">
        <f t="shared" si="68"/>
        <v>2070–2071</v>
      </c>
      <c r="L617" s="356"/>
      <c r="N617" s="95"/>
    </row>
    <row r="618" spans="1:14" x14ac:dyDescent="0.3">
      <c r="A618" s="354">
        <v>62518</v>
      </c>
      <c r="B618" s="92">
        <f t="shared" si="64"/>
        <v>0</v>
      </c>
      <c r="C618" s="93"/>
      <c r="D618" s="94">
        <f t="shared" si="65"/>
        <v>0</v>
      </c>
      <c r="E618" s="355">
        <f t="shared" si="63"/>
        <v>0</v>
      </c>
      <c r="F618" s="94">
        <f t="shared" si="66"/>
        <v>0</v>
      </c>
      <c r="G618" s="94">
        <f>IF(AND(C618&lt;&gt;"",SUM(G$34:G617)&lt;E$25),$E$25/$E$29,0)</f>
        <v>0</v>
      </c>
      <c r="H618" s="94">
        <f t="shared" si="67"/>
        <v>0</v>
      </c>
      <c r="I618" s="94">
        <f t="shared" si="69"/>
        <v>0</v>
      </c>
      <c r="J618" s="320" t="str">
        <f t="shared" si="68"/>
        <v>2070–2071</v>
      </c>
      <c r="L618" s="356"/>
      <c r="N618" s="95"/>
    </row>
    <row r="619" spans="1:14" x14ac:dyDescent="0.3">
      <c r="A619" s="354">
        <v>62549</v>
      </c>
      <c r="B619" s="92">
        <f t="shared" si="64"/>
        <v>0</v>
      </c>
      <c r="C619" s="93"/>
      <c r="D619" s="94">
        <f t="shared" si="65"/>
        <v>0</v>
      </c>
      <c r="E619" s="355">
        <f t="shared" si="63"/>
        <v>0</v>
      </c>
      <c r="F619" s="94">
        <f t="shared" si="66"/>
        <v>0</v>
      </c>
      <c r="G619" s="94">
        <f>IF(AND(C619&lt;&gt;"",SUM(G$34:G618)&lt;E$25),$E$25/$E$29,0)</f>
        <v>0</v>
      </c>
      <c r="H619" s="94">
        <f t="shared" si="67"/>
        <v>0</v>
      </c>
      <c r="I619" s="94">
        <f t="shared" si="69"/>
        <v>0</v>
      </c>
      <c r="J619" s="320" t="str">
        <f t="shared" si="68"/>
        <v>2070–2071</v>
      </c>
      <c r="L619" s="356"/>
      <c r="N619" s="95"/>
    </row>
    <row r="620" spans="1:14" x14ac:dyDescent="0.3">
      <c r="A620" s="354">
        <v>62579</v>
      </c>
      <c r="B620" s="92">
        <f t="shared" si="64"/>
        <v>0</v>
      </c>
      <c r="C620" s="93"/>
      <c r="D620" s="94">
        <f t="shared" si="65"/>
        <v>0</v>
      </c>
      <c r="E620" s="355">
        <f t="shared" si="63"/>
        <v>0</v>
      </c>
      <c r="F620" s="94">
        <f t="shared" si="66"/>
        <v>0</v>
      </c>
      <c r="G620" s="94">
        <f>IF(AND(C620&lt;&gt;"",SUM(G$34:G619)&lt;E$25),$E$25/$E$29,0)</f>
        <v>0</v>
      </c>
      <c r="H620" s="94">
        <f t="shared" si="67"/>
        <v>0</v>
      </c>
      <c r="I620" s="94">
        <f t="shared" si="69"/>
        <v>0</v>
      </c>
      <c r="J620" s="320" t="str">
        <f t="shared" si="68"/>
        <v>2070–2071</v>
      </c>
      <c r="L620" s="356"/>
      <c r="N620" s="95"/>
    </row>
    <row r="621" spans="1:14" x14ac:dyDescent="0.3">
      <c r="A621" s="354">
        <v>62610</v>
      </c>
      <c r="B621" s="92">
        <f t="shared" si="64"/>
        <v>0</v>
      </c>
      <c r="C621" s="93"/>
      <c r="D621" s="94">
        <f t="shared" si="65"/>
        <v>0</v>
      </c>
      <c r="E621" s="355">
        <f t="shared" si="63"/>
        <v>0</v>
      </c>
      <c r="F621" s="94">
        <f t="shared" si="66"/>
        <v>0</v>
      </c>
      <c r="G621" s="94">
        <f>IF(AND(C621&lt;&gt;"",SUM(G$34:G620)&lt;E$25),$E$25/$E$29,0)</f>
        <v>0</v>
      </c>
      <c r="H621" s="94">
        <f t="shared" si="67"/>
        <v>0</v>
      </c>
      <c r="I621" s="94">
        <f t="shared" si="69"/>
        <v>0</v>
      </c>
      <c r="J621" s="320" t="str">
        <f t="shared" si="68"/>
        <v>2070–2071</v>
      </c>
      <c r="L621" s="356"/>
      <c r="N621" s="95"/>
    </row>
    <row r="622" spans="1:14" x14ac:dyDescent="0.3">
      <c r="A622" s="354">
        <v>62640</v>
      </c>
      <c r="B622" s="92">
        <f t="shared" si="64"/>
        <v>0</v>
      </c>
      <c r="C622" s="93"/>
      <c r="D622" s="94">
        <f t="shared" si="65"/>
        <v>0</v>
      </c>
      <c r="E622" s="355">
        <f t="shared" si="63"/>
        <v>0</v>
      </c>
      <c r="F622" s="94">
        <f t="shared" si="66"/>
        <v>0</v>
      </c>
      <c r="G622" s="94">
        <f>IF(AND(C622&lt;&gt;"",SUM(G$34:G621)&lt;E$25),$E$25/$E$29,0)</f>
        <v>0</v>
      </c>
      <c r="H622" s="94">
        <f t="shared" si="67"/>
        <v>0</v>
      </c>
      <c r="I622" s="94">
        <f t="shared" si="69"/>
        <v>0</v>
      </c>
      <c r="J622" s="320" t="str">
        <f t="shared" si="68"/>
        <v>2071–2072</v>
      </c>
      <c r="L622" s="356"/>
      <c r="N622" s="95"/>
    </row>
    <row r="623" spans="1:14" x14ac:dyDescent="0.3">
      <c r="A623" s="354">
        <v>62671</v>
      </c>
      <c r="B623" s="92">
        <f t="shared" si="64"/>
        <v>0</v>
      </c>
      <c r="C623" s="93"/>
      <c r="D623" s="94">
        <f t="shared" si="65"/>
        <v>0</v>
      </c>
      <c r="E623" s="355">
        <f t="shared" si="63"/>
        <v>0</v>
      </c>
      <c r="F623" s="94">
        <f t="shared" si="66"/>
        <v>0</v>
      </c>
      <c r="G623" s="94">
        <f>IF(AND(C623&lt;&gt;"",SUM(G$34:G622)&lt;E$25),$E$25/$E$29,0)</f>
        <v>0</v>
      </c>
      <c r="H623" s="94">
        <f t="shared" si="67"/>
        <v>0</v>
      </c>
      <c r="I623" s="94">
        <f t="shared" si="69"/>
        <v>0</v>
      </c>
      <c r="J623" s="320" t="str">
        <f t="shared" si="68"/>
        <v>2071–2072</v>
      </c>
      <c r="L623" s="356"/>
      <c r="N623" s="95"/>
    </row>
    <row r="624" spans="1:14" x14ac:dyDescent="0.3">
      <c r="A624" s="354">
        <v>62702</v>
      </c>
      <c r="B624" s="92">
        <f t="shared" si="64"/>
        <v>0</v>
      </c>
      <c r="C624" s="93"/>
      <c r="D624" s="94">
        <f t="shared" si="65"/>
        <v>0</v>
      </c>
      <c r="E624" s="355">
        <f t="shared" si="63"/>
        <v>0</v>
      </c>
      <c r="F624" s="94">
        <f t="shared" si="66"/>
        <v>0</v>
      </c>
      <c r="G624" s="94">
        <f>IF(AND(C624&lt;&gt;"",SUM(G$34:G623)&lt;E$25),$E$25/$E$29,0)</f>
        <v>0</v>
      </c>
      <c r="H624" s="94">
        <f t="shared" si="67"/>
        <v>0</v>
      </c>
      <c r="I624" s="94">
        <f t="shared" si="69"/>
        <v>0</v>
      </c>
      <c r="J624" s="320" t="str">
        <f t="shared" si="68"/>
        <v>2071–2072</v>
      </c>
      <c r="L624" s="356"/>
      <c r="N624" s="95"/>
    </row>
    <row r="625" spans="1:14" x14ac:dyDescent="0.3">
      <c r="A625" s="354">
        <v>62732</v>
      </c>
      <c r="B625" s="92">
        <f t="shared" si="64"/>
        <v>0</v>
      </c>
      <c r="C625" s="93"/>
      <c r="D625" s="94">
        <f t="shared" si="65"/>
        <v>0</v>
      </c>
      <c r="E625" s="355">
        <f t="shared" si="63"/>
        <v>0</v>
      </c>
      <c r="F625" s="94">
        <f t="shared" si="66"/>
        <v>0</v>
      </c>
      <c r="G625" s="94">
        <f>IF(AND(C625&lt;&gt;"",SUM(G$34:G624)&lt;E$25),$E$25/$E$29,0)</f>
        <v>0</v>
      </c>
      <c r="H625" s="94">
        <f t="shared" si="67"/>
        <v>0</v>
      </c>
      <c r="I625" s="94">
        <f t="shared" si="69"/>
        <v>0</v>
      </c>
      <c r="J625" s="320" t="str">
        <f t="shared" si="68"/>
        <v>2071–2072</v>
      </c>
      <c r="L625" s="356"/>
      <c r="N625" s="95"/>
    </row>
    <row r="626" spans="1:14" x14ac:dyDescent="0.3">
      <c r="A626" s="354">
        <v>62763</v>
      </c>
      <c r="B626" s="92">
        <f t="shared" si="64"/>
        <v>0</v>
      </c>
      <c r="C626" s="93"/>
      <c r="D626" s="94">
        <f t="shared" si="65"/>
        <v>0</v>
      </c>
      <c r="E626" s="355">
        <f t="shared" si="63"/>
        <v>0</v>
      </c>
      <c r="F626" s="94">
        <f t="shared" si="66"/>
        <v>0</v>
      </c>
      <c r="G626" s="94">
        <f>IF(AND(C626&lt;&gt;"",SUM(G$34:G625)&lt;E$25),$E$25/$E$29,0)</f>
        <v>0</v>
      </c>
      <c r="H626" s="94">
        <f t="shared" si="67"/>
        <v>0</v>
      </c>
      <c r="I626" s="94">
        <f t="shared" si="69"/>
        <v>0</v>
      </c>
      <c r="J626" s="320" t="str">
        <f t="shared" si="68"/>
        <v>2071–2072</v>
      </c>
      <c r="L626" s="356"/>
      <c r="N626" s="95"/>
    </row>
    <row r="627" spans="1:14" x14ac:dyDescent="0.3">
      <c r="A627" s="354">
        <v>62793</v>
      </c>
      <c r="B627" s="92">
        <f t="shared" si="64"/>
        <v>0</v>
      </c>
      <c r="C627" s="93"/>
      <c r="D627" s="94">
        <f t="shared" si="65"/>
        <v>0</v>
      </c>
      <c r="E627" s="355">
        <f t="shared" si="63"/>
        <v>0</v>
      </c>
      <c r="F627" s="94">
        <f t="shared" si="66"/>
        <v>0</v>
      </c>
      <c r="G627" s="94">
        <f>IF(AND(C627&lt;&gt;"",SUM(G$34:G626)&lt;E$25),$E$25/$E$29,0)</f>
        <v>0</v>
      </c>
      <c r="H627" s="94">
        <f t="shared" si="67"/>
        <v>0</v>
      </c>
      <c r="I627" s="94">
        <f t="shared" si="69"/>
        <v>0</v>
      </c>
      <c r="J627" s="320" t="str">
        <f t="shared" si="68"/>
        <v>2071–2072</v>
      </c>
      <c r="L627" s="356"/>
      <c r="N627" s="95"/>
    </row>
    <row r="628" spans="1:14" x14ac:dyDescent="0.3">
      <c r="A628" s="354">
        <v>62824</v>
      </c>
      <c r="B628" s="92">
        <f t="shared" si="64"/>
        <v>0</v>
      </c>
      <c r="C628" s="93"/>
      <c r="D628" s="94">
        <f t="shared" si="65"/>
        <v>0</v>
      </c>
      <c r="E628" s="355">
        <f t="shared" si="63"/>
        <v>0</v>
      </c>
      <c r="F628" s="94">
        <f t="shared" si="66"/>
        <v>0</v>
      </c>
      <c r="G628" s="94">
        <f>IF(AND(C628&lt;&gt;"",SUM(G$34:G627)&lt;E$25),$E$25/$E$29,0)</f>
        <v>0</v>
      </c>
      <c r="H628" s="94">
        <f t="shared" si="67"/>
        <v>0</v>
      </c>
      <c r="I628" s="94">
        <f t="shared" si="69"/>
        <v>0</v>
      </c>
      <c r="J628" s="320" t="str">
        <f t="shared" si="68"/>
        <v>2071–2072</v>
      </c>
      <c r="L628" s="356"/>
      <c r="N628" s="95"/>
    </row>
    <row r="629" spans="1:14" x14ac:dyDescent="0.3">
      <c r="A629" s="354">
        <v>62855</v>
      </c>
      <c r="B629" s="92">
        <f t="shared" si="64"/>
        <v>0</v>
      </c>
      <c r="C629" s="93"/>
      <c r="D629" s="94">
        <f t="shared" si="65"/>
        <v>0</v>
      </c>
      <c r="E629" s="355">
        <f t="shared" si="63"/>
        <v>0</v>
      </c>
      <c r="F629" s="94">
        <f t="shared" si="66"/>
        <v>0</v>
      </c>
      <c r="G629" s="94">
        <f>IF(AND(C629&lt;&gt;"",SUM(G$34:G628)&lt;E$25),$E$25/$E$29,0)</f>
        <v>0</v>
      </c>
      <c r="H629" s="94">
        <f t="shared" si="67"/>
        <v>0</v>
      </c>
      <c r="I629" s="94">
        <f t="shared" si="69"/>
        <v>0</v>
      </c>
      <c r="J629" s="320" t="str">
        <f t="shared" si="68"/>
        <v>2071–2072</v>
      </c>
      <c r="L629" s="356"/>
      <c r="N629" s="95"/>
    </row>
    <row r="630" spans="1:14" x14ac:dyDescent="0.3">
      <c r="A630" s="354">
        <v>62884</v>
      </c>
      <c r="B630" s="92">
        <f t="shared" si="64"/>
        <v>0</v>
      </c>
      <c r="C630" s="93"/>
      <c r="D630" s="94">
        <f t="shared" si="65"/>
        <v>0</v>
      </c>
      <c r="E630" s="355">
        <f t="shared" si="63"/>
        <v>0</v>
      </c>
      <c r="F630" s="94">
        <f t="shared" si="66"/>
        <v>0</v>
      </c>
      <c r="G630" s="94">
        <f>IF(AND(C630&lt;&gt;"",SUM(G$34:G629)&lt;E$25),$E$25/$E$29,0)</f>
        <v>0</v>
      </c>
      <c r="H630" s="94">
        <f t="shared" si="67"/>
        <v>0</v>
      </c>
      <c r="I630" s="94">
        <f t="shared" si="69"/>
        <v>0</v>
      </c>
      <c r="J630" s="320" t="str">
        <f t="shared" si="68"/>
        <v>2071–2072</v>
      </c>
      <c r="L630" s="356"/>
      <c r="N630" s="95"/>
    </row>
    <row r="631" spans="1:14" x14ac:dyDescent="0.3">
      <c r="A631" s="354">
        <v>62915</v>
      </c>
      <c r="B631" s="92">
        <f t="shared" si="64"/>
        <v>0</v>
      </c>
      <c r="C631" s="93"/>
      <c r="D631" s="94">
        <f t="shared" si="65"/>
        <v>0</v>
      </c>
      <c r="E631" s="355">
        <f t="shared" si="63"/>
        <v>0</v>
      </c>
      <c r="F631" s="94">
        <f t="shared" si="66"/>
        <v>0</v>
      </c>
      <c r="G631" s="94">
        <f>IF(AND(C631&lt;&gt;"",SUM(G$34:G630)&lt;E$25),$E$25/$E$29,0)</f>
        <v>0</v>
      </c>
      <c r="H631" s="94">
        <f t="shared" si="67"/>
        <v>0</v>
      </c>
      <c r="I631" s="94">
        <f t="shared" si="69"/>
        <v>0</v>
      </c>
      <c r="J631" s="320" t="str">
        <f t="shared" si="68"/>
        <v>2071–2072</v>
      </c>
      <c r="L631" s="356"/>
      <c r="N631" s="95"/>
    </row>
    <row r="632" spans="1:14" x14ac:dyDescent="0.3">
      <c r="A632" s="354">
        <v>62945</v>
      </c>
      <c r="B632" s="92">
        <f t="shared" si="64"/>
        <v>0</v>
      </c>
      <c r="C632" s="93"/>
      <c r="D632" s="94">
        <f t="shared" si="65"/>
        <v>0</v>
      </c>
      <c r="E632" s="355">
        <f t="shared" si="63"/>
        <v>0</v>
      </c>
      <c r="F632" s="94">
        <f t="shared" si="66"/>
        <v>0</v>
      </c>
      <c r="G632" s="94">
        <f>IF(AND(C632&lt;&gt;"",SUM(G$34:G631)&lt;E$25),$E$25/$E$29,0)</f>
        <v>0</v>
      </c>
      <c r="H632" s="94">
        <f t="shared" si="67"/>
        <v>0</v>
      </c>
      <c r="I632" s="94">
        <f t="shared" si="69"/>
        <v>0</v>
      </c>
      <c r="J632" s="320" t="str">
        <f t="shared" si="68"/>
        <v>2071–2072</v>
      </c>
      <c r="L632" s="356"/>
      <c r="N632" s="95"/>
    </row>
    <row r="633" spans="1:14" x14ac:dyDescent="0.3">
      <c r="A633" s="354">
        <v>62976</v>
      </c>
      <c r="B633" s="92">
        <f t="shared" si="64"/>
        <v>0</v>
      </c>
      <c r="C633" s="93"/>
      <c r="D633" s="94">
        <f t="shared" si="65"/>
        <v>0</v>
      </c>
      <c r="E633" s="355">
        <f t="shared" si="63"/>
        <v>0</v>
      </c>
      <c r="F633" s="94">
        <f t="shared" si="66"/>
        <v>0</v>
      </c>
      <c r="G633" s="94">
        <f>IF(AND(C633&lt;&gt;"",SUM(G$34:G632)&lt;E$25),$E$25/$E$29,0)</f>
        <v>0</v>
      </c>
      <c r="H633" s="94">
        <f t="shared" si="67"/>
        <v>0</v>
      </c>
      <c r="I633" s="94">
        <f t="shared" si="69"/>
        <v>0</v>
      </c>
      <c r="J633" s="320" t="str">
        <f t="shared" si="68"/>
        <v>2071–2072</v>
      </c>
      <c r="L633" s="356"/>
      <c r="N633" s="95"/>
    </row>
    <row r="634" spans="1:14" x14ac:dyDescent="0.3">
      <c r="A634" s="354">
        <v>63006</v>
      </c>
      <c r="B634" s="92">
        <f t="shared" si="64"/>
        <v>0</v>
      </c>
      <c r="C634" s="93"/>
      <c r="D634" s="94">
        <f t="shared" si="65"/>
        <v>0</v>
      </c>
      <c r="E634" s="355">
        <f t="shared" si="63"/>
        <v>0</v>
      </c>
      <c r="F634" s="94">
        <f t="shared" si="66"/>
        <v>0</v>
      </c>
      <c r="G634" s="94">
        <f>IF(AND(C634&lt;&gt;"",SUM(G$34:G633)&lt;E$25),$E$25/$E$29,0)</f>
        <v>0</v>
      </c>
      <c r="H634" s="94">
        <f t="shared" si="67"/>
        <v>0</v>
      </c>
      <c r="I634" s="94">
        <f t="shared" si="69"/>
        <v>0</v>
      </c>
      <c r="J634" s="320" t="str">
        <f t="shared" si="68"/>
        <v>2072–2073</v>
      </c>
      <c r="L634" s="356"/>
      <c r="N634" s="95"/>
    </row>
    <row r="635" spans="1:14" x14ac:dyDescent="0.3">
      <c r="A635" s="354">
        <v>63037</v>
      </c>
      <c r="B635" s="92">
        <f t="shared" si="64"/>
        <v>0</v>
      </c>
      <c r="C635" s="93"/>
      <c r="D635" s="94">
        <f t="shared" si="65"/>
        <v>0</v>
      </c>
      <c r="E635" s="355">
        <f t="shared" si="63"/>
        <v>0</v>
      </c>
      <c r="F635" s="94">
        <f t="shared" si="66"/>
        <v>0</v>
      </c>
      <c r="G635" s="94">
        <f>IF(AND(C635&lt;&gt;"",SUM(G$34:G634)&lt;E$25),$E$25/$E$29,0)</f>
        <v>0</v>
      </c>
      <c r="H635" s="94">
        <f t="shared" si="67"/>
        <v>0</v>
      </c>
      <c r="I635" s="94">
        <f t="shared" si="69"/>
        <v>0</v>
      </c>
      <c r="J635" s="320" t="str">
        <f t="shared" si="68"/>
        <v>2072–2073</v>
      </c>
      <c r="L635" s="356"/>
      <c r="N635" s="95"/>
    </row>
    <row r="636" spans="1:14" x14ac:dyDescent="0.3">
      <c r="A636" s="354">
        <v>63068</v>
      </c>
      <c r="B636" s="92">
        <f t="shared" si="64"/>
        <v>0</v>
      </c>
      <c r="C636" s="93"/>
      <c r="D636" s="94">
        <f t="shared" si="65"/>
        <v>0</v>
      </c>
      <c r="E636" s="355">
        <f t="shared" si="63"/>
        <v>0</v>
      </c>
      <c r="F636" s="94">
        <f t="shared" si="66"/>
        <v>0</v>
      </c>
      <c r="G636" s="94">
        <f>IF(AND(C636&lt;&gt;"",SUM(G$34:G635)&lt;E$25),$E$25/$E$29,0)</f>
        <v>0</v>
      </c>
      <c r="H636" s="94">
        <f t="shared" si="67"/>
        <v>0</v>
      </c>
      <c r="I636" s="94">
        <f t="shared" si="69"/>
        <v>0</v>
      </c>
      <c r="J636" s="320" t="str">
        <f t="shared" si="68"/>
        <v>2072–2073</v>
      </c>
      <c r="L636" s="356"/>
      <c r="N636" s="95"/>
    </row>
    <row r="637" spans="1:14" x14ac:dyDescent="0.3">
      <c r="A637" s="354">
        <v>63098</v>
      </c>
      <c r="B637" s="92">
        <f t="shared" si="64"/>
        <v>0</v>
      </c>
      <c r="C637" s="93"/>
      <c r="D637" s="94">
        <f t="shared" si="65"/>
        <v>0</v>
      </c>
      <c r="E637" s="355">
        <f t="shared" si="63"/>
        <v>0</v>
      </c>
      <c r="F637" s="94">
        <f t="shared" si="66"/>
        <v>0</v>
      </c>
      <c r="G637" s="94">
        <f>IF(AND(C637&lt;&gt;"",SUM(G$34:G636)&lt;E$25),$E$25/$E$29,0)</f>
        <v>0</v>
      </c>
      <c r="H637" s="94">
        <f t="shared" si="67"/>
        <v>0</v>
      </c>
      <c r="I637" s="94">
        <f t="shared" si="69"/>
        <v>0</v>
      </c>
      <c r="J637" s="320" t="str">
        <f t="shared" si="68"/>
        <v>2072–2073</v>
      </c>
      <c r="L637" s="356"/>
      <c r="N637" s="95"/>
    </row>
    <row r="638" spans="1:14" x14ac:dyDescent="0.3">
      <c r="A638" s="354">
        <v>63129</v>
      </c>
      <c r="B638" s="92">
        <f t="shared" si="64"/>
        <v>0</v>
      </c>
      <c r="C638" s="93"/>
      <c r="D638" s="94">
        <f t="shared" si="65"/>
        <v>0</v>
      </c>
      <c r="E638" s="355">
        <f t="shared" si="63"/>
        <v>0</v>
      </c>
      <c r="F638" s="94">
        <f t="shared" si="66"/>
        <v>0</v>
      </c>
      <c r="G638" s="94">
        <f>IF(AND(C638&lt;&gt;"",SUM(G$34:G637)&lt;E$25),$E$25/$E$29,0)</f>
        <v>0</v>
      </c>
      <c r="H638" s="94">
        <f t="shared" si="67"/>
        <v>0</v>
      </c>
      <c r="I638" s="94">
        <f t="shared" si="69"/>
        <v>0</v>
      </c>
      <c r="J638" s="320" t="str">
        <f t="shared" si="68"/>
        <v>2072–2073</v>
      </c>
      <c r="L638" s="356"/>
      <c r="N638" s="95"/>
    </row>
    <row r="639" spans="1:14" x14ac:dyDescent="0.3">
      <c r="A639" s="354">
        <v>63159</v>
      </c>
      <c r="B639" s="92">
        <f t="shared" si="64"/>
        <v>0</v>
      </c>
      <c r="C639" s="93"/>
      <c r="D639" s="94">
        <f t="shared" si="65"/>
        <v>0</v>
      </c>
      <c r="E639" s="355">
        <f t="shared" si="63"/>
        <v>0</v>
      </c>
      <c r="F639" s="94">
        <f t="shared" si="66"/>
        <v>0</v>
      </c>
      <c r="G639" s="94">
        <f>IF(AND(C639&lt;&gt;"",SUM(G$34:G638)&lt;E$25),$E$25/$E$29,0)</f>
        <v>0</v>
      </c>
      <c r="H639" s="94">
        <f t="shared" si="67"/>
        <v>0</v>
      </c>
      <c r="I639" s="94">
        <f t="shared" si="69"/>
        <v>0</v>
      </c>
      <c r="J639" s="320" t="str">
        <f t="shared" si="68"/>
        <v>2072–2073</v>
      </c>
      <c r="L639" s="356"/>
      <c r="N639" s="95"/>
    </row>
    <row r="640" spans="1:14" x14ac:dyDescent="0.3">
      <c r="A640" s="354">
        <v>63190</v>
      </c>
      <c r="B640" s="92">
        <f t="shared" si="64"/>
        <v>0</v>
      </c>
      <c r="C640" s="93"/>
      <c r="D640" s="94">
        <f t="shared" si="65"/>
        <v>0</v>
      </c>
      <c r="E640" s="355">
        <f t="shared" si="63"/>
        <v>0</v>
      </c>
      <c r="F640" s="94">
        <f t="shared" si="66"/>
        <v>0</v>
      </c>
      <c r="G640" s="94">
        <f>IF(AND(C640&lt;&gt;"",SUM(G$34:G639)&lt;E$25),$E$25/$E$29,0)</f>
        <v>0</v>
      </c>
      <c r="H640" s="94">
        <f t="shared" si="67"/>
        <v>0</v>
      </c>
      <c r="I640" s="94">
        <f t="shared" si="69"/>
        <v>0</v>
      </c>
      <c r="J640" s="320" t="str">
        <f t="shared" si="68"/>
        <v>2072–2073</v>
      </c>
      <c r="L640" s="356"/>
      <c r="N640" s="95"/>
    </row>
    <row r="641" spans="1:14" x14ac:dyDescent="0.3">
      <c r="A641" s="354">
        <v>63221</v>
      </c>
      <c r="B641" s="92">
        <f t="shared" si="64"/>
        <v>0</v>
      </c>
      <c r="C641" s="93"/>
      <c r="D641" s="94">
        <f t="shared" si="65"/>
        <v>0</v>
      </c>
      <c r="E641" s="355">
        <f t="shared" si="63"/>
        <v>0</v>
      </c>
      <c r="F641" s="94">
        <f t="shared" si="66"/>
        <v>0</v>
      </c>
      <c r="G641" s="94">
        <f>IF(AND(C641&lt;&gt;"",SUM(G$34:G640)&lt;E$25),$E$25/$E$29,0)</f>
        <v>0</v>
      </c>
      <c r="H641" s="94">
        <f t="shared" si="67"/>
        <v>0</v>
      </c>
      <c r="I641" s="94">
        <f t="shared" si="69"/>
        <v>0</v>
      </c>
      <c r="J641" s="320" t="str">
        <f t="shared" si="68"/>
        <v>2072–2073</v>
      </c>
      <c r="L641" s="356"/>
      <c r="N641" s="95"/>
    </row>
    <row r="642" spans="1:14" x14ac:dyDescent="0.3">
      <c r="A642" s="354">
        <v>63249</v>
      </c>
      <c r="B642" s="92">
        <f t="shared" si="64"/>
        <v>0</v>
      </c>
      <c r="C642" s="93"/>
      <c r="D642" s="94">
        <f t="shared" si="65"/>
        <v>0</v>
      </c>
      <c r="E642" s="355">
        <f t="shared" si="63"/>
        <v>0</v>
      </c>
      <c r="F642" s="94">
        <f t="shared" si="66"/>
        <v>0</v>
      </c>
      <c r="G642" s="94">
        <f>IF(AND(C642&lt;&gt;"",SUM(G$34:G641)&lt;E$25),$E$25/$E$29,0)</f>
        <v>0</v>
      </c>
      <c r="H642" s="94">
        <f t="shared" si="67"/>
        <v>0</v>
      </c>
      <c r="I642" s="94">
        <f t="shared" si="69"/>
        <v>0</v>
      </c>
      <c r="J642" s="320" t="str">
        <f t="shared" si="68"/>
        <v>2072–2073</v>
      </c>
      <c r="L642" s="356"/>
      <c r="N642" s="95"/>
    </row>
    <row r="643" spans="1:14" x14ac:dyDescent="0.3">
      <c r="A643" s="354">
        <v>63280</v>
      </c>
      <c r="B643" s="92">
        <f t="shared" si="64"/>
        <v>0</v>
      </c>
      <c r="C643" s="93"/>
      <c r="D643" s="94">
        <f t="shared" si="65"/>
        <v>0</v>
      </c>
      <c r="E643" s="355">
        <f t="shared" si="63"/>
        <v>0</v>
      </c>
      <c r="F643" s="94">
        <f t="shared" si="66"/>
        <v>0</v>
      </c>
      <c r="G643" s="94">
        <f>IF(AND(C643&lt;&gt;"",SUM(G$34:G642)&lt;E$25),$E$25/$E$29,0)</f>
        <v>0</v>
      </c>
      <c r="H643" s="94">
        <f t="shared" si="67"/>
        <v>0</v>
      </c>
      <c r="I643" s="94">
        <f t="shared" si="69"/>
        <v>0</v>
      </c>
      <c r="J643" s="320" t="str">
        <f t="shared" si="68"/>
        <v>2072–2073</v>
      </c>
      <c r="L643" s="356"/>
      <c r="N643" s="95"/>
    </row>
    <row r="644" spans="1:14" x14ac:dyDescent="0.3">
      <c r="A644" s="354">
        <v>63310</v>
      </c>
      <c r="B644" s="92">
        <f t="shared" si="64"/>
        <v>0</v>
      </c>
      <c r="C644" s="93"/>
      <c r="D644" s="94">
        <f t="shared" si="65"/>
        <v>0</v>
      </c>
      <c r="E644" s="355">
        <f t="shared" si="63"/>
        <v>0</v>
      </c>
      <c r="F644" s="94">
        <f t="shared" si="66"/>
        <v>0</v>
      </c>
      <c r="G644" s="94">
        <f>IF(AND(C644&lt;&gt;"",SUM(G$34:G643)&lt;E$25),$E$25/$E$29,0)</f>
        <v>0</v>
      </c>
      <c r="H644" s="94">
        <f t="shared" si="67"/>
        <v>0</v>
      </c>
      <c r="I644" s="94">
        <f t="shared" si="69"/>
        <v>0</v>
      </c>
      <c r="J644" s="320" t="str">
        <f t="shared" si="68"/>
        <v>2072–2073</v>
      </c>
      <c r="L644" s="356"/>
      <c r="N644" s="95"/>
    </row>
    <row r="645" spans="1:14" x14ac:dyDescent="0.3">
      <c r="A645" s="354">
        <v>63341</v>
      </c>
      <c r="B645" s="92">
        <f t="shared" si="64"/>
        <v>0</v>
      </c>
      <c r="C645" s="93"/>
      <c r="D645" s="94">
        <f t="shared" si="65"/>
        <v>0</v>
      </c>
      <c r="E645" s="355">
        <f t="shared" si="63"/>
        <v>0</v>
      </c>
      <c r="F645" s="94">
        <f t="shared" si="66"/>
        <v>0</v>
      </c>
      <c r="G645" s="94">
        <f>IF(AND(C645&lt;&gt;"",SUM(G$34:G644)&lt;E$25),$E$25/$E$29,0)</f>
        <v>0</v>
      </c>
      <c r="H645" s="94">
        <f t="shared" si="67"/>
        <v>0</v>
      </c>
      <c r="I645" s="94">
        <f t="shared" si="69"/>
        <v>0</v>
      </c>
      <c r="J645" s="320" t="str">
        <f t="shared" si="68"/>
        <v>2072–2073</v>
      </c>
      <c r="L645" s="356"/>
      <c r="N645" s="95"/>
    </row>
    <row r="646" spans="1:14" x14ac:dyDescent="0.3">
      <c r="A646" s="354">
        <v>63371</v>
      </c>
      <c r="B646" s="92">
        <f t="shared" si="64"/>
        <v>0</v>
      </c>
      <c r="C646" s="93"/>
      <c r="D646" s="94">
        <f t="shared" si="65"/>
        <v>0</v>
      </c>
      <c r="E646" s="355">
        <f t="shared" si="63"/>
        <v>0</v>
      </c>
      <c r="F646" s="94">
        <f t="shared" si="66"/>
        <v>0</v>
      </c>
      <c r="G646" s="94">
        <f>IF(AND(C646&lt;&gt;"",SUM(G$34:G645)&lt;E$25),$E$25/$E$29,0)</f>
        <v>0</v>
      </c>
      <c r="H646" s="94">
        <f t="shared" si="67"/>
        <v>0</v>
      </c>
      <c r="I646" s="94">
        <f t="shared" si="69"/>
        <v>0</v>
      </c>
      <c r="J646" s="320" t="str">
        <f t="shared" si="68"/>
        <v>2073–2074</v>
      </c>
      <c r="L646" s="356"/>
      <c r="N646" s="95"/>
    </row>
    <row r="647" spans="1:14" x14ac:dyDescent="0.3">
      <c r="A647" s="354">
        <v>63402</v>
      </c>
      <c r="B647" s="92">
        <f t="shared" si="64"/>
        <v>0</v>
      </c>
      <c r="C647" s="93"/>
      <c r="D647" s="94">
        <f t="shared" si="65"/>
        <v>0</v>
      </c>
      <c r="E647" s="355">
        <f t="shared" si="63"/>
        <v>0</v>
      </c>
      <c r="F647" s="94">
        <f t="shared" si="66"/>
        <v>0</v>
      </c>
      <c r="G647" s="94">
        <f>IF(AND(C647&lt;&gt;"",SUM(G$34:G646)&lt;E$25),$E$25/$E$29,0)</f>
        <v>0</v>
      </c>
      <c r="H647" s="94">
        <f t="shared" si="67"/>
        <v>0</v>
      </c>
      <c r="I647" s="94">
        <f t="shared" si="69"/>
        <v>0</v>
      </c>
      <c r="J647" s="320" t="str">
        <f t="shared" si="68"/>
        <v>2073–2074</v>
      </c>
      <c r="L647" s="356"/>
      <c r="N647" s="95"/>
    </row>
    <row r="648" spans="1:14" x14ac:dyDescent="0.3">
      <c r="A648" s="354">
        <v>63433</v>
      </c>
      <c r="B648" s="92">
        <f t="shared" si="64"/>
        <v>0</v>
      </c>
      <c r="C648" s="93"/>
      <c r="D648" s="94">
        <f t="shared" si="65"/>
        <v>0</v>
      </c>
      <c r="E648" s="355">
        <f t="shared" si="63"/>
        <v>0</v>
      </c>
      <c r="F648" s="94">
        <f t="shared" si="66"/>
        <v>0</v>
      </c>
      <c r="G648" s="94">
        <f>IF(AND(C648&lt;&gt;"",SUM(G$34:G647)&lt;E$25),$E$25/$E$29,0)</f>
        <v>0</v>
      </c>
      <c r="H648" s="94">
        <f t="shared" si="67"/>
        <v>0</v>
      </c>
      <c r="I648" s="94">
        <f t="shared" si="69"/>
        <v>0</v>
      </c>
      <c r="J648" s="320" t="str">
        <f t="shared" si="68"/>
        <v>2073–2074</v>
      </c>
      <c r="L648" s="356"/>
      <c r="N648" s="95"/>
    </row>
    <row r="649" spans="1:14" x14ac:dyDescent="0.3">
      <c r="A649" s="354">
        <v>63463</v>
      </c>
      <c r="B649" s="92">
        <f t="shared" si="64"/>
        <v>0</v>
      </c>
      <c r="C649" s="93"/>
      <c r="D649" s="94">
        <f t="shared" si="65"/>
        <v>0</v>
      </c>
      <c r="E649" s="355">
        <f t="shared" si="63"/>
        <v>0</v>
      </c>
      <c r="F649" s="94">
        <f t="shared" si="66"/>
        <v>0</v>
      </c>
      <c r="G649" s="94">
        <f>IF(AND(C649&lt;&gt;"",SUM(G$34:G648)&lt;E$25),$E$25/$E$29,0)</f>
        <v>0</v>
      </c>
      <c r="H649" s="94">
        <f t="shared" si="67"/>
        <v>0</v>
      </c>
      <c r="I649" s="94">
        <f t="shared" si="69"/>
        <v>0</v>
      </c>
      <c r="J649" s="320" t="str">
        <f t="shared" si="68"/>
        <v>2073–2074</v>
      </c>
      <c r="L649" s="356"/>
      <c r="N649" s="95"/>
    </row>
    <row r="650" spans="1:14" x14ac:dyDescent="0.3">
      <c r="A650" s="354">
        <v>63494</v>
      </c>
      <c r="B650" s="92">
        <f t="shared" si="64"/>
        <v>0</v>
      </c>
      <c r="C650" s="93"/>
      <c r="D650" s="94">
        <f t="shared" si="65"/>
        <v>0</v>
      </c>
      <c r="E650" s="355">
        <f t="shared" si="63"/>
        <v>0</v>
      </c>
      <c r="F650" s="94">
        <f t="shared" si="66"/>
        <v>0</v>
      </c>
      <c r="G650" s="94">
        <f>IF(AND(C650&lt;&gt;"",SUM(G$34:G649)&lt;E$25),$E$25/$E$29,0)</f>
        <v>0</v>
      </c>
      <c r="H650" s="94">
        <f t="shared" si="67"/>
        <v>0</v>
      </c>
      <c r="I650" s="94">
        <f t="shared" si="69"/>
        <v>0</v>
      </c>
      <c r="J650" s="320" t="str">
        <f t="shared" si="68"/>
        <v>2073–2074</v>
      </c>
      <c r="L650" s="356"/>
      <c r="N650" s="95"/>
    </row>
    <row r="651" spans="1:14" x14ac:dyDescent="0.3">
      <c r="A651" s="354">
        <v>63524</v>
      </c>
      <c r="B651" s="92">
        <f t="shared" si="64"/>
        <v>0</v>
      </c>
      <c r="C651" s="93"/>
      <c r="D651" s="94">
        <f t="shared" si="65"/>
        <v>0</v>
      </c>
      <c r="E651" s="355">
        <f t="shared" si="63"/>
        <v>0</v>
      </c>
      <c r="F651" s="94">
        <f t="shared" si="66"/>
        <v>0</v>
      </c>
      <c r="G651" s="94">
        <f>IF(AND(C651&lt;&gt;"",SUM(G$34:G650)&lt;E$25),$E$25/$E$29,0)</f>
        <v>0</v>
      </c>
      <c r="H651" s="94">
        <f t="shared" si="67"/>
        <v>0</v>
      </c>
      <c r="I651" s="94">
        <f t="shared" si="69"/>
        <v>0</v>
      </c>
      <c r="J651" s="320" t="str">
        <f t="shared" si="68"/>
        <v>2073–2074</v>
      </c>
      <c r="L651" s="356"/>
      <c r="N651" s="95"/>
    </row>
    <row r="652" spans="1:14" x14ac:dyDescent="0.3">
      <c r="A652" s="354">
        <v>63555</v>
      </c>
      <c r="B652" s="92">
        <f t="shared" si="64"/>
        <v>0</v>
      </c>
      <c r="C652" s="93"/>
      <c r="D652" s="94">
        <f t="shared" si="65"/>
        <v>0</v>
      </c>
      <c r="E652" s="355">
        <f t="shared" si="63"/>
        <v>0</v>
      </c>
      <c r="F652" s="94">
        <f t="shared" si="66"/>
        <v>0</v>
      </c>
      <c r="G652" s="94">
        <f>IF(AND(C652&lt;&gt;"",SUM(G$34:G651)&lt;E$25),$E$25/$E$29,0)</f>
        <v>0</v>
      </c>
      <c r="H652" s="94">
        <f t="shared" si="67"/>
        <v>0</v>
      </c>
      <c r="I652" s="94">
        <f t="shared" si="69"/>
        <v>0</v>
      </c>
      <c r="J652" s="320" t="str">
        <f t="shared" si="68"/>
        <v>2073–2074</v>
      </c>
      <c r="L652" s="356"/>
      <c r="N652" s="95"/>
    </row>
    <row r="653" spans="1:14" x14ac:dyDescent="0.3">
      <c r="A653" s="354">
        <v>63586</v>
      </c>
      <c r="B653" s="92">
        <f t="shared" si="64"/>
        <v>0</v>
      </c>
      <c r="C653" s="93"/>
      <c r="D653" s="94">
        <f t="shared" si="65"/>
        <v>0</v>
      </c>
      <c r="E653" s="355">
        <f t="shared" si="63"/>
        <v>0</v>
      </c>
      <c r="F653" s="94">
        <f t="shared" si="66"/>
        <v>0</v>
      </c>
      <c r="G653" s="94">
        <f>IF(AND(C653&lt;&gt;"",SUM(G$34:G652)&lt;E$25),$E$25/$E$29,0)</f>
        <v>0</v>
      </c>
      <c r="H653" s="94">
        <f t="shared" si="67"/>
        <v>0</v>
      </c>
      <c r="I653" s="94">
        <f t="shared" si="69"/>
        <v>0</v>
      </c>
      <c r="J653" s="320" t="str">
        <f t="shared" si="68"/>
        <v>2073–2074</v>
      </c>
      <c r="L653" s="356"/>
      <c r="N653" s="95"/>
    </row>
    <row r="654" spans="1:14" x14ac:dyDescent="0.3">
      <c r="A654" s="354">
        <v>63614</v>
      </c>
      <c r="B654" s="92">
        <f t="shared" si="64"/>
        <v>0</v>
      </c>
      <c r="C654" s="93"/>
      <c r="D654" s="94">
        <f t="shared" si="65"/>
        <v>0</v>
      </c>
      <c r="E654" s="355">
        <f t="shared" si="63"/>
        <v>0</v>
      </c>
      <c r="F654" s="94">
        <f t="shared" si="66"/>
        <v>0</v>
      </c>
      <c r="G654" s="94">
        <f>IF(AND(C654&lt;&gt;"",SUM(G$34:G653)&lt;E$25),$E$25/$E$29,0)</f>
        <v>0</v>
      </c>
      <c r="H654" s="94">
        <f t="shared" si="67"/>
        <v>0</v>
      </c>
      <c r="I654" s="94">
        <f t="shared" si="69"/>
        <v>0</v>
      </c>
      <c r="J654" s="320" t="str">
        <f t="shared" si="68"/>
        <v>2073–2074</v>
      </c>
      <c r="L654" s="356"/>
      <c r="N654" s="95"/>
    </row>
    <row r="655" spans="1:14" x14ac:dyDescent="0.3">
      <c r="A655" s="354">
        <v>63645</v>
      </c>
      <c r="B655" s="92">
        <f t="shared" si="64"/>
        <v>0</v>
      </c>
      <c r="C655" s="93"/>
      <c r="D655" s="94">
        <f t="shared" si="65"/>
        <v>0</v>
      </c>
      <c r="E655" s="355">
        <f t="shared" si="63"/>
        <v>0</v>
      </c>
      <c r="F655" s="94">
        <f t="shared" si="66"/>
        <v>0</v>
      </c>
      <c r="G655" s="94">
        <f>IF(AND(C655&lt;&gt;"",SUM(G$34:G654)&lt;E$25),$E$25/$E$29,0)</f>
        <v>0</v>
      </c>
      <c r="H655" s="94">
        <f t="shared" si="67"/>
        <v>0</v>
      </c>
      <c r="I655" s="94">
        <f t="shared" si="69"/>
        <v>0</v>
      </c>
      <c r="J655" s="320" t="str">
        <f t="shared" si="68"/>
        <v>2073–2074</v>
      </c>
      <c r="L655" s="356"/>
      <c r="N655" s="95"/>
    </row>
    <row r="656" spans="1:14" x14ac:dyDescent="0.3">
      <c r="A656" s="354">
        <v>63675</v>
      </c>
      <c r="B656" s="92">
        <f t="shared" si="64"/>
        <v>0</v>
      </c>
      <c r="C656" s="93"/>
      <c r="D656" s="94">
        <f t="shared" si="65"/>
        <v>0</v>
      </c>
      <c r="E656" s="355">
        <f t="shared" si="63"/>
        <v>0</v>
      </c>
      <c r="F656" s="94">
        <f t="shared" si="66"/>
        <v>0</v>
      </c>
      <c r="G656" s="94">
        <f>IF(AND(C656&lt;&gt;"",SUM(G$34:G655)&lt;E$25),$E$25/$E$29,0)</f>
        <v>0</v>
      </c>
      <c r="H656" s="94">
        <f t="shared" si="67"/>
        <v>0</v>
      </c>
      <c r="I656" s="94">
        <f t="shared" si="69"/>
        <v>0</v>
      </c>
      <c r="J656" s="320" t="str">
        <f t="shared" si="68"/>
        <v>2073–2074</v>
      </c>
      <c r="L656" s="356"/>
      <c r="N656" s="95"/>
    </row>
    <row r="657" spans="1:14" x14ac:dyDescent="0.3">
      <c r="A657" s="354">
        <v>63706</v>
      </c>
      <c r="B657" s="92">
        <f t="shared" si="64"/>
        <v>0</v>
      </c>
      <c r="C657" s="93"/>
      <c r="D657" s="94">
        <f t="shared" si="65"/>
        <v>0</v>
      </c>
      <c r="E657" s="355">
        <f t="shared" si="63"/>
        <v>0</v>
      </c>
      <c r="F657" s="94">
        <f t="shared" si="66"/>
        <v>0</v>
      </c>
      <c r="G657" s="94">
        <f>IF(AND(C657&lt;&gt;"",SUM(G$34:G656)&lt;E$25),$E$25/$E$29,0)</f>
        <v>0</v>
      </c>
      <c r="H657" s="94">
        <f t="shared" si="67"/>
        <v>0</v>
      </c>
      <c r="I657" s="94">
        <f t="shared" si="69"/>
        <v>0</v>
      </c>
      <c r="J657" s="320" t="str">
        <f t="shared" si="68"/>
        <v>2073–2074</v>
      </c>
      <c r="L657" s="356"/>
      <c r="N657" s="95"/>
    </row>
    <row r="658" spans="1:14" x14ac:dyDescent="0.3">
      <c r="A658" s="354">
        <v>63736</v>
      </c>
      <c r="B658" s="92">
        <f t="shared" si="64"/>
        <v>0</v>
      </c>
      <c r="C658" s="93"/>
      <c r="D658" s="94">
        <f t="shared" si="65"/>
        <v>0</v>
      </c>
      <c r="E658" s="355">
        <f t="shared" si="63"/>
        <v>0</v>
      </c>
      <c r="F658" s="94">
        <f t="shared" si="66"/>
        <v>0</v>
      </c>
      <c r="G658" s="94">
        <f>IF(AND(C658&lt;&gt;"",SUM(G$34:G657)&lt;E$25),$E$25/$E$29,0)</f>
        <v>0</v>
      </c>
      <c r="H658" s="94">
        <f t="shared" si="67"/>
        <v>0</v>
      </c>
      <c r="I658" s="94">
        <f t="shared" si="69"/>
        <v>0</v>
      </c>
      <c r="J658" s="320" t="str">
        <f t="shared" si="68"/>
        <v>2074–2075</v>
      </c>
      <c r="L658" s="356"/>
      <c r="N658" s="95"/>
    </row>
    <row r="659" spans="1:14" x14ac:dyDescent="0.3">
      <c r="A659" s="354">
        <v>63767</v>
      </c>
      <c r="B659" s="92">
        <f t="shared" si="64"/>
        <v>0</v>
      </c>
      <c r="C659" s="93"/>
      <c r="D659" s="94">
        <f t="shared" si="65"/>
        <v>0</v>
      </c>
      <c r="E659" s="355">
        <f t="shared" si="63"/>
        <v>0</v>
      </c>
      <c r="F659" s="94">
        <f t="shared" si="66"/>
        <v>0</v>
      </c>
      <c r="G659" s="94">
        <f>IF(AND(C659&lt;&gt;"",SUM(G$34:G658)&lt;E$25),$E$25/$E$29,0)</f>
        <v>0</v>
      </c>
      <c r="H659" s="94">
        <f t="shared" si="67"/>
        <v>0</v>
      </c>
      <c r="I659" s="94">
        <f t="shared" si="69"/>
        <v>0</v>
      </c>
      <c r="J659" s="320" t="str">
        <f t="shared" si="68"/>
        <v>2074–2075</v>
      </c>
      <c r="L659" s="356"/>
      <c r="N659" s="95"/>
    </row>
    <row r="660" spans="1:14" x14ac:dyDescent="0.3">
      <c r="A660" s="354">
        <v>63798</v>
      </c>
      <c r="B660" s="92">
        <f t="shared" si="64"/>
        <v>0</v>
      </c>
      <c r="C660" s="93"/>
      <c r="D660" s="94">
        <f t="shared" si="65"/>
        <v>0</v>
      </c>
      <c r="E660" s="355">
        <f t="shared" si="63"/>
        <v>0</v>
      </c>
      <c r="F660" s="94">
        <f t="shared" si="66"/>
        <v>0</v>
      </c>
      <c r="G660" s="94">
        <f>IF(AND(C660&lt;&gt;"",SUM(G$34:G659)&lt;E$25),$E$25/$E$29,0)</f>
        <v>0</v>
      </c>
      <c r="H660" s="94">
        <f t="shared" si="67"/>
        <v>0</v>
      </c>
      <c r="I660" s="94">
        <f t="shared" si="69"/>
        <v>0</v>
      </c>
      <c r="J660" s="320" t="str">
        <f t="shared" si="68"/>
        <v>2074–2075</v>
      </c>
      <c r="L660" s="356"/>
      <c r="N660" s="95"/>
    </row>
    <row r="661" spans="1:14" x14ac:dyDescent="0.3">
      <c r="A661" s="354">
        <v>63828</v>
      </c>
      <c r="B661" s="92">
        <f t="shared" si="64"/>
        <v>0</v>
      </c>
      <c r="C661" s="93"/>
      <c r="D661" s="94">
        <f t="shared" si="65"/>
        <v>0</v>
      </c>
      <c r="E661" s="355">
        <f t="shared" si="63"/>
        <v>0</v>
      </c>
      <c r="F661" s="94">
        <f t="shared" si="66"/>
        <v>0</v>
      </c>
      <c r="G661" s="94">
        <f>IF(AND(C661&lt;&gt;"",SUM(G$34:G660)&lt;E$25),$E$25/$E$29,0)</f>
        <v>0</v>
      </c>
      <c r="H661" s="94">
        <f t="shared" si="67"/>
        <v>0</v>
      </c>
      <c r="I661" s="94">
        <f t="shared" si="69"/>
        <v>0</v>
      </c>
      <c r="J661" s="320" t="str">
        <f t="shared" si="68"/>
        <v>2074–2075</v>
      </c>
      <c r="L661" s="356"/>
      <c r="N661" s="95"/>
    </row>
    <row r="662" spans="1:14" x14ac:dyDescent="0.3">
      <c r="A662" s="354">
        <v>63859</v>
      </c>
      <c r="B662" s="92">
        <f t="shared" si="64"/>
        <v>0</v>
      </c>
      <c r="C662" s="93"/>
      <c r="D662" s="94">
        <f t="shared" si="65"/>
        <v>0</v>
      </c>
      <c r="E662" s="355">
        <f t="shared" si="63"/>
        <v>0</v>
      </c>
      <c r="F662" s="94">
        <f t="shared" si="66"/>
        <v>0</v>
      </c>
      <c r="G662" s="94">
        <f>IF(AND(C662&lt;&gt;"",SUM(G$34:G661)&lt;E$25),$E$25/$E$29,0)</f>
        <v>0</v>
      </c>
      <c r="H662" s="94">
        <f t="shared" si="67"/>
        <v>0</v>
      </c>
      <c r="I662" s="94">
        <f t="shared" si="69"/>
        <v>0</v>
      </c>
      <c r="J662" s="320" t="str">
        <f t="shared" si="68"/>
        <v>2074–2075</v>
      </c>
      <c r="L662" s="356"/>
      <c r="N662" s="95"/>
    </row>
    <row r="663" spans="1:14" x14ac:dyDescent="0.3">
      <c r="A663" s="354">
        <v>63889</v>
      </c>
      <c r="B663" s="92">
        <f t="shared" si="64"/>
        <v>0</v>
      </c>
      <c r="C663" s="93"/>
      <c r="D663" s="94">
        <f t="shared" si="65"/>
        <v>0</v>
      </c>
      <c r="E663" s="355">
        <f t="shared" si="63"/>
        <v>0</v>
      </c>
      <c r="F663" s="94">
        <f t="shared" si="66"/>
        <v>0</v>
      </c>
      <c r="G663" s="94">
        <f>IF(AND(C663&lt;&gt;"",SUM(G$34:G662)&lt;E$25),$E$25/$E$29,0)</f>
        <v>0</v>
      </c>
      <c r="H663" s="94">
        <f t="shared" si="67"/>
        <v>0</v>
      </c>
      <c r="I663" s="94">
        <f t="shared" si="69"/>
        <v>0</v>
      </c>
      <c r="J663" s="320" t="str">
        <f t="shared" si="68"/>
        <v>2074–2075</v>
      </c>
      <c r="L663" s="356"/>
      <c r="N663" s="95"/>
    </row>
    <row r="664" spans="1:14" x14ac:dyDescent="0.3">
      <c r="A664" s="354">
        <v>63920</v>
      </c>
      <c r="B664" s="92">
        <f t="shared" si="64"/>
        <v>0</v>
      </c>
      <c r="C664" s="93"/>
      <c r="D664" s="94">
        <f t="shared" si="65"/>
        <v>0</v>
      </c>
      <c r="E664" s="355">
        <f t="shared" si="63"/>
        <v>0</v>
      </c>
      <c r="F664" s="94">
        <f t="shared" si="66"/>
        <v>0</v>
      </c>
      <c r="G664" s="94">
        <f>IF(AND(C664&lt;&gt;"",SUM(G$34:G663)&lt;E$25),$E$25/$E$29,0)</f>
        <v>0</v>
      </c>
      <c r="H664" s="94">
        <f t="shared" si="67"/>
        <v>0</v>
      </c>
      <c r="I664" s="94">
        <f t="shared" si="69"/>
        <v>0</v>
      </c>
      <c r="J664" s="320" t="str">
        <f t="shared" si="68"/>
        <v>2074–2075</v>
      </c>
      <c r="L664" s="356"/>
      <c r="N664" s="95"/>
    </row>
    <row r="665" spans="1:14" x14ac:dyDescent="0.3">
      <c r="A665" s="354">
        <v>63951</v>
      </c>
      <c r="B665" s="92">
        <f t="shared" si="64"/>
        <v>0</v>
      </c>
      <c r="C665" s="93"/>
      <c r="D665" s="94">
        <f t="shared" si="65"/>
        <v>0</v>
      </c>
      <c r="E665" s="355">
        <f t="shared" si="63"/>
        <v>0</v>
      </c>
      <c r="F665" s="94">
        <f t="shared" si="66"/>
        <v>0</v>
      </c>
      <c r="G665" s="94">
        <f>IF(AND(C665&lt;&gt;"",SUM(G$34:G664)&lt;E$25),$E$25/$E$29,0)</f>
        <v>0</v>
      </c>
      <c r="H665" s="94">
        <f t="shared" si="67"/>
        <v>0</v>
      </c>
      <c r="I665" s="94">
        <f t="shared" si="69"/>
        <v>0</v>
      </c>
      <c r="J665" s="320" t="str">
        <f t="shared" si="68"/>
        <v>2074–2075</v>
      </c>
      <c r="L665" s="356"/>
      <c r="N665" s="95"/>
    </row>
    <row r="666" spans="1:14" x14ac:dyDescent="0.3">
      <c r="A666" s="354">
        <v>63979</v>
      </c>
      <c r="B666" s="92">
        <f t="shared" si="64"/>
        <v>0</v>
      </c>
      <c r="C666" s="93"/>
      <c r="D666" s="94">
        <f t="shared" si="65"/>
        <v>0</v>
      </c>
      <c r="E666" s="355">
        <f t="shared" si="63"/>
        <v>0</v>
      </c>
      <c r="F666" s="94">
        <f t="shared" si="66"/>
        <v>0</v>
      </c>
      <c r="G666" s="94">
        <f>IF(AND(C666&lt;&gt;"",SUM(G$34:G665)&lt;E$25),$E$25/$E$29,0)</f>
        <v>0</v>
      </c>
      <c r="H666" s="94">
        <f t="shared" si="67"/>
        <v>0</v>
      </c>
      <c r="I666" s="94">
        <f t="shared" si="69"/>
        <v>0</v>
      </c>
      <c r="J666" s="320" t="str">
        <f t="shared" si="68"/>
        <v>2074–2075</v>
      </c>
      <c r="L666" s="356"/>
      <c r="N666" s="95"/>
    </row>
    <row r="667" spans="1:14" x14ac:dyDescent="0.3">
      <c r="A667" s="354">
        <v>64010</v>
      </c>
      <c r="B667" s="92">
        <f t="shared" si="64"/>
        <v>0</v>
      </c>
      <c r="C667" s="93"/>
      <c r="D667" s="94">
        <f t="shared" si="65"/>
        <v>0</v>
      </c>
      <c r="E667" s="355">
        <f t="shared" si="63"/>
        <v>0</v>
      </c>
      <c r="F667" s="94">
        <f t="shared" si="66"/>
        <v>0</v>
      </c>
      <c r="G667" s="94">
        <f>IF(AND(C667&lt;&gt;"",SUM(G$34:G666)&lt;E$25),$E$25/$E$29,0)</f>
        <v>0</v>
      </c>
      <c r="H667" s="94">
        <f t="shared" si="67"/>
        <v>0</v>
      </c>
      <c r="I667" s="94">
        <f t="shared" si="69"/>
        <v>0</v>
      </c>
      <c r="J667" s="320" t="str">
        <f t="shared" si="68"/>
        <v>2074–2075</v>
      </c>
      <c r="L667" s="356"/>
      <c r="N667" s="95"/>
    </row>
    <row r="668" spans="1:14" x14ac:dyDescent="0.3">
      <c r="A668" s="354">
        <v>64040</v>
      </c>
      <c r="B668" s="92">
        <f t="shared" si="64"/>
        <v>0</v>
      </c>
      <c r="C668" s="93"/>
      <c r="D668" s="94">
        <f t="shared" si="65"/>
        <v>0</v>
      </c>
      <c r="E668" s="355">
        <f t="shared" si="63"/>
        <v>0</v>
      </c>
      <c r="F668" s="94">
        <f t="shared" si="66"/>
        <v>0</v>
      </c>
      <c r="G668" s="94">
        <f>IF(AND(C668&lt;&gt;"",SUM(G$34:G667)&lt;E$25),$E$25/$E$29,0)</f>
        <v>0</v>
      </c>
      <c r="H668" s="94">
        <f t="shared" si="67"/>
        <v>0</v>
      </c>
      <c r="I668" s="94">
        <f t="shared" si="69"/>
        <v>0</v>
      </c>
      <c r="J668" s="320" t="str">
        <f t="shared" si="68"/>
        <v>2074–2075</v>
      </c>
      <c r="L668" s="356"/>
      <c r="N668" s="95"/>
    </row>
    <row r="669" spans="1:14" x14ac:dyDescent="0.3">
      <c r="A669" s="354">
        <v>64071</v>
      </c>
      <c r="B669" s="92">
        <f t="shared" si="64"/>
        <v>0</v>
      </c>
      <c r="C669" s="93"/>
      <c r="D669" s="94">
        <f t="shared" si="65"/>
        <v>0</v>
      </c>
      <c r="E669" s="355">
        <f t="shared" si="63"/>
        <v>0</v>
      </c>
      <c r="F669" s="94">
        <f t="shared" si="66"/>
        <v>0</v>
      </c>
      <c r="G669" s="94">
        <f>IF(AND(C669&lt;&gt;"",SUM(G$34:G668)&lt;E$25),$E$25/$E$29,0)</f>
        <v>0</v>
      </c>
      <c r="H669" s="94">
        <f t="shared" si="67"/>
        <v>0</v>
      </c>
      <c r="I669" s="94">
        <f t="shared" si="69"/>
        <v>0</v>
      </c>
      <c r="J669" s="320" t="str">
        <f t="shared" si="68"/>
        <v>2074–2075</v>
      </c>
      <c r="L669" s="356"/>
      <c r="N669" s="95"/>
    </row>
    <row r="670" spans="1:14" x14ac:dyDescent="0.3">
      <c r="A670" s="354">
        <v>64101</v>
      </c>
      <c r="B670" s="92">
        <f t="shared" si="64"/>
        <v>0</v>
      </c>
      <c r="C670" s="93"/>
      <c r="D670" s="94">
        <f t="shared" si="65"/>
        <v>0</v>
      </c>
      <c r="E670" s="355">
        <f t="shared" si="63"/>
        <v>0</v>
      </c>
      <c r="F670" s="94">
        <f t="shared" si="66"/>
        <v>0</v>
      </c>
      <c r="G670" s="94">
        <f>IF(AND(C670&lt;&gt;"",SUM(G$34:G669)&lt;E$25),$E$25/$E$29,0)</f>
        <v>0</v>
      </c>
      <c r="H670" s="94">
        <f t="shared" si="67"/>
        <v>0</v>
      </c>
      <c r="I670" s="94">
        <f t="shared" si="69"/>
        <v>0</v>
      </c>
      <c r="J670" s="320" t="str">
        <f t="shared" si="68"/>
        <v>2075–2076</v>
      </c>
      <c r="L670" s="356"/>
      <c r="N670" s="95"/>
    </row>
    <row r="671" spans="1:14" x14ac:dyDescent="0.3">
      <c r="A671" s="354">
        <v>64132</v>
      </c>
      <c r="B671" s="92">
        <f t="shared" si="64"/>
        <v>0</v>
      </c>
      <c r="C671" s="93"/>
      <c r="D671" s="94">
        <f t="shared" si="65"/>
        <v>0</v>
      </c>
      <c r="E671" s="355">
        <f t="shared" si="63"/>
        <v>0</v>
      </c>
      <c r="F671" s="94">
        <f t="shared" si="66"/>
        <v>0</v>
      </c>
      <c r="G671" s="94">
        <f>IF(AND(C671&lt;&gt;"",SUM(G$34:G670)&lt;E$25),$E$25/$E$29,0)</f>
        <v>0</v>
      </c>
      <c r="H671" s="94">
        <f t="shared" si="67"/>
        <v>0</v>
      </c>
      <c r="I671" s="94">
        <f t="shared" si="69"/>
        <v>0</v>
      </c>
      <c r="J671" s="320" t="str">
        <f t="shared" si="68"/>
        <v>2075–2076</v>
      </c>
      <c r="L671" s="356"/>
      <c r="N671" s="95"/>
    </row>
    <row r="672" spans="1:14" x14ac:dyDescent="0.3">
      <c r="A672" s="354">
        <v>64163</v>
      </c>
      <c r="B672" s="92">
        <f t="shared" si="64"/>
        <v>0</v>
      </c>
      <c r="C672" s="93"/>
      <c r="D672" s="94">
        <f t="shared" si="65"/>
        <v>0</v>
      </c>
      <c r="E672" s="355">
        <f t="shared" si="63"/>
        <v>0</v>
      </c>
      <c r="F672" s="94">
        <f t="shared" si="66"/>
        <v>0</v>
      </c>
      <c r="G672" s="94">
        <f>IF(AND(C672&lt;&gt;"",SUM(G$34:G671)&lt;E$25),$E$25/$E$29,0)</f>
        <v>0</v>
      </c>
      <c r="H672" s="94">
        <f t="shared" si="67"/>
        <v>0</v>
      </c>
      <c r="I672" s="94">
        <f t="shared" si="69"/>
        <v>0</v>
      </c>
      <c r="J672" s="320" t="str">
        <f t="shared" si="68"/>
        <v>2075–2076</v>
      </c>
      <c r="L672" s="356"/>
      <c r="N672" s="95"/>
    </row>
    <row r="673" spans="1:14" x14ac:dyDescent="0.3">
      <c r="A673" s="354">
        <v>64193</v>
      </c>
      <c r="B673" s="92">
        <f t="shared" si="64"/>
        <v>0</v>
      </c>
      <c r="C673" s="93"/>
      <c r="D673" s="94">
        <f t="shared" si="65"/>
        <v>0</v>
      </c>
      <c r="E673" s="355">
        <f t="shared" si="63"/>
        <v>0</v>
      </c>
      <c r="F673" s="94">
        <f t="shared" si="66"/>
        <v>0</v>
      </c>
      <c r="G673" s="94">
        <f>IF(AND(C673&lt;&gt;"",SUM(G$34:G672)&lt;E$25),$E$25/$E$29,0)</f>
        <v>0</v>
      </c>
      <c r="H673" s="94">
        <f t="shared" si="67"/>
        <v>0</v>
      </c>
      <c r="I673" s="94">
        <f t="shared" si="69"/>
        <v>0</v>
      </c>
      <c r="J673" s="320" t="str">
        <f t="shared" si="68"/>
        <v>2075–2076</v>
      </c>
      <c r="L673" s="356"/>
      <c r="N673" s="95"/>
    </row>
    <row r="674" spans="1:14" x14ac:dyDescent="0.3">
      <c r="A674" s="354">
        <v>64224</v>
      </c>
      <c r="B674" s="92">
        <f t="shared" si="64"/>
        <v>0</v>
      </c>
      <c r="C674" s="93"/>
      <c r="D674" s="94">
        <f t="shared" si="65"/>
        <v>0</v>
      </c>
      <c r="E674" s="355">
        <f t="shared" ref="E674:E737" si="70">C674-D674</f>
        <v>0</v>
      </c>
      <c r="F674" s="94">
        <f t="shared" si="66"/>
        <v>0</v>
      </c>
      <c r="G674" s="94">
        <f>IF(AND(C674&lt;&gt;"",SUM(G$34:G673)&lt;E$25),$E$25/$E$29,0)</f>
        <v>0</v>
      </c>
      <c r="H674" s="94">
        <f t="shared" si="67"/>
        <v>0</v>
      </c>
      <c r="I674" s="94">
        <f t="shared" si="69"/>
        <v>0</v>
      </c>
      <c r="J674" s="320" t="str">
        <f t="shared" si="68"/>
        <v>2075–2076</v>
      </c>
      <c r="L674" s="356"/>
      <c r="N674" s="95"/>
    </row>
    <row r="675" spans="1:14" x14ac:dyDescent="0.3">
      <c r="A675" s="354">
        <v>64254</v>
      </c>
      <c r="B675" s="92">
        <f t="shared" ref="B675:B738" si="71">IF(C675&gt;0,C675*-1,C675)</f>
        <v>0</v>
      </c>
      <c r="C675" s="93"/>
      <c r="D675" s="94">
        <f t="shared" ref="D675:D738" si="72">IF(C675="",0,IF($E$20="Beginning",IF(C674&lt;&gt;"",$F674*$E$16/12,0),IF(C674&lt;&gt;"",$F674*$E$16/12,$E$21*$E$16/12)))</f>
        <v>0</v>
      </c>
      <c r="E675" s="355">
        <f t="shared" si="70"/>
        <v>0</v>
      </c>
      <c r="F675" s="94">
        <f t="shared" ref="F675:F738" si="73">IF(C675="",0,IF(C674="",$E$21-E675,IF(C675&lt;&gt;"",F674-E675)))</f>
        <v>0</v>
      </c>
      <c r="G675" s="94">
        <f>IF(AND(C675&lt;&gt;"",SUM(G$34:G674)&lt;E$25),$E$25/$E$29,0)</f>
        <v>0</v>
      </c>
      <c r="H675" s="94">
        <f t="shared" ref="H675:H738" si="74">IF(C675&lt;&gt;"",G675+H674,0)</f>
        <v>0</v>
      </c>
      <c r="I675" s="94">
        <f t="shared" si="69"/>
        <v>0</v>
      </c>
      <c r="J675" s="320" t="str">
        <f t="shared" ref="J675:J738" si="75">IF(OR(MONTH(A675)=1,MONTH(A675)=2,MONTH(A675)=3,MONTH(A675)=4,MONTH(A675)=5,MONTH(A675)=6),YEAR(A675)-1&amp;"–"&amp;YEAR(A675),YEAR(A675)&amp;"–"&amp;YEAR(A675)+1)</f>
        <v>2075–2076</v>
      </c>
      <c r="L675" s="356"/>
      <c r="N675" s="95"/>
    </row>
    <row r="676" spans="1:14" x14ac:dyDescent="0.3">
      <c r="A676" s="354">
        <v>64285</v>
      </c>
      <c r="B676" s="92">
        <f t="shared" si="71"/>
        <v>0</v>
      </c>
      <c r="C676" s="93"/>
      <c r="D676" s="94">
        <f t="shared" si="72"/>
        <v>0</v>
      </c>
      <c r="E676" s="355">
        <f t="shared" si="70"/>
        <v>0</v>
      </c>
      <c r="F676" s="94">
        <f t="shared" si="73"/>
        <v>0</v>
      </c>
      <c r="G676" s="94">
        <f>IF(AND(C676&lt;&gt;"",SUM(G$34:G675)&lt;E$25),$E$25/$E$29,0)</f>
        <v>0</v>
      </c>
      <c r="H676" s="94">
        <f t="shared" si="74"/>
        <v>0</v>
      </c>
      <c r="I676" s="94">
        <f t="shared" ref="I676:I739" si="76">IF(C676&lt;&gt;"",$E$25-H676,0)</f>
        <v>0</v>
      </c>
      <c r="J676" s="320" t="str">
        <f t="shared" si="75"/>
        <v>2075–2076</v>
      </c>
      <c r="L676" s="356"/>
      <c r="N676" s="95"/>
    </row>
    <row r="677" spans="1:14" x14ac:dyDescent="0.3">
      <c r="A677" s="354">
        <v>64316</v>
      </c>
      <c r="B677" s="92">
        <f t="shared" si="71"/>
        <v>0</v>
      </c>
      <c r="C677" s="93"/>
      <c r="D677" s="94">
        <f t="shared" si="72"/>
        <v>0</v>
      </c>
      <c r="E677" s="355">
        <f t="shared" si="70"/>
        <v>0</v>
      </c>
      <c r="F677" s="94">
        <f t="shared" si="73"/>
        <v>0</v>
      </c>
      <c r="G677" s="94">
        <f>IF(AND(C677&lt;&gt;"",SUM(G$34:G676)&lt;E$25),$E$25/$E$29,0)</f>
        <v>0</v>
      </c>
      <c r="H677" s="94">
        <f t="shared" si="74"/>
        <v>0</v>
      </c>
      <c r="I677" s="94">
        <f t="shared" si="76"/>
        <v>0</v>
      </c>
      <c r="J677" s="320" t="str">
        <f t="shared" si="75"/>
        <v>2075–2076</v>
      </c>
      <c r="L677" s="356"/>
      <c r="N677" s="95"/>
    </row>
    <row r="678" spans="1:14" x14ac:dyDescent="0.3">
      <c r="A678" s="354">
        <v>64345</v>
      </c>
      <c r="B678" s="92">
        <f t="shared" si="71"/>
        <v>0</v>
      </c>
      <c r="C678" s="93"/>
      <c r="D678" s="94">
        <f t="shared" si="72"/>
        <v>0</v>
      </c>
      <c r="E678" s="355">
        <f t="shared" si="70"/>
        <v>0</v>
      </c>
      <c r="F678" s="94">
        <f t="shared" si="73"/>
        <v>0</v>
      </c>
      <c r="G678" s="94">
        <f>IF(AND(C678&lt;&gt;"",SUM(G$34:G677)&lt;E$25),$E$25/$E$29,0)</f>
        <v>0</v>
      </c>
      <c r="H678" s="94">
        <f t="shared" si="74"/>
        <v>0</v>
      </c>
      <c r="I678" s="94">
        <f t="shared" si="76"/>
        <v>0</v>
      </c>
      <c r="J678" s="320" t="str">
        <f t="shared" si="75"/>
        <v>2075–2076</v>
      </c>
      <c r="L678" s="356"/>
      <c r="N678" s="95"/>
    </row>
    <row r="679" spans="1:14" x14ac:dyDescent="0.3">
      <c r="A679" s="354">
        <v>64376</v>
      </c>
      <c r="B679" s="92">
        <f t="shared" si="71"/>
        <v>0</v>
      </c>
      <c r="C679" s="93"/>
      <c r="D679" s="94">
        <f t="shared" si="72"/>
        <v>0</v>
      </c>
      <c r="E679" s="355">
        <f t="shared" si="70"/>
        <v>0</v>
      </c>
      <c r="F679" s="94">
        <f t="shared" si="73"/>
        <v>0</v>
      </c>
      <c r="G679" s="94">
        <f>IF(AND(C679&lt;&gt;"",SUM(G$34:G678)&lt;E$25),$E$25/$E$29,0)</f>
        <v>0</v>
      </c>
      <c r="H679" s="94">
        <f t="shared" si="74"/>
        <v>0</v>
      </c>
      <c r="I679" s="94">
        <f t="shared" si="76"/>
        <v>0</v>
      </c>
      <c r="J679" s="320" t="str">
        <f t="shared" si="75"/>
        <v>2075–2076</v>
      </c>
      <c r="L679" s="356"/>
      <c r="N679" s="95"/>
    </row>
    <row r="680" spans="1:14" x14ac:dyDescent="0.3">
      <c r="A680" s="354">
        <v>64406</v>
      </c>
      <c r="B680" s="92">
        <f t="shared" si="71"/>
        <v>0</v>
      </c>
      <c r="C680" s="93"/>
      <c r="D680" s="94">
        <f t="shared" si="72"/>
        <v>0</v>
      </c>
      <c r="E680" s="355">
        <f t="shared" si="70"/>
        <v>0</v>
      </c>
      <c r="F680" s="94">
        <f t="shared" si="73"/>
        <v>0</v>
      </c>
      <c r="G680" s="94">
        <f>IF(AND(C680&lt;&gt;"",SUM(G$34:G679)&lt;E$25),$E$25/$E$29,0)</f>
        <v>0</v>
      </c>
      <c r="H680" s="94">
        <f t="shared" si="74"/>
        <v>0</v>
      </c>
      <c r="I680" s="94">
        <f t="shared" si="76"/>
        <v>0</v>
      </c>
      <c r="J680" s="320" t="str">
        <f t="shared" si="75"/>
        <v>2075–2076</v>
      </c>
      <c r="L680" s="356"/>
      <c r="N680" s="95"/>
    </row>
    <row r="681" spans="1:14" x14ac:dyDescent="0.3">
      <c r="A681" s="354">
        <v>64437</v>
      </c>
      <c r="B681" s="92">
        <f t="shared" si="71"/>
        <v>0</v>
      </c>
      <c r="C681" s="93"/>
      <c r="D681" s="94">
        <f t="shared" si="72"/>
        <v>0</v>
      </c>
      <c r="E681" s="355">
        <f t="shared" si="70"/>
        <v>0</v>
      </c>
      <c r="F681" s="94">
        <f t="shared" si="73"/>
        <v>0</v>
      </c>
      <c r="G681" s="94">
        <f>IF(AND(C681&lt;&gt;"",SUM(G$34:G680)&lt;E$25),$E$25/$E$29,0)</f>
        <v>0</v>
      </c>
      <c r="H681" s="94">
        <f t="shared" si="74"/>
        <v>0</v>
      </c>
      <c r="I681" s="94">
        <f t="shared" si="76"/>
        <v>0</v>
      </c>
      <c r="J681" s="320" t="str">
        <f t="shared" si="75"/>
        <v>2075–2076</v>
      </c>
      <c r="L681" s="356"/>
      <c r="N681" s="95"/>
    </row>
    <row r="682" spans="1:14" x14ac:dyDescent="0.3">
      <c r="A682" s="354">
        <v>64467</v>
      </c>
      <c r="B682" s="92">
        <f t="shared" si="71"/>
        <v>0</v>
      </c>
      <c r="C682" s="93"/>
      <c r="D682" s="94">
        <f t="shared" si="72"/>
        <v>0</v>
      </c>
      <c r="E682" s="355">
        <f t="shared" si="70"/>
        <v>0</v>
      </c>
      <c r="F682" s="94">
        <f t="shared" si="73"/>
        <v>0</v>
      </c>
      <c r="G682" s="94">
        <f>IF(AND(C682&lt;&gt;"",SUM(G$34:G681)&lt;E$25),$E$25/$E$29,0)</f>
        <v>0</v>
      </c>
      <c r="H682" s="94">
        <f t="shared" si="74"/>
        <v>0</v>
      </c>
      <c r="I682" s="94">
        <f t="shared" si="76"/>
        <v>0</v>
      </c>
      <c r="J682" s="320" t="str">
        <f t="shared" si="75"/>
        <v>2076–2077</v>
      </c>
      <c r="L682" s="356"/>
      <c r="N682" s="95"/>
    </row>
    <row r="683" spans="1:14" x14ac:dyDescent="0.3">
      <c r="A683" s="354">
        <v>64498</v>
      </c>
      <c r="B683" s="92">
        <f t="shared" si="71"/>
        <v>0</v>
      </c>
      <c r="C683" s="93"/>
      <c r="D683" s="94">
        <f t="shared" si="72"/>
        <v>0</v>
      </c>
      <c r="E683" s="355">
        <f t="shared" si="70"/>
        <v>0</v>
      </c>
      <c r="F683" s="94">
        <f t="shared" si="73"/>
        <v>0</v>
      </c>
      <c r="G683" s="94">
        <f>IF(AND(C683&lt;&gt;"",SUM(G$34:G682)&lt;E$25),$E$25/$E$29,0)</f>
        <v>0</v>
      </c>
      <c r="H683" s="94">
        <f t="shared" si="74"/>
        <v>0</v>
      </c>
      <c r="I683" s="94">
        <f t="shared" si="76"/>
        <v>0</v>
      </c>
      <c r="J683" s="320" t="str">
        <f t="shared" si="75"/>
        <v>2076–2077</v>
      </c>
      <c r="L683" s="356"/>
      <c r="N683" s="95"/>
    </row>
    <row r="684" spans="1:14" x14ac:dyDescent="0.3">
      <c r="A684" s="354">
        <v>64529</v>
      </c>
      <c r="B684" s="92">
        <f t="shared" si="71"/>
        <v>0</v>
      </c>
      <c r="C684" s="93"/>
      <c r="D684" s="94">
        <f t="shared" si="72"/>
        <v>0</v>
      </c>
      <c r="E684" s="355">
        <f t="shared" si="70"/>
        <v>0</v>
      </c>
      <c r="F684" s="94">
        <f t="shared" si="73"/>
        <v>0</v>
      </c>
      <c r="G684" s="94">
        <f>IF(AND(C684&lt;&gt;"",SUM(G$34:G683)&lt;E$25),$E$25/$E$29,0)</f>
        <v>0</v>
      </c>
      <c r="H684" s="94">
        <f t="shared" si="74"/>
        <v>0</v>
      </c>
      <c r="I684" s="94">
        <f t="shared" si="76"/>
        <v>0</v>
      </c>
      <c r="J684" s="320" t="str">
        <f t="shared" si="75"/>
        <v>2076–2077</v>
      </c>
      <c r="L684" s="356"/>
      <c r="N684" s="95"/>
    </row>
    <row r="685" spans="1:14" x14ac:dyDescent="0.3">
      <c r="A685" s="354">
        <v>64559</v>
      </c>
      <c r="B685" s="92">
        <f t="shared" si="71"/>
        <v>0</v>
      </c>
      <c r="C685" s="93"/>
      <c r="D685" s="94">
        <f t="shared" si="72"/>
        <v>0</v>
      </c>
      <c r="E685" s="355">
        <f t="shared" si="70"/>
        <v>0</v>
      </c>
      <c r="F685" s="94">
        <f t="shared" si="73"/>
        <v>0</v>
      </c>
      <c r="G685" s="94">
        <f>IF(AND(C685&lt;&gt;"",SUM(G$34:G684)&lt;E$25),$E$25/$E$29,0)</f>
        <v>0</v>
      </c>
      <c r="H685" s="94">
        <f t="shared" si="74"/>
        <v>0</v>
      </c>
      <c r="I685" s="94">
        <f t="shared" si="76"/>
        <v>0</v>
      </c>
      <c r="J685" s="320" t="str">
        <f t="shared" si="75"/>
        <v>2076–2077</v>
      </c>
      <c r="L685" s="356"/>
      <c r="N685" s="95"/>
    </row>
    <row r="686" spans="1:14" x14ac:dyDescent="0.3">
      <c r="A686" s="354">
        <v>64590</v>
      </c>
      <c r="B686" s="92">
        <f t="shared" si="71"/>
        <v>0</v>
      </c>
      <c r="C686" s="93"/>
      <c r="D686" s="94">
        <f t="shared" si="72"/>
        <v>0</v>
      </c>
      <c r="E686" s="355">
        <f t="shared" si="70"/>
        <v>0</v>
      </c>
      <c r="F686" s="94">
        <f t="shared" si="73"/>
        <v>0</v>
      </c>
      <c r="G686" s="94">
        <f>IF(AND(C686&lt;&gt;"",SUM(G$34:G685)&lt;E$25),$E$25/$E$29,0)</f>
        <v>0</v>
      </c>
      <c r="H686" s="94">
        <f t="shared" si="74"/>
        <v>0</v>
      </c>
      <c r="I686" s="94">
        <f t="shared" si="76"/>
        <v>0</v>
      </c>
      <c r="J686" s="320" t="str">
        <f t="shared" si="75"/>
        <v>2076–2077</v>
      </c>
      <c r="L686" s="356"/>
      <c r="N686" s="95"/>
    </row>
    <row r="687" spans="1:14" x14ac:dyDescent="0.3">
      <c r="A687" s="354">
        <v>64620</v>
      </c>
      <c r="B687" s="92">
        <f t="shared" si="71"/>
        <v>0</v>
      </c>
      <c r="C687" s="93"/>
      <c r="D687" s="94">
        <f t="shared" si="72"/>
        <v>0</v>
      </c>
      <c r="E687" s="355">
        <f t="shared" si="70"/>
        <v>0</v>
      </c>
      <c r="F687" s="94">
        <f t="shared" si="73"/>
        <v>0</v>
      </c>
      <c r="G687" s="94">
        <f>IF(AND(C687&lt;&gt;"",SUM(G$34:G686)&lt;E$25),$E$25/$E$29,0)</f>
        <v>0</v>
      </c>
      <c r="H687" s="94">
        <f t="shared" si="74"/>
        <v>0</v>
      </c>
      <c r="I687" s="94">
        <f t="shared" si="76"/>
        <v>0</v>
      </c>
      <c r="J687" s="320" t="str">
        <f t="shared" si="75"/>
        <v>2076–2077</v>
      </c>
      <c r="L687" s="356"/>
      <c r="N687" s="95"/>
    </row>
    <row r="688" spans="1:14" x14ac:dyDescent="0.3">
      <c r="A688" s="354">
        <v>64651</v>
      </c>
      <c r="B688" s="92">
        <f t="shared" si="71"/>
        <v>0</v>
      </c>
      <c r="C688" s="93"/>
      <c r="D688" s="94">
        <f t="shared" si="72"/>
        <v>0</v>
      </c>
      <c r="E688" s="355">
        <f t="shared" si="70"/>
        <v>0</v>
      </c>
      <c r="F688" s="94">
        <f t="shared" si="73"/>
        <v>0</v>
      </c>
      <c r="G688" s="94">
        <f>IF(AND(C688&lt;&gt;"",SUM(G$34:G687)&lt;E$25),$E$25/$E$29,0)</f>
        <v>0</v>
      </c>
      <c r="H688" s="94">
        <f t="shared" si="74"/>
        <v>0</v>
      </c>
      <c r="I688" s="94">
        <f t="shared" si="76"/>
        <v>0</v>
      </c>
      <c r="J688" s="320" t="str">
        <f t="shared" si="75"/>
        <v>2076–2077</v>
      </c>
      <c r="L688" s="356"/>
      <c r="N688" s="95"/>
    </row>
    <row r="689" spans="1:14" x14ac:dyDescent="0.3">
      <c r="A689" s="354">
        <v>64682</v>
      </c>
      <c r="B689" s="92">
        <f t="shared" si="71"/>
        <v>0</v>
      </c>
      <c r="C689" s="93"/>
      <c r="D689" s="94">
        <f t="shared" si="72"/>
        <v>0</v>
      </c>
      <c r="E689" s="355">
        <f t="shared" si="70"/>
        <v>0</v>
      </c>
      <c r="F689" s="94">
        <f t="shared" si="73"/>
        <v>0</v>
      </c>
      <c r="G689" s="94">
        <f>IF(AND(C689&lt;&gt;"",SUM(G$34:G688)&lt;E$25),$E$25/$E$29,0)</f>
        <v>0</v>
      </c>
      <c r="H689" s="94">
        <f t="shared" si="74"/>
        <v>0</v>
      </c>
      <c r="I689" s="94">
        <f t="shared" si="76"/>
        <v>0</v>
      </c>
      <c r="J689" s="320" t="str">
        <f t="shared" si="75"/>
        <v>2076–2077</v>
      </c>
      <c r="L689" s="356"/>
      <c r="N689" s="95"/>
    </row>
    <row r="690" spans="1:14" x14ac:dyDescent="0.3">
      <c r="A690" s="354">
        <v>64710</v>
      </c>
      <c r="B690" s="92">
        <f t="shared" si="71"/>
        <v>0</v>
      </c>
      <c r="C690" s="93"/>
      <c r="D690" s="94">
        <f t="shared" si="72"/>
        <v>0</v>
      </c>
      <c r="E690" s="355">
        <f t="shared" si="70"/>
        <v>0</v>
      </c>
      <c r="F690" s="94">
        <f t="shared" si="73"/>
        <v>0</v>
      </c>
      <c r="G690" s="94">
        <f>IF(AND(C690&lt;&gt;"",SUM(G$34:G689)&lt;E$25),$E$25/$E$29,0)</f>
        <v>0</v>
      </c>
      <c r="H690" s="94">
        <f t="shared" si="74"/>
        <v>0</v>
      </c>
      <c r="I690" s="94">
        <f t="shared" si="76"/>
        <v>0</v>
      </c>
      <c r="J690" s="320" t="str">
        <f t="shared" si="75"/>
        <v>2076–2077</v>
      </c>
      <c r="L690" s="356"/>
      <c r="N690" s="95"/>
    </row>
    <row r="691" spans="1:14" x14ac:dyDescent="0.3">
      <c r="A691" s="354">
        <v>64741</v>
      </c>
      <c r="B691" s="92">
        <f t="shared" si="71"/>
        <v>0</v>
      </c>
      <c r="C691" s="93"/>
      <c r="D691" s="94">
        <f t="shared" si="72"/>
        <v>0</v>
      </c>
      <c r="E691" s="355">
        <f t="shared" si="70"/>
        <v>0</v>
      </c>
      <c r="F691" s="94">
        <f t="shared" si="73"/>
        <v>0</v>
      </c>
      <c r="G691" s="94">
        <f>IF(AND(C691&lt;&gt;"",SUM(G$34:G690)&lt;E$25),$E$25/$E$29,0)</f>
        <v>0</v>
      </c>
      <c r="H691" s="94">
        <f t="shared" si="74"/>
        <v>0</v>
      </c>
      <c r="I691" s="94">
        <f t="shared" si="76"/>
        <v>0</v>
      </c>
      <c r="J691" s="320" t="str">
        <f t="shared" si="75"/>
        <v>2076–2077</v>
      </c>
      <c r="L691" s="356"/>
      <c r="N691" s="95"/>
    </row>
    <row r="692" spans="1:14" x14ac:dyDescent="0.3">
      <c r="A692" s="354">
        <v>64771</v>
      </c>
      <c r="B692" s="92">
        <f t="shared" si="71"/>
        <v>0</v>
      </c>
      <c r="C692" s="93"/>
      <c r="D692" s="94">
        <f t="shared" si="72"/>
        <v>0</v>
      </c>
      <c r="E692" s="355">
        <f t="shared" si="70"/>
        <v>0</v>
      </c>
      <c r="F692" s="94">
        <f t="shared" si="73"/>
        <v>0</v>
      </c>
      <c r="G692" s="94">
        <f>IF(AND(C692&lt;&gt;"",SUM(G$34:G691)&lt;E$25),$E$25/$E$29,0)</f>
        <v>0</v>
      </c>
      <c r="H692" s="94">
        <f t="shared" si="74"/>
        <v>0</v>
      </c>
      <c r="I692" s="94">
        <f t="shared" si="76"/>
        <v>0</v>
      </c>
      <c r="J692" s="320" t="str">
        <f t="shared" si="75"/>
        <v>2076–2077</v>
      </c>
      <c r="L692" s="356"/>
      <c r="N692" s="95"/>
    </row>
    <row r="693" spans="1:14" x14ac:dyDescent="0.3">
      <c r="A693" s="354">
        <v>64802</v>
      </c>
      <c r="B693" s="92">
        <f t="shared" si="71"/>
        <v>0</v>
      </c>
      <c r="C693" s="93"/>
      <c r="D693" s="94">
        <f t="shared" si="72"/>
        <v>0</v>
      </c>
      <c r="E693" s="355">
        <f t="shared" si="70"/>
        <v>0</v>
      </c>
      <c r="F693" s="94">
        <f t="shared" si="73"/>
        <v>0</v>
      </c>
      <c r="G693" s="94">
        <f>IF(AND(C693&lt;&gt;"",SUM(G$34:G692)&lt;E$25),$E$25/$E$29,0)</f>
        <v>0</v>
      </c>
      <c r="H693" s="94">
        <f t="shared" si="74"/>
        <v>0</v>
      </c>
      <c r="I693" s="94">
        <f t="shared" si="76"/>
        <v>0</v>
      </c>
      <c r="J693" s="320" t="str">
        <f t="shared" si="75"/>
        <v>2076–2077</v>
      </c>
      <c r="L693" s="356"/>
      <c r="N693" s="95"/>
    </row>
    <row r="694" spans="1:14" x14ac:dyDescent="0.3">
      <c r="A694" s="354">
        <v>64832</v>
      </c>
      <c r="B694" s="92">
        <f t="shared" si="71"/>
        <v>0</v>
      </c>
      <c r="C694" s="93"/>
      <c r="D694" s="94">
        <f t="shared" si="72"/>
        <v>0</v>
      </c>
      <c r="E694" s="355">
        <f t="shared" si="70"/>
        <v>0</v>
      </c>
      <c r="F694" s="94">
        <f t="shared" si="73"/>
        <v>0</v>
      </c>
      <c r="G694" s="94">
        <f>IF(AND(C694&lt;&gt;"",SUM(G$34:G693)&lt;E$25),$E$25/$E$29,0)</f>
        <v>0</v>
      </c>
      <c r="H694" s="94">
        <f t="shared" si="74"/>
        <v>0</v>
      </c>
      <c r="I694" s="94">
        <f t="shared" si="76"/>
        <v>0</v>
      </c>
      <c r="J694" s="320" t="str">
        <f t="shared" si="75"/>
        <v>2077–2078</v>
      </c>
      <c r="L694" s="356"/>
      <c r="N694" s="95"/>
    </row>
    <row r="695" spans="1:14" x14ac:dyDescent="0.3">
      <c r="A695" s="354">
        <v>64863</v>
      </c>
      <c r="B695" s="92">
        <f t="shared" si="71"/>
        <v>0</v>
      </c>
      <c r="C695" s="93"/>
      <c r="D695" s="94">
        <f t="shared" si="72"/>
        <v>0</v>
      </c>
      <c r="E695" s="355">
        <f t="shared" si="70"/>
        <v>0</v>
      </c>
      <c r="F695" s="94">
        <f t="shared" si="73"/>
        <v>0</v>
      </c>
      <c r="G695" s="94">
        <f>IF(AND(C695&lt;&gt;"",SUM(G$34:G694)&lt;E$25),$E$25/$E$29,0)</f>
        <v>0</v>
      </c>
      <c r="H695" s="94">
        <f t="shared" si="74"/>
        <v>0</v>
      </c>
      <c r="I695" s="94">
        <f t="shared" si="76"/>
        <v>0</v>
      </c>
      <c r="J695" s="320" t="str">
        <f t="shared" si="75"/>
        <v>2077–2078</v>
      </c>
      <c r="L695" s="356"/>
      <c r="N695" s="95"/>
    </row>
    <row r="696" spans="1:14" x14ac:dyDescent="0.3">
      <c r="A696" s="354">
        <v>64894</v>
      </c>
      <c r="B696" s="92">
        <f t="shared" si="71"/>
        <v>0</v>
      </c>
      <c r="C696" s="93"/>
      <c r="D696" s="94">
        <f t="shared" si="72"/>
        <v>0</v>
      </c>
      <c r="E696" s="355">
        <f t="shared" si="70"/>
        <v>0</v>
      </c>
      <c r="F696" s="94">
        <f t="shared" si="73"/>
        <v>0</v>
      </c>
      <c r="G696" s="94">
        <f>IF(AND(C696&lt;&gt;"",SUM(G$34:G695)&lt;E$25),$E$25/$E$29,0)</f>
        <v>0</v>
      </c>
      <c r="H696" s="94">
        <f t="shared" si="74"/>
        <v>0</v>
      </c>
      <c r="I696" s="94">
        <f t="shared" si="76"/>
        <v>0</v>
      </c>
      <c r="J696" s="320" t="str">
        <f t="shared" si="75"/>
        <v>2077–2078</v>
      </c>
      <c r="L696" s="356"/>
      <c r="N696" s="95"/>
    </row>
    <row r="697" spans="1:14" x14ac:dyDescent="0.3">
      <c r="A697" s="354">
        <v>64924</v>
      </c>
      <c r="B697" s="92">
        <f t="shared" si="71"/>
        <v>0</v>
      </c>
      <c r="C697" s="93"/>
      <c r="D697" s="94">
        <f t="shared" si="72"/>
        <v>0</v>
      </c>
      <c r="E697" s="355">
        <f t="shared" si="70"/>
        <v>0</v>
      </c>
      <c r="F697" s="94">
        <f t="shared" si="73"/>
        <v>0</v>
      </c>
      <c r="G697" s="94">
        <f>IF(AND(C697&lt;&gt;"",SUM(G$34:G696)&lt;E$25),$E$25/$E$29,0)</f>
        <v>0</v>
      </c>
      <c r="H697" s="94">
        <f t="shared" si="74"/>
        <v>0</v>
      </c>
      <c r="I697" s="94">
        <f t="shared" si="76"/>
        <v>0</v>
      </c>
      <c r="J697" s="320" t="str">
        <f t="shared" si="75"/>
        <v>2077–2078</v>
      </c>
      <c r="L697" s="356"/>
      <c r="N697" s="95"/>
    </row>
    <row r="698" spans="1:14" x14ac:dyDescent="0.3">
      <c r="A698" s="354">
        <v>64955</v>
      </c>
      <c r="B698" s="92">
        <f t="shared" si="71"/>
        <v>0</v>
      </c>
      <c r="C698" s="93"/>
      <c r="D698" s="94">
        <f t="shared" si="72"/>
        <v>0</v>
      </c>
      <c r="E698" s="355">
        <f t="shared" si="70"/>
        <v>0</v>
      </c>
      <c r="F698" s="94">
        <f t="shared" si="73"/>
        <v>0</v>
      </c>
      <c r="G698" s="94">
        <f>IF(AND(C698&lt;&gt;"",SUM(G$34:G697)&lt;E$25),$E$25/$E$29,0)</f>
        <v>0</v>
      </c>
      <c r="H698" s="94">
        <f t="shared" si="74"/>
        <v>0</v>
      </c>
      <c r="I698" s="94">
        <f t="shared" si="76"/>
        <v>0</v>
      </c>
      <c r="J698" s="320" t="str">
        <f t="shared" si="75"/>
        <v>2077–2078</v>
      </c>
      <c r="L698" s="356"/>
      <c r="N698" s="95"/>
    </row>
    <row r="699" spans="1:14" x14ac:dyDescent="0.3">
      <c r="A699" s="354">
        <v>64985</v>
      </c>
      <c r="B699" s="92">
        <f t="shared" si="71"/>
        <v>0</v>
      </c>
      <c r="C699" s="93"/>
      <c r="D699" s="94">
        <f t="shared" si="72"/>
        <v>0</v>
      </c>
      <c r="E699" s="355">
        <f t="shared" si="70"/>
        <v>0</v>
      </c>
      <c r="F699" s="94">
        <f t="shared" si="73"/>
        <v>0</v>
      </c>
      <c r="G699" s="94">
        <f>IF(AND(C699&lt;&gt;"",SUM(G$34:G698)&lt;E$25),$E$25/$E$29,0)</f>
        <v>0</v>
      </c>
      <c r="H699" s="94">
        <f t="shared" si="74"/>
        <v>0</v>
      </c>
      <c r="I699" s="94">
        <f t="shared" si="76"/>
        <v>0</v>
      </c>
      <c r="J699" s="320" t="str">
        <f t="shared" si="75"/>
        <v>2077–2078</v>
      </c>
      <c r="L699" s="356"/>
      <c r="N699" s="95"/>
    </row>
    <row r="700" spans="1:14" x14ac:dyDescent="0.3">
      <c r="A700" s="354">
        <v>65016</v>
      </c>
      <c r="B700" s="92">
        <f t="shared" si="71"/>
        <v>0</v>
      </c>
      <c r="C700" s="93"/>
      <c r="D700" s="94">
        <f t="shared" si="72"/>
        <v>0</v>
      </c>
      <c r="E700" s="355">
        <f t="shared" si="70"/>
        <v>0</v>
      </c>
      <c r="F700" s="94">
        <f t="shared" si="73"/>
        <v>0</v>
      </c>
      <c r="G700" s="94">
        <f>IF(AND(C700&lt;&gt;"",SUM(G$34:G699)&lt;E$25),$E$25/$E$29,0)</f>
        <v>0</v>
      </c>
      <c r="H700" s="94">
        <f t="shared" si="74"/>
        <v>0</v>
      </c>
      <c r="I700" s="94">
        <f t="shared" si="76"/>
        <v>0</v>
      </c>
      <c r="J700" s="320" t="str">
        <f t="shared" si="75"/>
        <v>2077–2078</v>
      </c>
      <c r="L700" s="356"/>
      <c r="N700" s="95"/>
    </row>
    <row r="701" spans="1:14" x14ac:dyDescent="0.3">
      <c r="A701" s="354">
        <v>65047</v>
      </c>
      <c r="B701" s="92">
        <f t="shared" si="71"/>
        <v>0</v>
      </c>
      <c r="C701" s="93"/>
      <c r="D701" s="94">
        <f t="shared" si="72"/>
        <v>0</v>
      </c>
      <c r="E701" s="355">
        <f t="shared" si="70"/>
        <v>0</v>
      </c>
      <c r="F701" s="94">
        <f t="shared" si="73"/>
        <v>0</v>
      </c>
      <c r="G701" s="94">
        <f>IF(AND(C701&lt;&gt;"",SUM(G$34:G700)&lt;E$25),$E$25/$E$29,0)</f>
        <v>0</v>
      </c>
      <c r="H701" s="94">
        <f t="shared" si="74"/>
        <v>0</v>
      </c>
      <c r="I701" s="94">
        <f t="shared" si="76"/>
        <v>0</v>
      </c>
      <c r="J701" s="320" t="str">
        <f t="shared" si="75"/>
        <v>2077–2078</v>
      </c>
      <c r="L701" s="356"/>
      <c r="N701" s="95"/>
    </row>
    <row r="702" spans="1:14" x14ac:dyDescent="0.3">
      <c r="A702" s="354">
        <v>65075</v>
      </c>
      <c r="B702" s="92">
        <f t="shared" si="71"/>
        <v>0</v>
      </c>
      <c r="C702" s="93"/>
      <c r="D702" s="94">
        <f t="shared" si="72"/>
        <v>0</v>
      </c>
      <c r="E702" s="355">
        <f t="shared" si="70"/>
        <v>0</v>
      </c>
      <c r="F702" s="94">
        <f t="shared" si="73"/>
        <v>0</v>
      </c>
      <c r="G702" s="94">
        <f>IF(AND(C702&lt;&gt;"",SUM(G$34:G701)&lt;E$25),$E$25/$E$29,0)</f>
        <v>0</v>
      </c>
      <c r="H702" s="94">
        <f t="shared" si="74"/>
        <v>0</v>
      </c>
      <c r="I702" s="94">
        <f t="shared" si="76"/>
        <v>0</v>
      </c>
      <c r="J702" s="320" t="str">
        <f t="shared" si="75"/>
        <v>2077–2078</v>
      </c>
      <c r="L702" s="356"/>
      <c r="N702" s="95"/>
    </row>
    <row r="703" spans="1:14" x14ac:dyDescent="0.3">
      <c r="A703" s="354">
        <v>65106</v>
      </c>
      <c r="B703" s="92">
        <f t="shared" si="71"/>
        <v>0</v>
      </c>
      <c r="C703" s="93"/>
      <c r="D703" s="94">
        <f t="shared" si="72"/>
        <v>0</v>
      </c>
      <c r="E703" s="355">
        <f t="shared" si="70"/>
        <v>0</v>
      </c>
      <c r="F703" s="94">
        <f t="shared" si="73"/>
        <v>0</v>
      </c>
      <c r="G703" s="94">
        <f>IF(AND(C703&lt;&gt;"",SUM(G$34:G702)&lt;E$25),$E$25/$E$29,0)</f>
        <v>0</v>
      </c>
      <c r="H703" s="94">
        <f t="shared" si="74"/>
        <v>0</v>
      </c>
      <c r="I703" s="94">
        <f t="shared" si="76"/>
        <v>0</v>
      </c>
      <c r="J703" s="320" t="str">
        <f t="shared" si="75"/>
        <v>2077–2078</v>
      </c>
      <c r="L703" s="356"/>
      <c r="N703" s="95"/>
    </row>
    <row r="704" spans="1:14" x14ac:dyDescent="0.3">
      <c r="A704" s="354">
        <v>65136</v>
      </c>
      <c r="B704" s="92">
        <f t="shared" si="71"/>
        <v>0</v>
      </c>
      <c r="C704" s="93"/>
      <c r="D704" s="94">
        <f t="shared" si="72"/>
        <v>0</v>
      </c>
      <c r="E704" s="355">
        <f t="shared" si="70"/>
        <v>0</v>
      </c>
      <c r="F704" s="94">
        <f t="shared" si="73"/>
        <v>0</v>
      </c>
      <c r="G704" s="94">
        <f>IF(AND(C704&lt;&gt;"",SUM(G$34:G703)&lt;E$25),$E$25/$E$29,0)</f>
        <v>0</v>
      </c>
      <c r="H704" s="94">
        <f t="shared" si="74"/>
        <v>0</v>
      </c>
      <c r="I704" s="94">
        <f t="shared" si="76"/>
        <v>0</v>
      </c>
      <c r="J704" s="320" t="str">
        <f t="shared" si="75"/>
        <v>2077–2078</v>
      </c>
      <c r="L704" s="356"/>
      <c r="N704" s="95"/>
    </row>
    <row r="705" spans="1:14" x14ac:dyDescent="0.3">
      <c r="A705" s="354">
        <v>65167</v>
      </c>
      <c r="B705" s="92">
        <f t="shared" si="71"/>
        <v>0</v>
      </c>
      <c r="C705" s="93"/>
      <c r="D705" s="94">
        <f t="shared" si="72"/>
        <v>0</v>
      </c>
      <c r="E705" s="355">
        <f t="shared" si="70"/>
        <v>0</v>
      </c>
      <c r="F705" s="94">
        <f t="shared" si="73"/>
        <v>0</v>
      </c>
      <c r="G705" s="94">
        <f>IF(AND(C705&lt;&gt;"",SUM(G$34:G704)&lt;E$25),$E$25/$E$29,0)</f>
        <v>0</v>
      </c>
      <c r="H705" s="94">
        <f t="shared" si="74"/>
        <v>0</v>
      </c>
      <c r="I705" s="94">
        <f t="shared" si="76"/>
        <v>0</v>
      </c>
      <c r="J705" s="320" t="str">
        <f t="shared" si="75"/>
        <v>2077–2078</v>
      </c>
      <c r="L705" s="356"/>
      <c r="N705" s="95"/>
    </row>
    <row r="706" spans="1:14" x14ac:dyDescent="0.3">
      <c r="A706" s="354">
        <v>65197</v>
      </c>
      <c r="B706" s="92">
        <f t="shared" si="71"/>
        <v>0</v>
      </c>
      <c r="C706" s="93"/>
      <c r="D706" s="94">
        <f t="shared" si="72"/>
        <v>0</v>
      </c>
      <c r="E706" s="355">
        <f t="shared" si="70"/>
        <v>0</v>
      </c>
      <c r="F706" s="94">
        <f t="shared" si="73"/>
        <v>0</v>
      </c>
      <c r="G706" s="94">
        <f>IF(AND(C706&lt;&gt;"",SUM(G$34:G705)&lt;E$25),$E$25/$E$29,0)</f>
        <v>0</v>
      </c>
      <c r="H706" s="94">
        <f t="shared" si="74"/>
        <v>0</v>
      </c>
      <c r="I706" s="94">
        <f t="shared" si="76"/>
        <v>0</v>
      </c>
      <c r="J706" s="320" t="str">
        <f t="shared" si="75"/>
        <v>2078–2079</v>
      </c>
      <c r="L706" s="356"/>
      <c r="N706" s="95"/>
    </row>
    <row r="707" spans="1:14" x14ac:dyDescent="0.3">
      <c r="A707" s="354">
        <v>65228</v>
      </c>
      <c r="B707" s="92">
        <f t="shared" si="71"/>
        <v>0</v>
      </c>
      <c r="C707" s="93"/>
      <c r="D707" s="94">
        <f t="shared" si="72"/>
        <v>0</v>
      </c>
      <c r="E707" s="355">
        <f t="shared" si="70"/>
        <v>0</v>
      </c>
      <c r="F707" s="94">
        <f t="shared" si="73"/>
        <v>0</v>
      </c>
      <c r="G707" s="94">
        <f>IF(AND(C707&lt;&gt;"",SUM(G$34:G706)&lt;E$25),$E$25/$E$29,0)</f>
        <v>0</v>
      </c>
      <c r="H707" s="94">
        <f t="shared" si="74"/>
        <v>0</v>
      </c>
      <c r="I707" s="94">
        <f t="shared" si="76"/>
        <v>0</v>
      </c>
      <c r="J707" s="320" t="str">
        <f t="shared" si="75"/>
        <v>2078–2079</v>
      </c>
      <c r="L707" s="356"/>
      <c r="N707" s="95"/>
    </row>
    <row r="708" spans="1:14" x14ac:dyDescent="0.3">
      <c r="A708" s="354">
        <v>65259</v>
      </c>
      <c r="B708" s="92">
        <f t="shared" si="71"/>
        <v>0</v>
      </c>
      <c r="C708" s="93"/>
      <c r="D708" s="94">
        <f t="shared" si="72"/>
        <v>0</v>
      </c>
      <c r="E708" s="355">
        <f t="shared" si="70"/>
        <v>0</v>
      </c>
      <c r="F708" s="94">
        <f t="shared" si="73"/>
        <v>0</v>
      </c>
      <c r="G708" s="94">
        <f>IF(AND(C708&lt;&gt;"",SUM(G$34:G707)&lt;E$25),$E$25/$E$29,0)</f>
        <v>0</v>
      </c>
      <c r="H708" s="94">
        <f t="shared" si="74"/>
        <v>0</v>
      </c>
      <c r="I708" s="94">
        <f t="shared" si="76"/>
        <v>0</v>
      </c>
      <c r="J708" s="320" t="str">
        <f t="shared" si="75"/>
        <v>2078–2079</v>
      </c>
      <c r="L708" s="356"/>
      <c r="N708" s="95"/>
    </row>
    <row r="709" spans="1:14" x14ac:dyDescent="0.3">
      <c r="A709" s="354">
        <v>65289</v>
      </c>
      <c r="B709" s="92">
        <f t="shared" si="71"/>
        <v>0</v>
      </c>
      <c r="C709" s="93"/>
      <c r="D709" s="94">
        <f t="shared" si="72"/>
        <v>0</v>
      </c>
      <c r="E709" s="355">
        <f t="shared" si="70"/>
        <v>0</v>
      </c>
      <c r="F709" s="94">
        <f t="shared" si="73"/>
        <v>0</v>
      </c>
      <c r="G709" s="94">
        <f>IF(AND(C709&lt;&gt;"",SUM(G$34:G708)&lt;E$25),$E$25/$E$29,0)</f>
        <v>0</v>
      </c>
      <c r="H709" s="94">
        <f t="shared" si="74"/>
        <v>0</v>
      </c>
      <c r="I709" s="94">
        <f t="shared" si="76"/>
        <v>0</v>
      </c>
      <c r="J709" s="320" t="str">
        <f t="shared" si="75"/>
        <v>2078–2079</v>
      </c>
      <c r="L709" s="356"/>
      <c r="N709" s="95"/>
    </row>
    <row r="710" spans="1:14" x14ac:dyDescent="0.3">
      <c r="A710" s="354">
        <v>65320</v>
      </c>
      <c r="B710" s="92">
        <f t="shared" si="71"/>
        <v>0</v>
      </c>
      <c r="C710" s="93"/>
      <c r="D710" s="94">
        <f t="shared" si="72"/>
        <v>0</v>
      </c>
      <c r="E710" s="355">
        <f t="shared" si="70"/>
        <v>0</v>
      </c>
      <c r="F710" s="94">
        <f t="shared" si="73"/>
        <v>0</v>
      </c>
      <c r="G710" s="94">
        <f>IF(AND(C710&lt;&gt;"",SUM(G$34:G709)&lt;E$25),$E$25/$E$29,0)</f>
        <v>0</v>
      </c>
      <c r="H710" s="94">
        <f t="shared" si="74"/>
        <v>0</v>
      </c>
      <c r="I710" s="94">
        <f t="shared" si="76"/>
        <v>0</v>
      </c>
      <c r="J710" s="320" t="str">
        <f t="shared" si="75"/>
        <v>2078–2079</v>
      </c>
      <c r="L710" s="356"/>
      <c r="N710" s="95"/>
    </row>
    <row r="711" spans="1:14" x14ac:dyDescent="0.3">
      <c r="A711" s="354">
        <v>65350</v>
      </c>
      <c r="B711" s="92">
        <f t="shared" si="71"/>
        <v>0</v>
      </c>
      <c r="C711" s="93"/>
      <c r="D711" s="94">
        <f t="shared" si="72"/>
        <v>0</v>
      </c>
      <c r="E711" s="355">
        <f t="shared" si="70"/>
        <v>0</v>
      </c>
      <c r="F711" s="94">
        <f t="shared" si="73"/>
        <v>0</v>
      </c>
      <c r="G711" s="94">
        <f>IF(AND(C711&lt;&gt;"",SUM(G$34:G710)&lt;E$25),$E$25/$E$29,0)</f>
        <v>0</v>
      </c>
      <c r="H711" s="94">
        <f t="shared" si="74"/>
        <v>0</v>
      </c>
      <c r="I711" s="94">
        <f t="shared" si="76"/>
        <v>0</v>
      </c>
      <c r="J711" s="320" t="str">
        <f t="shared" si="75"/>
        <v>2078–2079</v>
      </c>
      <c r="L711" s="356"/>
      <c r="N711" s="95"/>
    </row>
    <row r="712" spans="1:14" x14ac:dyDescent="0.3">
      <c r="A712" s="354">
        <v>65381</v>
      </c>
      <c r="B712" s="92">
        <f t="shared" si="71"/>
        <v>0</v>
      </c>
      <c r="C712" s="93"/>
      <c r="D712" s="94">
        <f t="shared" si="72"/>
        <v>0</v>
      </c>
      <c r="E712" s="355">
        <f t="shared" si="70"/>
        <v>0</v>
      </c>
      <c r="F712" s="94">
        <f t="shared" si="73"/>
        <v>0</v>
      </c>
      <c r="G712" s="94">
        <f>IF(AND(C712&lt;&gt;"",SUM(G$34:G711)&lt;E$25),$E$25/$E$29,0)</f>
        <v>0</v>
      </c>
      <c r="H712" s="94">
        <f t="shared" si="74"/>
        <v>0</v>
      </c>
      <c r="I712" s="94">
        <f t="shared" si="76"/>
        <v>0</v>
      </c>
      <c r="J712" s="320" t="str">
        <f t="shared" si="75"/>
        <v>2078–2079</v>
      </c>
      <c r="L712" s="356"/>
      <c r="N712" s="95"/>
    </row>
    <row r="713" spans="1:14" x14ac:dyDescent="0.3">
      <c r="A713" s="354">
        <v>65412</v>
      </c>
      <c r="B713" s="92">
        <f t="shared" si="71"/>
        <v>0</v>
      </c>
      <c r="C713" s="93"/>
      <c r="D713" s="94">
        <f t="shared" si="72"/>
        <v>0</v>
      </c>
      <c r="E713" s="355">
        <f t="shared" si="70"/>
        <v>0</v>
      </c>
      <c r="F713" s="94">
        <f t="shared" si="73"/>
        <v>0</v>
      </c>
      <c r="G713" s="94">
        <f>IF(AND(C713&lt;&gt;"",SUM(G$34:G712)&lt;E$25),$E$25/$E$29,0)</f>
        <v>0</v>
      </c>
      <c r="H713" s="94">
        <f t="shared" si="74"/>
        <v>0</v>
      </c>
      <c r="I713" s="94">
        <f t="shared" si="76"/>
        <v>0</v>
      </c>
      <c r="J713" s="320" t="str">
        <f t="shared" si="75"/>
        <v>2078–2079</v>
      </c>
      <c r="L713" s="356"/>
      <c r="N713" s="95"/>
    </row>
    <row r="714" spans="1:14" x14ac:dyDescent="0.3">
      <c r="A714" s="354">
        <v>65440</v>
      </c>
      <c r="B714" s="92">
        <f t="shared" si="71"/>
        <v>0</v>
      </c>
      <c r="C714" s="93"/>
      <c r="D714" s="94">
        <f t="shared" si="72"/>
        <v>0</v>
      </c>
      <c r="E714" s="355">
        <f t="shared" si="70"/>
        <v>0</v>
      </c>
      <c r="F714" s="94">
        <f t="shared" si="73"/>
        <v>0</v>
      </c>
      <c r="G714" s="94">
        <f>IF(AND(C714&lt;&gt;"",SUM(G$34:G713)&lt;E$25),$E$25/$E$29,0)</f>
        <v>0</v>
      </c>
      <c r="H714" s="94">
        <f t="shared" si="74"/>
        <v>0</v>
      </c>
      <c r="I714" s="94">
        <f t="shared" si="76"/>
        <v>0</v>
      </c>
      <c r="J714" s="320" t="str">
        <f t="shared" si="75"/>
        <v>2078–2079</v>
      </c>
      <c r="L714" s="356"/>
      <c r="N714" s="95"/>
    </row>
    <row r="715" spans="1:14" x14ac:dyDescent="0.3">
      <c r="A715" s="354">
        <v>65471</v>
      </c>
      <c r="B715" s="92">
        <f t="shared" si="71"/>
        <v>0</v>
      </c>
      <c r="C715" s="93"/>
      <c r="D715" s="94">
        <f t="shared" si="72"/>
        <v>0</v>
      </c>
      <c r="E715" s="355">
        <f t="shared" si="70"/>
        <v>0</v>
      </c>
      <c r="F715" s="94">
        <f t="shared" si="73"/>
        <v>0</v>
      </c>
      <c r="G715" s="94">
        <f>IF(AND(C715&lt;&gt;"",SUM(G$34:G714)&lt;E$25),$E$25/$E$29,0)</f>
        <v>0</v>
      </c>
      <c r="H715" s="94">
        <f t="shared" si="74"/>
        <v>0</v>
      </c>
      <c r="I715" s="94">
        <f t="shared" si="76"/>
        <v>0</v>
      </c>
      <c r="J715" s="320" t="str">
        <f t="shared" si="75"/>
        <v>2078–2079</v>
      </c>
      <c r="L715" s="356"/>
      <c r="N715" s="95"/>
    </row>
    <row r="716" spans="1:14" x14ac:dyDescent="0.3">
      <c r="A716" s="354">
        <v>65501</v>
      </c>
      <c r="B716" s="92">
        <f t="shared" si="71"/>
        <v>0</v>
      </c>
      <c r="C716" s="93"/>
      <c r="D716" s="94">
        <f t="shared" si="72"/>
        <v>0</v>
      </c>
      <c r="E716" s="355">
        <f t="shared" si="70"/>
        <v>0</v>
      </c>
      <c r="F716" s="94">
        <f t="shared" si="73"/>
        <v>0</v>
      </c>
      <c r="G716" s="94">
        <f>IF(AND(C716&lt;&gt;"",SUM(G$34:G715)&lt;E$25),$E$25/$E$29,0)</f>
        <v>0</v>
      </c>
      <c r="H716" s="94">
        <f t="shared" si="74"/>
        <v>0</v>
      </c>
      <c r="I716" s="94">
        <f t="shared" si="76"/>
        <v>0</v>
      </c>
      <c r="J716" s="320" t="str">
        <f t="shared" si="75"/>
        <v>2078–2079</v>
      </c>
      <c r="L716" s="356"/>
      <c r="N716" s="95"/>
    </row>
    <row r="717" spans="1:14" x14ac:dyDescent="0.3">
      <c r="A717" s="354">
        <v>65532</v>
      </c>
      <c r="B717" s="92">
        <f t="shared" si="71"/>
        <v>0</v>
      </c>
      <c r="C717" s="93"/>
      <c r="D717" s="94">
        <f t="shared" si="72"/>
        <v>0</v>
      </c>
      <c r="E717" s="355">
        <f t="shared" si="70"/>
        <v>0</v>
      </c>
      <c r="F717" s="94">
        <f t="shared" si="73"/>
        <v>0</v>
      </c>
      <c r="G717" s="94">
        <f>IF(AND(C717&lt;&gt;"",SUM(G$34:G716)&lt;E$25),$E$25/$E$29,0)</f>
        <v>0</v>
      </c>
      <c r="H717" s="94">
        <f t="shared" si="74"/>
        <v>0</v>
      </c>
      <c r="I717" s="94">
        <f t="shared" si="76"/>
        <v>0</v>
      </c>
      <c r="J717" s="320" t="str">
        <f t="shared" si="75"/>
        <v>2078–2079</v>
      </c>
      <c r="L717" s="356"/>
      <c r="N717" s="95"/>
    </row>
    <row r="718" spans="1:14" x14ac:dyDescent="0.3">
      <c r="A718" s="354">
        <v>65562</v>
      </c>
      <c r="B718" s="92">
        <f t="shared" si="71"/>
        <v>0</v>
      </c>
      <c r="C718" s="93"/>
      <c r="D718" s="94">
        <f t="shared" si="72"/>
        <v>0</v>
      </c>
      <c r="E718" s="355">
        <f t="shared" si="70"/>
        <v>0</v>
      </c>
      <c r="F718" s="94">
        <f t="shared" si="73"/>
        <v>0</v>
      </c>
      <c r="G718" s="94">
        <f>IF(AND(C718&lt;&gt;"",SUM(G$34:G717)&lt;E$25),$E$25/$E$29,0)</f>
        <v>0</v>
      </c>
      <c r="H718" s="94">
        <f t="shared" si="74"/>
        <v>0</v>
      </c>
      <c r="I718" s="94">
        <f t="shared" si="76"/>
        <v>0</v>
      </c>
      <c r="J718" s="320" t="str">
        <f t="shared" si="75"/>
        <v>2079–2080</v>
      </c>
      <c r="L718" s="356"/>
      <c r="N718" s="95"/>
    </row>
    <row r="719" spans="1:14" x14ac:dyDescent="0.3">
      <c r="A719" s="354">
        <v>65593</v>
      </c>
      <c r="B719" s="92">
        <f t="shared" si="71"/>
        <v>0</v>
      </c>
      <c r="C719" s="93"/>
      <c r="D719" s="94">
        <f t="shared" si="72"/>
        <v>0</v>
      </c>
      <c r="E719" s="355">
        <f t="shared" si="70"/>
        <v>0</v>
      </c>
      <c r="F719" s="94">
        <f t="shared" si="73"/>
        <v>0</v>
      </c>
      <c r="G719" s="94">
        <f>IF(AND(C719&lt;&gt;"",SUM(G$34:G718)&lt;E$25),$E$25/$E$29,0)</f>
        <v>0</v>
      </c>
      <c r="H719" s="94">
        <f t="shared" si="74"/>
        <v>0</v>
      </c>
      <c r="I719" s="94">
        <f t="shared" si="76"/>
        <v>0</v>
      </c>
      <c r="J719" s="320" t="str">
        <f t="shared" si="75"/>
        <v>2079–2080</v>
      </c>
      <c r="L719" s="356"/>
      <c r="N719" s="95"/>
    </row>
    <row r="720" spans="1:14" x14ac:dyDescent="0.3">
      <c r="A720" s="354">
        <v>65624</v>
      </c>
      <c r="B720" s="92">
        <f t="shared" si="71"/>
        <v>0</v>
      </c>
      <c r="C720" s="93"/>
      <c r="D720" s="94">
        <f t="shared" si="72"/>
        <v>0</v>
      </c>
      <c r="E720" s="355">
        <f t="shared" si="70"/>
        <v>0</v>
      </c>
      <c r="F720" s="94">
        <f t="shared" si="73"/>
        <v>0</v>
      </c>
      <c r="G720" s="94">
        <f>IF(AND(C720&lt;&gt;"",SUM(G$34:G719)&lt;E$25),$E$25/$E$29,0)</f>
        <v>0</v>
      </c>
      <c r="H720" s="94">
        <f t="shared" si="74"/>
        <v>0</v>
      </c>
      <c r="I720" s="94">
        <f t="shared" si="76"/>
        <v>0</v>
      </c>
      <c r="J720" s="320" t="str">
        <f t="shared" si="75"/>
        <v>2079–2080</v>
      </c>
      <c r="L720" s="356"/>
      <c r="N720" s="95"/>
    </row>
    <row r="721" spans="1:14" x14ac:dyDescent="0.3">
      <c r="A721" s="354">
        <v>65654</v>
      </c>
      <c r="B721" s="92">
        <f t="shared" si="71"/>
        <v>0</v>
      </c>
      <c r="C721" s="93"/>
      <c r="D721" s="94">
        <f t="shared" si="72"/>
        <v>0</v>
      </c>
      <c r="E721" s="355">
        <f t="shared" si="70"/>
        <v>0</v>
      </c>
      <c r="F721" s="94">
        <f t="shared" si="73"/>
        <v>0</v>
      </c>
      <c r="G721" s="94">
        <f>IF(AND(C721&lt;&gt;"",SUM(G$34:G720)&lt;E$25),$E$25/$E$29,0)</f>
        <v>0</v>
      </c>
      <c r="H721" s="94">
        <f t="shared" si="74"/>
        <v>0</v>
      </c>
      <c r="I721" s="94">
        <f t="shared" si="76"/>
        <v>0</v>
      </c>
      <c r="J721" s="320" t="str">
        <f t="shared" si="75"/>
        <v>2079–2080</v>
      </c>
      <c r="L721" s="356"/>
      <c r="N721" s="95"/>
    </row>
    <row r="722" spans="1:14" x14ac:dyDescent="0.3">
      <c r="A722" s="354">
        <v>65685</v>
      </c>
      <c r="B722" s="92">
        <f t="shared" si="71"/>
        <v>0</v>
      </c>
      <c r="C722" s="93"/>
      <c r="D722" s="94">
        <f t="shared" si="72"/>
        <v>0</v>
      </c>
      <c r="E722" s="355">
        <f t="shared" si="70"/>
        <v>0</v>
      </c>
      <c r="F722" s="94">
        <f t="shared" si="73"/>
        <v>0</v>
      </c>
      <c r="G722" s="94">
        <f>IF(AND(C722&lt;&gt;"",SUM(G$34:G721)&lt;E$25),$E$25/$E$29,0)</f>
        <v>0</v>
      </c>
      <c r="H722" s="94">
        <f t="shared" si="74"/>
        <v>0</v>
      </c>
      <c r="I722" s="94">
        <f t="shared" si="76"/>
        <v>0</v>
      </c>
      <c r="J722" s="320" t="str">
        <f t="shared" si="75"/>
        <v>2079–2080</v>
      </c>
      <c r="L722" s="356"/>
      <c r="N722" s="95"/>
    </row>
    <row r="723" spans="1:14" x14ac:dyDescent="0.3">
      <c r="A723" s="354">
        <v>65715</v>
      </c>
      <c r="B723" s="92">
        <f t="shared" si="71"/>
        <v>0</v>
      </c>
      <c r="C723" s="93"/>
      <c r="D723" s="94">
        <f t="shared" si="72"/>
        <v>0</v>
      </c>
      <c r="E723" s="355">
        <f t="shared" si="70"/>
        <v>0</v>
      </c>
      <c r="F723" s="94">
        <f t="shared" si="73"/>
        <v>0</v>
      </c>
      <c r="G723" s="94">
        <f>IF(AND(C723&lt;&gt;"",SUM(G$34:G722)&lt;E$25),$E$25/$E$29,0)</f>
        <v>0</v>
      </c>
      <c r="H723" s="94">
        <f t="shared" si="74"/>
        <v>0</v>
      </c>
      <c r="I723" s="94">
        <f t="shared" si="76"/>
        <v>0</v>
      </c>
      <c r="J723" s="320" t="str">
        <f t="shared" si="75"/>
        <v>2079–2080</v>
      </c>
      <c r="L723" s="356"/>
      <c r="N723" s="95"/>
    </row>
    <row r="724" spans="1:14" x14ac:dyDescent="0.3">
      <c r="A724" s="354">
        <v>65746</v>
      </c>
      <c r="B724" s="92">
        <f t="shared" si="71"/>
        <v>0</v>
      </c>
      <c r="C724" s="93"/>
      <c r="D724" s="94">
        <f t="shared" si="72"/>
        <v>0</v>
      </c>
      <c r="E724" s="355">
        <f t="shared" si="70"/>
        <v>0</v>
      </c>
      <c r="F724" s="94">
        <f t="shared" si="73"/>
        <v>0</v>
      </c>
      <c r="G724" s="94">
        <f>IF(AND(C724&lt;&gt;"",SUM(G$34:G723)&lt;E$25),$E$25/$E$29,0)</f>
        <v>0</v>
      </c>
      <c r="H724" s="94">
        <f t="shared" si="74"/>
        <v>0</v>
      </c>
      <c r="I724" s="94">
        <f t="shared" si="76"/>
        <v>0</v>
      </c>
      <c r="J724" s="320" t="str">
        <f t="shared" si="75"/>
        <v>2079–2080</v>
      </c>
      <c r="L724" s="356"/>
      <c r="N724" s="95"/>
    </row>
    <row r="725" spans="1:14" x14ac:dyDescent="0.3">
      <c r="A725" s="354">
        <v>65777</v>
      </c>
      <c r="B725" s="92">
        <f t="shared" si="71"/>
        <v>0</v>
      </c>
      <c r="C725" s="93"/>
      <c r="D725" s="94">
        <f t="shared" si="72"/>
        <v>0</v>
      </c>
      <c r="E725" s="355">
        <f t="shared" si="70"/>
        <v>0</v>
      </c>
      <c r="F725" s="94">
        <f t="shared" si="73"/>
        <v>0</v>
      </c>
      <c r="G725" s="94">
        <f>IF(AND(C725&lt;&gt;"",SUM(G$34:G724)&lt;E$25),$E$25/$E$29,0)</f>
        <v>0</v>
      </c>
      <c r="H725" s="94">
        <f t="shared" si="74"/>
        <v>0</v>
      </c>
      <c r="I725" s="94">
        <f t="shared" si="76"/>
        <v>0</v>
      </c>
      <c r="J725" s="320" t="str">
        <f t="shared" si="75"/>
        <v>2079–2080</v>
      </c>
      <c r="L725" s="356"/>
      <c r="N725" s="95"/>
    </row>
    <row r="726" spans="1:14" x14ac:dyDescent="0.3">
      <c r="A726" s="354">
        <v>65806</v>
      </c>
      <c r="B726" s="92">
        <f t="shared" si="71"/>
        <v>0</v>
      </c>
      <c r="C726" s="93"/>
      <c r="D726" s="94">
        <f t="shared" si="72"/>
        <v>0</v>
      </c>
      <c r="E726" s="355">
        <f t="shared" si="70"/>
        <v>0</v>
      </c>
      <c r="F726" s="94">
        <f t="shared" si="73"/>
        <v>0</v>
      </c>
      <c r="G726" s="94">
        <f>IF(AND(C726&lt;&gt;"",SUM(G$34:G725)&lt;E$25),$E$25/$E$29,0)</f>
        <v>0</v>
      </c>
      <c r="H726" s="94">
        <f t="shared" si="74"/>
        <v>0</v>
      </c>
      <c r="I726" s="94">
        <f t="shared" si="76"/>
        <v>0</v>
      </c>
      <c r="J726" s="320" t="str">
        <f t="shared" si="75"/>
        <v>2079–2080</v>
      </c>
      <c r="L726" s="356"/>
      <c r="N726" s="95"/>
    </row>
    <row r="727" spans="1:14" x14ac:dyDescent="0.3">
      <c r="A727" s="354">
        <v>65837</v>
      </c>
      <c r="B727" s="92">
        <f t="shared" si="71"/>
        <v>0</v>
      </c>
      <c r="C727" s="93"/>
      <c r="D727" s="94">
        <f t="shared" si="72"/>
        <v>0</v>
      </c>
      <c r="E727" s="355">
        <f t="shared" si="70"/>
        <v>0</v>
      </c>
      <c r="F727" s="94">
        <f t="shared" si="73"/>
        <v>0</v>
      </c>
      <c r="G727" s="94">
        <f>IF(AND(C727&lt;&gt;"",SUM(G$34:G726)&lt;E$25),$E$25/$E$29,0)</f>
        <v>0</v>
      </c>
      <c r="H727" s="94">
        <f t="shared" si="74"/>
        <v>0</v>
      </c>
      <c r="I727" s="94">
        <f t="shared" si="76"/>
        <v>0</v>
      </c>
      <c r="J727" s="320" t="str">
        <f t="shared" si="75"/>
        <v>2079–2080</v>
      </c>
      <c r="L727" s="356"/>
      <c r="N727" s="95"/>
    </row>
    <row r="728" spans="1:14" x14ac:dyDescent="0.3">
      <c r="A728" s="354">
        <v>65867</v>
      </c>
      <c r="B728" s="92">
        <f t="shared" si="71"/>
        <v>0</v>
      </c>
      <c r="C728" s="93"/>
      <c r="D728" s="94">
        <f t="shared" si="72"/>
        <v>0</v>
      </c>
      <c r="E728" s="355">
        <f t="shared" si="70"/>
        <v>0</v>
      </c>
      <c r="F728" s="94">
        <f t="shared" si="73"/>
        <v>0</v>
      </c>
      <c r="G728" s="94">
        <f>IF(AND(C728&lt;&gt;"",SUM(G$34:G727)&lt;E$25),$E$25/$E$29,0)</f>
        <v>0</v>
      </c>
      <c r="H728" s="94">
        <f t="shared" si="74"/>
        <v>0</v>
      </c>
      <c r="I728" s="94">
        <f t="shared" si="76"/>
        <v>0</v>
      </c>
      <c r="J728" s="320" t="str">
        <f t="shared" si="75"/>
        <v>2079–2080</v>
      </c>
      <c r="L728" s="356"/>
      <c r="N728" s="95"/>
    </row>
    <row r="729" spans="1:14" x14ac:dyDescent="0.3">
      <c r="A729" s="354">
        <v>65898</v>
      </c>
      <c r="B729" s="92">
        <f t="shared" si="71"/>
        <v>0</v>
      </c>
      <c r="C729" s="93"/>
      <c r="D729" s="94">
        <f t="shared" si="72"/>
        <v>0</v>
      </c>
      <c r="E729" s="355">
        <f t="shared" si="70"/>
        <v>0</v>
      </c>
      <c r="F729" s="94">
        <f t="shared" si="73"/>
        <v>0</v>
      </c>
      <c r="G729" s="94">
        <f>IF(AND(C729&lt;&gt;"",SUM(G$34:G728)&lt;E$25),$E$25/$E$29,0)</f>
        <v>0</v>
      </c>
      <c r="H729" s="94">
        <f t="shared" si="74"/>
        <v>0</v>
      </c>
      <c r="I729" s="94">
        <f t="shared" si="76"/>
        <v>0</v>
      </c>
      <c r="J729" s="320" t="str">
        <f t="shared" si="75"/>
        <v>2079–2080</v>
      </c>
      <c r="L729" s="356"/>
      <c r="N729" s="95"/>
    </row>
    <row r="730" spans="1:14" x14ac:dyDescent="0.3">
      <c r="A730" s="354">
        <v>65928</v>
      </c>
      <c r="B730" s="92">
        <f t="shared" si="71"/>
        <v>0</v>
      </c>
      <c r="C730" s="93"/>
      <c r="D730" s="94">
        <f t="shared" si="72"/>
        <v>0</v>
      </c>
      <c r="E730" s="355">
        <f t="shared" si="70"/>
        <v>0</v>
      </c>
      <c r="F730" s="94">
        <f t="shared" si="73"/>
        <v>0</v>
      </c>
      <c r="G730" s="94">
        <f>IF(AND(C730&lt;&gt;"",SUM(G$34:G729)&lt;E$25),$E$25/$E$29,0)</f>
        <v>0</v>
      </c>
      <c r="H730" s="94">
        <f t="shared" si="74"/>
        <v>0</v>
      </c>
      <c r="I730" s="94">
        <f t="shared" si="76"/>
        <v>0</v>
      </c>
      <c r="J730" s="320" t="str">
        <f t="shared" si="75"/>
        <v>2080–2081</v>
      </c>
      <c r="L730" s="356"/>
      <c r="N730" s="95"/>
    </row>
    <row r="731" spans="1:14" x14ac:dyDescent="0.3">
      <c r="A731" s="354">
        <v>65959</v>
      </c>
      <c r="B731" s="92">
        <f t="shared" si="71"/>
        <v>0</v>
      </c>
      <c r="C731" s="93"/>
      <c r="D731" s="94">
        <f t="shared" si="72"/>
        <v>0</v>
      </c>
      <c r="E731" s="355">
        <f t="shared" si="70"/>
        <v>0</v>
      </c>
      <c r="F731" s="94">
        <f t="shared" si="73"/>
        <v>0</v>
      </c>
      <c r="G731" s="94">
        <f>IF(AND(C731&lt;&gt;"",SUM(G$34:G730)&lt;E$25),$E$25/$E$29,0)</f>
        <v>0</v>
      </c>
      <c r="H731" s="94">
        <f t="shared" si="74"/>
        <v>0</v>
      </c>
      <c r="I731" s="94">
        <f t="shared" si="76"/>
        <v>0</v>
      </c>
      <c r="J731" s="320" t="str">
        <f t="shared" si="75"/>
        <v>2080–2081</v>
      </c>
      <c r="L731" s="356"/>
      <c r="N731" s="95"/>
    </row>
    <row r="732" spans="1:14" x14ac:dyDescent="0.3">
      <c r="A732" s="354">
        <v>65990</v>
      </c>
      <c r="B732" s="92">
        <f t="shared" si="71"/>
        <v>0</v>
      </c>
      <c r="C732" s="93"/>
      <c r="D732" s="94">
        <f t="shared" si="72"/>
        <v>0</v>
      </c>
      <c r="E732" s="355">
        <f t="shared" si="70"/>
        <v>0</v>
      </c>
      <c r="F732" s="94">
        <f t="shared" si="73"/>
        <v>0</v>
      </c>
      <c r="G732" s="94">
        <f>IF(AND(C732&lt;&gt;"",SUM(G$34:G731)&lt;E$25),$E$25/$E$29,0)</f>
        <v>0</v>
      </c>
      <c r="H732" s="94">
        <f t="shared" si="74"/>
        <v>0</v>
      </c>
      <c r="I732" s="94">
        <f t="shared" si="76"/>
        <v>0</v>
      </c>
      <c r="J732" s="320" t="str">
        <f t="shared" si="75"/>
        <v>2080–2081</v>
      </c>
      <c r="L732" s="356"/>
      <c r="N732" s="95"/>
    </row>
    <row r="733" spans="1:14" x14ac:dyDescent="0.3">
      <c r="A733" s="354">
        <v>66020</v>
      </c>
      <c r="B733" s="92">
        <f t="shared" si="71"/>
        <v>0</v>
      </c>
      <c r="C733" s="93"/>
      <c r="D733" s="94">
        <f t="shared" si="72"/>
        <v>0</v>
      </c>
      <c r="E733" s="355">
        <f t="shared" si="70"/>
        <v>0</v>
      </c>
      <c r="F733" s="94">
        <f t="shared" si="73"/>
        <v>0</v>
      </c>
      <c r="G733" s="94">
        <f>IF(AND(C733&lt;&gt;"",SUM(G$34:G732)&lt;E$25),$E$25/$E$29,0)</f>
        <v>0</v>
      </c>
      <c r="H733" s="94">
        <f t="shared" si="74"/>
        <v>0</v>
      </c>
      <c r="I733" s="94">
        <f t="shared" si="76"/>
        <v>0</v>
      </c>
      <c r="J733" s="320" t="str">
        <f t="shared" si="75"/>
        <v>2080–2081</v>
      </c>
      <c r="L733" s="356"/>
      <c r="N733" s="95"/>
    </row>
    <row r="734" spans="1:14" x14ac:dyDescent="0.3">
      <c r="A734" s="354">
        <v>66051</v>
      </c>
      <c r="B734" s="92">
        <f t="shared" si="71"/>
        <v>0</v>
      </c>
      <c r="C734" s="93"/>
      <c r="D734" s="94">
        <f t="shared" si="72"/>
        <v>0</v>
      </c>
      <c r="E734" s="355">
        <f t="shared" si="70"/>
        <v>0</v>
      </c>
      <c r="F734" s="94">
        <f t="shared" si="73"/>
        <v>0</v>
      </c>
      <c r="G734" s="94">
        <f>IF(AND(C734&lt;&gt;"",SUM(G$34:G733)&lt;E$25),$E$25/$E$29,0)</f>
        <v>0</v>
      </c>
      <c r="H734" s="94">
        <f t="shared" si="74"/>
        <v>0</v>
      </c>
      <c r="I734" s="94">
        <f t="shared" si="76"/>
        <v>0</v>
      </c>
      <c r="J734" s="320" t="str">
        <f t="shared" si="75"/>
        <v>2080–2081</v>
      </c>
      <c r="L734" s="356"/>
      <c r="N734" s="95"/>
    </row>
    <row r="735" spans="1:14" x14ac:dyDescent="0.3">
      <c r="A735" s="354">
        <v>66081</v>
      </c>
      <c r="B735" s="92">
        <f t="shared" si="71"/>
        <v>0</v>
      </c>
      <c r="C735" s="93"/>
      <c r="D735" s="94">
        <f t="shared" si="72"/>
        <v>0</v>
      </c>
      <c r="E735" s="355">
        <f t="shared" si="70"/>
        <v>0</v>
      </c>
      <c r="F735" s="94">
        <f t="shared" si="73"/>
        <v>0</v>
      </c>
      <c r="G735" s="94">
        <f>IF(AND(C735&lt;&gt;"",SUM(G$34:G734)&lt;E$25),$E$25/$E$29,0)</f>
        <v>0</v>
      </c>
      <c r="H735" s="94">
        <f t="shared" si="74"/>
        <v>0</v>
      </c>
      <c r="I735" s="94">
        <f t="shared" si="76"/>
        <v>0</v>
      </c>
      <c r="J735" s="320" t="str">
        <f t="shared" si="75"/>
        <v>2080–2081</v>
      </c>
      <c r="L735" s="356"/>
      <c r="N735" s="95"/>
    </row>
    <row r="736" spans="1:14" x14ac:dyDescent="0.3">
      <c r="A736" s="354">
        <v>66112</v>
      </c>
      <c r="B736" s="92">
        <f t="shared" si="71"/>
        <v>0</v>
      </c>
      <c r="C736" s="93"/>
      <c r="D736" s="94">
        <f t="shared" si="72"/>
        <v>0</v>
      </c>
      <c r="E736" s="355">
        <f t="shared" si="70"/>
        <v>0</v>
      </c>
      <c r="F736" s="94">
        <f t="shared" si="73"/>
        <v>0</v>
      </c>
      <c r="G736" s="94">
        <f>IF(AND(C736&lt;&gt;"",SUM(G$34:G735)&lt;E$25),$E$25/$E$29,0)</f>
        <v>0</v>
      </c>
      <c r="H736" s="94">
        <f t="shared" si="74"/>
        <v>0</v>
      </c>
      <c r="I736" s="94">
        <f t="shared" si="76"/>
        <v>0</v>
      </c>
      <c r="J736" s="320" t="str">
        <f t="shared" si="75"/>
        <v>2080–2081</v>
      </c>
      <c r="L736" s="356"/>
      <c r="N736" s="95"/>
    </row>
    <row r="737" spans="1:14" x14ac:dyDescent="0.3">
      <c r="A737" s="354">
        <v>66143</v>
      </c>
      <c r="B737" s="92">
        <f t="shared" si="71"/>
        <v>0</v>
      </c>
      <c r="C737" s="93"/>
      <c r="D737" s="94">
        <f t="shared" si="72"/>
        <v>0</v>
      </c>
      <c r="E737" s="355">
        <f t="shared" si="70"/>
        <v>0</v>
      </c>
      <c r="F737" s="94">
        <f t="shared" si="73"/>
        <v>0</v>
      </c>
      <c r="G737" s="94">
        <f>IF(AND(C737&lt;&gt;"",SUM(G$34:G736)&lt;E$25),$E$25/$E$29,0)</f>
        <v>0</v>
      </c>
      <c r="H737" s="94">
        <f t="shared" si="74"/>
        <v>0</v>
      </c>
      <c r="I737" s="94">
        <f t="shared" si="76"/>
        <v>0</v>
      </c>
      <c r="J737" s="320" t="str">
        <f t="shared" si="75"/>
        <v>2080–2081</v>
      </c>
      <c r="L737" s="356"/>
      <c r="N737" s="95"/>
    </row>
    <row r="738" spans="1:14" x14ac:dyDescent="0.3">
      <c r="A738" s="354">
        <v>66171</v>
      </c>
      <c r="B738" s="92">
        <f t="shared" si="71"/>
        <v>0</v>
      </c>
      <c r="C738" s="93"/>
      <c r="D738" s="94">
        <f t="shared" si="72"/>
        <v>0</v>
      </c>
      <c r="E738" s="355">
        <f t="shared" ref="E738:E801" si="77">C738-D738</f>
        <v>0</v>
      </c>
      <c r="F738" s="94">
        <f t="shared" si="73"/>
        <v>0</v>
      </c>
      <c r="G738" s="94">
        <f>IF(AND(C738&lt;&gt;"",SUM(G$34:G737)&lt;E$25),$E$25/$E$29,0)</f>
        <v>0</v>
      </c>
      <c r="H738" s="94">
        <f t="shared" si="74"/>
        <v>0</v>
      </c>
      <c r="I738" s="94">
        <f t="shared" si="76"/>
        <v>0</v>
      </c>
      <c r="J738" s="320" t="str">
        <f t="shared" si="75"/>
        <v>2080–2081</v>
      </c>
      <c r="L738" s="356"/>
      <c r="N738" s="95"/>
    </row>
    <row r="739" spans="1:14" x14ac:dyDescent="0.3">
      <c r="A739" s="354">
        <v>66202</v>
      </c>
      <c r="B739" s="92">
        <f t="shared" ref="B739:B802" si="78">IF(C739&gt;0,C739*-1,C739)</f>
        <v>0</v>
      </c>
      <c r="C739" s="93"/>
      <c r="D739" s="94">
        <f t="shared" ref="D739:D802" si="79">IF(C739="",0,IF($E$20="Beginning",IF(C738&lt;&gt;"",$F738*$E$16/12,0),IF(C738&lt;&gt;"",$F738*$E$16/12,$E$21*$E$16/12)))</f>
        <v>0</v>
      </c>
      <c r="E739" s="355">
        <f t="shared" si="77"/>
        <v>0</v>
      </c>
      <c r="F739" s="94">
        <f t="shared" ref="F739:F802" si="80">IF(C739="",0,IF(C738="",$E$21-E739,IF(C739&lt;&gt;"",F738-E739)))</f>
        <v>0</v>
      </c>
      <c r="G739" s="94">
        <f>IF(AND(C739&lt;&gt;"",SUM(G$34:G738)&lt;E$25),$E$25/$E$29,0)</f>
        <v>0</v>
      </c>
      <c r="H739" s="94">
        <f t="shared" ref="H739:H802" si="81">IF(C739&lt;&gt;"",G739+H738,0)</f>
        <v>0</v>
      </c>
      <c r="I739" s="94">
        <f t="shared" si="76"/>
        <v>0</v>
      </c>
      <c r="J739" s="320" t="str">
        <f t="shared" ref="J739:J802" si="82">IF(OR(MONTH(A739)=1,MONTH(A739)=2,MONTH(A739)=3,MONTH(A739)=4,MONTH(A739)=5,MONTH(A739)=6),YEAR(A739)-1&amp;"–"&amp;YEAR(A739),YEAR(A739)&amp;"–"&amp;YEAR(A739)+1)</f>
        <v>2080–2081</v>
      </c>
      <c r="L739" s="356"/>
      <c r="N739" s="95"/>
    </row>
    <row r="740" spans="1:14" x14ac:dyDescent="0.3">
      <c r="A740" s="354">
        <v>66232</v>
      </c>
      <c r="B740" s="92">
        <f t="shared" si="78"/>
        <v>0</v>
      </c>
      <c r="C740" s="93"/>
      <c r="D740" s="94">
        <f t="shared" si="79"/>
        <v>0</v>
      </c>
      <c r="E740" s="355">
        <f t="shared" si="77"/>
        <v>0</v>
      </c>
      <c r="F740" s="94">
        <f t="shared" si="80"/>
        <v>0</v>
      </c>
      <c r="G740" s="94">
        <f>IF(AND(C740&lt;&gt;"",SUM(G$34:G739)&lt;E$25),$E$25/$E$29,0)</f>
        <v>0</v>
      </c>
      <c r="H740" s="94">
        <f t="shared" si="81"/>
        <v>0</v>
      </c>
      <c r="I740" s="94">
        <f t="shared" ref="I740:I803" si="83">IF(C740&lt;&gt;"",$E$25-H740,0)</f>
        <v>0</v>
      </c>
      <c r="J740" s="320" t="str">
        <f t="shared" si="82"/>
        <v>2080–2081</v>
      </c>
      <c r="L740" s="356"/>
      <c r="N740" s="95"/>
    </row>
    <row r="741" spans="1:14" x14ac:dyDescent="0.3">
      <c r="A741" s="354">
        <v>66263</v>
      </c>
      <c r="B741" s="92">
        <f t="shared" si="78"/>
        <v>0</v>
      </c>
      <c r="C741" s="93"/>
      <c r="D741" s="94">
        <f t="shared" si="79"/>
        <v>0</v>
      </c>
      <c r="E741" s="355">
        <f t="shared" si="77"/>
        <v>0</v>
      </c>
      <c r="F741" s="94">
        <f t="shared" si="80"/>
        <v>0</v>
      </c>
      <c r="G741" s="94">
        <f>IF(AND(C741&lt;&gt;"",SUM(G$34:G740)&lt;E$25),$E$25/$E$29,0)</f>
        <v>0</v>
      </c>
      <c r="H741" s="94">
        <f t="shared" si="81"/>
        <v>0</v>
      </c>
      <c r="I741" s="94">
        <f t="shared" si="83"/>
        <v>0</v>
      </c>
      <c r="J741" s="320" t="str">
        <f t="shared" si="82"/>
        <v>2080–2081</v>
      </c>
      <c r="L741" s="356"/>
      <c r="N741" s="95"/>
    </row>
    <row r="742" spans="1:14" x14ac:dyDescent="0.3">
      <c r="A742" s="354">
        <v>66293</v>
      </c>
      <c r="B742" s="92">
        <f t="shared" si="78"/>
        <v>0</v>
      </c>
      <c r="C742" s="93"/>
      <c r="D742" s="94">
        <f t="shared" si="79"/>
        <v>0</v>
      </c>
      <c r="E742" s="355">
        <f t="shared" si="77"/>
        <v>0</v>
      </c>
      <c r="F742" s="94">
        <f t="shared" si="80"/>
        <v>0</v>
      </c>
      <c r="G742" s="94">
        <f>IF(AND(C742&lt;&gt;"",SUM(G$34:G741)&lt;E$25),$E$25/$E$29,0)</f>
        <v>0</v>
      </c>
      <c r="H742" s="94">
        <f t="shared" si="81"/>
        <v>0</v>
      </c>
      <c r="I742" s="94">
        <f t="shared" si="83"/>
        <v>0</v>
      </c>
      <c r="J742" s="320" t="str">
        <f t="shared" si="82"/>
        <v>2081–2082</v>
      </c>
      <c r="L742" s="356"/>
      <c r="N742" s="95"/>
    </row>
    <row r="743" spans="1:14" x14ac:dyDescent="0.3">
      <c r="A743" s="354">
        <v>66324</v>
      </c>
      <c r="B743" s="92">
        <f t="shared" si="78"/>
        <v>0</v>
      </c>
      <c r="C743" s="93"/>
      <c r="D743" s="94">
        <f t="shared" si="79"/>
        <v>0</v>
      </c>
      <c r="E743" s="355">
        <f t="shared" si="77"/>
        <v>0</v>
      </c>
      <c r="F743" s="94">
        <f t="shared" si="80"/>
        <v>0</v>
      </c>
      <c r="G743" s="94">
        <f>IF(AND(C743&lt;&gt;"",SUM(G$34:G742)&lt;E$25),$E$25/$E$29,0)</f>
        <v>0</v>
      </c>
      <c r="H743" s="94">
        <f t="shared" si="81"/>
        <v>0</v>
      </c>
      <c r="I743" s="94">
        <f t="shared" si="83"/>
        <v>0</v>
      </c>
      <c r="J743" s="320" t="str">
        <f t="shared" si="82"/>
        <v>2081–2082</v>
      </c>
      <c r="L743" s="356"/>
      <c r="N743" s="95"/>
    </row>
    <row r="744" spans="1:14" x14ac:dyDescent="0.3">
      <c r="A744" s="354">
        <v>66355</v>
      </c>
      <c r="B744" s="92">
        <f t="shared" si="78"/>
        <v>0</v>
      </c>
      <c r="C744" s="93"/>
      <c r="D744" s="94">
        <f t="shared" si="79"/>
        <v>0</v>
      </c>
      <c r="E744" s="355">
        <f t="shared" si="77"/>
        <v>0</v>
      </c>
      <c r="F744" s="94">
        <f t="shared" si="80"/>
        <v>0</v>
      </c>
      <c r="G744" s="94">
        <f>IF(AND(C744&lt;&gt;"",SUM(G$34:G743)&lt;E$25),$E$25/$E$29,0)</f>
        <v>0</v>
      </c>
      <c r="H744" s="94">
        <f t="shared" si="81"/>
        <v>0</v>
      </c>
      <c r="I744" s="94">
        <f t="shared" si="83"/>
        <v>0</v>
      </c>
      <c r="J744" s="320" t="str">
        <f t="shared" si="82"/>
        <v>2081–2082</v>
      </c>
      <c r="L744" s="356"/>
      <c r="N744" s="95"/>
    </row>
    <row r="745" spans="1:14" x14ac:dyDescent="0.3">
      <c r="A745" s="354">
        <v>66385</v>
      </c>
      <c r="B745" s="92">
        <f t="shared" si="78"/>
        <v>0</v>
      </c>
      <c r="C745" s="93"/>
      <c r="D745" s="94">
        <f t="shared" si="79"/>
        <v>0</v>
      </c>
      <c r="E745" s="355">
        <f t="shared" si="77"/>
        <v>0</v>
      </c>
      <c r="F745" s="94">
        <f t="shared" si="80"/>
        <v>0</v>
      </c>
      <c r="G745" s="94">
        <f>IF(AND(C745&lt;&gt;"",SUM(G$34:G744)&lt;E$25),$E$25/$E$29,0)</f>
        <v>0</v>
      </c>
      <c r="H745" s="94">
        <f t="shared" si="81"/>
        <v>0</v>
      </c>
      <c r="I745" s="94">
        <f t="shared" si="83"/>
        <v>0</v>
      </c>
      <c r="J745" s="320" t="str">
        <f t="shared" si="82"/>
        <v>2081–2082</v>
      </c>
      <c r="L745" s="356"/>
      <c r="N745" s="95"/>
    </row>
    <row r="746" spans="1:14" x14ac:dyDescent="0.3">
      <c r="A746" s="354">
        <v>66416</v>
      </c>
      <c r="B746" s="92">
        <f t="shared" si="78"/>
        <v>0</v>
      </c>
      <c r="C746" s="93"/>
      <c r="D746" s="94">
        <f t="shared" si="79"/>
        <v>0</v>
      </c>
      <c r="E746" s="355">
        <f t="shared" si="77"/>
        <v>0</v>
      </c>
      <c r="F746" s="94">
        <f t="shared" si="80"/>
        <v>0</v>
      </c>
      <c r="G746" s="94">
        <f>IF(AND(C746&lt;&gt;"",SUM(G$34:G745)&lt;E$25),$E$25/$E$29,0)</f>
        <v>0</v>
      </c>
      <c r="H746" s="94">
        <f t="shared" si="81"/>
        <v>0</v>
      </c>
      <c r="I746" s="94">
        <f t="shared" si="83"/>
        <v>0</v>
      </c>
      <c r="J746" s="320" t="str">
        <f t="shared" si="82"/>
        <v>2081–2082</v>
      </c>
      <c r="L746" s="356"/>
      <c r="N746" s="95"/>
    </row>
    <row r="747" spans="1:14" x14ac:dyDescent="0.3">
      <c r="A747" s="354">
        <v>66446</v>
      </c>
      <c r="B747" s="92">
        <f t="shared" si="78"/>
        <v>0</v>
      </c>
      <c r="C747" s="93"/>
      <c r="D747" s="94">
        <f t="shared" si="79"/>
        <v>0</v>
      </c>
      <c r="E747" s="355">
        <f t="shared" si="77"/>
        <v>0</v>
      </c>
      <c r="F747" s="94">
        <f t="shared" si="80"/>
        <v>0</v>
      </c>
      <c r="G747" s="94">
        <f>IF(AND(C747&lt;&gt;"",SUM(G$34:G746)&lt;E$25),$E$25/$E$29,0)</f>
        <v>0</v>
      </c>
      <c r="H747" s="94">
        <f t="shared" si="81"/>
        <v>0</v>
      </c>
      <c r="I747" s="94">
        <f t="shared" si="83"/>
        <v>0</v>
      </c>
      <c r="J747" s="320" t="str">
        <f t="shared" si="82"/>
        <v>2081–2082</v>
      </c>
      <c r="L747" s="356"/>
      <c r="N747" s="95"/>
    </row>
    <row r="748" spans="1:14" x14ac:dyDescent="0.3">
      <c r="A748" s="354">
        <v>66477</v>
      </c>
      <c r="B748" s="92">
        <f t="shared" si="78"/>
        <v>0</v>
      </c>
      <c r="C748" s="93"/>
      <c r="D748" s="94">
        <f t="shared" si="79"/>
        <v>0</v>
      </c>
      <c r="E748" s="355">
        <f t="shared" si="77"/>
        <v>0</v>
      </c>
      <c r="F748" s="94">
        <f t="shared" si="80"/>
        <v>0</v>
      </c>
      <c r="G748" s="94">
        <f>IF(AND(C748&lt;&gt;"",SUM(G$34:G747)&lt;E$25),$E$25/$E$29,0)</f>
        <v>0</v>
      </c>
      <c r="H748" s="94">
        <f t="shared" si="81"/>
        <v>0</v>
      </c>
      <c r="I748" s="94">
        <f t="shared" si="83"/>
        <v>0</v>
      </c>
      <c r="J748" s="320" t="str">
        <f t="shared" si="82"/>
        <v>2081–2082</v>
      </c>
      <c r="L748" s="356"/>
      <c r="N748" s="95"/>
    </row>
    <row r="749" spans="1:14" x14ac:dyDescent="0.3">
      <c r="A749" s="354">
        <v>66508</v>
      </c>
      <c r="B749" s="92">
        <f t="shared" si="78"/>
        <v>0</v>
      </c>
      <c r="C749" s="93"/>
      <c r="D749" s="94">
        <f t="shared" si="79"/>
        <v>0</v>
      </c>
      <c r="E749" s="355">
        <f t="shared" si="77"/>
        <v>0</v>
      </c>
      <c r="F749" s="94">
        <f t="shared" si="80"/>
        <v>0</v>
      </c>
      <c r="G749" s="94">
        <f>IF(AND(C749&lt;&gt;"",SUM(G$34:G748)&lt;E$25),$E$25/$E$29,0)</f>
        <v>0</v>
      </c>
      <c r="H749" s="94">
        <f t="shared" si="81"/>
        <v>0</v>
      </c>
      <c r="I749" s="94">
        <f t="shared" si="83"/>
        <v>0</v>
      </c>
      <c r="J749" s="320" t="str">
        <f t="shared" si="82"/>
        <v>2081–2082</v>
      </c>
      <c r="L749" s="356"/>
      <c r="N749" s="95"/>
    </row>
    <row r="750" spans="1:14" x14ac:dyDescent="0.3">
      <c r="A750" s="354">
        <v>66536</v>
      </c>
      <c r="B750" s="92">
        <f t="shared" si="78"/>
        <v>0</v>
      </c>
      <c r="C750" s="93"/>
      <c r="D750" s="94">
        <f t="shared" si="79"/>
        <v>0</v>
      </c>
      <c r="E750" s="355">
        <f t="shared" si="77"/>
        <v>0</v>
      </c>
      <c r="F750" s="94">
        <f t="shared" si="80"/>
        <v>0</v>
      </c>
      <c r="G750" s="94">
        <f>IF(AND(C750&lt;&gt;"",SUM(G$34:G749)&lt;E$25),$E$25/$E$29,0)</f>
        <v>0</v>
      </c>
      <c r="H750" s="94">
        <f t="shared" si="81"/>
        <v>0</v>
      </c>
      <c r="I750" s="94">
        <f t="shared" si="83"/>
        <v>0</v>
      </c>
      <c r="J750" s="320" t="str">
        <f t="shared" si="82"/>
        <v>2081–2082</v>
      </c>
      <c r="L750" s="356"/>
      <c r="N750" s="95"/>
    </row>
    <row r="751" spans="1:14" x14ac:dyDescent="0.3">
      <c r="A751" s="354">
        <v>66567</v>
      </c>
      <c r="B751" s="92">
        <f t="shared" si="78"/>
        <v>0</v>
      </c>
      <c r="C751" s="93"/>
      <c r="D751" s="94">
        <f t="shared" si="79"/>
        <v>0</v>
      </c>
      <c r="E751" s="355">
        <f t="shared" si="77"/>
        <v>0</v>
      </c>
      <c r="F751" s="94">
        <f t="shared" si="80"/>
        <v>0</v>
      </c>
      <c r="G751" s="94">
        <f>IF(AND(C751&lt;&gt;"",SUM(G$34:G750)&lt;E$25),$E$25/$E$29,0)</f>
        <v>0</v>
      </c>
      <c r="H751" s="94">
        <f t="shared" si="81"/>
        <v>0</v>
      </c>
      <c r="I751" s="94">
        <f t="shared" si="83"/>
        <v>0</v>
      </c>
      <c r="J751" s="320" t="str">
        <f t="shared" si="82"/>
        <v>2081–2082</v>
      </c>
      <c r="L751" s="356"/>
      <c r="N751" s="95"/>
    </row>
    <row r="752" spans="1:14" x14ac:dyDescent="0.3">
      <c r="A752" s="354">
        <v>66597</v>
      </c>
      <c r="B752" s="92">
        <f t="shared" si="78"/>
        <v>0</v>
      </c>
      <c r="C752" s="93"/>
      <c r="D752" s="94">
        <f t="shared" si="79"/>
        <v>0</v>
      </c>
      <c r="E752" s="355">
        <f t="shared" si="77"/>
        <v>0</v>
      </c>
      <c r="F752" s="94">
        <f t="shared" si="80"/>
        <v>0</v>
      </c>
      <c r="G752" s="94">
        <f>IF(AND(C752&lt;&gt;"",SUM(G$34:G751)&lt;E$25),$E$25/$E$29,0)</f>
        <v>0</v>
      </c>
      <c r="H752" s="94">
        <f t="shared" si="81"/>
        <v>0</v>
      </c>
      <c r="I752" s="94">
        <f t="shared" si="83"/>
        <v>0</v>
      </c>
      <c r="J752" s="320" t="str">
        <f t="shared" si="82"/>
        <v>2081–2082</v>
      </c>
      <c r="L752" s="356"/>
      <c r="N752" s="95"/>
    </row>
    <row r="753" spans="1:14" x14ac:dyDescent="0.3">
      <c r="A753" s="354">
        <v>66628</v>
      </c>
      <c r="B753" s="92">
        <f t="shared" si="78"/>
        <v>0</v>
      </c>
      <c r="C753" s="93"/>
      <c r="D753" s="94">
        <f t="shared" si="79"/>
        <v>0</v>
      </c>
      <c r="E753" s="355">
        <f t="shared" si="77"/>
        <v>0</v>
      </c>
      <c r="F753" s="94">
        <f t="shared" si="80"/>
        <v>0</v>
      </c>
      <c r="G753" s="94">
        <f>IF(AND(C753&lt;&gt;"",SUM(G$34:G752)&lt;E$25),$E$25/$E$29,0)</f>
        <v>0</v>
      </c>
      <c r="H753" s="94">
        <f t="shared" si="81"/>
        <v>0</v>
      </c>
      <c r="I753" s="94">
        <f t="shared" si="83"/>
        <v>0</v>
      </c>
      <c r="J753" s="320" t="str">
        <f t="shared" si="82"/>
        <v>2081–2082</v>
      </c>
      <c r="L753" s="356"/>
      <c r="N753" s="95"/>
    </row>
    <row r="754" spans="1:14" x14ac:dyDescent="0.3">
      <c r="A754" s="354">
        <v>66658</v>
      </c>
      <c r="B754" s="92">
        <f t="shared" si="78"/>
        <v>0</v>
      </c>
      <c r="C754" s="93"/>
      <c r="D754" s="94">
        <f t="shared" si="79"/>
        <v>0</v>
      </c>
      <c r="E754" s="355">
        <f t="shared" si="77"/>
        <v>0</v>
      </c>
      <c r="F754" s="94">
        <f t="shared" si="80"/>
        <v>0</v>
      </c>
      <c r="G754" s="94">
        <f>IF(AND(C754&lt;&gt;"",SUM(G$34:G753)&lt;E$25),$E$25/$E$29,0)</f>
        <v>0</v>
      </c>
      <c r="H754" s="94">
        <f t="shared" si="81"/>
        <v>0</v>
      </c>
      <c r="I754" s="94">
        <f t="shared" si="83"/>
        <v>0</v>
      </c>
      <c r="J754" s="320" t="str">
        <f t="shared" si="82"/>
        <v>2082–2083</v>
      </c>
      <c r="L754" s="356"/>
      <c r="N754" s="95"/>
    </row>
    <row r="755" spans="1:14" x14ac:dyDescent="0.3">
      <c r="A755" s="354">
        <v>66689</v>
      </c>
      <c r="B755" s="92">
        <f t="shared" si="78"/>
        <v>0</v>
      </c>
      <c r="C755" s="93"/>
      <c r="D755" s="94">
        <f t="shared" si="79"/>
        <v>0</v>
      </c>
      <c r="E755" s="355">
        <f t="shared" si="77"/>
        <v>0</v>
      </c>
      <c r="F755" s="94">
        <f t="shared" si="80"/>
        <v>0</v>
      </c>
      <c r="G755" s="94">
        <f>IF(AND(C755&lt;&gt;"",SUM(G$34:G754)&lt;E$25),$E$25/$E$29,0)</f>
        <v>0</v>
      </c>
      <c r="H755" s="94">
        <f t="shared" si="81"/>
        <v>0</v>
      </c>
      <c r="I755" s="94">
        <f t="shared" si="83"/>
        <v>0</v>
      </c>
      <c r="J755" s="320" t="str">
        <f t="shared" si="82"/>
        <v>2082–2083</v>
      </c>
      <c r="L755" s="356"/>
      <c r="N755" s="95"/>
    </row>
    <row r="756" spans="1:14" x14ac:dyDescent="0.3">
      <c r="A756" s="354">
        <v>66720</v>
      </c>
      <c r="B756" s="92">
        <f t="shared" si="78"/>
        <v>0</v>
      </c>
      <c r="C756" s="93"/>
      <c r="D756" s="94">
        <f t="shared" si="79"/>
        <v>0</v>
      </c>
      <c r="E756" s="355">
        <f t="shared" si="77"/>
        <v>0</v>
      </c>
      <c r="F756" s="94">
        <f t="shared" si="80"/>
        <v>0</v>
      </c>
      <c r="G756" s="94">
        <f>IF(AND(C756&lt;&gt;"",SUM(G$34:G755)&lt;E$25),$E$25/$E$29,0)</f>
        <v>0</v>
      </c>
      <c r="H756" s="94">
        <f t="shared" si="81"/>
        <v>0</v>
      </c>
      <c r="I756" s="94">
        <f t="shared" si="83"/>
        <v>0</v>
      </c>
      <c r="J756" s="320" t="str">
        <f t="shared" si="82"/>
        <v>2082–2083</v>
      </c>
      <c r="L756" s="356"/>
      <c r="N756" s="95"/>
    </row>
    <row r="757" spans="1:14" x14ac:dyDescent="0.3">
      <c r="A757" s="354">
        <v>66750</v>
      </c>
      <c r="B757" s="92">
        <f t="shared" si="78"/>
        <v>0</v>
      </c>
      <c r="C757" s="93"/>
      <c r="D757" s="94">
        <f t="shared" si="79"/>
        <v>0</v>
      </c>
      <c r="E757" s="355">
        <f t="shared" si="77"/>
        <v>0</v>
      </c>
      <c r="F757" s="94">
        <f t="shared" si="80"/>
        <v>0</v>
      </c>
      <c r="G757" s="94">
        <f>IF(AND(C757&lt;&gt;"",SUM(G$34:G756)&lt;E$25),$E$25/$E$29,0)</f>
        <v>0</v>
      </c>
      <c r="H757" s="94">
        <f t="shared" si="81"/>
        <v>0</v>
      </c>
      <c r="I757" s="94">
        <f t="shared" si="83"/>
        <v>0</v>
      </c>
      <c r="J757" s="320" t="str">
        <f t="shared" si="82"/>
        <v>2082–2083</v>
      </c>
      <c r="L757" s="356"/>
      <c r="N757" s="95"/>
    </row>
    <row r="758" spans="1:14" x14ac:dyDescent="0.3">
      <c r="A758" s="354">
        <v>66781</v>
      </c>
      <c r="B758" s="92">
        <f t="shared" si="78"/>
        <v>0</v>
      </c>
      <c r="C758" s="93"/>
      <c r="D758" s="94">
        <f t="shared" si="79"/>
        <v>0</v>
      </c>
      <c r="E758" s="355">
        <f t="shared" si="77"/>
        <v>0</v>
      </c>
      <c r="F758" s="94">
        <f t="shared" si="80"/>
        <v>0</v>
      </c>
      <c r="G758" s="94">
        <f>IF(AND(C758&lt;&gt;"",SUM(G$34:G757)&lt;E$25),$E$25/$E$29,0)</f>
        <v>0</v>
      </c>
      <c r="H758" s="94">
        <f t="shared" si="81"/>
        <v>0</v>
      </c>
      <c r="I758" s="94">
        <f t="shared" si="83"/>
        <v>0</v>
      </c>
      <c r="J758" s="320" t="str">
        <f t="shared" si="82"/>
        <v>2082–2083</v>
      </c>
      <c r="L758" s="356"/>
      <c r="N758" s="95"/>
    </row>
    <row r="759" spans="1:14" x14ac:dyDescent="0.3">
      <c r="A759" s="354">
        <v>66811</v>
      </c>
      <c r="B759" s="92">
        <f t="shared" si="78"/>
        <v>0</v>
      </c>
      <c r="C759" s="93"/>
      <c r="D759" s="94">
        <f t="shared" si="79"/>
        <v>0</v>
      </c>
      <c r="E759" s="355">
        <f t="shared" si="77"/>
        <v>0</v>
      </c>
      <c r="F759" s="94">
        <f t="shared" si="80"/>
        <v>0</v>
      </c>
      <c r="G759" s="94">
        <f>IF(AND(C759&lt;&gt;"",SUM(G$34:G758)&lt;E$25),$E$25/$E$29,0)</f>
        <v>0</v>
      </c>
      <c r="H759" s="94">
        <f t="shared" si="81"/>
        <v>0</v>
      </c>
      <c r="I759" s="94">
        <f t="shared" si="83"/>
        <v>0</v>
      </c>
      <c r="J759" s="320" t="str">
        <f t="shared" si="82"/>
        <v>2082–2083</v>
      </c>
      <c r="L759" s="356"/>
      <c r="N759" s="95"/>
    </row>
    <row r="760" spans="1:14" x14ac:dyDescent="0.3">
      <c r="A760" s="354">
        <v>66842</v>
      </c>
      <c r="B760" s="92">
        <f t="shared" si="78"/>
        <v>0</v>
      </c>
      <c r="C760" s="93"/>
      <c r="D760" s="94">
        <f t="shared" si="79"/>
        <v>0</v>
      </c>
      <c r="E760" s="355">
        <f t="shared" si="77"/>
        <v>0</v>
      </c>
      <c r="F760" s="94">
        <f t="shared" si="80"/>
        <v>0</v>
      </c>
      <c r="G760" s="94">
        <f>IF(AND(C760&lt;&gt;"",SUM(G$34:G759)&lt;E$25),$E$25/$E$29,0)</f>
        <v>0</v>
      </c>
      <c r="H760" s="94">
        <f t="shared" si="81"/>
        <v>0</v>
      </c>
      <c r="I760" s="94">
        <f t="shared" si="83"/>
        <v>0</v>
      </c>
      <c r="J760" s="320" t="str">
        <f t="shared" si="82"/>
        <v>2082–2083</v>
      </c>
      <c r="L760" s="356"/>
      <c r="N760" s="95"/>
    </row>
    <row r="761" spans="1:14" x14ac:dyDescent="0.3">
      <c r="A761" s="354">
        <v>66873</v>
      </c>
      <c r="B761" s="92">
        <f t="shared" si="78"/>
        <v>0</v>
      </c>
      <c r="C761" s="93"/>
      <c r="D761" s="94">
        <f t="shared" si="79"/>
        <v>0</v>
      </c>
      <c r="E761" s="355">
        <f t="shared" si="77"/>
        <v>0</v>
      </c>
      <c r="F761" s="94">
        <f t="shared" si="80"/>
        <v>0</v>
      </c>
      <c r="G761" s="94">
        <f>IF(AND(C761&lt;&gt;"",SUM(G$34:G760)&lt;E$25),$E$25/$E$29,0)</f>
        <v>0</v>
      </c>
      <c r="H761" s="94">
        <f t="shared" si="81"/>
        <v>0</v>
      </c>
      <c r="I761" s="94">
        <f t="shared" si="83"/>
        <v>0</v>
      </c>
      <c r="J761" s="320" t="str">
        <f t="shared" si="82"/>
        <v>2082–2083</v>
      </c>
      <c r="L761" s="356"/>
      <c r="N761" s="95"/>
    </row>
    <row r="762" spans="1:14" x14ac:dyDescent="0.3">
      <c r="A762" s="354">
        <v>66901</v>
      </c>
      <c r="B762" s="92">
        <f t="shared" si="78"/>
        <v>0</v>
      </c>
      <c r="C762" s="93"/>
      <c r="D762" s="94">
        <f t="shared" si="79"/>
        <v>0</v>
      </c>
      <c r="E762" s="355">
        <f t="shared" si="77"/>
        <v>0</v>
      </c>
      <c r="F762" s="94">
        <f t="shared" si="80"/>
        <v>0</v>
      </c>
      <c r="G762" s="94">
        <f>IF(AND(C762&lt;&gt;"",SUM(G$34:G761)&lt;E$25),$E$25/$E$29,0)</f>
        <v>0</v>
      </c>
      <c r="H762" s="94">
        <f t="shared" si="81"/>
        <v>0</v>
      </c>
      <c r="I762" s="94">
        <f t="shared" si="83"/>
        <v>0</v>
      </c>
      <c r="J762" s="320" t="str">
        <f t="shared" si="82"/>
        <v>2082–2083</v>
      </c>
      <c r="L762" s="356"/>
      <c r="N762" s="95"/>
    </row>
    <row r="763" spans="1:14" x14ac:dyDescent="0.3">
      <c r="A763" s="354">
        <v>66932</v>
      </c>
      <c r="B763" s="92">
        <f t="shared" si="78"/>
        <v>0</v>
      </c>
      <c r="C763" s="93"/>
      <c r="D763" s="94">
        <f t="shared" si="79"/>
        <v>0</v>
      </c>
      <c r="E763" s="355">
        <f t="shared" si="77"/>
        <v>0</v>
      </c>
      <c r="F763" s="94">
        <f t="shared" si="80"/>
        <v>0</v>
      </c>
      <c r="G763" s="94">
        <f>IF(AND(C763&lt;&gt;"",SUM(G$34:G762)&lt;E$25),$E$25/$E$29,0)</f>
        <v>0</v>
      </c>
      <c r="H763" s="94">
        <f t="shared" si="81"/>
        <v>0</v>
      </c>
      <c r="I763" s="94">
        <f t="shared" si="83"/>
        <v>0</v>
      </c>
      <c r="J763" s="320" t="str">
        <f t="shared" si="82"/>
        <v>2082–2083</v>
      </c>
      <c r="L763" s="356"/>
      <c r="N763" s="95"/>
    </row>
    <row r="764" spans="1:14" x14ac:dyDescent="0.3">
      <c r="A764" s="354">
        <v>66962</v>
      </c>
      <c r="B764" s="92">
        <f t="shared" si="78"/>
        <v>0</v>
      </c>
      <c r="C764" s="93"/>
      <c r="D764" s="94">
        <f t="shared" si="79"/>
        <v>0</v>
      </c>
      <c r="E764" s="355">
        <f t="shared" si="77"/>
        <v>0</v>
      </c>
      <c r="F764" s="94">
        <f t="shared" si="80"/>
        <v>0</v>
      </c>
      <c r="G764" s="94">
        <f>IF(AND(C764&lt;&gt;"",SUM(G$34:G763)&lt;E$25),$E$25/$E$29,0)</f>
        <v>0</v>
      </c>
      <c r="H764" s="94">
        <f t="shared" si="81"/>
        <v>0</v>
      </c>
      <c r="I764" s="94">
        <f t="shared" si="83"/>
        <v>0</v>
      </c>
      <c r="J764" s="320" t="str">
        <f t="shared" si="82"/>
        <v>2082–2083</v>
      </c>
      <c r="L764" s="356"/>
      <c r="N764" s="95"/>
    </row>
    <row r="765" spans="1:14" x14ac:dyDescent="0.3">
      <c r="A765" s="354">
        <v>66993</v>
      </c>
      <c r="B765" s="92">
        <f t="shared" si="78"/>
        <v>0</v>
      </c>
      <c r="C765" s="93"/>
      <c r="D765" s="94">
        <f t="shared" si="79"/>
        <v>0</v>
      </c>
      <c r="E765" s="355">
        <f t="shared" si="77"/>
        <v>0</v>
      </c>
      <c r="F765" s="94">
        <f t="shared" si="80"/>
        <v>0</v>
      </c>
      <c r="G765" s="94">
        <f>IF(AND(C765&lt;&gt;"",SUM(G$34:G764)&lt;E$25),$E$25/$E$29,0)</f>
        <v>0</v>
      </c>
      <c r="H765" s="94">
        <f t="shared" si="81"/>
        <v>0</v>
      </c>
      <c r="I765" s="94">
        <f t="shared" si="83"/>
        <v>0</v>
      </c>
      <c r="J765" s="320" t="str">
        <f t="shared" si="82"/>
        <v>2082–2083</v>
      </c>
      <c r="L765" s="356"/>
      <c r="N765" s="95"/>
    </row>
    <row r="766" spans="1:14" x14ac:dyDescent="0.3">
      <c r="A766" s="354">
        <v>67023</v>
      </c>
      <c r="B766" s="92">
        <f t="shared" si="78"/>
        <v>0</v>
      </c>
      <c r="C766" s="93"/>
      <c r="D766" s="94">
        <f t="shared" si="79"/>
        <v>0</v>
      </c>
      <c r="E766" s="355">
        <f t="shared" si="77"/>
        <v>0</v>
      </c>
      <c r="F766" s="94">
        <f t="shared" si="80"/>
        <v>0</v>
      </c>
      <c r="G766" s="94">
        <f>IF(AND(C766&lt;&gt;"",SUM(G$34:G765)&lt;E$25),$E$25/$E$29,0)</f>
        <v>0</v>
      </c>
      <c r="H766" s="94">
        <f t="shared" si="81"/>
        <v>0</v>
      </c>
      <c r="I766" s="94">
        <f t="shared" si="83"/>
        <v>0</v>
      </c>
      <c r="J766" s="320" t="str">
        <f t="shared" si="82"/>
        <v>2083–2084</v>
      </c>
      <c r="L766" s="356"/>
      <c r="N766" s="95"/>
    </row>
    <row r="767" spans="1:14" x14ac:dyDescent="0.3">
      <c r="A767" s="354">
        <v>67054</v>
      </c>
      <c r="B767" s="92">
        <f t="shared" si="78"/>
        <v>0</v>
      </c>
      <c r="C767" s="93"/>
      <c r="D767" s="94">
        <f t="shared" si="79"/>
        <v>0</v>
      </c>
      <c r="E767" s="355">
        <f t="shared" si="77"/>
        <v>0</v>
      </c>
      <c r="F767" s="94">
        <f t="shared" si="80"/>
        <v>0</v>
      </c>
      <c r="G767" s="94">
        <f>IF(AND(C767&lt;&gt;"",SUM(G$34:G766)&lt;E$25),$E$25/$E$29,0)</f>
        <v>0</v>
      </c>
      <c r="H767" s="94">
        <f t="shared" si="81"/>
        <v>0</v>
      </c>
      <c r="I767" s="94">
        <f t="shared" si="83"/>
        <v>0</v>
      </c>
      <c r="J767" s="320" t="str">
        <f t="shared" si="82"/>
        <v>2083–2084</v>
      </c>
      <c r="L767" s="356"/>
      <c r="N767" s="95"/>
    </row>
    <row r="768" spans="1:14" x14ac:dyDescent="0.3">
      <c r="A768" s="354">
        <v>67085</v>
      </c>
      <c r="B768" s="92">
        <f t="shared" si="78"/>
        <v>0</v>
      </c>
      <c r="C768" s="93"/>
      <c r="D768" s="94">
        <f t="shared" si="79"/>
        <v>0</v>
      </c>
      <c r="E768" s="355">
        <f t="shared" si="77"/>
        <v>0</v>
      </c>
      <c r="F768" s="94">
        <f t="shared" si="80"/>
        <v>0</v>
      </c>
      <c r="G768" s="94">
        <f>IF(AND(C768&lt;&gt;"",SUM(G$34:G767)&lt;E$25),$E$25/$E$29,0)</f>
        <v>0</v>
      </c>
      <c r="H768" s="94">
        <f t="shared" si="81"/>
        <v>0</v>
      </c>
      <c r="I768" s="94">
        <f t="shared" si="83"/>
        <v>0</v>
      </c>
      <c r="J768" s="320" t="str">
        <f t="shared" si="82"/>
        <v>2083–2084</v>
      </c>
      <c r="L768" s="356"/>
      <c r="N768" s="95"/>
    </row>
    <row r="769" spans="1:14" x14ac:dyDescent="0.3">
      <c r="A769" s="354">
        <v>67115</v>
      </c>
      <c r="B769" s="92">
        <f t="shared" si="78"/>
        <v>0</v>
      </c>
      <c r="C769" s="93"/>
      <c r="D769" s="94">
        <f t="shared" si="79"/>
        <v>0</v>
      </c>
      <c r="E769" s="355">
        <f t="shared" si="77"/>
        <v>0</v>
      </c>
      <c r="F769" s="94">
        <f t="shared" si="80"/>
        <v>0</v>
      </c>
      <c r="G769" s="94">
        <f>IF(AND(C769&lt;&gt;"",SUM(G$34:G768)&lt;E$25),$E$25/$E$29,0)</f>
        <v>0</v>
      </c>
      <c r="H769" s="94">
        <f t="shared" si="81"/>
        <v>0</v>
      </c>
      <c r="I769" s="94">
        <f t="shared" si="83"/>
        <v>0</v>
      </c>
      <c r="J769" s="320" t="str">
        <f t="shared" si="82"/>
        <v>2083–2084</v>
      </c>
      <c r="L769" s="356"/>
      <c r="N769" s="95"/>
    </row>
    <row r="770" spans="1:14" x14ac:dyDescent="0.3">
      <c r="A770" s="354">
        <v>67146</v>
      </c>
      <c r="B770" s="92">
        <f t="shared" si="78"/>
        <v>0</v>
      </c>
      <c r="C770" s="93"/>
      <c r="D770" s="94">
        <f t="shared" si="79"/>
        <v>0</v>
      </c>
      <c r="E770" s="355">
        <f t="shared" si="77"/>
        <v>0</v>
      </c>
      <c r="F770" s="94">
        <f t="shared" si="80"/>
        <v>0</v>
      </c>
      <c r="G770" s="94">
        <f>IF(AND(C770&lt;&gt;"",SUM(G$34:G769)&lt;E$25),$E$25/$E$29,0)</f>
        <v>0</v>
      </c>
      <c r="H770" s="94">
        <f t="shared" si="81"/>
        <v>0</v>
      </c>
      <c r="I770" s="94">
        <f t="shared" si="83"/>
        <v>0</v>
      </c>
      <c r="J770" s="320" t="str">
        <f t="shared" si="82"/>
        <v>2083–2084</v>
      </c>
      <c r="L770" s="356"/>
      <c r="N770" s="95"/>
    </row>
    <row r="771" spans="1:14" x14ac:dyDescent="0.3">
      <c r="A771" s="354">
        <v>67176</v>
      </c>
      <c r="B771" s="92">
        <f t="shared" si="78"/>
        <v>0</v>
      </c>
      <c r="C771" s="93"/>
      <c r="D771" s="94">
        <f t="shared" si="79"/>
        <v>0</v>
      </c>
      <c r="E771" s="355">
        <f t="shared" si="77"/>
        <v>0</v>
      </c>
      <c r="F771" s="94">
        <f t="shared" si="80"/>
        <v>0</v>
      </c>
      <c r="G771" s="94">
        <f>IF(AND(C771&lt;&gt;"",SUM(G$34:G770)&lt;E$25),$E$25/$E$29,0)</f>
        <v>0</v>
      </c>
      <c r="H771" s="94">
        <f t="shared" si="81"/>
        <v>0</v>
      </c>
      <c r="I771" s="94">
        <f t="shared" si="83"/>
        <v>0</v>
      </c>
      <c r="J771" s="320" t="str">
        <f t="shared" si="82"/>
        <v>2083–2084</v>
      </c>
      <c r="L771" s="356"/>
      <c r="N771" s="95"/>
    </row>
    <row r="772" spans="1:14" x14ac:dyDescent="0.3">
      <c r="A772" s="354">
        <v>67207</v>
      </c>
      <c r="B772" s="92">
        <f t="shared" si="78"/>
        <v>0</v>
      </c>
      <c r="C772" s="93"/>
      <c r="D772" s="94">
        <f t="shared" si="79"/>
        <v>0</v>
      </c>
      <c r="E772" s="355">
        <f t="shared" si="77"/>
        <v>0</v>
      </c>
      <c r="F772" s="94">
        <f t="shared" si="80"/>
        <v>0</v>
      </c>
      <c r="G772" s="94">
        <f>IF(AND(C772&lt;&gt;"",SUM(G$34:G771)&lt;E$25),$E$25/$E$29,0)</f>
        <v>0</v>
      </c>
      <c r="H772" s="94">
        <f t="shared" si="81"/>
        <v>0</v>
      </c>
      <c r="I772" s="94">
        <f t="shared" si="83"/>
        <v>0</v>
      </c>
      <c r="J772" s="320" t="str">
        <f t="shared" si="82"/>
        <v>2083–2084</v>
      </c>
      <c r="L772" s="356"/>
      <c r="N772" s="95"/>
    </row>
    <row r="773" spans="1:14" x14ac:dyDescent="0.3">
      <c r="A773" s="354">
        <v>67238</v>
      </c>
      <c r="B773" s="92">
        <f t="shared" si="78"/>
        <v>0</v>
      </c>
      <c r="C773" s="93"/>
      <c r="D773" s="94">
        <f t="shared" si="79"/>
        <v>0</v>
      </c>
      <c r="E773" s="355">
        <f t="shared" si="77"/>
        <v>0</v>
      </c>
      <c r="F773" s="94">
        <f t="shared" si="80"/>
        <v>0</v>
      </c>
      <c r="G773" s="94">
        <f>IF(AND(C773&lt;&gt;"",SUM(G$34:G772)&lt;E$25),$E$25/$E$29,0)</f>
        <v>0</v>
      </c>
      <c r="H773" s="94">
        <f t="shared" si="81"/>
        <v>0</v>
      </c>
      <c r="I773" s="94">
        <f t="shared" si="83"/>
        <v>0</v>
      </c>
      <c r="J773" s="320" t="str">
        <f t="shared" si="82"/>
        <v>2083–2084</v>
      </c>
      <c r="L773" s="356"/>
      <c r="N773" s="95"/>
    </row>
    <row r="774" spans="1:14" x14ac:dyDescent="0.3">
      <c r="A774" s="354">
        <v>67267</v>
      </c>
      <c r="B774" s="92">
        <f t="shared" si="78"/>
        <v>0</v>
      </c>
      <c r="C774" s="93"/>
      <c r="D774" s="94">
        <f t="shared" si="79"/>
        <v>0</v>
      </c>
      <c r="E774" s="355">
        <f t="shared" si="77"/>
        <v>0</v>
      </c>
      <c r="F774" s="94">
        <f t="shared" si="80"/>
        <v>0</v>
      </c>
      <c r="G774" s="94">
        <f>IF(AND(C774&lt;&gt;"",SUM(G$34:G773)&lt;E$25),$E$25/$E$29,0)</f>
        <v>0</v>
      </c>
      <c r="H774" s="94">
        <f t="shared" si="81"/>
        <v>0</v>
      </c>
      <c r="I774" s="94">
        <f t="shared" si="83"/>
        <v>0</v>
      </c>
      <c r="J774" s="320" t="str">
        <f t="shared" si="82"/>
        <v>2083–2084</v>
      </c>
      <c r="L774" s="356"/>
      <c r="N774" s="95"/>
    </row>
    <row r="775" spans="1:14" x14ac:dyDescent="0.3">
      <c r="A775" s="354">
        <v>67298</v>
      </c>
      <c r="B775" s="92">
        <f t="shared" si="78"/>
        <v>0</v>
      </c>
      <c r="C775" s="93"/>
      <c r="D775" s="94">
        <f t="shared" si="79"/>
        <v>0</v>
      </c>
      <c r="E775" s="355">
        <f t="shared" si="77"/>
        <v>0</v>
      </c>
      <c r="F775" s="94">
        <f t="shared" si="80"/>
        <v>0</v>
      </c>
      <c r="G775" s="94">
        <f>IF(AND(C775&lt;&gt;"",SUM(G$34:G774)&lt;E$25),$E$25/$E$29,0)</f>
        <v>0</v>
      </c>
      <c r="H775" s="94">
        <f t="shared" si="81"/>
        <v>0</v>
      </c>
      <c r="I775" s="94">
        <f t="shared" si="83"/>
        <v>0</v>
      </c>
      <c r="J775" s="320" t="str">
        <f t="shared" si="82"/>
        <v>2083–2084</v>
      </c>
      <c r="L775" s="356"/>
      <c r="N775" s="95"/>
    </row>
    <row r="776" spans="1:14" x14ac:dyDescent="0.3">
      <c r="A776" s="354">
        <v>67328</v>
      </c>
      <c r="B776" s="92">
        <f t="shared" si="78"/>
        <v>0</v>
      </c>
      <c r="C776" s="93"/>
      <c r="D776" s="94">
        <f t="shared" si="79"/>
        <v>0</v>
      </c>
      <c r="E776" s="355">
        <f t="shared" si="77"/>
        <v>0</v>
      </c>
      <c r="F776" s="94">
        <f t="shared" si="80"/>
        <v>0</v>
      </c>
      <c r="G776" s="94">
        <f>IF(AND(C776&lt;&gt;"",SUM(G$34:G775)&lt;E$25),$E$25/$E$29,0)</f>
        <v>0</v>
      </c>
      <c r="H776" s="94">
        <f t="shared" si="81"/>
        <v>0</v>
      </c>
      <c r="I776" s="94">
        <f t="shared" si="83"/>
        <v>0</v>
      </c>
      <c r="J776" s="320" t="str">
        <f t="shared" si="82"/>
        <v>2083–2084</v>
      </c>
      <c r="L776" s="356"/>
      <c r="N776" s="95"/>
    </row>
    <row r="777" spans="1:14" x14ac:dyDescent="0.3">
      <c r="A777" s="354">
        <v>67359</v>
      </c>
      <c r="B777" s="92">
        <f t="shared" si="78"/>
        <v>0</v>
      </c>
      <c r="C777" s="93"/>
      <c r="D777" s="94">
        <f t="shared" si="79"/>
        <v>0</v>
      </c>
      <c r="E777" s="355">
        <f t="shared" si="77"/>
        <v>0</v>
      </c>
      <c r="F777" s="94">
        <f t="shared" si="80"/>
        <v>0</v>
      </c>
      <c r="G777" s="94">
        <f>IF(AND(C777&lt;&gt;"",SUM(G$34:G776)&lt;E$25),$E$25/$E$29,0)</f>
        <v>0</v>
      </c>
      <c r="H777" s="94">
        <f t="shared" si="81"/>
        <v>0</v>
      </c>
      <c r="I777" s="94">
        <f t="shared" si="83"/>
        <v>0</v>
      </c>
      <c r="J777" s="320" t="str">
        <f t="shared" si="82"/>
        <v>2083–2084</v>
      </c>
      <c r="L777" s="356"/>
      <c r="N777" s="95"/>
    </row>
    <row r="778" spans="1:14" x14ac:dyDescent="0.3">
      <c r="A778" s="354">
        <v>67389</v>
      </c>
      <c r="B778" s="92">
        <f t="shared" si="78"/>
        <v>0</v>
      </c>
      <c r="C778" s="93"/>
      <c r="D778" s="94">
        <f t="shared" si="79"/>
        <v>0</v>
      </c>
      <c r="E778" s="355">
        <f t="shared" si="77"/>
        <v>0</v>
      </c>
      <c r="F778" s="94">
        <f t="shared" si="80"/>
        <v>0</v>
      </c>
      <c r="G778" s="94">
        <f>IF(AND(C778&lt;&gt;"",SUM(G$34:G777)&lt;E$25),$E$25/$E$29,0)</f>
        <v>0</v>
      </c>
      <c r="H778" s="94">
        <f t="shared" si="81"/>
        <v>0</v>
      </c>
      <c r="I778" s="94">
        <f t="shared" si="83"/>
        <v>0</v>
      </c>
      <c r="J778" s="320" t="str">
        <f t="shared" si="82"/>
        <v>2084–2085</v>
      </c>
      <c r="L778" s="356"/>
      <c r="N778" s="95"/>
    </row>
    <row r="779" spans="1:14" x14ac:dyDescent="0.3">
      <c r="A779" s="354">
        <v>67420</v>
      </c>
      <c r="B779" s="92">
        <f t="shared" si="78"/>
        <v>0</v>
      </c>
      <c r="C779" s="93"/>
      <c r="D779" s="94">
        <f t="shared" si="79"/>
        <v>0</v>
      </c>
      <c r="E779" s="355">
        <f t="shared" si="77"/>
        <v>0</v>
      </c>
      <c r="F779" s="94">
        <f t="shared" si="80"/>
        <v>0</v>
      </c>
      <c r="G779" s="94">
        <f>IF(AND(C779&lt;&gt;"",SUM(G$34:G778)&lt;E$25),$E$25/$E$29,0)</f>
        <v>0</v>
      </c>
      <c r="H779" s="94">
        <f t="shared" si="81"/>
        <v>0</v>
      </c>
      <c r="I779" s="94">
        <f t="shared" si="83"/>
        <v>0</v>
      </c>
      <c r="J779" s="320" t="str">
        <f t="shared" si="82"/>
        <v>2084–2085</v>
      </c>
      <c r="L779" s="356"/>
      <c r="N779" s="95"/>
    </row>
    <row r="780" spans="1:14" x14ac:dyDescent="0.3">
      <c r="A780" s="354">
        <v>67451</v>
      </c>
      <c r="B780" s="92">
        <f t="shared" si="78"/>
        <v>0</v>
      </c>
      <c r="C780" s="93"/>
      <c r="D780" s="94">
        <f t="shared" si="79"/>
        <v>0</v>
      </c>
      <c r="E780" s="355">
        <f t="shared" si="77"/>
        <v>0</v>
      </c>
      <c r="F780" s="94">
        <f t="shared" si="80"/>
        <v>0</v>
      </c>
      <c r="G780" s="94">
        <f>IF(AND(C780&lt;&gt;"",SUM(G$34:G779)&lt;E$25),$E$25/$E$29,0)</f>
        <v>0</v>
      </c>
      <c r="H780" s="94">
        <f t="shared" si="81"/>
        <v>0</v>
      </c>
      <c r="I780" s="94">
        <f t="shared" si="83"/>
        <v>0</v>
      </c>
      <c r="J780" s="320" t="str">
        <f t="shared" si="82"/>
        <v>2084–2085</v>
      </c>
      <c r="L780" s="356"/>
      <c r="N780" s="95"/>
    </row>
    <row r="781" spans="1:14" x14ac:dyDescent="0.3">
      <c r="A781" s="354">
        <v>67481</v>
      </c>
      <c r="B781" s="92">
        <f t="shared" si="78"/>
        <v>0</v>
      </c>
      <c r="C781" s="93"/>
      <c r="D781" s="94">
        <f t="shared" si="79"/>
        <v>0</v>
      </c>
      <c r="E781" s="355">
        <f t="shared" si="77"/>
        <v>0</v>
      </c>
      <c r="F781" s="94">
        <f t="shared" si="80"/>
        <v>0</v>
      </c>
      <c r="G781" s="94">
        <f>IF(AND(C781&lt;&gt;"",SUM(G$34:G780)&lt;E$25),$E$25/$E$29,0)</f>
        <v>0</v>
      </c>
      <c r="H781" s="94">
        <f t="shared" si="81"/>
        <v>0</v>
      </c>
      <c r="I781" s="94">
        <f t="shared" si="83"/>
        <v>0</v>
      </c>
      <c r="J781" s="320" t="str">
        <f t="shared" si="82"/>
        <v>2084–2085</v>
      </c>
      <c r="L781" s="356"/>
      <c r="N781" s="95"/>
    </row>
    <row r="782" spans="1:14" x14ac:dyDescent="0.3">
      <c r="A782" s="354">
        <v>67512</v>
      </c>
      <c r="B782" s="92">
        <f t="shared" si="78"/>
        <v>0</v>
      </c>
      <c r="C782" s="93"/>
      <c r="D782" s="94">
        <f t="shared" si="79"/>
        <v>0</v>
      </c>
      <c r="E782" s="355">
        <f t="shared" si="77"/>
        <v>0</v>
      </c>
      <c r="F782" s="94">
        <f t="shared" si="80"/>
        <v>0</v>
      </c>
      <c r="G782" s="94">
        <f>IF(AND(C782&lt;&gt;"",SUM(G$34:G781)&lt;E$25),$E$25/$E$29,0)</f>
        <v>0</v>
      </c>
      <c r="H782" s="94">
        <f t="shared" si="81"/>
        <v>0</v>
      </c>
      <c r="I782" s="94">
        <f t="shared" si="83"/>
        <v>0</v>
      </c>
      <c r="J782" s="320" t="str">
        <f t="shared" si="82"/>
        <v>2084–2085</v>
      </c>
      <c r="L782" s="356"/>
      <c r="N782" s="95"/>
    </row>
    <row r="783" spans="1:14" x14ac:dyDescent="0.3">
      <c r="A783" s="354">
        <v>67542</v>
      </c>
      <c r="B783" s="92">
        <f t="shared" si="78"/>
        <v>0</v>
      </c>
      <c r="C783" s="93"/>
      <c r="D783" s="94">
        <f t="shared" si="79"/>
        <v>0</v>
      </c>
      <c r="E783" s="355">
        <f t="shared" si="77"/>
        <v>0</v>
      </c>
      <c r="F783" s="94">
        <f t="shared" si="80"/>
        <v>0</v>
      </c>
      <c r="G783" s="94">
        <f>IF(AND(C783&lt;&gt;"",SUM(G$34:G782)&lt;E$25),$E$25/$E$29,0)</f>
        <v>0</v>
      </c>
      <c r="H783" s="94">
        <f t="shared" si="81"/>
        <v>0</v>
      </c>
      <c r="I783" s="94">
        <f t="shared" si="83"/>
        <v>0</v>
      </c>
      <c r="J783" s="320" t="str">
        <f t="shared" si="82"/>
        <v>2084–2085</v>
      </c>
      <c r="L783" s="356"/>
      <c r="N783" s="95"/>
    </row>
    <row r="784" spans="1:14" x14ac:dyDescent="0.3">
      <c r="A784" s="354">
        <v>67573</v>
      </c>
      <c r="B784" s="92">
        <f t="shared" si="78"/>
        <v>0</v>
      </c>
      <c r="C784" s="93"/>
      <c r="D784" s="94">
        <f t="shared" si="79"/>
        <v>0</v>
      </c>
      <c r="E784" s="355">
        <f t="shared" si="77"/>
        <v>0</v>
      </c>
      <c r="F784" s="94">
        <f t="shared" si="80"/>
        <v>0</v>
      </c>
      <c r="G784" s="94">
        <f>IF(AND(C784&lt;&gt;"",SUM(G$34:G783)&lt;E$25),$E$25/$E$29,0)</f>
        <v>0</v>
      </c>
      <c r="H784" s="94">
        <f t="shared" si="81"/>
        <v>0</v>
      </c>
      <c r="I784" s="94">
        <f t="shared" si="83"/>
        <v>0</v>
      </c>
      <c r="J784" s="320" t="str">
        <f t="shared" si="82"/>
        <v>2084–2085</v>
      </c>
      <c r="L784" s="356"/>
      <c r="N784" s="95"/>
    </row>
    <row r="785" spans="1:14" x14ac:dyDescent="0.3">
      <c r="A785" s="354">
        <v>67604</v>
      </c>
      <c r="B785" s="92">
        <f t="shared" si="78"/>
        <v>0</v>
      </c>
      <c r="C785" s="93"/>
      <c r="D785" s="94">
        <f t="shared" si="79"/>
        <v>0</v>
      </c>
      <c r="E785" s="355">
        <f t="shared" si="77"/>
        <v>0</v>
      </c>
      <c r="F785" s="94">
        <f t="shared" si="80"/>
        <v>0</v>
      </c>
      <c r="G785" s="94">
        <f>IF(AND(C785&lt;&gt;"",SUM(G$34:G784)&lt;E$25),$E$25/$E$29,0)</f>
        <v>0</v>
      </c>
      <c r="H785" s="94">
        <f t="shared" si="81"/>
        <v>0</v>
      </c>
      <c r="I785" s="94">
        <f t="shared" si="83"/>
        <v>0</v>
      </c>
      <c r="J785" s="320" t="str">
        <f t="shared" si="82"/>
        <v>2084–2085</v>
      </c>
      <c r="L785" s="356"/>
      <c r="N785" s="95"/>
    </row>
    <row r="786" spans="1:14" x14ac:dyDescent="0.3">
      <c r="A786" s="354">
        <v>67632</v>
      </c>
      <c r="B786" s="92">
        <f t="shared" si="78"/>
        <v>0</v>
      </c>
      <c r="C786" s="93"/>
      <c r="D786" s="94">
        <f t="shared" si="79"/>
        <v>0</v>
      </c>
      <c r="E786" s="355">
        <f t="shared" si="77"/>
        <v>0</v>
      </c>
      <c r="F786" s="94">
        <f t="shared" si="80"/>
        <v>0</v>
      </c>
      <c r="G786" s="94">
        <f>IF(AND(C786&lt;&gt;"",SUM(G$34:G785)&lt;E$25),$E$25/$E$29,0)</f>
        <v>0</v>
      </c>
      <c r="H786" s="94">
        <f t="shared" si="81"/>
        <v>0</v>
      </c>
      <c r="I786" s="94">
        <f t="shared" si="83"/>
        <v>0</v>
      </c>
      <c r="J786" s="320" t="str">
        <f t="shared" si="82"/>
        <v>2084–2085</v>
      </c>
      <c r="L786" s="356"/>
      <c r="N786" s="95"/>
    </row>
    <row r="787" spans="1:14" x14ac:dyDescent="0.3">
      <c r="A787" s="354">
        <v>67663</v>
      </c>
      <c r="B787" s="92">
        <f t="shared" si="78"/>
        <v>0</v>
      </c>
      <c r="C787" s="93"/>
      <c r="D787" s="94">
        <f t="shared" si="79"/>
        <v>0</v>
      </c>
      <c r="E787" s="355">
        <f t="shared" si="77"/>
        <v>0</v>
      </c>
      <c r="F787" s="94">
        <f t="shared" si="80"/>
        <v>0</v>
      </c>
      <c r="G787" s="94">
        <f>IF(AND(C787&lt;&gt;"",SUM(G$34:G786)&lt;E$25),$E$25/$E$29,0)</f>
        <v>0</v>
      </c>
      <c r="H787" s="94">
        <f t="shared" si="81"/>
        <v>0</v>
      </c>
      <c r="I787" s="94">
        <f t="shared" si="83"/>
        <v>0</v>
      </c>
      <c r="J787" s="320" t="str">
        <f t="shared" si="82"/>
        <v>2084–2085</v>
      </c>
      <c r="L787" s="356"/>
      <c r="N787" s="95"/>
    </row>
    <row r="788" spans="1:14" x14ac:dyDescent="0.3">
      <c r="A788" s="354">
        <v>67693</v>
      </c>
      <c r="B788" s="92">
        <f t="shared" si="78"/>
        <v>0</v>
      </c>
      <c r="C788" s="93"/>
      <c r="D788" s="94">
        <f t="shared" si="79"/>
        <v>0</v>
      </c>
      <c r="E788" s="355">
        <f t="shared" si="77"/>
        <v>0</v>
      </c>
      <c r="F788" s="94">
        <f t="shared" si="80"/>
        <v>0</v>
      </c>
      <c r="G788" s="94">
        <f>IF(AND(C788&lt;&gt;"",SUM(G$34:G787)&lt;E$25),$E$25/$E$29,0)</f>
        <v>0</v>
      </c>
      <c r="H788" s="94">
        <f t="shared" si="81"/>
        <v>0</v>
      </c>
      <c r="I788" s="94">
        <f t="shared" si="83"/>
        <v>0</v>
      </c>
      <c r="J788" s="320" t="str">
        <f t="shared" si="82"/>
        <v>2084–2085</v>
      </c>
      <c r="L788" s="356"/>
      <c r="N788" s="95"/>
    </row>
    <row r="789" spans="1:14" x14ac:dyDescent="0.3">
      <c r="A789" s="354">
        <v>67724</v>
      </c>
      <c r="B789" s="92">
        <f t="shared" si="78"/>
        <v>0</v>
      </c>
      <c r="C789" s="93"/>
      <c r="D789" s="94">
        <f t="shared" si="79"/>
        <v>0</v>
      </c>
      <c r="E789" s="355">
        <f t="shared" si="77"/>
        <v>0</v>
      </c>
      <c r="F789" s="94">
        <f t="shared" si="80"/>
        <v>0</v>
      </c>
      <c r="G789" s="94">
        <f>IF(AND(C789&lt;&gt;"",SUM(G$34:G788)&lt;E$25),$E$25/$E$29,0)</f>
        <v>0</v>
      </c>
      <c r="H789" s="94">
        <f t="shared" si="81"/>
        <v>0</v>
      </c>
      <c r="I789" s="94">
        <f t="shared" si="83"/>
        <v>0</v>
      </c>
      <c r="J789" s="320" t="str">
        <f t="shared" si="82"/>
        <v>2084–2085</v>
      </c>
      <c r="L789" s="356"/>
      <c r="N789" s="95"/>
    </row>
    <row r="790" spans="1:14" x14ac:dyDescent="0.3">
      <c r="A790" s="354">
        <v>67754</v>
      </c>
      <c r="B790" s="92">
        <f t="shared" si="78"/>
        <v>0</v>
      </c>
      <c r="C790" s="93"/>
      <c r="D790" s="94">
        <f t="shared" si="79"/>
        <v>0</v>
      </c>
      <c r="E790" s="355">
        <f t="shared" si="77"/>
        <v>0</v>
      </c>
      <c r="F790" s="94">
        <f t="shared" si="80"/>
        <v>0</v>
      </c>
      <c r="G790" s="94">
        <f>IF(AND(C790&lt;&gt;"",SUM(G$34:G789)&lt;E$25),$E$25/$E$29,0)</f>
        <v>0</v>
      </c>
      <c r="H790" s="94">
        <f t="shared" si="81"/>
        <v>0</v>
      </c>
      <c r="I790" s="94">
        <f t="shared" si="83"/>
        <v>0</v>
      </c>
      <c r="J790" s="320" t="str">
        <f t="shared" si="82"/>
        <v>2085–2086</v>
      </c>
      <c r="L790" s="356"/>
      <c r="N790" s="95"/>
    </row>
    <row r="791" spans="1:14" x14ac:dyDescent="0.3">
      <c r="A791" s="354">
        <v>67785</v>
      </c>
      <c r="B791" s="92">
        <f t="shared" si="78"/>
        <v>0</v>
      </c>
      <c r="C791" s="93"/>
      <c r="D791" s="94">
        <f t="shared" si="79"/>
        <v>0</v>
      </c>
      <c r="E791" s="355">
        <f t="shared" si="77"/>
        <v>0</v>
      </c>
      <c r="F791" s="94">
        <f t="shared" si="80"/>
        <v>0</v>
      </c>
      <c r="G791" s="94">
        <f>IF(AND(C791&lt;&gt;"",SUM(G$34:G790)&lt;E$25),$E$25/$E$29,0)</f>
        <v>0</v>
      </c>
      <c r="H791" s="94">
        <f t="shared" si="81"/>
        <v>0</v>
      </c>
      <c r="I791" s="94">
        <f t="shared" si="83"/>
        <v>0</v>
      </c>
      <c r="J791" s="320" t="str">
        <f t="shared" si="82"/>
        <v>2085–2086</v>
      </c>
      <c r="L791" s="356"/>
      <c r="N791" s="95"/>
    </row>
    <row r="792" spans="1:14" x14ac:dyDescent="0.3">
      <c r="A792" s="354">
        <v>67816</v>
      </c>
      <c r="B792" s="92">
        <f t="shared" si="78"/>
        <v>0</v>
      </c>
      <c r="C792" s="93"/>
      <c r="D792" s="94">
        <f t="shared" si="79"/>
        <v>0</v>
      </c>
      <c r="E792" s="355">
        <f t="shared" si="77"/>
        <v>0</v>
      </c>
      <c r="F792" s="94">
        <f t="shared" si="80"/>
        <v>0</v>
      </c>
      <c r="G792" s="94">
        <f>IF(AND(C792&lt;&gt;"",SUM(G$34:G791)&lt;E$25),$E$25/$E$29,0)</f>
        <v>0</v>
      </c>
      <c r="H792" s="94">
        <f t="shared" si="81"/>
        <v>0</v>
      </c>
      <c r="I792" s="94">
        <f t="shared" si="83"/>
        <v>0</v>
      </c>
      <c r="J792" s="320" t="str">
        <f t="shared" si="82"/>
        <v>2085–2086</v>
      </c>
      <c r="L792" s="356"/>
      <c r="N792" s="95"/>
    </row>
    <row r="793" spans="1:14" x14ac:dyDescent="0.3">
      <c r="A793" s="354">
        <v>67846</v>
      </c>
      <c r="B793" s="92">
        <f t="shared" si="78"/>
        <v>0</v>
      </c>
      <c r="C793" s="93"/>
      <c r="D793" s="94">
        <f t="shared" si="79"/>
        <v>0</v>
      </c>
      <c r="E793" s="355">
        <f t="shared" si="77"/>
        <v>0</v>
      </c>
      <c r="F793" s="94">
        <f t="shared" si="80"/>
        <v>0</v>
      </c>
      <c r="G793" s="94">
        <f>IF(AND(C793&lt;&gt;"",SUM(G$34:G792)&lt;E$25),$E$25/$E$29,0)</f>
        <v>0</v>
      </c>
      <c r="H793" s="94">
        <f t="shared" si="81"/>
        <v>0</v>
      </c>
      <c r="I793" s="94">
        <f t="shared" si="83"/>
        <v>0</v>
      </c>
      <c r="J793" s="320" t="str">
        <f t="shared" si="82"/>
        <v>2085–2086</v>
      </c>
      <c r="L793" s="356"/>
      <c r="N793" s="95"/>
    </row>
    <row r="794" spans="1:14" x14ac:dyDescent="0.3">
      <c r="A794" s="354">
        <v>67877</v>
      </c>
      <c r="B794" s="92">
        <f t="shared" si="78"/>
        <v>0</v>
      </c>
      <c r="C794" s="93"/>
      <c r="D794" s="94">
        <f t="shared" si="79"/>
        <v>0</v>
      </c>
      <c r="E794" s="355">
        <f t="shared" si="77"/>
        <v>0</v>
      </c>
      <c r="F794" s="94">
        <f t="shared" si="80"/>
        <v>0</v>
      </c>
      <c r="G794" s="94">
        <f>IF(AND(C794&lt;&gt;"",SUM(G$34:G793)&lt;E$25),$E$25/$E$29,0)</f>
        <v>0</v>
      </c>
      <c r="H794" s="94">
        <f t="shared" si="81"/>
        <v>0</v>
      </c>
      <c r="I794" s="94">
        <f t="shared" si="83"/>
        <v>0</v>
      </c>
      <c r="J794" s="320" t="str">
        <f t="shared" si="82"/>
        <v>2085–2086</v>
      </c>
      <c r="L794" s="356"/>
      <c r="N794" s="95"/>
    </row>
    <row r="795" spans="1:14" x14ac:dyDescent="0.3">
      <c r="A795" s="354">
        <v>67907</v>
      </c>
      <c r="B795" s="92">
        <f t="shared" si="78"/>
        <v>0</v>
      </c>
      <c r="C795" s="93"/>
      <c r="D795" s="94">
        <f t="shared" si="79"/>
        <v>0</v>
      </c>
      <c r="E795" s="355">
        <f t="shared" si="77"/>
        <v>0</v>
      </c>
      <c r="F795" s="94">
        <f t="shared" si="80"/>
        <v>0</v>
      </c>
      <c r="G795" s="94">
        <f>IF(AND(C795&lt;&gt;"",SUM(G$34:G794)&lt;E$25),$E$25/$E$29,0)</f>
        <v>0</v>
      </c>
      <c r="H795" s="94">
        <f t="shared" si="81"/>
        <v>0</v>
      </c>
      <c r="I795" s="94">
        <f t="shared" si="83"/>
        <v>0</v>
      </c>
      <c r="J795" s="320" t="str">
        <f t="shared" si="82"/>
        <v>2085–2086</v>
      </c>
      <c r="L795" s="356"/>
      <c r="N795" s="95"/>
    </row>
    <row r="796" spans="1:14" x14ac:dyDescent="0.3">
      <c r="A796" s="354">
        <v>67938</v>
      </c>
      <c r="B796" s="92">
        <f t="shared" si="78"/>
        <v>0</v>
      </c>
      <c r="C796" s="93"/>
      <c r="D796" s="94">
        <f t="shared" si="79"/>
        <v>0</v>
      </c>
      <c r="E796" s="355">
        <f t="shared" si="77"/>
        <v>0</v>
      </c>
      <c r="F796" s="94">
        <f t="shared" si="80"/>
        <v>0</v>
      </c>
      <c r="G796" s="94">
        <f>IF(AND(C796&lt;&gt;"",SUM(G$34:G795)&lt;E$25),$E$25/$E$29,0)</f>
        <v>0</v>
      </c>
      <c r="H796" s="94">
        <f t="shared" si="81"/>
        <v>0</v>
      </c>
      <c r="I796" s="94">
        <f t="shared" si="83"/>
        <v>0</v>
      </c>
      <c r="J796" s="320" t="str">
        <f t="shared" si="82"/>
        <v>2085–2086</v>
      </c>
      <c r="L796" s="356"/>
      <c r="N796" s="95"/>
    </row>
    <row r="797" spans="1:14" x14ac:dyDescent="0.3">
      <c r="A797" s="354">
        <v>67969</v>
      </c>
      <c r="B797" s="92">
        <f t="shared" si="78"/>
        <v>0</v>
      </c>
      <c r="C797" s="93"/>
      <c r="D797" s="94">
        <f t="shared" si="79"/>
        <v>0</v>
      </c>
      <c r="E797" s="355">
        <f t="shared" si="77"/>
        <v>0</v>
      </c>
      <c r="F797" s="94">
        <f t="shared" si="80"/>
        <v>0</v>
      </c>
      <c r="G797" s="94">
        <f>IF(AND(C797&lt;&gt;"",SUM(G$34:G796)&lt;E$25),$E$25/$E$29,0)</f>
        <v>0</v>
      </c>
      <c r="H797" s="94">
        <f t="shared" si="81"/>
        <v>0</v>
      </c>
      <c r="I797" s="94">
        <f t="shared" si="83"/>
        <v>0</v>
      </c>
      <c r="J797" s="320" t="str">
        <f t="shared" si="82"/>
        <v>2085–2086</v>
      </c>
      <c r="L797" s="356"/>
      <c r="N797" s="95"/>
    </row>
    <row r="798" spans="1:14" x14ac:dyDescent="0.3">
      <c r="A798" s="354">
        <v>67997</v>
      </c>
      <c r="B798" s="92">
        <f t="shared" si="78"/>
        <v>0</v>
      </c>
      <c r="C798" s="93"/>
      <c r="D798" s="94">
        <f t="shared" si="79"/>
        <v>0</v>
      </c>
      <c r="E798" s="355">
        <f t="shared" si="77"/>
        <v>0</v>
      </c>
      <c r="F798" s="94">
        <f t="shared" si="80"/>
        <v>0</v>
      </c>
      <c r="G798" s="94">
        <f>IF(AND(C798&lt;&gt;"",SUM(G$34:G797)&lt;E$25),$E$25/$E$29,0)</f>
        <v>0</v>
      </c>
      <c r="H798" s="94">
        <f t="shared" si="81"/>
        <v>0</v>
      </c>
      <c r="I798" s="94">
        <f t="shared" si="83"/>
        <v>0</v>
      </c>
      <c r="J798" s="320" t="str">
        <f t="shared" si="82"/>
        <v>2085–2086</v>
      </c>
      <c r="L798" s="356"/>
      <c r="N798" s="95"/>
    </row>
    <row r="799" spans="1:14" x14ac:dyDescent="0.3">
      <c r="A799" s="354">
        <v>68028</v>
      </c>
      <c r="B799" s="92">
        <f t="shared" si="78"/>
        <v>0</v>
      </c>
      <c r="C799" s="93"/>
      <c r="D799" s="94">
        <f t="shared" si="79"/>
        <v>0</v>
      </c>
      <c r="E799" s="355">
        <f t="shared" si="77"/>
        <v>0</v>
      </c>
      <c r="F799" s="94">
        <f t="shared" si="80"/>
        <v>0</v>
      </c>
      <c r="G799" s="94">
        <f>IF(AND(C799&lt;&gt;"",SUM(G$34:G798)&lt;E$25),$E$25/$E$29,0)</f>
        <v>0</v>
      </c>
      <c r="H799" s="94">
        <f t="shared" si="81"/>
        <v>0</v>
      </c>
      <c r="I799" s="94">
        <f t="shared" si="83"/>
        <v>0</v>
      </c>
      <c r="J799" s="320" t="str">
        <f t="shared" si="82"/>
        <v>2085–2086</v>
      </c>
      <c r="L799" s="356"/>
      <c r="N799" s="95"/>
    </row>
    <row r="800" spans="1:14" x14ac:dyDescent="0.3">
      <c r="A800" s="354">
        <v>68058</v>
      </c>
      <c r="B800" s="92">
        <f t="shared" si="78"/>
        <v>0</v>
      </c>
      <c r="C800" s="93"/>
      <c r="D800" s="94">
        <f t="shared" si="79"/>
        <v>0</v>
      </c>
      <c r="E800" s="355">
        <f t="shared" si="77"/>
        <v>0</v>
      </c>
      <c r="F800" s="94">
        <f t="shared" si="80"/>
        <v>0</v>
      </c>
      <c r="G800" s="94">
        <f>IF(AND(C800&lt;&gt;"",SUM(G$34:G799)&lt;E$25),$E$25/$E$29,0)</f>
        <v>0</v>
      </c>
      <c r="H800" s="94">
        <f t="shared" si="81"/>
        <v>0</v>
      </c>
      <c r="I800" s="94">
        <f t="shared" si="83"/>
        <v>0</v>
      </c>
      <c r="J800" s="320" t="str">
        <f t="shared" si="82"/>
        <v>2085–2086</v>
      </c>
      <c r="L800" s="356"/>
      <c r="N800" s="95"/>
    </row>
    <row r="801" spans="1:14" x14ac:dyDescent="0.3">
      <c r="A801" s="354">
        <v>68089</v>
      </c>
      <c r="B801" s="92">
        <f t="shared" si="78"/>
        <v>0</v>
      </c>
      <c r="C801" s="93"/>
      <c r="D801" s="94">
        <f t="shared" si="79"/>
        <v>0</v>
      </c>
      <c r="E801" s="355">
        <f t="shared" si="77"/>
        <v>0</v>
      </c>
      <c r="F801" s="94">
        <f t="shared" si="80"/>
        <v>0</v>
      </c>
      <c r="G801" s="94">
        <f>IF(AND(C801&lt;&gt;"",SUM(G$34:G800)&lt;E$25),$E$25/$E$29,0)</f>
        <v>0</v>
      </c>
      <c r="H801" s="94">
        <f t="shared" si="81"/>
        <v>0</v>
      </c>
      <c r="I801" s="94">
        <f t="shared" si="83"/>
        <v>0</v>
      </c>
      <c r="J801" s="320" t="str">
        <f t="shared" si="82"/>
        <v>2085–2086</v>
      </c>
      <c r="L801" s="356"/>
      <c r="N801" s="95"/>
    </row>
    <row r="802" spans="1:14" x14ac:dyDescent="0.3">
      <c r="A802" s="354">
        <v>68119</v>
      </c>
      <c r="B802" s="92">
        <f t="shared" si="78"/>
        <v>0</v>
      </c>
      <c r="C802" s="93"/>
      <c r="D802" s="94">
        <f t="shared" si="79"/>
        <v>0</v>
      </c>
      <c r="E802" s="355">
        <f t="shared" ref="E802:E865" si="84">C802-D802</f>
        <v>0</v>
      </c>
      <c r="F802" s="94">
        <f t="shared" si="80"/>
        <v>0</v>
      </c>
      <c r="G802" s="94">
        <f>IF(AND(C802&lt;&gt;"",SUM(G$34:G801)&lt;E$25),$E$25/$E$29,0)</f>
        <v>0</v>
      </c>
      <c r="H802" s="94">
        <f t="shared" si="81"/>
        <v>0</v>
      </c>
      <c r="I802" s="94">
        <f t="shared" si="83"/>
        <v>0</v>
      </c>
      <c r="J802" s="320" t="str">
        <f t="shared" si="82"/>
        <v>2086–2087</v>
      </c>
      <c r="L802" s="356"/>
      <c r="N802" s="95"/>
    </row>
    <row r="803" spans="1:14" x14ac:dyDescent="0.3">
      <c r="A803" s="354">
        <v>68150</v>
      </c>
      <c r="B803" s="92">
        <f t="shared" ref="B803:B866" si="85">IF(C803&gt;0,C803*-1,C803)</f>
        <v>0</v>
      </c>
      <c r="C803" s="93"/>
      <c r="D803" s="94">
        <f t="shared" ref="D803:D866" si="86">IF(C803="",0,IF($E$20="Beginning",IF(C802&lt;&gt;"",$F802*$E$16/12,0),IF(C802&lt;&gt;"",$F802*$E$16/12,$E$21*$E$16/12)))</f>
        <v>0</v>
      </c>
      <c r="E803" s="355">
        <f t="shared" si="84"/>
        <v>0</v>
      </c>
      <c r="F803" s="94">
        <f t="shared" ref="F803:F866" si="87">IF(C803="",0,IF(C802="",$E$21-E803,IF(C803&lt;&gt;"",F802-E803)))</f>
        <v>0</v>
      </c>
      <c r="G803" s="94">
        <f>IF(AND(C803&lt;&gt;"",SUM(G$34:G802)&lt;E$25),$E$25/$E$29,0)</f>
        <v>0</v>
      </c>
      <c r="H803" s="94">
        <f t="shared" ref="H803:H866" si="88">IF(C803&lt;&gt;"",G803+H802,0)</f>
        <v>0</v>
      </c>
      <c r="I803" s="94">
        <f t="shared" si="83"/>
        <v>0</v>
      </c>
      <c r="J803" s="320" t="str">
        <f t="shared" ref="J803:J866" si="89">IF(OR(MONTH(A803)=1,MONTH(A803)=2,MONTH(A803)=3,MONTH(A803)=4,MONTH(A803)=5,MONTH(A803)=6),YEAR(A803)-1&amp;"–"&amp;YEAR(A803),YEAR(A803)&amp;"–"&amp;YEAR(A803)+1)</f>
        <v>2086–2087</v>
      </c>
      <c r="L803" s="356"/>
      <c r="N803" s="95"/>
    </row>
    <row r="804" spans="1:14" x14ac:dyDescent="0.3">
      <c r="A804" s="354">
        <v>68181</v>
      </c>
      <c r="B804" s="92">
        <f t="shared" si="85"/>
        <v>0</v>
      </c>
      <c r="C804" s="93"/>
      <c r="D804" s="94">
        <f t="shared" si="86"/>
        <v>0</v>
      </c>
      <c r="E804" s="355">
        <f t="shared" si="84"/>
        <v>0</v>
      </c>
      <c r="F804" s="94">
        <f t="shared" si="87"/>
        <v>0</v>
      </c>
      <c r="G804" s="94">
        <f>IF(AND(C804&lt;&gt;"",SUM(G$34:G803)&lt;E$25),$E$25/$E$29,0)</f>
        <v>0</v>
      </c>
      <c r="H804" s="94">
        <f t="shared" si="88"/>
        <v>0</v>
      </c>
      <c r="I804" s="94">
        <f t="shared" ref="I804:I867" si="90">IF(C804&lt;&gt;"",$E$25-H804,0)</f>
        <v>0</v>
      </c>
      <c r="J804" s="320" t="str">
        <f t="shared" si="89"/>
        <v>2086–2087</v>
      </c>
      <c r="L804" s="356"/>
      <c r="N804" s="95"/>
    </row>
    <row r="805" spans="1:14" x14ac:dyDescent="0.3">
      <c r="A805" s="354">
        <v>68211</v>
      </c>
      <c r="B805" s="92">
        <f t="shared" si="85"/>
        <v>0</v>
      </c>
      <c r="C805" s="93"/>
      <c r="D805" s="94">
        <f t="shared" si="86"/>
        <v>0</v>
      </c>
      <c r="E805" s="355">
        <f t="shared" si="84"/>
        <v>0</v>
      </c>
      <c r="F805" s="94">
        <f t="shared" si="87"/>
        <v>0</v>
      </c>
      <c r="G805" s="94">
        <f>IF(AND(C805&lt;&gt;"",SUM(G$34:G804)&lt;E$25),$E$25/$E$29,0)</f>
        <v>0</v>
      </c>
      <c r="H805" s="94">
        <f t="shared" si="88"/>
        <v>0</v>
      </c>
      <c r="I805" s="94">
        <f t="shared" si="90"/>
        <v>0</v>
      </c>
      <c r="J805" s="320" t="str">
        <f t="shared" si="89"/>
        <v>2086–2087</v>
      </c>
      <c r="L805" s="356"/>
      <c r="N805" s="95"/>
    </row>
    <row r="806" spans="1:14" x14ac:dyDescent="0.3">
      <c r="A806" s="354">
        <v>68242</v>
      </c>
      <c r="B806" s="92">
        <f t="shared" si="85"/>
        <v>0</v>
      </c>
      <c r="C806" s="93"/>
      <c r="D806" s="94">
        <f t="shared" si="86"/>
        <v>0</v>
      </c>
      <c r="E806" s="355">
        <f t="shared" si="84"/>
        <v>0</v>
      </c>
      <c r="F806" s="94">
        <f t="shared" si="87"/>
        <v>0</v>
      </c>
      <c r="G806" s="94">
        <f>IF(AND(C806&lt;&gt;"",SUM(G$34:G805)&lt;E$25),$E$25/$E$29,0)</f>
        <v>0</v>
      </c>
      <c r="H806" s="94">
        <f t="shared" si="88"/>
        <v>0</v>
      </c>
      <c r="I806" s="94">
        <f t="shared" si="90"/>
        <v>0</v>
      </c>
      <c r="J806" s="320" t="str">
        <f t="shared" si="89"/>
        <v>2086–2087</v>
      </c>
      <c r="L806" s="356"/>
      <c r="N806" s="95"/>
    </row>
    <row r="807" spans="1:14" x14ac:dyDescent="0.3">
      <c r="A807" s="354">
        <v>68272</v>
      </c>
      <c r="B807" s="92">
        <f t="shared" si="85"/>
        <v>0</v>
      </c>
      <c r="C807" s="93"/>
      <c r="D807" s="94">
        <f t="shared" si="86"/>
        <v>0</v>
      </c>
      <c r="E807" s="355">
        <f t="shared" si="84"/>
        <v>0</v>
      </c>
      <c r="F807" s="94">
        <f t="shared" si="87"/>
        <v>0</v>
      </c>
      <c r="G807" s="94">
        <f>IF(AND(C807&lt;&gt;"",SUM(G$34:G806)&lt;E$25),$E$25/$E$29,0)</f>
        <v>0</v>
      </c>
      <c r="H807" s="94">
        <f t="shared" si="88"/>
        <v>0</v>
      </c>
      <c r="I807" s="94">
        <f t="shared" si="90"/>
        <v>0</v>
      </c>
      <c r="J807" s="320" t="str">
        <f t="shared" si="89"/>
        <v>2086–2087</v>
      </c>
      <c r="L807" s="356"/>
      <c r="N807" s="95"/>
    </row>
    <row r="808" spans="1:14" x14ac:dyDescent="0.3">
      <c r="A808" s="354">
        <v>68303</v>
      </c>
      <c r="B808" s="92">
        <f t="shared" si="85"/>
        <v>0</v>
      </c>
      <c r="C808" s="93"/>
      <c r="D808" s="94">
        <f t="shared" si="86"/>
        <v>0</v>
      </c>
      <c r="E808" s="355">
        <f t="shared" si="84"/>
        <v>0</v>
      </c>
      <c r="F808" s="94">
        <f t="shared" si="87"/>
        <v>0</v>
      </c>
      <c r="G808" s="94">
        <f>IF(AND(C808&lt;&gt;"",SUM(G$34:G807)&lt;E$25),$E$25/$E$29,0)</f>
        <v>0</v>
      </c>
      <c r="H808" s="94">
        <f t="shared" si="88"/>
        <v>0</v>
      </c>
      <c r="I808" s="94">
        <f t="shared" si="90"/>
        <v>0</v>
      </c>
      <c r="J808" s="320" t="str">
        <f t="shared" si="89"/>
        <v>2086–2087</v>
      </c>
      <c r="L808" s="356"/>
      <c r="N808" s="95"/>
    </row>
    <row r="809" spans="1:14" x14ac:dyDescent="0.3">
      <c r="A809" s="354">
        <v>68334</v>
      </c>
      <c r="B809" s="92">
        <f t="shared" si="85"/>
        <v>0</v>
      </c>
      <c r="C809" s="93"/>
      <c r="D809" s="94">
        <f t="shared" si="86"/>
        <v>0</v>
      </c>
      <c r="E809" s="355">
        <f t="shared" si="84"/>
        <v>0</v>
      </c>
      <c r="F809" s="94">
        <f t="shared" si="87"/>
        <v>0</v>
      </c>
      <c r="G809" s="94">
        <f>IF(AND(C809&lt;&gt;"",SUM(G$34:G808)&lt;E$25),$E$25/$E$29,0)</f>
        <v>0</v>
      </c>
      <c r="H809" s="94">
        <f t="shared" si="88"/>
        <v>0</v>
      </c>
      <c r="I809" s="94">
        <f t="shared" si="90"/>
        <v>0</v>
      </c>
      <c r="J809" s="320" t="str">
        <f t="shared" si="89"/>
        <v>2086–2087</v>
      </c>
      <c r="L809" s="356"/>
      <c r="N809" s="95"/>
    </row>
    <row r="810" spans="1:14" x14ac:dyDescent="0.3">
      <c r="A810" s="354">
        <v>68362</v>
      </c>
      <c r="B810" s="92">
        <f t="shared" si="85"/>
        <v>0</v>
      </c>
      <c r="C810" s="93"/>
      <c r="D810" s="94">
        <f t="shared" si="86"/>
        <v>0</v>
      </c>
      <c r="E810" s="355">
        <f t="shared" si="84"/>
        <v>0</v>
      </c>
      <c r="F810" s="94">
        <f t="shared" si="87"/>
        <v>0</v>
      </c>
      <c r="G810" s="94">
        <f>IF(AND(C810&lt;&gt;"",SUM(G$34:G809)&lt;E$25),$E$25/$E$29,0)</f>
        <v>0</v>
      </c>
      <c r="H810" s="94">
        <f t="shared" si="88"/>
        <v>0</v>
      </c>
      <c r="I810" s="94">
        <f t="shared" si="90"/>
        <v>0</v>
      </c>
      <c r="J810" s="320" t="str">
        <f t="shared" si="89"/>
        <v>2086–2087</v>
      </c>
      <c r="L810" s="356"/>
      <c r="N810" s="95"/>
    </row>
    <row r="811" spans="1:14" x14ac:dyDescent="0.3">
      <c r="A811" s="354">
        <v>68393</v>
      </c>
      <c r="B811" s="92">
        <f t="shared" si="85"/>
        <v>0</v>
      </c>
      <c r="C811" s="93"/>
      <c r="D811" s="94">
        <f t="shared" si="86"/>
        <v>0</v>
      </c>
      <c r="E811" s="355">
        <f t="shared" si="84"/>
        <v>0</v>
      </c>
      <c r="F811" s="94">
        <f t="shared" si="87"/>
        <v>0</v>
      </c>
      <c r="G811" s="94">
        <f>IF(AND(C811&lt;&gt;"",SUM(G$34:G810)&lt;E$25),$E$25/$E$29,0)</f>
        <v>0</v>
      </c>
      <c r="H811" s="94">
        <f t="shared" si="88"/>
        <v>0</v>
      </c>
      <c r="I811" s="94">
        <f t="shared" si="90"/>
        <v>0</v>
      </c>
      <c r="J811" s="320" t="str">
        <f t="shared" si="89"/>
        <v>2086–2087</v>
      </c>
      <c r="L811" s="356"/>
      <c r="N811" s="95"/>
    </row>
    <row r="812" spans="1:14" x14ac:dyDescent="0.3">
      <c r="A812" s="354">
        <v>68423</v>
      </c>
      <c r="B812" s="92">
        <f t="shared" si="85"/>
        <v>0</v>
      </c>
      <c r="C812" s="93"/>
      <c r="D812" s="94">
        <f t="shared" si="86"/>
        <v>0</v>
      </c>
      <c r="E812" s="355">
        <f t="shared" si="84"/>
        <v>0</v>
      </c>
      <c r="F812" s="94">
        <f t="shared" si="87"/>
        <v>0</v>
      </c>
      <c r="G812" s="94">
        <f>IF(AND(C812&lt;&gt;"",SUM(G$34:G811)&lt;E$25),$E$25/$E$29,0)</f>
        <v>0</v>
      </c>
      <c r="H812" s="94">
        <f t="shared" si="88"/>
        <v>0</v>
      </c>
      <c r="I812" s="94">
        <f t="shared" si="90"/>
        <v>0</v>
      </c>
      <c r="J812" s="320" t="str">
        <f t="shared" si="89"/>
        <v>2086–2087</v>
      </c>
      <c r="L812" s="356"/>
      <c r="N812" s="95"/>
    </row>
    <row r="813" spans="1:14" x14ac:dyDescent="0.3">
      <c r="A813" s="354">
        <v>68454</v>
      </c>
      <c r="B813" s="92">
        <f t="shared" si="85"/>
        <v>0</v>
      </c>
      <c r="C813" s="93"/>
      <c r="D813" s="94">
        <f t="shared" si="86"/>
        <v>0</v>
      </c>
      <c r="E813" s="355">
        <f t="shared" si="84"/>
        <v>0</v>
      </c>
      <c r="F813" s="94">
        <f t="shared" si="87"/>
        <v>0</v>
      </c>
      <c r="G813" s="94">
        <f>IF(AND(C813&lt;&gt;"",SUM(G$34:G812)&lt;E$25),$E$25/$E$29,0)</f>
        <v>0</v>
      </c>
      <c r="H813" s="94">
        <f t="shared" si="88"/>
        <v>0</v>
      </c>
      <c r="I813" s="94">
        <f t="shared" si="90"/>
        <v>0</v>
      </c>
      <c r="J813" s="320" t="str">
        <f t="shared" si="89"/>
        <v>2086–2087</v>
      </c>
      <c r="L813" s="356"/>
      <c r="N813" s="95"/>
    </row>
    <row r="814" spans="1:14" x14ac:dyDescent="0.3">
      <c r="A814" s="354">
        <v>68484</v>
      </c>
      <c r="B814" s="92">
        <f t="shared" si="85"/>
        <v>0</v>
      </c>
      <c r="C814" s="93"/>
      <c r="D814" s="94">
        <f t="shared" si="86"/>
        <v>0</v>
      </c>
      <c r="E814" s="355">
        <f t="shared" si="84"/>
        <v>0</v>
      </c>
      <c r="F814" s="94">
        <f t="shared" si="87"/>
        <v>0</v>
      </c>
      <c r="G814" s="94">
        <f>IF(AND(C814&lt;&gt;"",SUM(G$34:G813)&lt;E$25),$E$25/$E$29,0)</f>
        <v>0</v>
      </c>
      <c r="H814" s="94">
        <f t="shared" si="88"/>
        <v>0</v>
      </c>
      <c r="I814" s="94">
        <f t="shared" si="90"/>
        <v>0</v>
      </c>
      <c r="J814" s="320" t="str">
        <f t="shared" si="89"/>
        <v>2087–2088</v>
      </c>
      <c r="L814" s="356"/>
      <c r="N814" s="95"/>
    </row>
    <row r="815" spans="1:14" x14ac:dyDescent="0.3">
      <c r="A815" s="354">
        <v>68515</v>
      </c>
      <c r="B815" s="92">
        <f t="shared" si="85"/>
        <v>0</v>
      </c>
      <c r="C815" s="93"/>
      <c r="D815" s="94">
        <f t="shared" si="86"/>
        <v>0</v>
      </c>
      <c r="E815" s="355">
        <f t="shared" si="84"/>
        <v>0</v>
      </c>
      <c r="F815" s="94">
        <f t="shared" si="87"/>
        <v>0</v>
      </c>
      <c r="G815" s="94">
        <f>IF(AND(C815&lt;&gt;"",SUM(G$34:G814)&lt;E$25),$E$25/$E$29,0)</f>
        <v>0</v>
      </c>
      <c r="H815" s="94">
        <f t="shared" si="88"/>
        <v>0</v>
      </c>
      <c r="I815" s="94">
        <f t="shared" si="90"/>
        <v>0</v>
      </c>
      <c r="J815" s="320" t="str">
        <f t="shared" si="89"/>
        <v>2087–2088</v>
      </c>
      <c r="L815" s="356"/>
      <c r="N815" s="95"/>
    </row>
    <row r="816" spans="1:14" x14ac:dyDescent="0.3">
      <c r="A816" s="354">
        <v>68546</v>
      </c>
      <c r="B816" s="92">
        <f t="shared" si="85"/>
        <v>0</v>
      </c>
      <c r="C816" s="93"/>
      <c r="D816" s="94">
        <f t="shared" si="86"/>
        <v>0</v>
      </c>
      <c r="E816" s="355">
        <f t="shared" si="84"/>
        <v>0</v>
      </c>
      <c r="F816" s="94">
        <f t="shared" si="87"/>
        <v>0</v>
      </c>
      <c r="G816" s="94">
        <f>IF(AND(C816&lt;&gt;"",SUM(G$34:G815)&lt;E$25),$E$25/$E$29,0)</f>
        <v>0</v>
      </c>
      <c r="H816" s="94">
        <f t="shared" si="88"/>
        <v>0</v>
      </c>
      <c r="I816" s="94">
        <f t="shared" si="90"/>
        <v>0</v>
      </c>
      <c r="J816" s="320" t="str">
        <f t="shared" si="89"/>
        <v>2087–2088</v>
      </c>
      <c r="L816" s="356"/>
      <c r="N816" s="95"/>
    </row>
    <row r="817" spans="1:14" x14ac:dyDescent="0.3">
      <c r="A817" s="354">
        <v>68576</v>
      </c>
      <c r="B817" s="92">
        <f t="shared" si="85"/>
        <v>0</v>
      </c>
      <c r="C817" s="93"/>
      <c r="D817" s="94">
        <f t="shared" si="86"/>
        <v>0</v>
      </c>
      <c r="E817" s="355">
        <f t="shared" si="84"/>
        <v>0</v>
      </c>
      <c r="F817" s="94">
        <f t="shared" si="87"/>
        <v>0</v>
      </c>
      <c r="G817" s="94">
        <f>IF(AND(C817&lt;&gt;"",SUM(G$34:G816)&lt;E$25),$E$25/$E$29,0)</f>
        <v>0</v>
      </c>
      <c r="H817" s="94">
        <f t="shared" si="88"/>
        <v>0</v>
      </c>
      <c r="I817" s="94">
        <f t="shared" si="90"/>
        <v>0</v>
      </c>
      <c r="J817" s="320" t="str">
        <f t="shared" si="89"/>
        <v>2087–2088</v>
      </c>
      <c r="L817" s="356"/>
      <c r="N817" s="95"/>
    </row>
    <row r="818" spans="1:14" x14ac:dyDescent="0.3">
      <c r="A818" s="354">
        <v>68607</v>
      </c>
      <c r="B818" s="92">
        <f t="shared" si="85"/>
        <v>0</v>
      </c>
      <c r="C818" s="93"/>
      <c r="D818" s="94">
        <f t="shared" si="86"/>
        <v>0</v>
      </c>
      <c r="E818" s="355">
        <f t="shared" si="84"/>
        <v>0</v>
      </c>
      <c r="F818" s="94">
        <f t="shared" si="87"/>
        <v>0</v>
      </c>
      <c r="G818" s="94">
        <f>IF(AND(C818&lt;&gt;"",SUM(G$34:G817)&lt;E$25),$E$25/$E$29,0)</f>
        <v>0</v>
      </c>
      <c r="H818" s="94">
        <f t="shared" si="88"/>
        <v>0</v>
      </c>
      <c r="I818" s="94">
        <f t="shared" si="90"/>
        <v>0</v>
      </c>
      <c r="J818" s="320" t="str">
        <f t="shared" si="89"/>
        <v>2087–2088</v>
      </c>
      <c r="L818" s="356"/>
      <c r="N818" s="95"/>
    </row>
    <row r="819" spans="1:14" x14ac:dyDescent="0.3">
      <c r="A819" s="354">
        <v>68637</v>
      </c>
      <c r="B819" s="92">
        <f t="shared" si="85"/>
        <v>0</v>
      </c>
      <c r="C819" s="93"/>
      <c r="D819" s="94">
        <f t="shared" si="86"/>
        <v>0</v>
      </c>
      <c r="E819" s="355">
        <f t="shared" si="84"/>
        <v>0</v>
      </c>
      <c r="F819" s="94">
        <f t="shared" si="87"/>
        <v>0</v>
      </c>
      <c r="G819" s="94">
        <f>IF(AND(C819&lt;&gt;"",SUM(G$34:G818)&lt;E$25),$E$25/$E$29,0)</f>
        <v>0</v>
      </c>
      <c r="H819" s="94">
        <f t="shared" si="88"/>
        <v>0</v>
      </c>
      <c r="I819" s="94">
        <f t="shared" si="90"/>
        <v>0</v>
      </c>
      <c r="J819" s="320" t="str">
        <f t="shared" si="89"/>
        <v>2087–2088</v>
      </c>
      <c r="L819" s="356"/>
      <c r="N819" s="95"/>
    </row>
    <row r="820" spans="1:14" x14ac:dyDescent="0.3">
      <c r="A820" s="354">
        <v>68668</v>
      </c>
      <c r="B820" s="92">
        <f t="shared" si="85"/>
        <v>0</v>
      </c>
      <c r="C820" s="93"/>
      <c r="D820" s="94">
        <f t="shared" si="86"/>
        <v>0</v>
      </c>
      <c r="E820" s="355">
        <f t="shared" si="84"/>
        <v>0</v>
      </c>
      <c r="F820" s="94">
        <f t="shared" si="87"/>
        <v>0</v>
      </c>
      <c r="G820" s="94">
        <f>IF(AND(C820&lt;&gt;"",SUM(G$34:G819)&lt;E$25),$E$25/$E$29,0)</f>
        <v>0</v>
      </c>
      <c r="H820" s="94">
        <f t="shared" si="88"/>
        <v>0</v>
      </c>
      <c r="I820" s="94">
        <f t="shared" si="90"/>
        <v>0</v>
      </c>
      <c r="J820" s="320" t="str">
        <f t="shared" si="89"/>
        <v>2087–2088</v>
      </c>
      <c r="L820" s="356"/>
      <c r="N820" s="95"/>
    </row>
    <row r="821" spans="1:14" x14ac:dyDescent="0.3">
      <c r="A821" s="354">
        <v>68699</v>
      </c>
      <c r="B821" s="92">
        <f t="shared" si="85"/>
        <v>0</v>
      </c>
      <c r="C821" s="93"/>
      <c r="D821" s="94">
        <f t="shared" si="86"/>
        <v>0</v>
      </c>
      <c r="E821" s="355">
        <f t="shared" si="84"/>
        <v>0</v>
      </c>
      <c r="F821" s="94">
        <f t="shared" si="87"/>
        <v>0</v>
      </c>
      <c r="G821" s="94">
        <f>IF(AND(C821&lt;&gt;"",SUM(G$34:G820)&lt;E$25),$E$25/$E$29,0)</f>
        <v>0</v>
      </c>
      <c r="H821" s="94">
        <f t="shared" si="88"/>
        <v>0</v>
      </c>
      <c r="I821" s="94">
        <f t="shared" si="90"/>
        <v>0</v>
      </c>
      <c r="J821" s="320" t="str">
        <f t="shared" si="89"/>
        <v>2087–2088</v>
      </c>
      <c r="L821" s="356"/>
      <c r="N821" s="95"/>
    </row>
    <row r="822" spans="1:14" x14ac:dyDescent="0.3">
      <c r="A822" s="354">
        <v>68728</v>
      </c>
      <c r="B822" s="92">
        <f t="shared" si="85"/>
        <v>0</v>
      </c>
      <c r="C822" s="93"/>
      <c r="D822" s="94">
        <f t="shared" si="86"/>
        <v>0</v>
      </c>
      <c r="E822" s="355">
        <f t="shared" si="84"/>
        <v>0</v>
      </c>
      <c r="F822" s="94">
        <f t="shared" si="87"/>
        <v>0</v>
      </c>
      <c r="G822" s="94">
        <f>IF(AND(C822&lt;&gt;"",SUM(G$34:G821)&lt;E$25),$E$25/$E$29,0)</f>
        <v>0</v>
      </c>
      <c r="H822" s="94">
        <f t="shared" si="88"/>
        <v>0</v>
      </c>
      <c r="I822" s="94">
        <f t="shared" si="90"/>
        <v>0</v>
      </c>
      <c r="J822" s="320" t="str">
        <f t="shared" si="89"/>
        <v>2087–2088</v>
      </c>
      <c r="L822" s="356"/>
      <c r="N822" s="95"/>
    </row>
    <row r="823" spans="1:14" x14ac:dyDescent="0.3">
      <c r="A823" s="354">
        <v>68759</v>
      </c>
      <c r="B823" s="92">
        <f t="shared" si="85"/>
        <v>0</v>
      </c>
      <c r="C823" s="93"/>
      <c r="D823" s="94">
        <f t="shared" si="86"/>
        <v>0</v>
      </c>
      <c r="E823" s="355">
        <f t="shared" si="84"/>
        <v>0</v>
      </c>
      <c r="F823" s="94">
        <f t="shared" si="87"/>
        <v>0</v>
      </c>
      <c r="G823" s="94">
        <f>IF(AND(C823&lt;&gt;"",SUM(G$34:G822)&lt;E$25),$E$25/$E$29,0)</f>
        <v>0</v>
      </c>
      <c r="H823" s="94">
        <f t="shared" si="88"/>
        <v>0</v>
      </c>
      <c r="I823" s="94">
        <f t="shared" si="90"/>
        <v>0</v>
      </c>
      <c r="J823" s="320" t="str">
        <f t="shared" si="89"/>
        <v>2087–2088</v>
      </c>
      <c r="L823" s="356"/>
      <c r="N823" s="95"/>
    </row>
    <row r="824" spans="1:14" x14ac:dyDescent="0.3">
      <c r="A824" s="354">
        <v>68789</v>
      </c>
      <c r="B824" s="92">
        <f t="shared" si="85"/>
        <v>0</v>
      </c>
      <c r="C824" s="93"/>
      <c r="D824" s="94">
        <f t="shared" si="86"/>
        <v>0</v>
      </c>
      <c r="E824" s="355">
        <f t="shared" si="84"/>
        <v>0</v>
      </c>
      <c r="F824" s="94">
        <f t="shared" si="87"/>
        <v>0</v>
      </c>
      <c r="G824" s="94">
        <f>IF(AND(C824&lt;&gt;"",SUM(G$34:G823)&lt;E$25),$E$25/$E$29,0)</f>
        <v>0</v>
      </c>
      <c r="H824" s="94">
        <f t="shared" si="88"/>
        <v>0</v>
      </c>
      <c r="I824" s="94">
        <f t="shared" si="90"/>
        <v>0</v>
      </c>
      <c r="J824" s="320" t="str">
        <f t="shared" si="89"/>
        <v>2087–2088</v>
      </c>
      <c r="L824" s="356"/>
      <c r="N824" s="95"/>
    </row>
    <row r="825" spans="1:14" x14ac:dyDescent="0.3">
      <c r="A825" s="354">
        <v>68820</v>
      </c>
      <c r="B825" s="92">
        <f t="shared" si="85"/>
        <v>0</v>
      </c>
      <c r="C825" s="93"/>
      <c r="D825" s="94">
        <f t="shared" si="86"/>
        <v>0</v>
      </c>
      <c r="E825" s="355">
        <f t="shared" si="84"/>
        <v>0</v>
      </c>
      <c r="F825" s="94">
        <f t="shared" si="87"/>
        <v>0</v>
      </c>
      <c r="G825" s="94">
        <f>IF(AND(C825&lt;&gt;"",SUM(G$34:G824)&lt;E$25),$E$25/$E$29,0)</f>
        <v>0</v>
      </c>
      <c r="H825" s="94">
        <f t="shared" si="88"/>
        <v>0</v>
      </c>
      <c r="I825" s="94">
        <f t="shared" si="90"/>
        <v>0</v>
      </c>
      <c r="J825" s="320" t="str">
        <f t="shared" si="89"/>
        <v>2087–2088</v>
      </c>
      <c r="L825" s="356"/>
      <c r="N825" s="95"/>
    </row>
    <row r="826" spans="1:14" x14ac:dyDescent="0.3">
      <c r="A826" s="354">
        <v>68850</v>
      </c>
      <c r="B826" s="92">
        <f t="shared" si="85"/>
        <v>0</v>
      </c>
      <c r="C826" s="93"/>
      <c r="D826" s="94">
        <f t="shared" si="86"/>
        <v>0</v>
      </c>
      <c r="E826" s="355">
        <f t="shared" si="84"/>
        <v>0</v>
      </c>
      <c r="F826" s="94">
        <f t="shared" si="87"/>
        <v>0</v>
      </c>
      <c r="G826" s="94">
        <f>IF(AND(C826&lt;&gt;"",SUM(G$34:G825)&lt;E$25),$E$25/$E$29,0)</f>
        <v>0</v>
      </c>
      <c r="H826" s="94">
        <f t="shared" si="88"/>
        <v>0</v>
      </c>
      <c r="I826" s="94">
        <f t="shared" si="90"/>
        <v>0</v>
      </c>
      <c r="J826" s="320" t="str">
        <f t="shared" si="89"/>
        <v>2088–2089</v>
      </c>
      <c r="L826" s="356"/>
      <c r="N826" s="95"/>
    </row>
    <row r="827" spans="1:14" x14ac:dyDescent="0.3">
      <c r="A827" s="354">
        <v>68881</v>
      </c>
      <c r="B827" s="92">
        <f t="shared" si="85"/>
        <v>0</v>
      </c>
      <c r="C827" s="93"/>
      <c r="D827" s="94">
        <f t="shared" si="86"/>
        <v>0</v>
      </c>
      <c r="E827" s="355">
        <f t="shared" si="84"/>
        <v>0</v>
      </c>
      <c r="F827" s="94">
        <f t="shared" si="87"/>
        <v>0</v>
      </c>
      <c r="G827" s="94">
        <f>IF(AND(C827&lt;&gt;"",SUM(G$34:G826)&lt;E$25),$E$25/$E$29,0)</f>
        <v>0</v>
      </c>
      <c r="H827" s="94">
        <f t="shared" si="88"/>
        <v>0</v>
      </c>
      <c r="I827" s="94">
        <f t="shared" si="90"/>
        <v>0</v>
      </c>
      <c r="J827" s="320" t="str">
        <f t="shared" si="89"/>
        <v>2088–2089</v>
      </c>
      <c r="L827" s="356"/>
      <c r="N827" s="95"/>
    </row>
    <row r="828" spans="1:14" x14ac:dyDescent="0.3">
      <c r="A828" s="354">
        <v>68912</v>
      </c>
      <c r="B828" s="92">
        <f t="shared" si="85"/>
        <v>0</v>
      </c>
      <c r="C828" s="93"/>
      <c r="D828" s="94">
        <f t="shared" si="86"/>
        <v>0</v>
      </c>
      <c r="E828" s="355">
        <f t="shared" si="84"/>
        <v>0</v>
      </c>
      <c r="F828" s="94">
        <f t="shared" si="87"/>
        <v>0</v>
      </c>
      <c r="G828" s="94">
        <f>IF(AND(C828&lt;&gt;"",SUM(G$34:G827)&lt;E$25),$E$25/$E$29,0)</f>
        <v>0</v>
      </c>
      <c r="H828" s="94">
        <f t="shared" si="88"/>
        <v>0</v>
      </c>
      <c r="I828" s="94">
        <f t="shared" si="90"/>
        <v>0</v>
      </c>
      <c r="J828" s="320" t="str">
        <f t="shared" si="89"/>
        <v>2088–2089</v>
      </c>
      <c r="L828" s="356"/>
      <c r="N828" s="95"/>
    </row>
    <row r="829" spans="1:14" x14ac:dyDescent="0.3">
      <c r="A829" s="354">
        <v>68942</v>
      </c>
      <c r="B829" s="92">
        <f t="shared" si="85"/>
        <v>0</v>
      </c>
      <c r="C829" s="93"/>
      <c r="D829" s="94">
        <f t="shared" si="86"/>
        <v>0</v>
      </c>
      <c r="E829" s="355">
        <f t="shared" si="84"/>
        <v>0</v>
      </c>
      <c r="F829" s="94">
        <f t="shared" si="87"/>
        <v>0</v>
      </c>
      <c r="G829" s="94">
        <f>IF(AND(C829&lt;&gt;"",SUM(G$34:G828)&lt;E$25),$E$25/$E$29,0)</f>
        <v>0</v>
      </c>
      <c r="H829" s="94">
        <f t="shared" si="88"/>
        <v>0</v>
      </c>
      <c r="I829" s="94">
        <f t="shared" si="90"/>
        <v>0</v>
      </c>
      <c r="J829" s="320" t="str">
        <f t="shared" si="89"/>
        <v>2088–2089</v>
      </c>
      <c r="L829" s="356"/>
      <c r="N829" s="95"/>
    </row>
    <row r="830" spans="1:14" x14ac:dyDescent="0.3">
      <c r="A830" s="354">
        <v>68973</v>
      </c>
      <c r="B830" s="92">
        <f t="shared" si="85"/>
        <v>0</v>
      </c>
      <c r="C830" s="93"/>
      <c r="D830" s="94">
        <f t="shared" si="86"/>
        <v>0</v>
      </c>
      <c r="E830" s="355">
        <f t="shared" si="84"/>
        <v>0</v>
      </c>
      <c r="F830" s="94">
        <f t="shared" si="87"/>
        <v>0</v>
      </c>
      <c r="G830" s="94">
        <f>IF(AND(C830&lt;&gt;"",SUM(G$34:G829)&lt;E$25),$E$25/$E$29,0)</f>
        <v>0</v>
      </c>
      <c r="H830" s="94">
        <f t="shared" si="88"/>
        <v>0</v>
      </c>
      <c r="I830" s="94">
        <f t="shared" si="90"/>
        <v>0</v>
      </c>
      <c r="J830" s="320" t="str">
        <f t="shared" si="89"/>
        <v>2088–2089</v>
      </c>
      <c r="L830" s="356"/>
      <c r="N830" s="95"/>
    </row>
    <row r="831" spans="1:14" x14ac:dyDescent="0.3">
      <c r="A831" s="354">
        <v>69003</v>
      </c>
      <c r="B831" s="92">
        <f t="shared" si="85"/>
        <v>0</v>
      </c>
      <c r="C831" s="93"/>
      <c r="D831" s="94">
        <f t="shared" si="86"/>
        <v>0</v>
      </c>
      <c r="E831" s="355">
        <f t="shared" si="84"/>
        <v>0</v>
      </c>
      <c r="F831" s="94">
        <f t="shared" si="87"/>
        <v>0</v>
      </c>
      <c r="G831" s="94">
        <f>IF(AND(C831&lt;&gt;"",SUM(G$34:G830)&lt;E$25),$E$25/$E$29,0)</f>
        <v>0</v>
      </c>
      <c r="H831" s="94">
        <f t="shared" si="88"/>
        <v>0</v>
      </c>
      <c r="I831" s="94">
        <f t="shared" si="90"/>
        <v>0</v>
      </c>
      <c r="J831" s="320" t="str">
        <f t="shared" si="89"/>
        <v>2088–2089</v>
      </c>
      <c r="L831" s="356"/>
      <c r="N831" s="95"/>
    </row>
    <row r="832" spans="1:14" x14ac:dyDescent="0.3">
      <c r="A832" s="354">
        <v>69034</v>
      </c>
      <c r="B832" s="92">
        <f t="shared" si="85"/>
        <v>0</v>
      </c>
      <c r="C832" s="93"/>
      <c r="D832" s="94">
        <f t="shared" si="86"/>
        <v>0</v>
      </c>
      <c r="E832" s="355">
        <f t="shared" si="84"/>
        <v>0</v>
      </c>
      <c r="F832" s="94">
        <f t="shared" si="87"/>
        <v>0</v>
      </c>
      <c r="G832" s="94">
        <f>IF(AND(C832&lt;&gt;"",SUM(G$34:G831)&lt;E$25),$E$25/$E$29,0)</f>
        <v>0</v>
      </c>
      <c r="H832" s="94">
        <f t="shared" si="88"/>
        <v>0</v>
      </c>
      <c r="I832" s="94">
        <f t="shared" si="90"/>
        <v>0</v>
      </c>
      <c r="J832" s="320" t="str">
        <f t="shared" si="89"/>
        <v>2088–2089</v>
      </c>
      <c r="L832" s="356"/>
      <c r="N832" s="95"/>
    </row>
    <row r="833" spans="1:14" x14ac:dyDescent="0.3">
      <c r="A833" s="354">
        <v>69065</v>
      </c>
      <c r="B833" s="92">
        <f t="shared" si="85"/>
        <v>0</v>
      </c>
      <c r="C833" s="93"/>
      <c r="D833" s="94">
        <f t="shared" si="86"/>
        <v>0</v>
      </c>
      <c r="E833" s="355">
        <f t="shared" si="84"/>
        <v>0</v>
      </c>
      <c r="F833" s="94">
        <f t="shared" si="87"/>
        <v>0</v>
      </c>
      <c r="G833" s="94">
        <f>IF(AND(C833&lt;&gt;"",SUM(G$34:G832)&lt;E$25),$E$25/$E$29,0)</f>
        <v>0</v>
      </c>
      <c r="H833" s="94">
        <f t="shared" si="88"/>
        <v>0</v>
      </c>
      <c r="I833" s="94">
        <f t="shared" si="90"/>
        <v>0</v>
      </c>
      <c r="J833" s="320" t="str">
        <f t="shared" si="89"/>
        <v>2088–2089</v>
      </c>
      <c r="L833" s="356"/>
      <c r="N833" s="95"/>
    </row>
    <row r="834" spans="1:14" x14ac:dyDescent="0.3">
      <c r="A834" s="354">
        <v>69093</v>
      </c>
      <c r="B834" s="92">
        <f t="shared" si="85"/>
        <v>0</v>
      </c>
      <c r="C834" s="93"/>
      <c r="D834" s="94">
        <f t="shared" si="86"/>
        <v>0</v>
      </c>
      <c r="E834" s="355">
        <f t="shared" si="84"/>
        <v>0</v>
      </c>
      <c r="F834" s="94">
        <f t="shared" si="87"/>
        <v>0</v>
      </c>
      <c r="G834" s="94">
        <f>IF(AND(C834&lt;&gt;"",SUM(G$34:G833)&lt;E$25),$E$25/$E$29,0)</f>
        <v>0</v>
      </c>
      <c r="H834" s="94">
        <f t="shared" si="88"/>
        <v>0</v>
      </c>
      <c r="I834" s="94">
        <f t="shared" si="90"/>
        <v>0</v>
      </c>
      <c r="J834" s="320" t="str">
        <f t="shared" si="89"/>
        <v>2088–2089</v>
      </c>
      <c r="L834" s="356"/>
      <c r="N834" s="95"/>
    </row>
    <row r="835" spans="1:14" x14ac:dyDescent="0.3">
      <c r="A835" s="354">
        <v>69124</v>
      </c>
      <c r="B835" s="92">
        <f t="shared" si="85"/>
        <v>0</v>
      </c>
      <c r="C835" s="93"/>
      <c r="D835" s="94">
        <f t="shared" si="86"/>
        <v>0</v>
      </c>
      <c r="E835" s="355">
        <f t="shared" si="84"/>
        <v>0</v>
      </c>
      <c r="F835" s="94">
        <f t="shared" si="87"/>
        <v>0</v>
      </c>
      <c r="G835" s="94">
        <f>IF(AND(C835&lt;&gt;"",SUM(G$34:G834)&lt;E$25),$E$25/$E$29,0)</f>
        <v>0</v>
      </c>
      <c r="H835" s="94">
        <f t="shared" si="88"/>
        <v>0</v>
      </c>
      <c r="I835" s="94">
        <f t="shared" si="90"/>
        <v>0</v>
      </c>
      <c r="J835" s="320" t="str">
        <f t="shared" si="89"/>
        <v>2088–2089</v>
      </c>
      <c r="L835" s="356"/>
      <c r="N835" s="95"/>
    </row>
    <row r="836" spans="1:14" x14ac:dyDescent="0.3">
      <c r="A836" s="354">
        <v>69154</v>
      </c>
      <c r="B836" s="92">
        <f t="shared" si="85"/>
        <v>0</v>
      </c>
      <c r="C836" s="93"/>
      <c r="D836" s="94">
        <f t="shared" si="86"/>
        <v>0</v>
      </c>
      <c r="E836" s="355">
        <f t="shared" si="84"/>
        <v>0</v>
      </c>
      <c r="F836" s="94">
        <f t="shared" si="87"/>
        <v>0</v>
      </c>
      <c r="G836" s="94">
        <f>IF(AND(C836&lt;&gt;"",SUM(G$34:G835)&lt;E$25),$E$25/$E$29,0)</f>
        <v>0</v>
      </c>
      <c r="H836" s="94">
        <f t="shared" si="88"/>
        <v>0</v>
      </c>
      <c r="I836" s="94">
        <f t="shared" si="90"/>
        <v>0</v>
      </c>
      <c r="J836" s="320" t="str">
        <f t="shared" si="89"/>
        <v>2088–2089</v>
      </c>
      <c r="L836" s="356"/>
      <c r="N836" s="95"/>
    </row>
    <row r="837" spans="1:14" x14ac:dyDescent="0.3">
      <c r="A837" s="354">
        <v>69185</v>
      </c>
      <c r="B837" s="92">
        <f t="shared" si="85"/>
        <v>0</v>
      </c>
      <c r="C837" s="93"/>
      <c r="D837" s="94">
        <f t="shared" si="86"/>
        <v>0</v>
      </c>
      <c r="E837" s="355">
        <f t="shared" si="84"/>
        <v>0</v>
      </c>
      <c r="F837" s="94">
        <f t="shared" si="87"/>
        <v>0</v>
      </c>
      <c r="G837" s="94">
        <f>IF(AND(C837&lt;&gt;"",SUM(G$34:G836)&lt;E$25),$E$25/$E$29,0)</f>
        <v>0</v>
      </c>
      <c r="H837" s="94">
        <f t="shared" si="88"/>
        <v>0</v>
      </c>
      <c r="I837" s="94">
        <f t="shared" si="90"/>
        <v>0</v>
      </c>
      <c r="J837" s="320" t="str">
        <f t="shared" si="89"/>
        <v>2088–2089</v>
      </c>
      <c r="L837" s="356"/>
      <c r="N837" s="95"/>
    </row>
    <row r="838" spans="1:14" x14ac:dyDescent="0.3">
      <c r="A838" s="354">
        <v>69215</v>
      </c>
      <c r="B838" s="92">
        <f t="shared" si="85"/>
        <v>0</v>
      </c>
      <c r="C838" s="93"/>
      <c r="D838" s="94">
        <f t="shared" si="86"/>
        <v>0</v>
      </c>
      <c r="E838" s="355">
        <f t="shared" si="84"/>
        <v>0</v>
      </c>
      <c r="F838" s="94">
        <f t="shared" si="87"/>
        <v>0</v>
      </c>
      <c r="G838" s="94">
        <f>IF(AND(C838&lt;&gt;"",SUM(G$34:G837)&lt;E$25),$E$25/$E$29,0)</f>
        <v>0</v>
      </c>
      <c r="H838" s="94">
        <f t="shared" si="88"/>
        <v>0</v>
      </c>
      <c r="I838" s="94">
        <f t="shared" si="90"/>
        <v>0</v>
      </c>
      <c r="J838" s="320" t="str">
        <f t="shared" si="89"/>
        <v>2089–2090</v>
      </c>
      <c r="L838" s="356"/>
      <c r="N838" s="95"/>
    </row>
    <row r="839" spans="1:14" x14ac:dyDescent="0.3">
      <c r="A839" s="354">
        <v>69246</v>
      </c>
      <c r="B839" s="92">
        <f t="shared" si="85"/>
        <v>0</v>
      </c>
      <c r="C839" s="93"/>
      <c r="D839" s="94">
        <f t="shared" si="86"/>
        <v>0</v>
      </c>
      <c r="E839" s="355">
        <f t="shared" si="84"/>
        <v>0</v>
      </c>
      <c r="F839" s="94">
        <f t="shared" si="87"/>
        <v>0</v>
      </c>
      <c r="G839" s="94">
        <f>IF(AND(C839&lt;&gt;"",SUM(G$34:G838)&lt;E$25),$E$25/$E$29,0)</f>
        <v>0</v>
      </c>
      <c r="H839" s="94">
        <f t="shared" si="88"/>
        <v>0</v>
      </c>
      <c r="I839" s="94">
        <f t="shared" si="90"/>
        <v>0</v>
      </c>
      <c r="J839" s="320" t="str">
        <f t="shared" si="89"/>
        <v>2089–2090</v>
      </c>
      <c r="L839" s="356"/>
      <c r="N839" s="95"/>
    </row>
    <row r="840" spans="1:14" x14ac:dyDescent="0.3">
      <c r="A840" s="354">
        <v>69277</v>
      </c>
      <c r="B840" s="92">
        <f t="shared" si="85"/>
        <v>0</v>
      </c>
      <c r="C840" s="93"/>
      <c r="D840" s="94">
        <f t="shared" si="86"/>
        <v>0</v>
      </c>
      <c r="E840" s="355">
        <f t="shared" si="84"/>
        <v>0</v>
      </c>
      <c r="F840" s="94">
        <f t="shared" si="87"/>
        <v>0</v>
      </c>
      <c r="G840" s="94">
        <f>IF(AND(C840&lt;&gt;"",SUM(G$34:G839)&lt;E$25),$E$25/$E$29,0)</f>
        <v>0</v>
      </c>
      <c r="H840" s="94">
        <f t="shared" si="88"/>
        <v>0</v>
      </c>
      <c r="I840" s="94">
        <f t="shared" si="90"/>
        <v>0</v>
      </c>
      <c r="J840" s="320" t="str">
        <f t="shared" si="89"/>
        <v>2089–2090</v>
      </c>
      <c r="L840" s="356"/>
      <c r="N840" s="95"/>
    </row>
    <row r="841" spans="1:14" x14ac:dyDescent="0.3">
      <c r="A841" s="354">
        <v>69307</v>
      </c>
      <c r="B841" s="92">
        <f t="shared" si="85"/>
        <v>0</v>
      </c>
      <c r="C841" s="93"/>
      <c r="D841" s="94">
        <f t="shared" si="86"/>
        <v>0</v>
      </c>
      <c r="E841" s="355">
        <f t="shared" si="84"/>
        <v>0</v>
      </c>
      <c r="F841" s="94">
        <f t="shared" si="87"/>
        <v>0</v>
      </c>
      <c r="G841" s="94">
        <f>IF(AND(C841&lt;&gt;"",SUM(G$34:G840)&lt;E$25),$E$25/$E$29,0)</f>
        <v>0</v>
      </c>
      <c r="H841" s="94">
        <f t="shared" si="88"/>
        <v>0</v>
      </c>
      <c r="I841" s="94">
        <f t="shared" si="90"/>
        <v>0</v>
      </c>
      <c r="J841" s="320" t="str">
        <f t="shared" si="89"/>
        <v>2089–2090</v>
      </c>
      <c r="L841" s="356"/>
      <c r="N841" s="95"/>
    </row>
    <row r="842" spans="1:14" x14ac:dyDescent="0.3">
      <c r="A842" s="354">
        <v>69338</v>
      </c>
      <c r="B842" s="92">
        <f t="shared" si="85"/>
        <v>0</v>
      </c>
      <c r="C842" s="93"/>
      <c r="D842" s="94">
        <f t="shared" si="86"/>
        <v>0</v>
      </c>
      <c r="E842" s="355">
        <f t="shared" si="84"/>
        <v>0</v>
      </c>
      <c r="F842" s="94">
        <f t="shared" si="87"/>
        <v>0</v>
      </c>
      <c r="G842" s="94">
        <f>IF(AND(C842&lt;&gt;"",SUM(G$34:G841)&lt;E$25),$E$25/$E$29,0)</f>
        <v>0</v>
      </c>
      <c r="H842" s="94">
        <f t="shared" si="88"/>
        <v>0</v>
      </c>
      <c r="I842" s="94">
        <f t="shared" si="90"/>
        <v>0</v>
      </c>
      <c r="J842" s="320" t="str">
        <f t="shared" si="89"/>
        <v>2089–2090</v>
      </c>
      <c r="L842" s="356"/>
      <c r="N842" s="95"/>
    </row>
    <row r="843" spans="1:14" x14ac:dyDescent="0.3">
      <c r="A843" s="354">
        <v>69368</v>
      </c>
      <c r="B843" s="92">
        <f t="shared" si="85"/>
        <v>0</v>
      </c>
      <c r="C843" s="93"/>
      <c r="D843" s="94">
        <f t="shared" si="86"/>
        <v>0</v>
      </c>
      <c r="E843" s="355">
        <f t="shared" si="84"/>
        <v>0</v>
      </c>
      <c r="F843" s="94">
        <f t="shared" si="87"/>
        <v>0</v>
      </c>
      <c r="G843" s="94">
        <f>IF(AND(C843&lt;&gt;"",SUM(G$34:G842)&lt;E$25),$E$25/$E$29,0)</f>
        <v>0</v>
      </c>
      <c r="H843" s="94">
        <f t="shared" si="88"/>
        <v>0</v>
      </c>
      <c r="I843" s="94">
        <f t="shared" si="90"/>
        <v>0</v>
      </c>
      <c r="J843" s="320" t="str">
        <f t="shared" si="89"/>
        <v>2089–2090</v>
      </c>
      <c r="L843" s="356"/>
      <c r="N843" s="95"/>
    </row>
    <row r="844" spans="1:14" x14ac:dyDescent="0.3">
      <c r="A844" s="354">
        <v>69399</v>
      </c>
      <c r="B844" s="92">
        <f t="shared" si="85"/>
        <v>0</v>
      </c>
      <c r="C844" s="93"/>
      <c r="D844" s="94">
        <f t="shared" si="86"/>
        <v>0</v>
      </c>
      <c r="E844" s="355">
        <f t="shared" si="84"/>
        <v>0</v>
      </c>
      <c r="F844" s="94">
        <f t="shared" si="87"/>
        <v>0</v>
      </c>
      <c r="G844" s="94">
        <f>IF(AND(C844&lt;&gt;"",SUM(G$34:G843)&lt;E$25),$E$25/$E$29,0)</f>
        <v>0</v>
      </c>
      <c r="H844" s="94">
        <f t="shared" si="88"/>
        <v>0</v>
      </c>
      <c r="I844" s="94">
        <f t="shared" si="90"/>
        <v>0</v>
      </c>
      <c r="J844" s="320" t="str">
        <f t="shared" si="89"/>
        <v>2089–2090</v>
      </c>
      <c r="L844" s="356"/>
      <c r="N844" s="95"/>
    </row>
    <row r="845" spans="1:14" x14ac:dyDescent="0.3">
      <c r="A845" s="354">
        <v>69430</v>
      </c>
      <c r="B845" s="92">
        <f t="shared" si="85"/>
        <v>0</v>
      </c>
      <c r="C845" s="93"/>
      <c r="D845" s="94">
        <f t="shared" si="86"/>
        <v>0</v>
      </c>
      <c r="E845" s="355">
        <f t="shared" si="84"/>
        <v>0</v>
      </c>
      <c r="F845" s="94">
        <f t="shared" si="87"/>
        <v>0</v>
      </c>
      <c r="G845" s="94">
        <f>IF(AND(C845&lt;&gt;"",SUM(G$34:G844)&lt;E$25),$E$25/$E$29,0)</f>
        <v>0</v>
      </c>
      <c r="H845" s="94">
        <f t="shared" si="88"/>
        <v>0</v>
      </c>
      <c r="I845" s="94">
        <f t="shared" si="90"/>
        <v>0</v>
      </c>
      <c r="J845" s="320" t="str">
        <f t="shared" si="89"/>
        <v>2089–2090</v>
      </c>
      <c r="L845" s="356"/>
      <c r="N845" s="95"/>
    </row>
    <row r="846" spans="1:14" x14ac:dyDescent="0.3">
      <c r="A846" s="354">
        <v>69458</v>
      </c>
      <c r="B846" s="92">
        <f t="shared" si="85"/>
        <v>0</v>
      </c>
      <c r="C846" s="93"/>
      <c r="D846" s="94">
        <f t="shared" si="86"/>
        <v>0</v>
      </c>
      <c r="E846" s="355">
        <f t="shared" si="84"/>
        <v>0</v>
      </c>
      <c r="F846" s="94">
        <f t="shared" si="87"/>
        <v>0</v>
      </c>
      <c r="G846" s="94">
        <f>IF(AND(C846&lt;&gt;"",SUM(G$34:G845)&lt;E$25),$E$25/$E$29,0)</f>
        <v>0</v>
      </c>
      <c r="H846" s="94">
        <f t="shared" si="88"/>
        <v>0</v>
      </c>
      <c r="I846" s="94">
        <f t="shared" si="90"/>
        <v>0</v>
      </c>
      <c r="J846" s="320" t="str">
        <f t="shared" si="89"/>
        <v>2089–2090</v>
      </c>
      <c r="L846" s="356"/>
      <c r="N846" s="95"/>
    </row>
    <row r="847" spans="1:14" x14ac:dyDescent="0.3">
      <c r="A847" s="354">
        <v>69489</v>
      </c>
      <c r="B847" s="92">
        <f t="shared" si="85"/>
        <v>0</v>
      </c>
      <c r="C847" s="93"/>
      <c r="D847" s="94">
        <f t="shared" si="86"/>
        <v>0</v>
      </c>
      <c r="E847" s="355">
        <f t="shared" si="84"/>
        <v>0</v>
      </c>
      <c r="F847" s="94">
        <f t="shared" si="87"/>
        <v>0</v>
      </c>
      <c r="G847" s="94">
        <f>IF(AND(C847&lt;&gt;"",SUM(G$34:G846)&lt;E$25),$E$25/$E$29,0)</f>
        <v>0</v>
      </c>
      <c r="H847" s="94">
        <f t="shared" si="88"/>
        <v>0</v>
      </c>
      <c r="I847" s="94">
        <f t="shared" si="90"/>
        <v>0</v>
      </c>
      <c r="J847" s="320" t="str">
        <f t="shared" si="89"/>
        <v>2089–2090</v>
      </c>
      <c r="L847" s="356"/>
      <c r="N847" s="95"/>
    </row>
    <row r="848" spans="1:14" x14ac:dyDescent="0.3">
      <c r="A848" s="354">
        <v>69519</v>
      </c>
      <c r="B848" s="92">
        <f t="shared" si="85"/>
        <v>0</v>
      </c>
      <c r="C848" s="93"/>
      <c r="D848" s="94">
        <f t="shared" si="86"/>
        <v>0</v>
      </c>
      <c r="E848" s="355">
        <f t="shared" si="84"/>
        <v>0</v>
      </c>
      <c r="F848" s="94">
        <f t="shared" si="87"/>
        <v>0</v>
      </c>
      <c r="G848" s="94">
        <f>IF(AND(C848&lt;&gt;"",SUM(G$34:G847)&lt;E$25),$E$25/$E$29,0)</f>
        <v>0</v>
      </c>
      <c r="H848" s="94">
        <f t="shared" si="88"/>
        <v>0</v>
      </c>
      <c r="I848" s="94">
        <f t="shared" si="90"/>
        <v>0</v>
      </c>
      <c r="J848" s="320" t="str">
        <f t="shared" si="89"/>
        <v>2089–2090</v>
      </c>
      <c r="L848" s="356"/>
      <c r="N848" s="95"/>
    </row>
    <row r="849" spans="1:14" x14ac:dyDescent="0.3">
      <c r="A849" s="354">
        <v>69550</v>
      </c>
      <c r="B849" s="92">
        <f t="shared" si="85"/>
        <v>0</v>
      </c>
      <c r="C849" s="93"/>
      <c r="D849" s="94">
        <f t="shared" si="86"/>
        <v>0</v>
      </c>
      <c r="E849" s="355">
        <f t="shared" si="84"/>
        <v>0</v>
      </c>
      <c r="F849" s="94">
        <f t="shared" si="87"/>
        <v>0</v>
      </c>
      <c r="G849" s="94">
        <f>IF(AND(C849&lt;&gt;"",SUM(G$34:G848)&lt;E$25),$E$25/$E$29,0)</f>
        <v>0</v>
      </c>
      <c r="H849" s="94">
        <f t="shared" si="88"/>
        <v>0</v>
      </c>
      <c r="I849" s="94">
        <f t="shared" si="90"/>
        <v>0</v>
      </c>
      <c r="J849" s="320" t="str">
        <f t="shared" si="89"/>
        <v>2089–2090</v>
      </c>
      <c r="L849" s="356"/>
      <c r="N849" s="95"/>
    </row>
    <row r="850" spans="1:14" x14ac:dyDescent="0.3">
      <c r="A850" s="354">
        <v>69580</v>
      </c>
      <c r="B850" s="92">
        <f t="shared" si="85"/>
        <v>0</v>
      </c>
      <c r="C850" s="93"/>
      <c r="D850" s="94">
        <f t="shared" si="86"/>
        <v>0</v>
      </c>
      <c r="E850" s="355">
        <f t="shared" si="84"/>
        <v>0</v>
      </c>
      <c r="F850" s="94">
        <f t="shared" si="87"/>
        <v>0</v>
      </c>
      <c r="G850" s="94">
        <f>IF(AND(C850&lt;&gt;"",SUM(G$34:G849)&lt;E$25),$E$25/$E$29,0)</f>
        <v>0</v>
      </c>
      <c r="H850" s="94">
        <f t="shared" si="88"/>
        <v>0</v>
      </c>
      <c r="I850" s="94">
        <f t="shared" si="90"/>
        <v>0</v>
      </c>
      <c r="J850" s="320" t="str">
        <f t="shared" si="89"/>
        <v>2090–2091</v>
      </c>
      <c r="L850" s="356"/>
      <c r="N850" s="95"/>
    </row>
    <row r="851" spans="1:14" x14ac:dyDescent="0.3">
      <c r="A851" s="354">
        <v>69611</v>
      </c>
      <c r="B851" s="92">
        <f t="shared" si="85"/>
        <v>0</v>
      </c>
      <c r="C851" s="93"/>
      <c r="D851" s="94">
        <f t="shared" si="86"/>
        <v>0</v>
      </c>
      <c r="E851" s="355">
        <f t="shared" si="84"/>
        <v>0</v>
      </c>
      <c r="F851" s="94">
        <f t="shared" si="87"/>
        <v>0</v>
      </c>
      <c r="G851" s="94">
        <f>IF(AND(C851&lt;&gt;"",SUM(G$34:G850)&lt;E$25),$E$25/$E$29,0)</f>
        <v>0</v>
      </c>
      <c r="H851" s="94">
        <f t="shared" si="88"/>
        <v>0</v>
      </c>
      <c r="I851" s="94">
        <f t="shared" si="90"/>
        <v>0</v>
      </c>
      <c r="J851" s="320" t="str">
        <f t="shared" si="89"/>
        <v>2090–2091</v>
      </c>
      <c r="L851" s="356"/>
      <c r="N851" s="95"/>
    </row>
    <row r="852" spans="1:14" x14ac:dyDescent="0.3">
      <c r="A852" s="354">
        <v>69642</v>
      </c>
      <c r="B852" s="92">
        <f t="shared" si="85"/>
        <v>0</v>
      </c>
      <c r="C852" s="93"/>
      <c r="D852" s="94">
        <f t="shared" si="86"/>
        <v>0</v>
      </c>
      <c r="E852" s="355">
        <f t="shared" si="84"/>
        <v>0</v>
      </c>
      <c r="F852" s="94">
        <f t="shared" si="87"/>
        <v>0</v>
      </c>
      <c r="G852" s="94">
        <f>IF(AND(C852&lt;&gt;"",SUM(G$34:G851)&lt;E$25),$E$25/$E$29,0)</f>
        <v>0</v>
      </c>
      <c r="H852" s="94">
        <f t="shared" si="88"/>
        <v>0</v>
      </c>
      <c r="I852" s="94">
        <f t="shared" si="90"/>
        <v>0</v>
      </c>
      <c r="J852" s="320" t="str">
        <f t="shared" si="89"/>
        <v>2090–2091</v>
      </c>
      <c r="L852" s="356"/>
      <c r="N852" s="95"/>
    </row>
    <row r="853" spans="1:14" x14ac:dyDescent="0.3">
      <c r="A853" s="354">
        <v>69672</v>
      </c>
      <c r="B853" s="92">
        <f t="shared" si="85"/>
        <v>0</v>
      </c>
      <c r="C853" s="93"/>
      <c r="D853" s="94">
        <f t="shared" si="86"/>
        <v>0</v>
      </c>
      <c r="E853" s="355">
        <f t="shared" si="84"/>
        <v>0</v>
      </c>
      <c r="F853" s="94">
        <f t="shared" si="87"/>
        <v>0</v>
      </c>
      <c r="G853" s="94">
        <f>IF(AND(C853&lt;&gt;"",SUM(G$34:G852)&lt;E$25),$E$25/$E$29,0)</f>
        <v>0</v>
      </c>
      <c r="H853" s="94">
        <f t="shared" si="88"/>
        <v>0</v>
      </c>
      <c r="I853" s="94">
        <f t="shared" si="90"/>
        <v>0</v>
      </c>
      <c r="J853" s="320" t="str">
        <f t="shared" si="89"/>
        <v>2090–2091</v>
      </c>
      <c r="L853" s="356"/>
      <c r="N853" s="95"/>
    </row>
    <row r="854" spans="1:14" x14ac:dyDescent="0.3">
      <c r="A854" s="354">
        <v>69703</v>
      </c>
      <c r="B854" s="92">
        <f t="shared" si="85"/>
        <v>0</v>
      </c>
      <c r="C854" s="93"/>
      <c r="D854" s="94">
        <f t="shared" si="86"/>
        <v>0</v>
      </c>
      <c r="E854" s="355">
        <f t="shared" si="84"/>
        <v>0</v>
      </c>
      <c r="F854" s="94">
        <f t="shared" si="87"/>
        <v>0</v>
      </c>
      <c r="G854" s="94">
        <f>IF(AND(C854&lt;&gt;"",SUM(G$34:G853)&lt;E$25),$E$25/$E$29,0)</f>
        <v>0</v>
      </c>
      <c r="H854" s="94">
        <f t="shared" si="88"/>
        <v>0</v>
      </c>
      <c r="I854" s="94">
        <f t="shared" si="90"/>
        <v>0</v>
      </c>
      <c r="J854" s="320" t="str">
        <f t="shared" si="89"/>
        <v>2090–2091</v>
      </c>
      <c r="L854" s="356"/>
      <c r="N854" s="95"/>
    </row>
    <row r="855" spans="1:14" x14ac:dyDescent="0.3">
      <c r="A855" s="354">
        <v>69733</v>
      </c>
      <c r="B855" s="92">
        <f t="shared" si="85"/>
        <v>0</v>
      </c>
      <c r="C855" s="93"/>
      <c r="D855" s="94">
        <f t="shared" si="86"/>
        <v>0</v>
      </c>
      <c r="E855" s="355">
        <f t="shared" si="84"/>
        <v>0</v>
      </c>
      <c r="F855" s="94">
        <f t="shared" si="87"/>
        <v>0</v>
      </c>
      <c r="G855" s="94">
        <f>IF(AND(C855&lt;&gt;"",SUM(G$34:G854)&lt;E$25),$E$25/$E$29,0)</f>
        <v>0</v>
      </c>
      <c r="H855" s="94">
        <f t="shared" si="88"/>
        <v>0</v>
      </c>
      <c r="I855" s="94">
        <f t="shared" si="90"/>
        <v>0</v>
      </c>
      <c r="J855" s="320" t="str">
        <f t="shared" si="89"/>
        <v>2090–2091</v>
      </c>
      <c r="L855" s="356"/>
      <c r="N855" s="95"/>
    </row>
    <row r="856" spans="1:14" x14ac:dyDescent="0.3">
      <c r="A856" s="354">
        <v>69764</v>
      </c>
      <c r="B856" s="92">
        <f t="shared" si="85"/>
        <v>0</v>
      </c>
      <c r="C856" s="93"/>
      <c r="D856" s="94">
        <f t="shared" si="86"/>
        <v>0</v>
      </c>
      <c r="E856" s="355">
        <f t="shared" si="84"/>
        <v>0</v>
      </c>
      <c r="F856" s="94">
        <f t="shared" si="87"/>
        <v>0</v>
      </c>
      <c r="G856" s="94">
        <f>IF(AND(C856&lt;&gt;"",SUM(G$34:G855)&lt;E$25),$E$25/$E$29,0)</f>
        <v>0</v>
      </c>
      <c r="H856" s="94">
        <f t="shared" si="88"/>
        <v>0</v>
      </c>
      <c r="I856" s="94">
        <f t="shared" si="90"/>
        <v>0</v>
      </c>
      <c r="J856" s="320" t="str">
        <f t="shared" si="89"/>
        <v>2090–2091</v>
      </c>
      <c r="L856" s="356"/>
      <c r="N856" s="95"/>
    </row>
    <row r="857" spans="1:14" x14ac:dyDescent="0.3">
      <c r="A857" s="354">
        <v>69795</v>
      </c>
      <c r="B857" s="92">
        <f t="shared" si="85"/>
        <v>0</v>
      </c>
      <c r="C857" s="93"/>
      <c r="D857" s="94">
        <f t="shared" si="86"/>
        <v>0</v>
      </c>
      <c r="E857" s="355">
        <f t="shared" si="84"/>
        <v>0</v>
      </c>
      <c r="F857" s="94">
        <f t="shared" si="87"/>
        <v>0</v>
      </c>
      <c r="G857" s="94">
        <f>IF(AND(C857&lt;&gt;"",SUM(G$34:G856)&lt;E$25),$E$25/$E$29,0)</f>
        <v>0</v>
      </c>
      <c r="H857" s="94">
        <f t="shared" si="88"/>
        <v>0</v>
      </c>
      <c r="I857" s="94">
        <f t="shared" si="90"/>
        <v>0</v>
      </c>
      <c r="J857" s="320" t="str">
        <f t="shared" si="89"/>
        <v>2090–2091</v>
      </c>
      <c r="L857" s="356"/>
      <c r="N857" s="95"/>
    </row>
    <row r="858" spans="1:14" x14ac:dyDescent="0.3">
      <c r="A858" s="354">
        <v>69823</v>
      </c>
      <c r="B858" s="92">
        <f t="shared" si="85"/>
        <v>0</v>
      </c>
      <c r="C858" s="93"/>
      <c r="D858" s="94">
        <f t="shared" si="86"/>
        <v>0</v>
      </c>
      <c r="E858" s="355">
        <f t="shared" si="84"/>
        <v>0</v>
      </c>
      <c r="F858" s="94">
        <f t="shared" si="87"/>
        <v>0</v>
      </c>
      <c r="G858" s="94">
        <f>IF(AND(C858&lt;&gt;"",SUM(G$34:G857)&lt;E$25),$E$25/$E$29,0)</f>
        <v>0</v>
      </c>
      <c r="H858" s="94">
        <f t="shared" si="88"/>
        <v>0</v>
      </c>
      <c r="I858" s="94">
        <f t="shared" si="90"/>
        <v>0</v>
      </c>
      <c r="J858" s="320" t="str">
        <f t="shared" si="89"/>
        <v>2090–2091</v>
      </c>
      <c r="L858" s="356"/>
      <c r="N858" s="95"/>
    </row>
    <row r="859" spans="1:14" x14ac:dyDescent="0.3">
      <c r="A859" s="354">
        <v>69854</v>
      </c>
      <c r="B859" s="92">
        <f t="shared" si="85"/>
        <v>0</v>
      </c>
      <c r="C859" s="93"/>
      <c r="D859" s="94">
        <f t="shared" si="86"/>
        <v>0</v>
      </c>
      <c r="E859" s="355">
        <f t="shared" si="84"/>
        <v>0</v>
      </c>
      <c r="F859" s="94">
        <f t="shared" si="87"/>
        <v>0</v>
      </c>
      <c r="G859" s="94">
        <f>IF(AND(C859&lt;&gt;"",SUM(G$34:G858)&lt;E$25),$E$25/$E$29,0)</f>
        <v>0</v>
      </c>
      <c r="H859" s="94">
        <f t="shared" si="88"/>
        <v>0</v>
      </c>
      <c r="I859" s="94">
        <f t="shared" si="90"/>
        <v>0</v>
      </c>
      <c r="J859" s="320" t="str">
        <f t="shared" si="89"/>
        <v>2090–2091</v>
      </c>
      <c r="L859" s="356"/>
      <c r="N859" s="95"/>
    </row>
    <row r="860" spans="1:14" x14ac:dyDescent="0.3">
      <c r="A860" s="354">
        <v>69884</v>
      </c>
      <c r="B860" s="92">
        <f t="shared" si="85"/>
        <v>0</v>
      </c>
      <c r="C860" s="93"/>
      <c r="D860" s="94">
        <f t="shared" si="86"/>
        <v>0</v>
      </c>
      <c r="E860" s="355">
        <f t="shared" si="84"/>
        <v>0</v>
      </c>
      <c r="F860" s="94">
        <f t="shared" si="87"/>
        <v>0</v>
      </c>
      <c r="G860" s="94">
        <f>IF(AND(C860&lt;&gt;"",SUM(G$34:G859)&lt;E$25),$E$25/$E$29,0)</f>
        <v>0</v>
      </c>
      <c r="H860" s="94">
        <f t="shared" si="88"/>
        <v>0</v>
      </c>
      <c r="I860" s="94">
        <f t="shared" si="90"/>
        <v>0</v>
      </c>
      <c r="J860" s="320" t="str">
        <f t="shared" si="89"/>
        <v>2090–2091</v>
      </c>
      <c r="L860" s="356"/>
      <c r="N860" s="95"/>
    </row>
    <row r="861" spans="1:14" x14ac:dyDescent="0.3">
      <c r="A861" s="354">
        <v>69915</v>
      </c>
      <c r="B861" s="92">
        <f t="shared" si="85"/>
        <v>0</v>
      </c>
      <c r="C861" s="93"/>
      <c r="D861" s="94">
        <f t="shared" si="86"/>
        <v>0</v>
      </c>
      <c r="E861" s="355">
        <f t="shared" si="84"/>
        <v>0</v>
      </c>
      <c r="F861" s="94">
        <f t="shared" si="87"/>
        <v>0</v>
      </c>
      <c r="G861" s="94">
        <f>IF(AND(C861&lt;&gt;"",SUM(G$34:G860)&lt;E$25),$E$25/$E$29,0)</f>
        <v>0</v>
      </c>
      <c r="H861" s="94">
        <f t="shared" si="88"/>
        <v>0</v>
      </c>
      <c r="I861" s="94">
        <f t="shared" si="90"/>
        <v>0</v>
      </c>
      <c r="J861" s="320" t="str">
        <f t="shared" si="89"/>
        <v>2090–2091</v>
      </c>
      <c r="L861" s="356"/>
      <c r="N861" s="95"/>
    </row>
    <row r="862" spans="1:14" x14ac:dyDescent="0.3">
      <c r="A862" s="354">
        <v>69945</v>
      </c>
      <c r="B862" s="92">
        <f t="shared" si="85"/>
        <v>0</v>
      </c>
      <c r="C862" s="93"/>
      <c r="D862" s="94">
        <f t="shared" si="86"/>
        <v>0</v>
      </c>
      <c r="E862" s="355">
        <f t="shared" si="84"/>
        <v>0</v>
      </c>
      <c r="F862" s="94">
        <f t="shared" si="87"/>
        <v>0</v>
      </c>
      <c r="G862" s="94">
        <f>IF(AND(C862&lt;&gt;"",SUM(G$34:G861)&lt;E$25),$E$25/$E$29,0)</f>
        <v>0</v>
      </c>
      <c r="H862" s="94">
        <f t="shared" si="88"/>
        <v>0</v>
      </c>
      <c r="I862" s="94">
        <f t="shared" si="90"/>
        <v>0</v>
      </c>
      <c r="J862" s="320" t="str">
        <f t="shared" si="89"/>
        <v>2091–2092</v>
      </c>
      <c r="L862" s="356"/>
      <c r="N862" s="95"/>
    </row>
    <row r="863" spans="1:14" x14ac:dyDescent="0.3">
      <c r="A863" s="354">
        <v>69976</v>
      </c>
      <c r="B863" s="92">
        <f t="shared" si="85"/>
        <v>0</v>
      </c>
      <c r="C863" s="93"/>
      <c r="D863" s="94">
        <f t="shared" si="86"/>
        <v>0</v>
      </c>
      <c r="E863" s="355">
        <f t="shared" si="84"/>
        <v>0</v>
      </c>
      <c r="F863" s="94">
        <f t="shared" si="87"/>
        <v>0</v>
      </c>
      <c r="G863" s="94">
        <f>IF(AND(C863&lt;&gt;"",SUM(G$34:G862)&lt;E$25),$E$25/$E$29,0)</f>
        <v>0</v>
      </c>
      <c r="H863" s="94">
        <f t="shared" si="88"/>
        <v>0</v>
      </c>
      <c r="I863" s="94">
        <f t="shared" si="90"/>
        <v>0</v>
      </c>
      <c r="J863" s="320" t="str">
        <f t="shared" si="89"/>
        <v>2091–2092</v>
      </c>
      <c r="L863" s="356"/>
      <c r="N863" s="95"/>
    </row>
    <row r="864" spans="1:14" x14ac:dyDescent="0.3">
      <c r="A864" s="354">
        <v>70007</v>
      </c>
      <c r="B864" s="92">
        <f t="shared" si="85"/>
        <v>0</v>
      </c>
      <c r="C864" s="93"/>
      <c r="D864" s="94">
        <f t="shared" si="86"/>
        <v>0</v>
      </c>
      <c r="E864" s="355">
        <f t="shared" si="84"/>
        <v>0</v>
      </c>
      <c r="F864" s="94">
        <f t="shared" si="87"/>
        <v>0</v>
      </c>
      <c r="G864" s="94">
        <f>IF(AND(C864&lt;&gt;"",SUM(G$34:G863)&lt;E$25),$E$25/$E$29,0)</f>
        <v>0</v>
      </c>
      <c r="H864" s="94">
        <f t="shared" si="88"/>
        <v>0</v>
      </c>
      <c r="I864" s="94">
        <f t="shared" si="90"/>
        <v>0</v>
      </c>
      <c r="J864" s="320" t="str">
        <f t="shared" si="89"/>
        <v>2091–2092</v>
      </c>
      <c r="L864" s="356"/>
      <c r="N864" s="95"/>
    </row>
    <row r="865" spans="1:14" x14ac:dyDescent="0.3">
      <c r="A865" s="354">
        <v>70037</v>
      </c>
      <c r="B865" s="92">
        <f t="shared" si="85"/>
        <v>0</v>
      </c>
      <c r="C865" s="93"/>
      <c r="D865" s="94">
        <f t="shared" si="86"/>
        <v>0</v>
      </c>
      <c r="E865" s="355">
        <f t="shared" si="84"/>
        <v>0</v>
      </c>
      <c r="F865" s="94">
        <f t="shared" si="87"/>
        <v>0</v>
      </c>
      <c r="G865" s="94">
        <f>IF(AND(C865&lt;&gt;"",SUM(G$34:G864)&lt;E$25),$E$25/$E$29,0)</f>
        <v>0</v>
      </c>
      <c r="H865" s="94">
        <f t="shared" si="88"/>
        <v>0</v>
      </c>
      <c r="I865" s="94">
        <f t="shared" si="90"/>
        <v>0</v>
      </c>
      <c r="J865" s="320" t="str">
        <f t="shared" si="89"/>
        <v>2091–2092</v>
      </c>
      <c r="L865" s="356"/>
      <c r="N865" s="95"/>
    </row>
    <row r="866" spans="1:14" x14ac:dyDescent="0.3">
      <c r="A866" s="354">
        <v>70068</v>
      </c>
      <c r="B866" s="92">
        <f t="shared" si="85"/>
        <v>0</v>
      </c>
      <c r="C866" s="93"/>
      <c r="D866" s="94">
        <f t="shared" si="86"/>
        <v>0</v>
      </c>
      <c r="E866" s="355">
        <f t="shared" ref="E866:E929" si="91">C866-D866</f>
        <v>0</v>
      </c>
      <c r="F866" s="94">
        <f t="shared" si="87"/>
        <v>0</v>
      </c>
      <c r="G866" s="94">
        <f>IF(AND(C866&lt;&gt;"",SUM(G$34:G865)&lt;E$25),$E$25/$E$29,0)</f>
        <v>0</v>
      </c>
      <c r="H866" s="94">
        <f t="shared" si="88"/>
        <v>0</v>
      </c>
      <c r="I866" s="94">
        <f t="shared" si="90"/>
        <v>0</v>
      </c>
      <c r="J866" s="320" t="str">
        <f t="shared" si="89"/>
        <v>2091–2092</v>
      </c>
      <c r="L866" s="356"/>
      <c r="N866" s="95"/>
    </row>
    <row r="867" spans="1:14" x14ac:dyDescent="0.3">
      <c r="A867" s="354">
        <v>70098</v>
      </c>
      <c r="B867" s="92">
        <f t="shared" ref="B867:B930" si="92">IF(C867&gt;0,C867*-1,C867)</f>
        <v>0</v>
      </c>
      <c r="C867" s="93"/>
      <c r="D867" s="94">
        <f t="shared" ref="D867:D930" si="93">IF(C867="",0,IF($E$20="Beginning",IF(C866&lt;&gt;"",$F866*$E$16/12,0),IF(C866&lt;&gt;"",$F866*$E$16/12,$E$21*$E$16/12)))</f>
        <v>0</v>
      </c>
      <c r="E867" s="355">
        <f t="shared" si="91"/>
        <v>0</v>
      </c>
      <c r="F867" s="94">
        <f t="shared" ref="F867:F930" si="94">IF(C867="",0,IF(C866="",$E$21-E867,IF(C867&lt;&gt;"",F866-E867)))</f>
        <v>0</v>
      </c>
      <c r="G867" s="94">
        <f>IF(AND(C867&lt;&gt;"",SUM(G$34:G866)&lt;E$25),$E$25/$E$29,0)</f>
        <v>0</v>
      </c>
      <c r="H867" s="94">
        <f t="shared" ref="H867:H930" si="95">IF(C867&lt;&gt;"",G867+H866,0)</f>
        <v>0</v>
      </c>
      <c r="I867" s="94">
        <f t="shared" si="90"/>
        <v>0</v>
      </c>
      <c r="J867" s="320" t="str">
        <f t="shared" ref="J867:J930" si="96">IF(OR(MONTH(A867)=1,MONTH(A867)=2,MONTH(A867)=3,MONTH(A867)=4,MONTH(A867)=5,MONTH(A867)=6),YEAR(A867)-1&amp;"–"&amp;YEAR(A867),YEAR(A867)&amp;"–"&amp;YEAR(A867)+1)</f>
        <v>2091–2092</v>
      </c>
      <c r="L867" s="356"/>
      <c r="N867" s="95"/>
    </row>
    <row r="868" spans="1:14" x14ac:dyDescent="0.3">
      <c r="A868" s="354">
        <v>70129</v>
      </c>
      <c r="B868" s="92">
        <f t="shared" si="92"/>
        <v>0</v>
      </c>
      <c r="C868" s="93"/>
      <c r="D868" s="94">
        <f t="shared" si="93"/>
        <v>0</v>
      </c>
      <c r="E868" s="355">
        <f t="shared" si="91"/>
        <v>0</v>
      </c>
      <c r="F868" s="94">
        <f t="shared" si="94"/>
        <v>0</v>
      </c>
      <c r="G868" s="94">
        <f>IF(AND(C868&lt;&gt;"",SUM(G$34:G867)&lt;E$25),$E$25/$E$29,0)</f>
        <v>0</v>
      </c>
      <c r="H868" s="94">
        <f t="shared" si="95"/>
        <v>0</v>
      </c>
      <c r="I868" s="94">
        <f t="shared" ref="I868:I931" si="97">IF(C868&lt;&gt;"",$E$25-H868,0)</f>
        <v>0</v>
      </c>
      <c r="J868" s="320" t="str">
        <f t="shared" si="96"/>
        <v>2091–2092</v>
      </c>
      <c r="L868" s="356"/>
      <c r="N868" s="95"/>
    </row>
    <row r="869" spans="1:14" x14ac:dyDescent="0.3">
      <c r="A869" s="354">
        <v>70160</v>
      </c>
      <c r="B869" s="92">
        <f t="shared" si="92"/>
        <v>0</v>
      </c>
      <c r="C869" s="93"/>
      <c r="D869" s="94">
        <f t="shared" si="93"/>
        <v>0</v>
      </c>
      <c r="E869" s="355">
        <f t="shared" si="91"/>
        <v>0</v>
      </c>
      <c r="F869" s="94">
        <f t="shared" si="94"/>
        <v>0</v>
      </c>
      <c r="G869" s="94">
        <f>IF(AND(C869&lt;&gt;"",SUM(G$34:G868)&lt;E$25),$E$25/$E$29,0)</f>
        <v>0</v>
      </c>
      <c r="H869" s="94">
        <f t="shared" si="95"/>
        <v>0</v>
      </c>
      <c r="I869" s="94">
        <f t="shared" si="97"/>
        <v>0</v>
      </c>
      <c r="J869" s="320" t="str">
        <f t="shared" si="96"/>
        <v>2091–2092</v>
      </c>
      <c r="L869" s="356"/>
      <c r="N869" s="95"/>
    </row>
    <row r="870" spans="1:14" x14ac:dyDescent="0.3">
      <c r="A870" s="354">
        <v>70189</v>
      </c>
      <c r="B870" s="92">
        <f t="shared" si="92"/>
        <v>0</v>
      </c>
      <c r="C870" s="93"/>
      <c r="D870" s="94">
        <f t="shared" si="93"/>
        <v>0</v>
      </c>
      <c r="E870" s="355">
        <f t="shared" si="91"/>
        <v>0</v>
      </c>
      <c r="F870" s="94">
        <f t="shared" si="94"/>
        <v>0</v>
      </c>
      <c r="G870" s="94">
        <f>IF(AND(C870&lt;&gt;"",SUM(G$34:G869)&lt;E$25),$E$25/$E$29,0)</f>
        <v>0</v>
      </c>
      <c r="H870" s="94">
        <f t="shared" si="95"/>
        <v>0</v>
      </c>
      <c r="I870" s="94">
        <f t="shared" si="97"/>
        <v>0</v>
      </c>
      <c r="J870" s="320" t="str">
        <f t="shared" si="96"/>
        <v>2091–2092</v>
      </c>
      <c r="L870" s="356"/>
      <c r="N870" s="95"/>
    </row>
    <row r="871" spans="1:14" x14ac:dyDescent="0.3">
      <c r="A871" s="354">
        <v>70220</v>
      </c>
      <c r="B871" s="92">
        <f t="shared" si="92"/>
        <v>0</v>
      </c>
      <c r="C871" s="93"/>
      <c r="D871" s="94">
        <f t="shared" si="93"/>
        <v>0</v>
      </c>
      <c r="E871" s="355">
        <f t="shared" si="91"/>
        <v>0</v>
      </c>
      <c r="F871" s="94">
        <f t="shared" si="94"/>
        <v>0</v>
      </c>
      <c r="G871" s="94">
        <f>IF(AND(C871&lt;&gt;"",SUM(G$34:G870)&lt;E$25),$E$25/$E$29,0)</f>
        <v>0</v>
      </c>
      <c r="H871" s="94">
        <f t="shared" si="95"/>
        <v>0</v>
      </c>
      <c r="I871" s="94">
        <f t="shared" si="97"/>
        <v>0</v>
      </c>
      <c r="J871" s="320" t="str">
        <f t="shared" si="96"/>
        <v>2091–2092</v>
      </c>
      <c r="L871" s="356"/>
      <c r="N871" s="95"/>
    </row>
    <row r="872" spans="1:14" x14ac:dyDescent="0.3">
      <c r="A872" s="354">
        <v>70250</v>
      </c>
      <c r="B872" s="92">
        <f t="shared" si="92"/>
        <v>0</v>
      </c>
      <c r="C872" s="93"/>
      <c r="D872" s="94">
        <f t="shared" si="93"/>
        <v>0</v>
      </c>
      <c r="E872" s="355">
        <f t="shared" si="91"/>
        <v>0</v>
      </c>
      <c r="F872" s="94">
        <f t="shared" si="94"/>
        <v>0</v>
      </c>
      <c r="G872" s="94">
        <f>IF(AND(C872&lt;&gt;"",SUM(G$34:G871)&lt;E$25),$E$25/$E$29,0)</f>
        <v>0</v>
      </c>
      <c r="H872" s="94">
        <f t="shared" si="95"/>
        <v>0</v>
      </c>
      <c r="I872" s="94">
        <f t="shared" si="97"/>
        <v>0</v>
      </c>
      <c r="J872" s="320" t="str">
        <f t="shared" si="96"/>
        <v>2091–2092</v>
      </c>
      <c r="L872" s="356"/>
      <c r="N872" s="95"/>
    </row>
    <row r="873" spans="1:14" x14ac:dyDescent="0.3">
      <c r="A873" s="354">
        <v>70281</v>
      </c>
      <c r="B873" s="92">
        <f t="shared" si="92"/>
        <v>0</v>
      </c>
      <c r="C873" s="93"/>
      <c r="D873" s="94">
        <f t="shared" si="93"/>
        <v>0</v>
      </c>
      <c r="E873" s="355">
        <f t="shared" si="91"/>
        <v>0</v>
      </c>
      <c r="F873" s="94">
        <f t="shared" si="94"/>
        <v>0</v>
      </c>
      <c r="G873" s="94">
        <f>IF(AND(C873&lt;&gt;"",SUM(G$34:G872)&lt;E$25),$E$25/$E$29,0)</f>
        <v>0</v>
      </c>
      <c r="H873" s="94">
        <f t="shared" si="95"/>
        <v>0</v>
      </c>
      <c r="I873" s="94">
        <f t="shared" si="97"/>
        <v>0</v>
      </c>
      <c r="J873" s="320" t="str">
        <f t="shared" si="96"/>
        <v>2091–2092</v>
      </c>
      <c r="L873" s="356"/>
      <c r="N873" s="95"/>
    </row>
    <row r="874" spans="1:14" x14ac:dyDescent="0.3">
      <c r="A874" s="354">
        <v>70311</v>
      </c>
      <c r="B874" s="92">
        <f t="shared" si="92"/>
        <v>0</v>
      </c>
      <c r="C874" s="93"/>
      <c r="D874" s="94">
        <f t="shared" si="93"/>
        <v>0</v>
      </c>
      <c r="E874" s="355">
        <f t="shared" si="91"/>
        <v>0</v>
      </c>
      <c r="F874" s="94">
        <f t="shared" si="94"/>
        <v>0</v>
      </c>
      <c r="G874" s="94">
        <f>IF(AND(C874&lt;&gt;"",SUM(G$34:G873)&lt;E$25),$E$25/$E$29,0)</f>
        <v>0</v>
      </c>
      <c r="H874" s="94">
        <f t="shared" si="95"/>
        <v>0</v>
      </c>
      <c r="I874" s="94">
        <f t="shared" si="97"/>
        <v>0</v>
      </c>
      <c r="J874" s="320" t="str">
        <f t="shared" si="96"/>
        <v>2092–2093</v>
      </c>
      <c r="L874" s="356"/>
      <c r="N874" s="95"/>
    </row>
    <row r="875" spans="1:14" x14ac:dyDescent="0.3">
      <c r="A875" s="354">
        <v>70342</v>
      </c>
      <c r="B875" s="92">
        <f t="shared" si="92"/>
        <v>0</v>
      </c>
      <c r="C875" s="93"/>
      <c r="D875" s="94">
        <f t="shared" si="93"/>
        <v>0</v>
      </c>
      <c r="E875" s="355">
        <f t="shared" si="91"/>
        <v>0</v>
      </c>
      <c r="F875" s="94">
        <f t="shared" si="94"/>
        <v>0</v>
      </c>
      <c r="G875" s="94">
        <f>IF(AND(C875&lt;&gt;"",SUM(G$34:G874)&lt;E$25),$E$25/$E$29,0)</f>
        <v>0</v>
      </c>
      <c r="H875" s="94">
        <f t="shared" si="95"/>
        <v>0</v>
      </c>
      <c r="I875" s="94">
        <f t="shared" si="97"/>
        <v>0</v>
      </c>
      <c r="J875" s="320" t="str">
        <f t="shared" si="96"/>
        <v>2092–2093</v>
      </c>
      <c r="L875" s="356"/>
      <c r="N875" s="95"/>
    </row>
    <row r="876" spans="1:14" x14ac:dyDescent="0.3">
      <c r="A876" s="354">
        <v>70373</v>
      </c>
      <c r="B876" s="92">
        <f t="shared" si="92"/>
        <v>0</v>
      </c>
      <c r="C876" s="93"/>
      <c r="D876" s="94">
        <f t="shared" si="93"/>
        <v>0</v>
      </c>
      <c r="E876" s="355">
        <f t="shared" si="91"/>
        <v>0</v>
      </c>
      <c r="F876" s="94">
        <f t="shared" si="94"/>
        <v>0</v>
      </c>
      <c r="G876" s="94">
        <f>IF(AND(C876&lt;&gt;"",SUM(G$34:G875)&lt;E$25),$E$25/$E$29,0)</f>
        <v>0</v>
      </c>
      <c r="H876" s="94">
        <f t="shared" si="95"/>
        <v>0</v>
      </c>
      <c r="I876" s="94">
        <f t="shared" si="97"/>
        <v>0</v>
      </c>
      <c r="J876" s="320" t="str">
        <f t="shared" si="96"/>
        <v>2092–2093</v>
      </c>
      <c r="L876" s="356"/>
      <c r="N876" s="95"/>
    </row>
    <row r="877" spans="1:14" x14ac:dyDescent="0.3">
      <c r="A877" s="354">
        <v>70403</v>
      </c>
      <c r="B877" s="92">
        <f t="shared" si="92"/>
        <v>0</v>
      </c>
      <c r="C877" s="93"/>
      <c r="D877" s="94">
        <f t="shared" si="93"/>
        <v>0</v>
      </c>
      <c r="E877" s="355">
        <f t="shared" si="91"/>
        <v>0</v>
      </c>
      <c r="F877" s="94">
        <f t="shared" si="94"/>
        <v>0</v>
      </c>
      <c r="G877" s="94">
        <f>IF(AND(C877&lt;&gt;"",SUM(G$34:G876)&lt;E$25),$E$25/$E$29,0)</f>
        <v>0</v>
      </c>
      <c r="H877" s="94">
        <f t="shared" si="95"/>
        <v>0</v>
      </c>
      <c r="I877" s="94">
        <f t="shared" si="97"/>
        <v>0</v>
      </c>
      <c r="J877" s="320" t="str">
        <f t="shared" si="96"/>
        <v>2092–2093</v>
      </c>
      <c r="L877" s="356"/>
      <c r="N877" s="95"/>
    </row>
    <row r="878" spans="1:14" x14ac:dyDescent="0.3">
      <c r="A878" s="354">
        <v>70434</v>
      </c>
      <c r="B878" s="92">
        <f t="shared" si="92"/>
        <v>0</v>
      </c>
      <c r="C878" s="93"/>
      <c r="D878" s="94">
        <f t="shared" si="93"/>
        <v>0</v>
      </c>
      <c r="E878" s="355">
        <f t="shared" si="91"/>
        <v>0</v>
      </c>
      <c r="F878" s="94">
        <f t="shared" si="94"/>
        <v>0</v>
      </c>
      <c r="G878" s="94">
        <f>IF(AND(C878&lt;&gt;"",SUM(G$34:G877)&lt;E$25),$E$25/$E$29,0)</f>
        <v>0</v>
      </c>
      <c r="H878" s="94">
        <f t="shared" si="95"/>
        <v>0</v>
      </c>
      <c r="I878" s="94">
        <f t="shared" si="97"/>
        <v>0</v>
      </c>
      <c r="J878" s="320" t="str">
        <f t="shared" si="96"/>
        <v>2092–2093</v>
      </c>
      <c r="L878" s="356"/>
      <c r="N878" s="95"/>
    </row>
    <row r="879" spans="1:14" x14ac:dyDescent="0.3">
      <c r="A879" s="354">
        <v>70464</v>
      </c>
      <c r="B879" s="92">
        <f t="shared" si="92"/>
        <v>0</v>
      </c>
      <c r="C879" s="93"/>
      <c r="D879" s="94">
        <f t="shared" si="93"/>
        <v>0</v>
      </c>
      <c r="E879" s="355">
        <f t="shared" si="91"/>
        <v>0</v>
      </c>
      <c r="F879" s="94">
        <f t="shared" si="94"/>
        <v>0</v>
      </c>
      <c r="G879" s="94">
        <f>IF(AND(C879&lt;&gt;"",SUM(G$34:G878)&lt;E$25),$E$25/$E$29,0)</f>
        <v>0</v>
      </c>
      <c r="H879" s="94">
        <f t="shared" si="95"/>
        <v>0</v>
      </c>
      <c r="I879" s="94">
        <f t="shared" si="97"/>
        <v>0</v>
      </c>
      <c r="J879" s="320" t="str">
        <f t="shared" si="96"/>
        <v>2092–2093</v>
      </c>
      <c r="L879" s="356"/>
      <c r="N879" s="95"/>
    </row>
    <row r="880" spans="1:14" x14ac:dyDescent="0.3">
      <c r="A880" s="354">
        <v>70495</v>
      </c>
      <c r="B880" s="92">
        <f t="shared" si="92"/>
        <v>0</v>
      </c>
      <c r="C880" s="93"/>
      <c r="D880" s="94">
        <f t="shared" si="93"/>
        <v>0</v>
      </c>
      <c r="E880" s="355">
        <f t="shared" si="91"/>
        <v>0</v>
      </c>
      <c r="F880" s="94">
        <f t="shared" si="94"/>
        <v>0</v>
      </c>
      <c r="G880" s="94">
        <f>IF(AND(C880&lt;&gt;"",SUM(G$34:G879)&lt;E$25),$E$25/$E$29,0)</f>
        <v>0</v>
      </c>
      <c r="H880" s="94">
        <f t="shared" si="95"/>
        <v>0</v>
      </c>
      <c r="I880" s="94">
        <f t="shared" si="97"/>
        <v>0</v>
      </c>
      <c r="J880" s="320" t="str">
        <f t="shared" si="96"/>
        <v>2092–2093</v>
      </c>
      <c r="L880" s="356"/>
      <c r="N880" s="95"/>
    </row>
    <row r="881" spans="1:14" x14ac:dyDescent="0.3">
      <c r="A881" s="354">
        <v>70526</v>
      </c>
      <c r="B881" s="92">
        <f t="shared" si="92"/>
        <v>0</v>
      </c>
      <c r="C881" s="93"/>
      <c r="D881" s="94">
        <f t="shared" si="93"/>
        <v>0</v>
      </c>
      <c r="E881" s="355">
        <f t="shared" si="91"/>
        <v>0</v>
      </c>
      <c r="F881" s="94">
        <f t="shared" si="94"/>
        <v>0</v>
      </c>
      <c r="G881" s="94">
        <f>IF(AND(C881&lt;&gt;"",SUM(G$34:G880)&lt;E$25),$E$25/$E$29,0)</f>
        <v>0</v>
      </c>
      <c r="H881" s="94">
        <f t="shared" si="95"/>
        <v>0</v>
      </c>
      <c r="I881" s="94">
        <f t="shared" si="97"/>
        <v>0</v>
      </c>
      <c r="J881" s="320" t="str">
        <f t="shared" si="96"/>
        <v>2092–2093</v>
      </c>
      <c r="L881" s="356"/>
      <c r="N881" s="95"/>
    </row>
    <row r="882" spans="1:14" x14ac:dyDescent="0.3">
      <c r="A882" s="354">
        <v>70554</v>
      </c>
      <c r="B882" s="92">
        <f t="shared" si="92"/>
        <v>0</v>
      </c>
      <c r="C882" s="93"/>
      <c r="D882" s="94">
        <f t="shared" si="93"/>
        <v>0</v>
      </c>
      <c r="E882" s="355">
        <f t="shared" si="91"/>
        <v>0</v>
      </c>
      <c r="F882" s="94">
        <f t="shared" si="94"/>
        <v>0</v>
      </c>
      <c r="G882" s="94">
        <f>IF(AND(C882&lt;&gt;"",SUM(G$34:G881)&lt;E$25),$E$25/$E$29,0)</f>
        <v>0</v>
      </c>
      <c r="H882" s="94">
        <f t="shared" si="95"/>
        <v>0</v>
      </c>
      <c r="I882" s="94">
        <f t="shared" si="97"/>
        <v>0</v>
      </c>
      <c r="J882" s="320" t="str">
        <f t="shared" si="96"/>
        <v>2092–2093</v>
      </c>
      <c r="L882" s="356"/>
      <c r="N882" s="95"/>
    </row>
    <row r="883" spans="1:14" x14ac:dyDescent="0.3">
      <c r="A883" s="354">
        <v>70585</v>
      </c>
      <c r="B883" s="92">
        <f t="shared" si="92"/>
        <v>0</v>
      </c>
      <c r="C883" s="93"/>
      <c r="D883" s="94">
        <f t="shared" si="93"/>
        <v>0</v>
      </c>
      <c r="E883" s="355">
        <f t="shared" si="91"/>
        <v>0</v>
      </c>
      <c r="F883" s="94">
        <f t="shared" si="94"/>
        <v>0</v>
      </c>
      <c r="G883" s="94">
        <f>IF(AND(C883&lt;&gt;"",SUM(G$34:G882)&lt;E$25),$E$25/$E$29,0)</f>
        <v>0</v>
      </c>
      <c r="H883" s="94">
        <f t="shared" si="95"/>
        <v>0</v>
      </c>
      <c r="I883" s="94">
        <f t="shared" si="97"/>
        <v>0</v>
      </c>
      <c r="J883" s="320" t="str">
        <f t="shared" si="96"/>
        <v>2092–2093</v>
      </c>
      <c r="L883" s="356"/>
      <c r="N883" s="95"/>
    </row>
    <row r="884" spans="1:14" x14ac:dyDescent="0.3">
      <c r="A884" s="354">
        <v>70615</v>
      </c>
      <c r="B884" s="92">
        <f t="shared" si="92"/>
        <v>0</v>
      </c>
      <c r="C884" s="93"/>
      <c r="D884" s="94">
        <f t="shared" si="93"/>
        <v>0</v>
      </c>
      <c r="E884" s="355">
        <f t="shared" si="91"/>
        <v>0</v>
      </c>
      <c r="F884" s="94">
        <f t="shared" si="94"/>
        <v>0</v>
      </c>
      <c r="G884" s="94">
        <f>IF(AND(C884&lt;&gt;"",SUM(G$34:G883)&lt;E$25),$E$25/$E$29,0)</f>
        <v>0</v>
      </c>
      <c r="H884" s="94">
        <f t="shared" si="95"/>
        <v>0</v>
      </c>
      <c r="I884" s="94">
        <f t="shared" si="97"/>
        <v>0</v>
      </c>
      <c r="J884" s="320" t="str">
        <f t="shared" si="96"/>
        <v>2092–2093</v>
      </c>
      <c r="L884" s="356"/>
      <c r="N884" s="95"/>
    </row>
    <row r="885" spans="1:14" x14ac:dyDescent="0.3">
      <c r="A885" s="354">
        <v>70646</v>
      </c>
      <c r="B885" s="92">
        <f t="shared" si="92"/>
        <v>0</v>
      </c>
      <c r="C885" s="93"/>
      <c r="D885" s="94">
        <f t="shared" si="93"/>
        <v>0</v>
      </c>
      <c r="E885" s="355">
        <f t="shared" si="91"/>
        <v>0</v>
      </c>
      <c r="F885" s="94">
        <f t="shared" si="94"/>
        <v>0</v>
      </c>
      <c r="G885" s="94">
        <f>IF(AND(C885&lt;&gt;"",SUM(G$34:G884)&lt;E$25),$E$25/$E$29,0)</f>
        <v>0</v>
      </c>
      <c r="H885" s="94">
        <f t="shared" si="95"/>
        <v>0</v>
      </c>
      <c r="I885" s="94">
        <f t="shared" si="97"/>
        <v>0</v>
      </c>
      <c r="J885" s="320" t="str">
        <f t="shared" si="96"/>
        <v>2092–2093</v>
      </c>
      <c r="L885" s="356"/>
      <c r="N885" s="95"/>
    </row>
    <row r="886" spans="1:14" x14ac:dyDescent="0.3">
      <c r="A886" s="354">
        <v>70676</v>
      </c>
      <c r="B886" s="92">
        <f t="shared" si="92"/>
        <v>0</v>
      </c>
      <c r="C886" s="93"/>
      <c r="D886" s="94">
        <f t="shared" si="93"/>
        <v>0</v>
      </c>
      <c r="E886" s="355">
        <f t="shared" si="91"/>
        <v>0</v>
      </c>
      <c r="F886" s="94">
        <f t="shared" si="94"/>
        <v>0</v>
      </c>
      <c r="G886" s="94">
        <f>IF(AND(C886&lt;&gt;"",SUM(G$34:G885)&lt;E$25),$E$25/$E$29,0)</f>
        <v>0</v>
      </c>
      <c r="H886" s="94">
        <f t="shared" si="95"/>
        <v>0</v>
      </c>
      <c r="I886" s="94">
        <f t="shared" si="97"/>
        <v>0</v>
      </c>
      <c r="J886" s="320" t="str">
        <f t="shared" si="96"/>
        <v>2093–2094</v>
      </c>
      <c r="L886" s="356"/>
      <c r="N886" s="95"/>
    </row>
    <row r="887" spans="1:14" x14ac:dyDescent="0.3">
      <c r="A887" s="354">
        <v>70707</v>
      </c>
      <c r="B887" s="92">
        <f t="shared" si="92"/>
        <v>0</v>
      </c>
      <c r="C887" s="93"/>
      <c r="D887" s="94">
        <f t="shared" si="93"/>
        <v>0</v>
      </c>
      <c r="E887" s="355">
        <f t="shared" si="91"/>
        <v>0</v>
      </c>
      <c r="F887" s="94">
        <f t="shared" si="94"/>
        <v>0</v>
      </c>
      <c r="G887" s="94">
        <f>IF(AND(C887&lt;&gt;"",SUM(G$34:G886)&lt;E$25),$E$25/$E$29,0)</f>
        <v>0</v>
      </c>
      <c r="H887" s="94">
        <f t="shared" si="95"/>
        <v>0</v>
      </c>
      <c r="I887" s="94">
        <f t="shared" si="97"/>
        <v>0</v>
      </c>
      <c r="J887" s="320" t="str">
        <f t="shared" si="96"/>
        <v>2093–2094</v>
      </c>
      <c r="L887" s="356"/>
      <c r="N887" s="95"/>
    </row>
    <row r="888" spans="1:14" x14ac:dyDescent="0.3">
      <c r="A888" s="354">
        <v>70738</v>
      </c>
      <c r="B888" s="92">
        <f t="shared" si="92"/>
        <v>0</v>
      </c>
      <c r="C888" s="93"/>
      <c r="D888" s="94">
        <f t="shared" si="93"/>
        <v>0</v>
      </c>
      <c r="E888" s="355">
        <f t="shared" si="91"/>
        <v>0</v>
      </c>
      <c r="F888" s="94">
        <f t="shared" si="94"/>
        <v>0</v>
      </c>
      <c r="G888" s="94">
        <f>IF(AND(C888&lt;&gt;"",SUM(G$34:G887)&lt;E$25),$E$25/$E$29,0)</f>
        <v>0</v>
      </c>
      <c r="H888" s="94">
        <f t="shared" si="95"/>
        <v>0</v>
      </c>
      <c r="I888" s="94">
        <f t="shared" si="97"/>
        <v>0</v>
      </c>
      <c r="J888" s="320" t="str">
        <f t="shared" si="96"/>
        <v>2093–2094</v>
      </c>
      <c r="L888" s="356"/>
      <c r="N888" s="95"/>
    </row>
    <row r="889" spans="1:14" x14ac:dyDescent="0.3">
      <c r="A889" s="354">
        <v>70768</v>
      </c>
      <c r="B889" s="92">
        <f t="shared" si="92"/>
        <v>0</v>
      </c>
      <c r="C889" s="93"/>
      <c r="D889" s="94">
        <f t="shared" si="93"/>
        <v>0</v>
      </c>
      <c r="E889" s="355">
        <f t="shared" si="91"/>
        <v>0</v>
      </c>
      <c r="F889" s="94">
        <f t="shared" si="94"/>
        <v>0</v>
      </c>
      <c r="G889" s="94">
        <f>IF(AND(C889&lt;&gt;"",SUM(G$34:G888)&lt;E$25),$E$25/$E$29,0)</f>
        <v>0</v>
      </c>
      <c r="H889" s="94">
        <f t="shared" si="95"/>
        <v>0</v>
      </c>
      <c r="I889" s="94">
        <f t="shared" si="97"/>
        <v>0</v>
      </c>
      <c r="J889" s="320" t="str">
        <f t="shared" si="96"/>
        <v>2093–2094</v>
      </c>
      <c r="L889" s="356"/>
      <c r="N889" s="95"/>
    </row>
    <row r="890" spans="1:14" x14ac:dyDescent="0.3">
      <c r="A890" s="354">
        <v>70799</v>
      </c>
      <c r="B890" s="92">
        <f t="shared" si="92"/>
        <v>0</v>
      </c>
      <c r="C890" s="93"/>
      <c r="D890" s="94">
        <f t="shared" si="93"/>
        <v>0</v>
      </c>
      <c r="E890" s="355">
        <f t="shared" si="91"/>
        <v>0</v>
      </c>
      <c r="F890" s="94">
        <f t="shared" si="94"/>
        <v>0</v>
      </c>
      <c r="G890" s="94">
        <f>IF(AND(C890&lt;&gt;"",SUM(G$34:G889)&lt;E$25),$E$25/$E$29,0)</f>
        <v>0</v>
      </c>
      <c r="H890" s="94">
        <f t="shared" si="95"/>
        <v>0</v>
      </c>
      <c r="I890" s="94">
        <f t="shared" si="97"/>
        <v>0</v>
      </c>
      <c r="J890" s="320" t="str">
        <f t="shared" si="96"/>
        <v>2093–2094</v>
      </c>
      <c r="L890" s="356"/>
      <c r="N890" s="95"/>
    </row>
    <row r="891" spans="1:14" x14ac:dyDescent="0.3">
      <c r="A891" s="354">
        <v>70829</v>
      </c>
      <c r="B891" s="92">
        <f t="shared" si="92"/>
        <v>0</v>
      </c>
      <c r="C891" s="93"/>
      <c r="D891" s="94">
        <f t="shared" si="93"/>
        <v>0</v>
      </c>
      <c r="E891" s="355">
        <f t="shared" si="91"/>
        <v>0</v>
      </c>
      <c r="F891" s="94">
        <f t="shared" si="94"/>
        <v>0</v>
      </c>
      <c r="G891" s="94">
        <f>IF(AND(C891&lt;&gt;"",SUM(G$34:G890)&lt;E$25),$E$25/$E$29,0)</f>
        <v>0</v>
      </c>
      <c r="H891" s="94">
        <f t="shared" si="95"/>
        <v>0</v>
      </c>
      <c r="I891" s="94">
        <f t="shared" si="97"/>
        <v>0</v>
      </c>
      <c r="J891" s="320" t="str">
        <f t="shared" si="96"/>
        <v>2093–2094</v>
      </c>
      <c r="L891" s="356"/>
      <c r="N891" s="95"/>
    </row>
    <row r="892" spans="1:14" x14ac:dyDescent="0.3">
      <c r="A892" s="354">
        <v>70860</v>
      </c>
      <c r="B892" s="92">
        <f t="shared" si="92"/>
        <v>0</v>
      </c>
      <c r="C892" s="93"/>
      <c r="D892" s="94">
        <f t="shared" si="93"/>
        <v>0</v>
      </c>
      <c r="E892" s="355">
        <f t="shared" si="91"/>
        <v>0</v>
      </c>
      <c r="F892" s="94">
        <f t="shared" si="94"/>
        <v>0</v>
      </c>
      <c r="G892" s="94">
        <f>IF(AND(C892&lt;&gt;"",SUM(G$34:G891)&lt;E$25),$E$25/$E$29,0)</f>
        <v>0</v>
      </c>
      <c r="H892" s="94">
        <f t="shared" si="95"/>
        <v>0</v>
      </c>
      <c r="I892" s="94">
        <f t="shared" si="97"/>
        <v>0</v>
      </c>
      <c r="J892" s="320" t="str">
        <f t="shared" si="96"/>
        <v>2093–2094</v>
      </c>
      <c r="L892" s="356"/>
      <c r="N892" s="95"/>
    </row>
    <row r="893" spans="1:14" x14ac:dyDescent="0.3">
      <c r="A893" s="354">
        <v>70891</v>
      </c>
      <c r="B893" s="92">
        <f t="shared" si="92"/>
        <v>0</v>
      </c>
      <c r="C893" s="93"/>
      <c r="D893" s="94">
        <f t="shared" si="93"/>
        <v>0</v>
      </c>
      <c r="E893" s="355">
        <f t="shared" si="91"/>
        <v>0</v>
      </c>
      <c r="F893" s="94">
        <f t="shared" si="94"/>
        <v>0</v>
      </c>
      <c r="G893" s="94">
        <f>IF(AND(C893&lt;&gt;"",SUM(G$34:G892)&lt;E$25),$E$25/$E$29,0)</f>
        <v>0</v>
      </c>
      <c r="H893" s="94">
        <f t="shared" si="95"/>
        <v>0</v>
      </c>
      <c r="I893" s="94">
        <f t="shared" si="97"/>
        <v>0</v>
      </c>
      <c r="J893" s="320" t="str">
        <f t="shared" si="96"/>
        <v>2093–2094</v>
      </c>
      <c r="L893" s="356"/>
      <c r="N893" s="95"/>
    </row>
    <row r="894" spans="1:14" x14ac:dyDescent="0.3">
      <c r="A894" s="354">
        <v>70919</v>
      </c>
      <c r="B894" s="92">
        <f t="shared" si="92"/>
        <v>0</v>
      </c>
      <c r="C894" s="93"/>
      <c r="D894" s="94">
        <f t="shared" si="93"/>
        <v>0</v>
      </c>
      <c r="E894" s="355">
        <f t="shared" si="91"/>
        <v>0</v>
      </c>
      <c r="F894" s="94">
        <f t="shared" si="94"/>
        <v>0</v>
      </c>
      <c r="G894" s="94">
        <f>IF(AND(C894&lt;&gt;"",SUM(G$34:G893)&lt;E$25),$E$25/$E$29,0)</f>
        <v>0</v>
      </c>
      <c r="H894" s="94">
        <f t="shared" si="95"/>
        <v>0</v>
      </c>
      <c r="I894" s="94">
        <f t="shared" si="97"/>
        <v>0</v>
      </c>
      <c r="J894" s="320" t="str">
        <f t="shared" si="96"/>
        <v>2093–2094</v>
      </c>
      <c r="L894" s="356"/>
      <c r="N894" s="95"/>
    </row>
    <row r="895" spans="1:14" x14ac:dyDescent="0.3">
      <c r="A895" s="354">
        <v>70950</v>
      </c>
      <c r="B895" s="92">
        <f t="shared" si="92"/>
        <v>0</v>
      </c>
      <c r="C895" s="93"/>
      <c r="D895" s="94">
        <f t="shared" si="93"/>
        <v>0</v>
      </c>
      <c r="E895" s="355">
        <f t="shared" si="91"/>
        <v>0</v>
      </c>
      <c r="F895" s="94">
        <f t="shared" si="94"/>
        <v>0</v>
      </c>
      <c r="G895" s="94">
        <f>IF(AND(C895&lt;&gt;"",SUM(G$34:G894)&lt;E$25),$E$25/$E$29,0)</f>
        <v>0</v>
      </c>
      <c r="H895" s="94">
        <f t="shared" si="95"/>
        <v>0</v>
      </c>
      <c r="I895" s="94">
        <f t="shared" si="97"/>
        <v>0</v>
      </c>
      <c r="J895" s="320" t="str">
        <f t="shared" si="96"/>
        <v>2093–2094</v>
      </c>
      <c r="L895" s="356"/>
      <c r="N895" s="95"/>
    </row>
    <row r="896" spans="1:14" x14ac:dyDescent="0.3">
      <c r="A896" s="354">
        <v>70980</v>
      </c>
      <c r="B896" s="92">
        <f t="shared" si="92"/>
        <v>0</v>
      </c>
      <c r="C896" s="93"/>
      <c r="D896" s="94">
        <f t="shared" si="93"/>
        <v>0</v>
      </c>
      <c r="E896" s="355">
        <f t="shared" si="91"/>
        <v>0</v>
      </c>
      <c r="F896" s="94">
        <f t="shared" si="94"/>
        <v>0</v>
      </c>
      <c r="G896" s="94">
        <f>IF(AND(C896&lt;&gt;"",SUM(G$34:G895)&lt;E$25),$E$25/$E$29,0)</f>
        <v>0</v>
      </c>
      <c r="H896" s="94">
        <f t="shared" si="95"/>
        <v>0</v>
      </c>
      <c r="I896" s="94">
        <f t="shared" si="97"/>
        <v>0</v>
      </c>
      <c r="J896" s="320" t="str">
        <f t="shared" si="96"/>
        <v>2093–2094</v>
      </c>
      <c r="L896" s="356"/>
      <c r="N896" s="95"/>
    </row>
    <row r="897" spans="1:14" x14ac:dyDescent="0.3">
      <c r="A897" s="354">
        <v>71011</v>
      </c>
      <c r="B897" s="92">
        <f t="shared" si="92"/>
        <v>0</v>
      </c>
      <c r="C897" s="93"/>
      <c r="D897" s="94">
        <f t="shared" si="93"/>
        <v>0</v>
      </c>
      <c r="E897" s="355">
        <f t="shared" si="91"/>
        <v>0</v>
      </c>
      <c r="F897" s="94">
        <f t="shared" si="94"/>
        <v>0</v>
      </c>
      <c r="G897" s="94">
        <f>IF(AND(C897&lt;&gt;"",SUM(G$34:G896)&lt;E$25),$E$25/$E$29,0)</f>
        <v>0</v>
      </c>
      <c r="H897" s="94">
        <f t="shared" si="95"/>
        <v>0</v>
      </c>
      <c r="I897" s="94">
        <f t="shared" si="97"/>
        <v>0</v>
      </c>
      <c r="J897" s="320" t="str">
        <f t="shared" si="96"/>
        <v>2093–2094</v>
      </c>
      <c r="L897" s="356"/>
      <c r="N897" s="95"/>
    </row>
    <row r="898" spans="1:14" x14ac:dyDescent="0.3">
      <c r="A898" s="354">
        <v>71041</v>
      </c>
      <c r="B898" s="92">
        <f t="shared" si="92"/>
        <v>0</v>
      </c>
      <c r="C898" s="93"/>
      <c r="D898" s="94">
        <f t="shared" si="93"/>
        <v>0</v>
      </c>
      <c r="E898" s="355">
        <f t="shared" si="91"/>
        <v>0</v>
      </c>
      <c r="F898" s="94">
        <f t="shared" si="94"/>
        <v>0</v>
      </c>
      <c r="G898" s="94">
        <f>IF(AND(C898&lt;&gt;"",SUM(G$34:G897)&lt;E$25),$E$25/$E$29,0)</f>
        <v>0</v>
      </c>
      <c r="H898" s="94">
        <f t="shared" si="95"/>
        <v>0</v>
      </c>
      <c r="I898" s="94">
        <f t="shared" si="97"/>
        <v>0</v>
      </c>
      <c r="J898" s="320" t="str">
        <f t="shared" si="96"/>
        <v>2094–2095</v>
      </c>
      <c r="L898" s="356"/>
      <c r="N898" s="95"/>
    </row>
    <row r="899" spans="1:14" x14ac:dyDescent="0.3">
      <c r="A899" s="354">
        <v>71072</v>
      </c>
      <c r="B899" s="92">
        <f t="shared" si="92"/>
        <v>0</v>
      </c>
      <c r="C899" s="93"/>
      <c r="D899" s="94">
        <f t="shared" si="93"/>
        <v>0</v>
      </c>
      <c r="E899" s="355">
        <f t="shared" si="91"/>
        <v>0</v>
      </c>
      <c r="F899" s="94">
        <f t="shared" si="94"/>
        <v>0</v>
      </c>
      <c r="G899" s="94">
        <f>IF(AND(C899&lt;&gt;"",SUM(G$34:G898)&lt;E$25),$E$25/$E$29,0)</f>
        <v>0</v>
      </c>
      <c r="H899" s="94">
        <f t="shared" si="95"/>
        <v>0</v>
      </c>
      <c r="I899" s="94">
        <f t="shared" si="97"/>
        <v>0</v>
      </c>
      <c r="J899" s="320" t="str">
        <f t="shared" si="96"/>
        <v>2094–2095</v>
      </c>
      <c r="L899" s="356"/>
      <c r="N899" s="95"/>
    </row>
    <row r="900" spans="1:14" x14ac:dyDescent="0.3">
      <c r="A900" s="354">
        <v>71103</v>
      </c>
      <c r="B900" s="92">
        <f t="shared" si="92"/>
        <v>0</v>
      </c>
      <c r="C900" s="93"/>
      <c r="D900" s="94">
        <f t="shared" si="93"/>
        <v>0</v>
      </c>
      <c r="E900" s="355">
        <f t="shared" si="91"/>
        <v>0</v>
      </c>
      <c r="F900" s="94">
        <f t="shared" si="94"/>
        <v>0</v>
      </c>
      <c r="G900" s="94">
        <f>IF(AND(C900&lt;&gt;"",SUM(G$34:G899)&lt;E$25),$E$25/$E$29,0)</f>
        <v>0</v>
      </c>
      <c r="H900" s="94">
        <f t="shared" si="95"/>
        <v>0</v>
      </c>
      <c r="I900" s="94">
        <f t="shared" si="97"/>
        <v>0</v>
      </c>
      <c r="J900" s="320" t="str">
        <f t="shared" si="96"/>
        <v>2094–2095</v>
      </c>
      <c r="L900" s="356"/>
      <c r="N900" s="95"/>
    </row>
    <row r="901" spans="1:14" x14ac:dyDescent="0.3">
      <c r="A901" s="354">
        <v>71133</v>
      </c>
      <c r="B901" s="92">
        <f t="shared" si="92"/>
        <v>0</v>
      </c>
      <c r="C901" s="93"/>
      <c r="D901" s="94">
        <f t="shared" si="93"/>
        <v>0</v>
      </c>
      <c r="E901" s="355">
        <f t="shared" si="91"/>
        <v>0</v>
      </c>
      <c r="F901" s="94">
        <f t="shared" si="94"/>
        <v>0</v>
      </c>
      <c r="G901" s="94">
        <f>IF(AND(C901&lt;&gt;"",SUM(G$34:G900)&lt;E$25),$E$25/$E$29,0)</f>
        <v>0</v>
      </c>
      <c r="H901" s="94">
        <f t="shared" si="95"/>
        <v>0</v>
      </c>
      <c r="I901" s="94">
        <f t="shared" si="97"/>
        <v>0</v>
      </c>
      <c r="J901" s="320" t="str">
        <f t="shared" si="96"/>
        <v>2094–2095</v>
      </c>
      <c r="L901" s="356"/>
      <c r="N901" s="95"/>
    </row>
    <row r="902" spans="1:14" x14ac:dyDescent="0.3">
      <c r="A902" s="354">
        <v>71164</v>
      </c>
      <c r="B902" s="92">
        <f t="shared" si="92"/>
        <v>0</v>
      </c>
      <c r="C902" s="93"/>
      <c r="D902" s="94">
        <f t="shared" si="93"/>
        <v>0</v>
      </c>
      <c r="E902" s="355">
        <f t="shared" si="91"/>
        <v>0</v>
      </c>
      <c r="F902" s="94">
        <f t="shared" si="94"/>
        <v>0</v>
      </c>
      <c r="G902" s="94">
        <f>IF(AND(C902&lt;&gt;"",SUM(G$34:G901)&lt;E$25),$E$25/$E$29,0)</f>
        <v>0</v>
      </c>
      <c r="H902" s="94">
        <f t="shared" si="95"/>
        <v>0</v>
      </c>
      <c r="I902" s="94">
        <f t="shared" si="97"/>
        <v>0</v>
      </c>
      <c r="J902" s="320" t="str">
        <f t="shared" si="96"/>
        <v>2094–2095</v>
      </c>
      <c r="L902" s="356"/>
      <c r="N902" s="95"/>
    </row>
    <row r="903" spans="1:14" x14ac:dyDescent="0.3">
      <c r="A903" s="354">
        <v>71194</v>
      </c>
      <c r="B903" s="92">
        <f t="shared" si="92"/>
        <v>0</v>
      </c>
      <c r="C903" s="93"/>
      <c r="D903" s="94">
        <f t="shared" si="93"/>
        <v>0</v>
      </c>
      <c r="E903" s="355">
        <f t="shared" si="91"/>
        <v>0</v>
      </c>
      <c r="F903" s="94">
        <f t="shared" si="94"/>
        <v>0</v>
      </c>
      <c r="G903" s="94">
        <f>IF(AND(C903&lt;&gt;"",SUM(G$34:G902)&lt;E$25),$E$25/$E$29,0)</f>
        <v>0</v>
      </c>
      <c r="H903" s="94">
        <f t="shared" si="95"/>
        <v>0</v>
      </c>
      <c r="I903" s="94">
        <f t="shared" si="97"/>
        <v>0</v>
      </c>
      <c r="J903" s="320" t="str">
        <f t="shared" si="96"/>
        <v>2094–2095</v>
      </c>
      <c r="L903" s="356"/>
      <c r="N903" s="95"/>
    </row>
    <row r="904" spans="1:14" x14ac:dyDescent="0.3">
      <c r="A904" s="354">
        <v>71225</v>
      </c>
      <c r="B904" s="92">
        <f t="shared" si="92"/>
        <v>0</v>
      </c>
      <c r="C904" s="93"/>
      <c r="D904" s="94">
        <f t="shared" si="93"/>
        <v>0</v>
      </c>
      <c r="E904" s="355">
        <f t="shared" si="91"/>
        <v>0</v>
      </c>
      <c r="F904" s="94">
        <f t="shared" si="94"/>
        <v>0</v>
      </c>
      <c r="G904" s="94">
        <f>IF(AND(C904&lt;&gt;"",SUM(G$34:G903)&lt;E$25),$E$25/$E$29,0)</f>
        <v>0</v>
      </c>
      <c r="H904" s="94">
        <f t="shared" si="95"/>
        <v>0</v>
      </c>
      <c r="I904" s="94">
        <f t="shared" si="97"/>
        <v>0</v>
      </c>
      <c r="J904" s="320" t="str">
        <f t="shared" si="96"/>
        <v>2094–2095</v>
      </c>
      <c r="L904" s="356"/>
      <c r="N904" s="95"/>
    </row>
    <row r="905" spans="1:14" x14ac:dyDescent="0.3">
      <c r="A905" s="354">
        <v>71256</v>
      </c>
      <c r="B905" s="92">
        <f t="shared" si="92"/>
        <v>0</v>
      </c>
      <c r="C905" s="93"/>
      <c r="D905" s="94">
        <f t="shared" si="93"/>
        <v>0</v>
      </c>
      <c r="E905" s="355">
        <f t="shared" si="91"/>
        <v>0</v>
      </c>
      <c r="F905" s="94">
        <f t="shared" si="94"/>
        <v>0</v>
      </c>
      <c r="G905" s="94">
        <f>IF(AND(C905&lt;&gt;"",SUM(G$34:G904)&lt;E$25),$E$25/$E$29,0)</f>
        <v>0</v>
      </c>
      <c r="H905" s="94">
        <f t="shared" si="95"/>
        <v>0</v>
      </c>
      <c r="I905" s="94">
        <f t="shared" si="97"/>
        <v>0</v>
      </c>
      <c r="J905" s="320" t="str">
        <f t="shared" si="96"/>
        <v>2094–2095</v>
      </c>
      <c r="L905" s="356"/>
      <c r="N905" s="95"/>
    </row>
    <row r="906" spans="1:14" x14ac:dyDescent="0.3">
      <c r="A906" s="354">
        <v>71284</v>
      </c>
      <c r="B906" s="92">
        <f t="shared" si="92"/>
        <v>0</v>
      </c>
      <c r="C906" s="93"/>
      <c r="D906" s="94">
        <f t="shared" si="93"/>
        <v>0</v>
      </c>
      <c r="E906" s="355">
        <f t="shared" si="91"/>
        <v>0</v>
      </c>
      <c r="F906" s="94">
        <f t="shared" si="94"/>
        <v>0</v>
      </c>
      <c r="G906" s="94">
        <f>IF(AND(C906&lt;&gt;"",SUM(G$34:G905)&lt;E$25),$E$25/$E$29,0)</f>
        <v>0</v>
      </c>
      <c r="H906" s="94">
        <f t="shared" si="95"/>
        <v>0</v>
      </c>
      <c r="I906" s="94">
        <f t="shared" si="97"/>
        <v>0</v>
      </c>
      <c r="J906" s="320" t="str">
        <f t="shared" si="96"/>
        <v>2094–2095</v>
      </c>
      <c r="L906" s="356"/>
      <c r="N906" s="95"/>
    </row>
    <row r="907" spans="1:14" x14ac:dyDescent="0.3">
      <c r="A907" s="354">
        <v>71315</v>
      </c>
      <c r="B907" s="92">
        <f t="shared" si="92"/>
        <v>0</v>
      </c>
      <c r="C907" s="93"/>
      <c r="D907" s="94">
        <f t="shared" si="93"/>
        <v>0</v>
      </c>
      <c r="E907" s="355">
        <f t="shared" si="91"/>
        <v>0</v>
      </c>
      <c r="F907" s="94">
        <f t="shared" si="94"/>
        <v>0</v>
      </c>
      <c r="G907" s="94">
        <f>IF(AND(C907&lt;&gt;"",SUM(G$34:G906)&lt;E$25),$E$25/$E$29,0)</f>
        <v>0</v>
      </c>
      <c r="H907" s="94">
        <f t="shared" si="95"/>
        <v>0</v>
      </c>
      <c r="I907" s="94">
        <f t="shared" si="97"/>
        <v>0</v>
      </c>
      <c r="J907" s="320" t="str">
        <f t="shared" si="96"/>
        <v>2094–2095</v>
      </c>
      <c r="L907" s="356"/>
      <c r="N907" s="95"/>
    </row>
    <row r="908" spans="1:14" x14ac:dyDescent="0.3">
      <c r="A908" s="354">
        <v>71345</v>
      </c>
      <c r="B908" s="92">
        <f t="shared" si="92"/>
        <v>0</v>
      </c>
      <c r="C908" s="93"/>
      <c r="D908" s="94">
        <f t="shared" si="93"/>
        <v>0</v>
      </c>
      <c r="E908" s="355">
        <f t="shared" si="91"/>
        <v>0</v>
      </c>
      <c r="F908" s="94">
        <f t="shared" si="94"/>
        <v>0</v>
      </c>
      <c r="G908" s="94">
        <f>IF(AND(C908&lt;&gt;"",SUM(G$34:G907)&lt;E$25),$E$25/$E$29,0)</f>
        <v>0</v>
      </c>
      <c r="H908" s="94">
        <f t="shared" si="95"/>
        <v>0</v>
      </c>
      <c r="I908" s="94">
        <f t="shared" si="97"/>
        <v>0</v>
      </c>
      <c r="J908" s="320" t="str">
        <f t="shared" si="96"/>
        <v>2094–2095</v>
      </c>
      <c r="L908" s="356"/>
      <c r="N908" s="95"/>
    </row>
    <row r="909" spans="1:14" x14ac:dyDescent="0.3">
      <c r="A909" s="354">
        <v>71376</v>
      </c>
      <c r="B909" s="92">
        <f t="shared" si="92"/>
        <v>0</v>
      </c>
      <c r="C909" s="93"/>
      <c r="D909" s="94">
        <f t="shared" si="93"/>
        <v>0</v>
      </c>
      <c r="E909" s="355">
        <f t="shared" si="91"/>
        <v>0</v>
      </c>
      <c r="F909" s="94">
        <f t="shared" si="94"/>
        <v>0</v>
      </c>
      <c r="G909" s="94">
        <f>IF(AND(C909&lt;&gt;"",SUM(G$34:G908)&lt;E$25),$E$25/$E$29,0)</f>
        <v>0</v>
      </c>
      <c r="H909" s="94">
        <f t="shared" si="95"/>
        <v>0</v>
      </c>
      <c r="I909" s="94">
        <f t="shared" si="97"/>
        <v>0</v>
      </c>
      <c r="J909" s="320" t="str">
        <f t="shared" si="96"/>
        <v>2094–2095</v>
      </c>
      <c r="L909" s="356"/>
      <c r="N909" s="95"/>
    </row>
    <row r="910" spans="1:14" x14ac:dyDescent="0.3">
      <c r="A910" s="354">
        <v>71406</v>
      </c>
      <c r="B910" s="92">
        <f t="shared" si="92"/>
        <v>0</v>
      </c>
      <c r="C910" s="93"/>
      <c r="D910" s="94">
        <f t="shared" si="93"/>
        <v>0</v>
      </c>
      <c r="E910" s="355">
        <f t="shared" si="91"/>
        <v>0</v>
      </c>
      <c r="F910" s="94">
        <f t="shared" si="94"/>
        <v>0</v>
      </c>
      <c r="G910" s="94">
        <f>IF(AND(C910&lt;&gt;"",SUM(G$34:G909)&lt;E$25),$E$25/$E$29,0)</f>
        <v>0</v>
      </c>
      <c r="H910" s="94">
        <f t="shared" si="95"/>
        <v>0</v>
      </c>
      <c r="I910" s="94">
        <f t="shared" si="97"/>
        <v>0</v>
      </c>
      <c r="J910" s="320" t="str">
        <f t="shared" si="96"/>
        <v>2095–2096</v>
      </c>
      <c r="L910" s="356"/>
      <c r="N910" s="95"/>
    </row>
    <row r="911" spans="1:14" x14ac:dyDescent="0.3">
      <c r="A911" s="354">
        <v>71437</v>
      </c>
      <c r="B911" s="92">
        <f t="shared" si="92"/>
        <v>0</v>
      </c>
      <c r="C911" s="93"/>
      <c r="D911" s="94">
        <f t="shared" si="93"/>
        <v>0</v>
      </c>
      <c r="E911" s="355">
        <f t="shared" si="91"/>
        <v>0</v>
      </c>
      <c r="F911" s="94">
        <f t="shared" si="94"/>
        <v>0</v>
      </c>
      <c r="G911" s="94">
        <f>IF(AND(C911&lt;&gt;"",SUM(G$34:G910)&lt;E$25),$E$25/$E$29,0)</f>
        <v>0</v>
      </c>
      <c r="H911" s="94">
        <f t="shared" si="95"/>
        <v>0</v>
      </c>
      <c r="I911" s="94">
        <f t="shared" si="97"/>
        <v>0</v>
      </c>
      <c r="J911" s="320" t="str">
        <f t="shared" si="96"/>
        <v>2095–2096</v>
      </c>
      <c r="L911" s="356"/>
      <c r="N911" s="95"/>
    </row>
    <row r="912" spans="1:14" x14ac:dyDescent="0.3">
      <c r="A912" s="354">
        <v>71468</v>
      </c>
      <c r="B912" s="92">
        <f t="shared" si="92"/>
        <v>0</v>
      </c>
      <c r="C912" s="93"/>
      <c r="D912" s="94">
        <f t="shared" si="93"/>
        <v>0</v>
      </c>
      <c r="E912" s="355">
        <f t="shared" si="91"/>
        <v>0</v>
      </c>
      <c r="F912" s="94">
        <f t="shared" si="94"/>
        <v>0</v>
      </c>
      <c r="G912" s="94">
        <f>IF(AND(C912&lt;&gt;"",SUM(G$34:G911)&lt;E$25),$E$25/$E$29,0)</f>
        <v>0</v>
      </c>
      <c r="H912" s="94">
        <f t="shared" si="95"/>
        <v>0</v>
      </c>
      <c r="I912" s="94">
        <f t="shared" si="97"/>
        <v>0</v>
      </c>
      <c r="J912" s="320" t="str">
        <f t="shared" si="96"/>
        <v>2095–2096</v>
      </c>
      <c r="L912" s="356"/>
      <c r="N912" s="95"/>
    </row>
    <row r="913" spans="1:14" x14ac:dyDescent="0.3">
      <c r="A913" s="354">
        <v>71498</v>
      </c>
      <c r="B913" s="92">
        <f t="shared" si="92"/>
        <v>0</v>
      </c>
      <c r="C913" s="93"/>
      <c r="D913" s="94">
        <f t="shared" si="93"/>
        <v>0</v>
      </c>
      <c r="E913" s="355">
        <f t="shared" si="91"/>
        <v>0</v>
      </c>
      <c r="F913" s="94">
        <f t="shared" si="94"/>
        <v>0</v>
      </c>
      <c r="G913" s="94">
        <f>IF(AND(C913&lt;&gt;"",SUM(G$34:G912)&lt;E$25),$E$25/$E$29,0)</f>
        <v>0</v>
      </c>
      <c r="H913" s="94">
        <f t="shared" si="95"/>
        <v>0</v>
      </c>
      <c r="I913" s="94">
        <f t="shared" si="97"/>
        <v>0</v>
      </c>
      <c r="J913" s="320" t="str">
        <f t="shared" si="96"/>
        <v>2095–2096</v>
      </c>
      <c r="L913" s="356"/>
      <c r="N913" s="95"/>
    </row>
    <row r="914" spans="1:14" x14ac:dyDescent="0.3">
      <c r="A914" s="354">
        <v>71529</v>
      </c>
      <c r="B914" s="92">
        <f t="shared" si="92"/>
        <v>0</v>
      </c>
      <c r="C914" s="93"/>
      <c r="D914" s="94">
        <f t="shared" si="93"/>
        <v>0</v>
      </c>
      <c r="E914" s="355">
        <f t="shared" si="91"/>
        <v>0</v>
      </c>
      <c r="F914" s="94">
        <f t="shared" si="94"/>
        <v>0</v>
      </c>
      <c r="G914" s="94">
        <f>IF(AND(C914&lt;&gt;"",SUM(G$34:G913)&lt;E$25),$E$25/$E$29,0)</f>
        <v>0</v>
      </c>
      <c r="H914" s="94">
        <f t="shared" si="95"/>
        <v>0</v>
      </c>
      <c r="I914" s="94">
        <f t="shared" si="97"/>
        <v>0</v>
      </c>
      <c r="J914" s="320" t="str">
        <f t="shared" si="96"/>
        <v>2095–2096</v>
      </c>
      <c r="L914" s="356"/>
      <c r="N914" s="95"/>
    </row>
    <row r="915" spans="1:14" x14ac:dyDescent="0.3">
      <c r="A915" s="354">
        <v>71559</v>
      </c>
      <c r="B915" s="92">
        <f t="shared" si="92"/>
        <v>0</v>
      </c>
      <c r="C915" s="93"/>
      <c r="D915" s="94">
        <f t="shared" si="93"/>
        <v>0</v>
      </c>
      <c r="E915" s="355">
        <f t="shared" si="91"/>
        <v>0</v>
      </c>
      <c r="F915" s="94">
        <f t="shared" si="94"/>
        <v>0</v>
      </c>
      <c r="G915" s="94">
        <f>IF(AND(C915&lt;&gt;"",SUM(G$34:G914)&lt;E$25),$E$25/$E$29,0)</f>
        <v>0</v>
      </c>
      <c r="H915" s="94">
        <f t="shared" si="95"/>
        <v>0</v>
      </c>
      <c r="I915" s="94">
        <f t="shared" si="97"/>
        <v>0</v>
      </c>
      <c r="J915" s="320" t="str">
        <f t="shared" si="96"/>
        <v>2095–2096</v>
      </c>
      <c r="L915" s="356"/>
      <c r="N915" s="95"/>
    </row>
    <row r="916" spans="1:14" x14ac:dyDescent="0.3">
      <c r="A916" s="354">
        <v>71590</v>
      </c>
      <c r="B916" s="92">
        <f t="shared" si="92"/>
        <v>0</v>
      </c>
      <c r="C916" s="93"/>
      <c r="D916" s="94">
        <f t="shared" si="93"/>
        <v>0</v>
      </c>
      <c r="E916" s="355">
        <f t="shared" si="91"/>
        <v>0</v>
      </c>
      <c r="F916" s="94">
        <f t="shared" si="94"/>
        <v>0</v>
      </c>
      <c r="G916" s="94">
        <f>IF(AND(C916&lt;&gt;"",SUM(G$34:G915)&lt;E$25),$E$25/$E$29,0)</f>
        <v>0</v>
      </c>
      <c r="H916" s="94">
        <f t="shared" si="95"/>
        <v>0</v>
      </c>
      <c r="I916" s="94">
        <f t="shared" si="97"/>
        <v>0</v>
      </c>
      <c r="J916" s="320" t="str">
        <f t="shared" si="96"/>
        <v>2095–2096</v>
      </c>
      <c r="L916" s="356"/>
      <c r="N916" s="95"/>
    </row>
    <row r="917" spans="1:14" x14ac:dyDescent="0.3">
      <c r="A917" s="354">
        <v>71621</v>
      </c>
      <c r="B917" s="92">
        <f t="shared" si="92"/>
        <v>0</v>
      </c>
      <c r="C917" s="93"/>
      <c r="D917" s="94">
        <f t="shared" si="93"/>
        <v>0</v>
      </c>
      <c r="E917" s="355">
        <f t="shared" si="91"/>
        <v>0</v>
      </c>
      <c r="F917" s="94">
        <f t="shared" si="94"/>
        <v>0</v>
      </c>
      <c r="G917" s="94">
        <f>IF(AND(C917&lt;&gt;"",SUM(G$34:G916)&lt;E$25),$E$25/$E$29,0)</f>
        <v>0</v>
      </c>
      <c r="H917" s="94">
        <f t="shared" si="95"/>
        <v>0</v>
      </c>
      <c r="I917" s="94">
        <f t="shared" si="97"/>
        <v>0</v>
      </c>
      <c r="J917" s="320" t="str">
        <f t="shared" si="96"/>
        <v>2095–2096</v>
      </c>
      <c r="L917" s="356"/>
      <c r="N917" s="95"/>
    </row>
    <row r="918" spans="1:14" x14ac:dyDescent="0.3">
      <c r="A918" s="354">
        <v>71650</v>
      </c>
      <c r="B918" s="92">
        <f t="shared" si="92"/>
        <v>0</v>
      </c>
      <c r="C918" s="93"/>
      <c r="D918" s="94">
        <f t="shared" si="93"/>
        <v>0</v>
      </c>
      <c r="E918" s="355">
        <f t="shared" si="91"/>
        <v>0</v>
      </c>
      <c r="F918" s="94">
        <f t="shared" si="94"/>
        <v>0</v>
      </c>
      <c r="G918" s="94">
        <f>IF(AND(C918&lt;&gt;"",SUM(G$34:G917)&lt;E$25),$E$25/$E$29,0)</f>
        <v>0</v>
      </c>
      <c r="H918" s="94">
        <f t="shared" si="95"/>
        <v>0</v>
      </c>
      <c r="I918" s="94">
        <f t="shared" si="97"/>
        <v>0</v>
      </c>
      <c r="J918" s="320" t="str">
        <f t="shared" si="96"/>
        <v>2095–2096</v>
      </c>
      <c r="L918" s="356"/>
      <c r="N918" s="95"/>
    </row>
    <row r="919" spans="1:14" x14ac:dyDescent="0.3">
      <c r="A919" s="354">
        <v>71681</v>
      </c>
      <c r="B919" s="92">
        <f t="shared" si="92"/>
        <v>0</v>
      </c>
      <c r="C919" s="93"/>
      <c r="D919" s="94">
        <f t="shared" si="93"/>
        <v>0</v>
      </c>
      <c r="E919" s="355">
        <f t="shared" si="91"/>
        <v>0</v>
      </c>
      <c r="F919" s="94">
        <f t="shared" si="94"/>
        <v>0</v>
      </c>
      <c r="G919" s="94">
        <f>IF(AND(C919&lt;&gt;"",SUM(G$34:G918)&lt;E$25),$E$25/$E$29,0)</f>
        <v>0</v>
      </c>
      <c r="H919" s="94">
        <f t="shared" si="95"/>
        <v>0</v>
      </c>
      <c r="I919" s="94">
        <f t="shared" si="97"/>
        <v>0</v>
      </c>
      <c r="J919" s="320" t="str">
        <f t="shared" si="96"/>
        <v>2095–2096</v>
      </c>
      <c r="L919" s="356"/>
      <c r="N919" s="95"/>
    </row>
    <row r="920" spans="1:14" x14ac:dyDescent="0.3">
      <c r="A920" s="354">
        <v>71711</v>
      </c>
      <c r="B920" s="92">
        <f t="shared" si="92"/>
        <v>0</v>
      </c>
      <c r="C920" s="93"/>
      <c r="D920" s="94">
        <f t="shared" si="93"/>
        <v>0</v>
      </c>
      <c r="E920" s="355">
        <f t="shared" si="91"/>
        <v>0</v>
      </c>
      <c r="F920" s="94">
        <f t="shared" si="94"/>
        <v>0</v>
      </c>
      <c r="G920" s="94">
        <f>IF(AND(C920&lt;&gt;"",SUM(G$34:G919)&lt;E$25),$E$25/$E$29,0)</f>
        <v>0</v>
      </c>
      <c r="H920" s="94">
        <f t="shared" si="95"/>
        <v>0</v>
      </c>
      <c r="I920" s="94">
        <f t="shared" si="97"/>
        <v>0</v>
      </c>
      <c r="J920" s="320" t="str">
        <f t="shared" si="96"/>
        <v>2095–2096</v>
      </c>
      <c r="L920" s="356"/>
      <c r="N920" s="95"/>
    </row>
    <row r="921" spans="1:14" x14ac:dyDescent="0.3">
      <c r="A921" s="354">
        <v>71742</v>
      </c>
      <c r="B921" s="92">
        <f t="shared" si="92"/>
        <v>0</v>
      </c>
      <c r="C921" s="93"/>
      <c r="D921" s="94">
        <f t="shared" si="93"/>
        <v>0</v>
      </c>
      <c r="E921" s="355">
        <f t="shared" si="91"/>
        <v>0</v>
      </c>
      <c r="F921" s="94">
        <f t="shared" si="94"/>
        <v>0</v>
      </c>
      <c r="G921" s="94">
        <f>IF(AND(C921&lt;&gt;"",SUM(G$34:G920)&lt;E$25),$E$25/$E$29,0)</f>
        <v>0</v>
      </c>
      <c r="H921" s="94">
        <f t="shared" si="95"/>
        <v>0</v>
      </c>
      <c r="I921" s="94">
        <f t="shared" si="97"/>
        <v>0</v>
      </c>
      <c r="J921" s="320" t="str">
        <f t="shared" si="96"/>
        <v>2095–2096</v>
      </c>
      <c r="L921" s="356"/>
      <c r="N921" s="95"/>
    </row>
    <row r="922" spans="1:14" x14ac:dyDescent="0.3">
      <c r="A922" s="354">
        <v>71772</v>
      </c>
      <c r="B922" s="92">
        <f t="shared" si="92"/>
        <v>0</v>
      </c>
      <c r="C922" s="93"/>
      <c r="D922" s="94">
        <f t="shared" si="93"/>
        <v>0</v>
      </c>
      <c r="E922" s="355">
        <f t="shared" si="91"/>
        <v>0</v>
      </c>
      <c r="F922" s="94">
        <f t="shared" si="94"/>
        <v>0</v>
      </c>
      <c r="G922" s="94">
        <f>IF(AND(C922&lt;&gt;"",SUM(G$34:G921)&lt;E$25),$E$25/$E$29,0)</f>
        <v>0</v>
      </c>
      <c r="H922" s="94">
        <f t="shared" si="95"/>
        <v>0</v>
      </c>
      <c r="I922" s="94">
        <f t="shared" si="97"/>
        <v>0</v>
      </c>
      <c r="J922" s="320" t="str">
        <f t="shared" si="96"/>
        <v>2096–2097</v>
      </c>
      <c r="L922" s="356"/>
      <c r="N922" s="95"/>
    </row>
    <row r="923" spans="1:14" x14ac:dyDescent="0.3">
      <c r="A923" s="354">
        <v>71803</v>
      </c>
      <c r="B923" s="92">
        <f t="shared" si="92"/>
        <v>0</v>
      </c>
      <c r="C923" s="93"/>
      <c r="D923" s="94">
        <f t="shared" si="93"/>
        <v>0</v>
      </c>
      <c r="E923" s="355">
        <f t="shared" si="91"/>
        <v>0</v>
      </c>
      <c r="F923" s="94">
        <f t="shared" si="94"/>
        <v>0</v>
      </c>
      <c r="G923" s="94">
        <f>IF(AND(C923&lt;&gt;"",SUM(G$34:G922)&lt;E$25),$E$25/$E$29,0)</f>
        <v>0</v>
      </c>
      <c r="H923" s="94">
        <f t="shared" si="95"/>
        <v>0</v>
      </c>
      <c r="I923" s="94">
        <f t="shared" si="97"/>
        <v>0</v>
      </c>
      <c r="J923" s="320" t="str">
        <f t="shared" si="96"/>
        <v>2096–2097</v>
      </c>
      <c r="L923" s="356"/>
      <c r="N923" s="95"/>
    </row>
    <row r="924" spans="1:14" x14ac:dyDescent="0.3">
      <c r="A924" s="354">
        <v>71834</v>
      </c>
      <c r="B924" s="92">
        <f t="shared" si="92"/>
        <v>0</v>
      </c>
      <c r="C924" s="93"/>
      <c r="D924" s="94">
        <f t="shared" si="93"/>
        <v>0</v>
      </c>
      <c r="E924" s="355">
        <f t="shared" si="91"/>
        <v>0</v>
      </c>
      <c r="F924" s="94">
        <f t="shared" si="94"/>
        <v>0</v>
      </c>
      <c r="G924" s="94">
        <f>IF(AND(C924&lt;&gt;"",SUM(G$34:G923)&lt;E$25),$E$25/$E$29,0)</f>
        <v>0</v>
      </c>
      <c r="H924" s="94">
        <f t="shared" si="95"/>
        <v>0</v>
      </c>
      <c r="I924" s="94">
        <f t="shared" si="97"/>
        <v>0</v>
      </c>
      <c r="J924" s="320" t="str">
        <f t="shared" si="96"/>
        <v>2096–2097</v>
      </c>
      <c r="L924" s="356"/>
      <c r="N924" s="95"/>
    </row>
    <row r="925" spans="1:14" x14ac:dyDescent="0.3">
      <c r="A925" s="354">
        <v>71864</v>
      </c>
      <c r="B925" s="92">
        <f t="shared" si="92"/>
        <v>0</v>
      </c>
      <c r="C925" s="93"/>
      <c r="D925" s="94">
        <f t="shared" si="93"/>
        <v>0</v>
      </c>
      <c r="E925" s="355">
        <f t="shared" si="91"/>
        <v>0</v>
      </c>
      <c r="F925" s="94">
        <f t="shared" si="94"/>
        <v>0</v>
      </c>
      <c r="G925" s="94">
        <f>IF(AND(C925&lt;&gt;"",SUM(G$34:G924)&lt;E$25),$E$25/$E$29,0)</f>
        <v>0</v>
      </c>
      <c r="H925" s="94">
        <f t="shared" si="95"/>
        <v>0</v>
      </c>
      <c r="I925" s="94">
        <f t="shared" si="97"/>
        <v>0</v>
      </c>
      <c r="J925" s="320" t="str">
        <f t="shared" si="96"/>
        <v>2096–2097</v>
      </c>
      <c r="L925" s="356"/>
      <c r="N925" s="95"/>
    </row>
    <row r="926" spans="1:14" x14ac:dyDescent="0.3">
      <c r="A926" s="354">
        <v>71895</v>
      </c>
      <c r="B926" s="92">
        <f t="shared" si="92"/>
        <v>0</v>
      </c>
      <c r="C926" s="93"/>
      <c r="D926" s="94">
        <f t="shared" si="93"/>
        <v>0</v>
      </c>
      <c r="E926" s="355">
        <f t="shared" si="91"/>
        <v>0</v>
      </c>
      <c r="F926" s="94">
        <f t="shared" si="94"/>
        <v>0</v>
      </c>
      <c r="G926" s="94">
        <f>IF(AND(C926&lt;&gt;"",SUM(G$34:G925)&lt;E$25),$E$25/$E$29,0)</f>
        <v>0</v>
      </c>
      <c r="H926" s="94">
        <f t="shared" si="95"/>
        <v>0</v>
      </c>
      <c r="I926" s="94">
        <f t="shared" si="97"/>
        <v>0</v>
      </c>
      <c r="J926" s="320" t="str">
        <f t="shared" si="96"/>
        <v>2096–2097</v>
      </c>
      <c r="L926" s="356"/>
      <c r="N926" s="95"/>
    </row>
    <row r="927" spans="1:14" x14ac:dyDescent="0.3">
      <c r="A927" s="354">
        <v>71925</v>
      </c>
      <c r="B927" s="92">
        <f t="shared" si="92"/>
        <v>0</v>
      </c>
      <c r="C927" s="93"/>
      <c r="D927" s="94">
        <f t="shared" si="93"/>
        <v>0</v>
      </c>
      <c r="E927" s="355">
        <f t="shared" si="91"/>
        <v>0</v>
      </c>
      <c r="F927" s="94">
        <f t="shared" si="94"/>
        <v>0</v>
      </c>
      <c r="G927" s="94">
        <f>IF(AND(C927&lt;&gt;"",SUM(G$34:G926)&lt;E$25),$E$25/$E$29,0)</f>
        <v>0</v>
      </c>
      <c r="H927" s="94">
        <f t="shared" si="95"/>
        <v>0</v>
      </c>
      <c r="I927" s="94">
        <f t="shared" si="97"/>
        <v>0</v>
      </c>
      <c r="J927" s="320" t="str">
        <f t="shared" si="96"/>
        <v>2096–2097</v>
      </c>
      <c r="L927" s="356"/>
      <c r="N927" s="95"/>
    </row>
    <row r="928" spans="1:14" x14ac:dyDescent="0.3">
      <c r="A928" s="354">
        <v>71956</v>
      </c>
      <c r="B928" s="92">
        <f t="shared" si="92"/>
        <v>0</v>
      </c>
      <c r="C928" s="93"/>
      <c r="D928" s="94">
        <f t="shared" si="93"/>
        <v>0</v>
      </c>
      <c r="E928" s="355">
        <f t="shared" si="91"/>
        <v>0</v>
      </c>
      <c r="F928" s="94">
        <f t="shared" si="94"/>
        <v>0</v>
      </c>
      <c r="G928" s="94">
        <f>IF(AND(C928&lt;&gt;"",SUM(G$34:G927)&lt;E$25),$E$25/$E$29,0)</f>
        <v>0</v>
      </c>
      <c r="H928" s="94">
        <f t="shared" si="95"/>
        <v>0</v>
      </c>
      <c r="I928" s="94">
        <f t="shared" si="97"/>
        <v>0</v>
      </c>
      <c r="J928" s="320" t="str">
        <f t="shared" si="96"/>
        <v>2096–2097</v>
      </c>
      <c r="L928" s="356"/>
      <c r="N928" s="95"/>
    </row>
    <row r="929" spans="1:14" x14ac:dyDescent="0.3">
      <c r="A929" s="354">
        <v>71987</v>
      </c>
      <c r="B929" s="92">
        <f t="shared" si="92"/>
        <v>0</v>
      </c>
      <c r="C929" s="93"/>
      <c r="D929" s="94">
        <f t="shared" si="93"/>
        <v>0</v>
      </c>
      <c r="E929" s="355">
        <f t="shared" si="91"/>
        <v>0</v>
      </c>
      <c r="F929" s="94">
        <f t="shared" si="94"/>
        <v>0</v>
      </c>
      <c r="G929" s="94">
        <f>IF(AND(C929&lt;&gt;"",SUM(G$34:G928)&lt;E$25),$E$25/$E$29,0)</f>
        <v>0</v>
      </c>
      <c r="H929" s="94">
        <f t="shared" si="95"/>
        <v>0</v>
      </c>
      <c r="I929" s="94">
        <f t="shared" si="97"/>
        <v>0</v>
      </c>
      <c r="J929" s="320" t="str">
        <f t="shared" si="96"/>
        <v>2096–2097</v>
      </c>
      <c r="L929" s="356"/>
      <c r="N929" s="95"/>
    </row>
    <row r="930" spans="1:14" x14ac:dyDescent="0.3">
      <c r="A930" s="354">
        <v>72015</v>
      </c>
      <c r="B930" s="92">
        <f t="shared" si="92"/>
        <v>0</v>
      </c>
      <c r="C930" s="93"/>
      <c r="D930" s="94">
        <f t="shared" si="93"/>
        <v>0</v>
      </c>
      <c r="E930" s="355">
        <f t="shared" ref="E930:E993" si="98">C930-D930</f>
        <v>0</v>
      </c>
      <c r="F930" s="94">
        <f t="shared" si="94"/>
        <v>0</v>
      </c>
      <c r="G930" s="94">
        <f>IF(AND(C930&lt;&gt;"",SUM(G$34:G929)&lt;E$25),$E$25/$E$29,0)</f>
        <v>0</v>
      </c>
      <c r="H930" s="94">
        <f t="shared" si="95"/>
        <v>0</v>
      </c>
      <c r="I930" s="94">
        <f t="shared" si="97"/>
        <v>0</v>
      </c>
      <c r="J930" s="320" t="str">
        <f t="shared" si="96"/>
        <v>2096–2097</v>
      </c>
      <c r="L930" s="356"/>
      <c r="N930" s="95"/>
    </row>
    <row r="931" spans="1:14" x14ac:dyDescent="0.3">
      <c r="A931" s="354">
        <v>72046</v>
      </c>
      <c r="B931" s="92">
        <f t="shared" ref="B931:B994" si="99">IF(C931&gt;0,C931*-1,C931)</f>
        <v>0</v>
      </c>
      <c r="C931" s="93"/>
      <c r="D931" s="94">
        <f t="shared" ref="D931:D994" si="100">IF(C931="",0,IF($E$20="Beginning",IF(C930&lt;&gt;"",$F930*$E$16/12,0),IF(C930&lt;&gt;"",$F930*$E$16/12,$E$21*$E$16/12)))</f>
        <v>0</v>
      </c>
      <c r="E931" s="355">
        <f t="shared" si="98"/>
        <v>0</v>
      </c>
      <c r="F931" s="94">
        <f t="shared" ref="F931:F994" si="101">IF(C931="",0,IF(C930="",$E$21-E931,IF(C931&lt;&gt;"",F930-E931)))</f>
        <v>0</v>
      </c>
      <c r="G931" s="94">
        <f>IF(AND(C931&lt;&gt;"",SUM(G$34:G930)&lt;E$25),$E$25/$E$29,0)</f>
        <v>0</v>
      </c>
      <c r="H931" s="94">
        <f t="shared" ref="H931:H994" si="102">IF(C931&lt;&gt;"",G931+H930,0)</f>
        <v>0</v>
      </c>
      <c r="I931" s="94">
        <f t="shared" si="97"/>
        <v>0</v>
      </c>
      <c r="J931" s="320" t="str">
        <f t="shared" ref="J931:J994" si="103">IF(OR(MONTH(A931)=1,MONTH(A931)=2,MONTH(A931)=3,MONTH(A931)=4,MONTH(A931)=5,MONTH(A931)=6),YEAR(A931)-1&amp;"–"&amp;YEAR(A931),YEAR(A931)&amp;"–"&amp;YEAR(A931)+1)</f>
        <v>2096–2097</v>
      </c>
      <c r="L931" s="356"/>
      <c r="N931" s="95"/>
    </row>
    <row r="932" spans="1:14" x14ac:dyDescent="0.3">
      <c r="A932" s="354">
        <v>72076</v>
      </c>
      <c r="B932" s="92">
        <f t="shared" si="99"/>
        <v>0</v>
      </c>
      <c r="C932" s="93"/>
      <c r="D932" s="94">
        <f t="shared" si="100"/>
        <v>0</v>
      </c>
      <c r="E932" s="355">
        <f t="shared" si="98"/>
        <v>0</v>
      </c>
      <c r="F932" s="94">
        <f t="shared" si="101"/>
        <v>0</v>
      </c>
      <c r="G932" s="94">
        <f>IF(AND(C932&lt;&gt;"",SUM(G$34:G931)&lt;E$25),$E$25/$E$29,0)</f>
        <v>0</v>
      </c>
      <c r="H932" s="94">
        <f t="shared" si="102"/>
        <v>0</v>
      </c>
      <c r="I932" s="94">
        <f t="shared" ref="I932:I995" si="104">IF(C932&lt;&gt;"",$E$25-H932,0)</f>
        <v>0</v>
      </c>
      <c r="J932" s="320" t="str">
        <f t="shared" si="103"/>
        <v>2096–2097</v>
      </c>
      <c r="L932" s="356"/>
      <c r="N932" s="95"/>
    </row>
    <row r="933" spans="1:14" x14ac:dyDescent="0.3">
      <c r="A933" s="354">
        <v>72107</v>
      </c>
      <c r="B933" s="92">
        <f t="shared" si="99"/>
        <v>0</v>
      </c>
      <c r="C933" s="93"/>
      <c r="D933" s="94">
        <f t="shared" si="100"/>
        <v>0</v>
      </c>
      <c r="E933" s="355">
        <f t="shared" si="98"/>
        <v>0</v>
      </c>
      <c r="F933" s="94">
        <f t="shared" si="101"/>
        <v>0</v>
      </c>
      <c r="G933" s="94">
        <f>IF(AND(C933&lt;&gt;"",SUM(G$34:G932)&lt;E$25),$E$25/$E$29,0)</f>
        <v>0</v>
      </c>
      <c r="H933" s="94">
        <f t="shared" si="102"/>
        <v>0</v>
      </c>
      <c r="I933" s="94">
        <f t="shared" si="104"/>
        <v>0</v>
      </c>
      <c r="J933" s="320" t="str">
        <f t="shared" si="103"/>
        <v>2096–2097</v>
      </c>
      <c r="L933" s="356"/>
      <c r="N933" s="95"/>
    </row>
    <row r="934" spans="1:14" x14ac:dyDescent="0.3">
      <c r="A934" s="354">
        <v>72137</v>
      </c>
      <c r="B934" s="92">
        <f t="shared" si="99"/>
        <v>0</v>
      </c>
      <c r="C934" s="93"/>
      <c r="D934" s="94">
        <f t="shared" si="100"/>
        <v>0</v>
      </c>
      <c r="E934" s="355">
        <f t="shared" si="98"/>
        <v>0</v>
      </c>
      <c r="F934" s="94">
        <f t="shared" si="101"/>
        <v>0</v>
      </c>
      <c r="G934" s="94">
        <f>IF(AND(C934&lt;&gt;"",SUM(G$34:G933)&lt;E$25),$E$25/$E$29,0)</f>
        <v>0</v>
      </c>
      <c r="H934" s="94">
        <f t="shared" si="102"/>
        <v>0</v>
      </c>
      <c r="I934" s="94">
        <f t="shared" si="104"/>
        <v>0</v>
      </c>
      <c r="J934" s="320" t="str">
        <f t="shared" si="103"/>
        <v>2097–2098</v>
      </c>
      <c r="L934" s="356"/>
      <c r="N934" s="95"/>
    </row>
    <row r="935" spans="1:14" x14ac:dyDescent="0.3">
      <c r="A935" s="354">
        <v>72168</v>
      </c>
      <c r="B935" s="92">
        <f t="shared" si="99"/>
        <v>0</v>
      </c>
      <c r="C935" s="93"/>
      <c r="D935" s="94">
        <f t="shared" si="100"/>
        <v>0</v>
      </c>
      <c r="E935" s="355">
        <f t="shared" si="98"/>
        <v>0</v>
      </c>
      <c r="F935" s="94">
        <f t="shared" si="101"/>
        <v>0</v>
      </c>
      <c r="G935" s="94">
        <f>IF(AND(C935&lt;&gt;"",SUM(G$34:G934)&lt;E$25),$E$25/$E$29,0)</f>
        <v>0</v>
      </c>
      <c r="H935" s="94">
        <f t="shared" si="102"/>
        <v>0</v>
      </c>
      <c r="I935" s="94">
        <f t="shared" si="104"/>
        <v>0</v>
      </c>
      <c r="J935" s="320" t="str">
        <f t="shared" si="103"/>
        <v>2097–2098</v>
      </c>
      <c r="L935" s="356"/>
      <c r="N935" s="95"/>
    </row>
    <row r="936" spans="1:14" x14ac:dyDescent="0.3">
      <c r="A936" s="354">
        <v>72199</v>
      </c>
      <c r="B936" s="92">
        <f t="shared" si="99"/>
        <v>0</v>
      </c>
      <c r="C936" s="93"/>
      <c r="D936" s="94">
        <f t="shared" si="100"/>
        <v>0</v>
      </c>
      <c r="E936" s="355">
        <f t="shared" si="98"/>
        <v>0</v>
      </c>
      <c r="F936" s="94">
        <f t="shared" si="101"/>
        <v>0</v>
      </c>
      <c r="G936" s="94">
        <f>IF(AND(C936&lt;&gt;"",SUM(G$34:G935)&lt;E$25),$E$25/$E$29,0)</f>
        <v>0</v>
      </c>
      <c r="H936" s="94">
        <f t="shared" si="102"/>
        <v>0</v>
      </c>
      <c r="I936" s="94">
        <f t="shared" si="104"/>
        <v>0</v>
      </c>
      <c r="J936" s="320" t="str">
        <f t="shared" si="103"/>
        <v>2097–2098</v>
      </c>
      <c r="L936" s="356"/>
      <c r="N936" s="95"/>
    </row>
    <row r="937" spans="1:14" x14ac:dyDescent="0.3">
      <c r="A937" s="354">
        <v>72229</v>
      </c>
      <c r="B937" s="92">
        <f t="shared" si="99"/>
        <v>0</v>
      </c>
      <c r="C937" s="93"/>
      <c r="D937" s="94">
        <f t="shared" si="100"/>
        <v>0</v>
      </c>
      <c r="E937" s="355">
        <f t="shared" si="98"/>
        <v>0</v>
      </c>
      <c r="F937" s="94">
        <f t="shared" si="101"/>
        <v>0</v>
      </c>
      <c r="G937" s="94">
        <f>IF(AND(C937&lt;&gt;"",SUM(G$34:G936)&lt;E$25),$E$25/$E$29,0)</f>
        <v>0</v>
      </c>
      <c r="H937" s="94">
        <f t="shared" si="102"/>
        <v>0</v>
      </c>
      <c r="I937" s="94">
        <f t="shared" si="104"/>
        <v>0</v>
      </c>
      <c r="J937" s="320" t="str">
        <f t="shared" si="103"/>
        <v>2097–2098</v>
      </c>
      <c r="L937" s="356"/>
      <c r="N937" s="95"/>
    </row>
    <row r="938" spans="1:14" x14ac:dyDescent="0.3">
      <c r="A938" s="354">
        <v>72260</v>
      </c>
      <c r="B938" s="92">
        <f t="shared" si="99"/>
        <v>0</v>
      </c>
      <c r="C938" s="93"/>
      <c r="D938" s="94">
        <f t="shared" si="100"/>
        <v>0</v>
      </c>
      <c r="E938" s="355">
        <f t="shared" si="98"/>
        <v>0</v>
      </c>
      <c r="F938" s="94">
        <f t="shared" si="101"/>
        <v>0</v>
      </c>
      <c r="G938" s="94">
        <f>IF(AND(C938&lt;&gt;"",SUM(G$34:G937)&lt;E$25),$E$25/$E$29,0)</f>
        <v>0</v>
      </c>
      <c r="H938" s="94">
        <f t="shared" si="102"/>
        <v>0</v>
      </c>
      <c r="I938" s="94">
        <f t="shared" si="104"/>
        <v>0</v>
      </c>
      <c r="J938" s="320" t="str">
        <f t="shared" si="103"/>
        <v>2097–2098</v>
      </c>
      <c r="L938" s="356"/>
      <c r="N938" s="95"/>
    </row>
    <row r="939" spans="1:14" x14ac:dyDescent="0.3">
      <c r="A939" s="354">
        <v>72290</v>
      </c>
      <c r="B939" s="92">
        <f t="shared" si="99"/>
        <v>0</v>
      </c>
      <c r="C939" s="93"/>
      <c r="D939" s="94">
        <f t="shared" si="100"/>
        <v>0</v>
      </c>
      <c r="E939" s="355">
        <f t="shared" si="98"/>
        <v>0</v>
      </c>
      <c r="F939" s="94">
        <f t="shared" si="101"/>
        <v>0</v>
      </c>
      <c r="G939" s="94">
        <f>IF(AND(C939&lt;&gt;"",SUM(G$34:G938)&lt;E$25),$E$25/$E$29,0)</f>
        <v>0</v>
      </c>
      <c r="H939" s="94">
        <f t="shared" si="102"/>
        <v>0</v>
      </c>
      <c r="I939" s="94">
        <f t="shared" si="104"/>
        <v>0</v>
      </c>
      <c r="J939" s="320" t="str">
        <f t="shared" si="103"/>
        <v>2097–2098</v>
      </c>
      <c r="L939" s="356"/>
      <c r="N939" s="95"/>
    </row>
    <row r="940" spans="1:14" x14ac:dyDescent="0.3">
      <c r="A940" s="354">
        <v>72321</v>
      </c>
      <c r="B940" s="92">
        <f t="shared" si="99"/>
        <v>0</v>
      </c>
      <c r="C940" s="93"/>
      <c r="D940" s="94">
        <f t="shared" si="100"/>
        <v>0</v>
      </c>
      <c r="E940" s="355">
        <f t="shared" si="98"/>
        <v>0</v>
      </c>
      <c r="F940" s="94">
        <f t="shared" si="101"/>
        <v>0</v>
      </c>
      <c r="G940" s="94">
        <f>IF(AND(C940&lt;&gt;"",SUM(G$34:G939)&lt;E$25),$E$25/$E$29,0)</f>
        <v>0</v>
      </c>
      <c r="H940" s="94">
        <f t="shared" si="102"/>
        <v>0</v>
      </c>
      <c r="I940" s="94">
        <f t="shared" si="104"/>
        <v>0</v>
      </c>
      <c r="J940" s="320" t="str">
        <f t="shared" si="103"/>
        <v>2097–2098</v>
      </c>
      <c r="L940" s="356"/>
      <c r="N940" s="95"/>
    </row>
    <row r="941" spans="1:14" x14ac:dyDescent="0.3">
      <c r="A941" s="354">
        <v>72352</v>
      </c>
      <c r="B941" s="92">
        <f t="shared" si="99"/>
        <v>0</v>
      </c>
      <c r="C941" s="93"/>
      <c r="D941" s="94">
        <f t="shared" si="100"/>
        <v>0</v>
      </c>
      <c r="E941" s="355">
        <f t="shared" si="98"/>
        <v>0</v>
      </c>
      <c r="F941" s="94">
        <f t="shared" si="101"/>
        <v>0</v>
      </c>
      <c r="G941" s="94">
        <f>IF(AND(C941&lt;&gt;"",SUM(G$34:G940)&lt;E$25),$E$25/$E$29,0)</f>
        <v>0</v>
      </c>
      <c r="H941" s="94">
        <f t="shared" si="102"/>
        <v>0</v>
      </c>
      <c r="I941" s="94">
        <f t="shared" si="104"/>
        <v>0</v>
      </c>
      <c r="J941" s="320" t="str">
        <f t="shared" si="103"/>
        <v>2097–2098</v>
      </c>
      <c r="L941" s="356"/>
      <c r="N941" s="95"/>
    </row>
    <row r="942" spans="1:14" x14ac:dyDescent="0.3">
      <c r="A942" s="354">
        <v>72380</v>
      </c>
      <c r="B942" s="92">
        <f t="shared" si="99"/>
        <v>0</v>
      </c>
      <c r="C942" s="93"/>
      <c r="D942" s="94">
        <f t="shared" si="100"/>
        <v>0</v>
      </c>
      <c r="E942" s="355">
        <f t="shared" si="98"/>
        <v>0</v>
      </c>
      <c r="F942" s="94">
        <f t="shared" si="101"/>
        <v>0</v>
      </c>
      <c r="G942" s="94">
        <f>IF(AND(C942&lt;&gt;"",SUM(G$34:G941)&lt;E$25),$E$25/$E$29,0)</f>
        <v>0</v>
      </c>
      <c r="H942" s="94">
        <f t="shared" si="102"/>
        <v>0</v>
      </c>
      <c r="I942" s="94">
        <f t="shared" si="104"/>
        <v>0</v>
      </c>
      <c r="J942" s="320" t="str">
        <f t="shared" si="103"/>
        <v>2097–2098</v>
      </c>
      <c r="L942" s="356"/>
      <c r="N942" s="95"/>
    </row>
    <row r="943" spans="1:14" x14ac:dyDescent="0.3">
      <c r="A943" s="354">
        <v>72411</v>
      </c>
      <c r="B943" s="92">
        <f t="shared" si="99"/>
        <v>0</v>
      </c>
      <c r="C943" s="93"/>
      <c r="D943" s="94">
        <f t="shared" si="100"/>
        <v>0</v>
      </c>
      <c r="E943" s="355">
        <f t="shared" si="98"/>
        <v>0</v>
      </c>
      <c r="F943" s="94">
        <f t="shared" si="101"/>
        <v>0</v>
      </c>
      <c r="G943" s="94">
        <f>IF(AND(C943&lt;&gt;"",SUM(G$34:G942)&lt;E$25),$E$25/$E$29,0)</f>
        <v>0</v>
      </c>
      <c r="H943" s="94">
        <f t="shared" si="102"/>
        <v>0</v>
      </c>
      <c r="I943" s="94">
        <f t="shared" si="104"/>
        <v>0</v>
      </c>
      <c r="J943" s="320" t="str">
        <f t="shared" si="103"/>
        <v>2097–2098</v>
      </c>
      <c r="L943" s="356"/>
      <c r="N943" s="95"/>
    </row>
    <row r="944" spans="1:14" x14ac:dyDescent="0.3">
      <c r="A944" s="354">
        <v>72441</v>
      </c>
      <c r="B944" s="92">
        <f t="shared" si="99"/>
        <v>0</v>
      </c>
      <c r="C944" s="93"/>
      <c r="D944" s="94">
        <f t="shared" si="100"/>
        <v>0</v>
      </c>
      <c r="E944" s="355">
        <f t="shared" si="98"/>
        <v>0</v>
      </c>
      <c r="F944" s="94">
        <f t="shared" si="101"/>
        <v>0</v>
      </c>
      <c r="G944" s="94">
        <f>IF(AND(C944&lt;&gt;"",SUM(G$34:G943)&lt;E$25),$E$25/$E$29,0)</f>
        <v>0</v>
      </c>
      <c r="H944" s="94">
        <f t="shared" si="102"/>
        <v>0</v>
      </c>
      <c r="I944" s="94">
        <f t="shared" si="104"/>
        <v>0</v>
      </c>
      <c r="J944" s="320" t="str">
        <f t="shared" si="103"/>
        <v>2097–2098</v>
      </c>
      <c r="L944" s="356"/>
      <c r="N944" s="95"/>
    </row>
    <row r="945" spans="1:14" x14ac:dyDescent="0.3">
      <c r="A945" s="354">
        <v>72472</v>
      </c>
      <c r="B945" s="92">
        <f t="shared" si="99"/>
        <v>0</v>
      </c>
      <c r="C945" s="93"/>
      <c r="D945" s="94">
        <f t="shared" si="100"/>
        <v>0</v>
      </c>
      <c r="E945" s="355">
        <f t="shared" si="98"/>
        <v>0</v>
      </c>
      <c r="F945" s="94">
        <f t="shared" si="101"/>
        <v>0</v>
      </c>
      <c r="G945" s="94">
        <f>IF(AND(C945&lt;&gt;"",SUM(G$34:G944)&lt;E$25),$E$25/$E$29,0)</f>
        <v>0</v>
      </c>
      <c r="H945" s="94">
        <f t="shared" si="102"/>
        <v>0</v>
      </c>
      <c r="I945" s="94">
        <f t="shared" si="104"/>
        <v>0</v>
      </c>
      <c r="J945" s="320" t="str">
        <f t="shared" si="103"/>
        <v>2097–2098</v>
      </c>
      <c r="L945" s="356"/>
      <c r="N945" s="95"/>
    </row>
    <row r="946" spans="1:14" x14ac:dyDescent="0.3">
      <c r="A946" s="354">
        <v>72502</v>
      </c>
      <c r="B946" s="92">
        <f t="shared" si="99"/>
        <v>0</v>
      </c>
      <c r="C946" s="93"/>
      <c r="D946" s="94">
        <f t="shared" si="100"/>
        <v>0</v>
      </c>
      <c r="E946" s="355">
        <f t="shared" si="98"/>
        <v>0</v>
      </c>
      <c r="F946" s="94">
        <f t="shared" si="101"/>
        <v>0</v>
      </c>
      <c r="G946" s="94">
        <f>IF(AND(C946&lt;&gt;"",SUM(G$34:G945)&lt;E$25),$E$25/$E$29,0)</f>
        <v>0</v>
      </c>
      <c r="H946" s="94">
        <f t="shared" si="102"/>
        <v>0</v>
      </c>
      <c r="I946" s="94">
        <f t="shared" si="104"/>
        <v>0</v>
      </c>
      <c r="J946" s="320" t="str">
        <f t="shared" si="103"/>
        <v>2098–2099</v>
      </c>
      <c r="L946" s="356"/>
      <c r="N946" s="95"/>
    </row>
    <row r="947" spans="1:14" x14ac:dyDescent="0.3">
      <c r="A947" s="354">
        <v>72533</v>
      </c>
      <c r="B947" s="92">
        <f t="shared" si="99"/>
        <v>0</v>
      </c>
      <c r="C947" s="93"/>
      <c r="D947" s="94">
        <f t="shared" si="100"/>
        <v>0</v>
      </c>
      <c r="E947" s="355">
        <f t="shared" si="98"/>
        <v>0</v>
      </c>
      <c r="F947" s="94">
        <f t="shared" si="101"/>
        <v>0</v>
      </c>
      <c r="G947" s="94">
        <f>IF(AND(C947&lt;&gt;"",SUM(G$34:G946)&lt;E$25),$E$25/$E$29,0)</f>
        <v>0</v>
      </c>
      <c r="H947" s="94">
        <f t="shared" si="102"/>
        <v>0</v>
      </c>
      <c r="I947" s="94">
        <f t="shared" si="104"/>
        <v>0</v>
      </c>
      <c r="J947" s="320" t="str">
        <f t="shared" si="103"/>
        <v>2098–2099</v>
      </c>
      <c r="L947" s="356"/>
      <c r="N947" s="95"/>
    </row>
    <row r="948" spans="1:14" x14ac:dyDescent="0.3">
      <c r="A948" s="354">
        <v>72564</v>
      </c>
      <c r="B948" s="92">
        <f t="shared" si="99"/>
        <v>0</v>
      </c>
      <c r="C948" s="93"/>
      <c r="D948" s="94">
        <f t="shared" si="100"/>
        <v>0</v>
      </c>
      <c r="E948" s="355">
        <f t="shared" si="98"/>
        <v>0</v>
      </c>
      <c r="F948" s="94">
        <f t="shared" si="101"/>
        <v>0</v>
      </c>
      <c r="G948" s="94">
        <f>IF(AND(C948&lt;&gt;"",SUM(G$34:G947)&lt;E$25),$E$25/$E$29,0)</f>
        <v>0</v>
      </c>
      <c r="H948" s="94">
        <f t="shared" si="102"/>
        <v>0</v>
      </c>
      <c r="I948" s="94">
        <f t="shared" si="104"/>
        <v>0</v>
      </c>
      <c r="J948" s="320" t="str">
        <f t="shared" si="103"/>
        <v>2098–2099</v>
      </c>
      <c r="L948" s="356"/>
      <c r="N948" s="95"/>
    </row>
    <row r="949" spans="1:14" x14ac:dyDescent="0.3">
      <c r="A949" s="354">
        <v>72594</v>
      </c>
      <c r="B949" s="92">
        <f t="shared" si="99"/>
        <v>0</v>
      </c>
      <c r="C949" s="93"/>
      <c r="D949" s="94">
        <f t="shared" si="100"/>
        <v>0</v>
      </c>
      <c r="E949" s="355">
        <f t="shared" si="98"/>
        <v>0</v>
      </c>
      <c r="F949" s="94">
        <f t="shared" si="101"/>
        <v>0</v>
      </c>
      <c r="G949" s="94">
        <f>IF(AND(C949&lt;&gt;"",SUM(G$34:G948)&lt;E$25),$E$25/$E$29,0)</f>
        <v>0</v>
      </c>
      <c r="H949" s="94">
        <f t="shared" si="102"/>
        <v>0</v>
      </c>
      <c r="I949" s="94">
        <f t="shared" si="104"/>
        <v>0</v>
      </c>
      <c r="J949" s="320" t="str">
        <f t="shared" si="103"/>
        <v>2098–2099</v>
      </c>
      <c r="L949" s="356"/>
      <c r="N949" s="95"/>
    </row>
    <row r="950" spans="1:14" x14ac:dyDescent="0.3">
      <c r="A950" s="354">
        <v>72625</v>
      </c>
      <c r="B950" s="92">
        <f t="shared" si="99"/>
        <v>0</v>
      </c>
      <c r="C950" s="93"/>
      <c r="D950" s="94">
        <f t="shared" si="100"/>
        <v>0</v>
      </c>
      <c r="E950" s="355">
        <f t="shared" si="98"/>
        <v>0</v>
      </c>
      <c r="F950" s="94">
        <f t="shared" si="101"/>
        <v>0</v>
      </c>
      <c r="G950" s="94">
        <f>IF(AND(C950&lt;&gt;"",SUM(G$34:G949)&lt;E$25),$E$25/$E$29,0)</f>
        <v>0</v>
      </c>
      <c r="H950" s="94">
        <f t="shared" si="102"/>
        <v>0</v>
      </c>
      <c r="I950" s="94">
        <f t="shared" si="104"/>
        <v>0</v>
      </c>
      <c r="J950" s="320" t="str">
        <f t="shared" si="103"/>
        <v>2098–2099</v>
      </c>
      <c r="L950" s="356"/>
      <c r="N950" s="95"/>
    </row>
    <row r="951" spans="1:14" x14ac:dyDescent="0.3">
      <c r="A951" s="354">
        <v>72655</v>
      </c>
      <c r="B951" s="92">
        <f t="shared" si="99"/>
        <v>0</v>
      </c>
      <c r="C951" s="93"/>
      <c r="D951" s="94">
        <f t="shared" si="100"/>
        <v>0</v>
      </c>
      <c r="E951" s="355">
        <f t="shared" si="98"/>
        <v>0</v>
      </c>
      <c r="F951" s="94">
        <f t="shared" si="101"/>
        <v>0</v>
      </c>
      <c r="G951" s="94">
        <f>IF(AND(C951&lt;&gt;"",SUM(G$34:G950)&lt;E$25),$E$25/$E$29,0)</f>
        <v>0</v>
      </c>
      <c r="H951" s="94">
        <f t="shared" si="102"/>
        <v>0</v>
      </c>
      <c r="I951" s="94">
        <f t="shared" si="104"/>
        <v>0</v>
      </c>
      <c r="J951" s="320" t="str">
        <f t="shared" si="103"/>
        <v>2098–2099</v>
      </c>
      <c r="L951" s="356"/>
      <c r="N951" s="95"/>
    </row>
    <row r="952" spans="1:14" x14ac:dyDescent="0.3">
      <c r="A952" s="354">
        <v>72686</v>
      </c>
      <c r="B952" s="92">
        <f t="shared" si="99"/>
        <v>0</v>
      </c>
      <c r="C952" s="93"/>
      <c r="D952" s="94">
        <f t="shared" si="100"/>
        <v>0</v>
      </c>
      <c r="E952" s="355">
        <f t="shared" si="98"/>
        <v>0</v>
      </c>
      <c r="F952" s="94">
        <f t="shared" si="101"/>
        <v>0</v>
      </c>
      <c r="G952" s="94">
        <f>IF(AND(C952&lt;&gt;"",SUM(G$34:G951)&lt;E$25),$E$25/$E$29,0)</f>
        <v>0</v>
      </c>
      <c r="H952" s="94">
        <f t="shared" si="102"/>
        <v>0</v>
      </c>
      <c r="I952" s="94">
        <f t="shared" si="104"/>
        <v>0</v>
      </c>
      <c r="J952" s="320" t="str">
        <f t="shared" si="103"/>
        <v>2098–2099</v>
      </c>
      <c r="L952" s="356"/>
      <c r="N952" s="95"/>
    </row>
    <row r="953" spans="1:14" x14ac:dyDescent="0.3">
      <c r="A953" s="354">
        <v>72717</v>
      </c>
      <c r="B953" s="92">
        <f t="shared" si="99"/>
        <v>0</v>
      </c>
      <c r="C953" s="93"/>
      <c r="D953" s="94">
        <f t="shared" si="100"/>
        <v>0</v>
      </c>
      <c r="E953" s="355">
        <f t="shared" si="98"/>
        <v>0</v>
      </c>
      <c r="F953" s="94">
        <f t="shared" si="101"/>
        <v>0</v>
      </c>
      <c r="G953" s="94">
        <f>IF(AND(C953&lt;&gt;"",SUM(G$34:G952)&lt;E$25),$E$25/$E$29,0)</f>
        <v>0</v>
      </c>
      <c r="H953" s="94">
        <f t="shared" si="102"/>
        <v>0</v>
      </c>
      <c r="I953" s="94">
        <f t="shared" si="104"/>
        <v>0</v>
      </c>
      <c r="J953" s="320" t="str">
        <f t="shared" si="103"/>
        <v>2098–2099</v>
      </c>
      <c r="L953" s="356"/>
      <c r="N953" s="95"/>
    </row>
    <row r="954" spans="1:14" x14ac:dyDescent="0.3">
      <c r="A954" s="354">
        <v>72745</v>
      </c>
      <c r="B954" s="92">
        <f t="shared" si="99"/>
        <v>0</v>
      </c>
      <c r="C954" s="93"/>
      <c r="D954" s="94">
        <f t="shared" si="100"/>
        <v>0</v>
      </c>
      <c r="E954" s="355">
        <f t="shared" si="98"/>
        <v>0</v>
      </c>
      <c r="F954" s="94">
        <f t="shared" si="101"/>
        <v>0</v>
      </c>
      <c r="G954" s="94">
        <f>IF(AND(C954&lt;&gt;"",SUM(G$34:G953)&lt;E$25),$E$25/$E$29,0)</f>
        <v>0</v>
      </c>
      <c r="H954" s="94">
        <f t="shared" si="102"/>
        <v>0</v>
      </c>
      <c r="I954" s="94">
        <f t="shared" si="104"/>
        <v>0</v>
      </c>
      <c r="J954" s="320" t="str">
        <f t="shared" si="103"/>
        <v>2098–2099</v>
      </c>
      <c r="L954" s="356"/>
      <c r="N954" s="95"/>
    </row>
    <row r="955" spans="1:14" x14ac:dyDescent="0.3">
      <c r="A955" s="354">
        <v>72776</v>
      </c>
      <c r="B955" s="92">
        <f t="shared" si="99"/>
        <v>0</v>
      </c>
      <c r="C955" s="93"/>
      <c r="D955" s="94">
        <f t="shared" si="100"/>
        <v>0</v>
      </c>
      <c r="E955" s="355">
        <f t="shared" si="98"/>
        <v>0</v>
      </c>
      <c r="F955" s="94">
        <f t="shared" si="101"/>
        <v>0</v>
      </c>
      <c r="G955" s="94">
        <f>IF(AND(C955&lt;&gt;"",SUM(G$34:G954)&lt;E$25),$E$25/$E$29,0)</f>
        <v>0</v>
      </c>
      <c r="H955" s="94">
        <f t="shared" si="102"/>
        <v>0</v>
      </c>
      <c r="I955" s="94">
        <f t="shared" si="104"/>
        <v>0</v>
      </c>
      <c r="J955" s="320" t="str">
        <f t="shared" si="103"/>
        <v>2098–2099</v>
      </c>
      <c r="L955" s="356"/>
      <c r="N955" s="95"/>
    </row>
    <row r="956" spans="1:14" x14ac:dyDescent="0.3">
      <c r="A956" s="354">
        <v>72806</v>
      </c>
      <c r="B956" s="92">
        <f t="shared" si="99"/>
        <v>0</v>
      </c>
      <c r="C956" s="93"/>
      <c r="D956" s="94">
        <f t="shared" si="100"/>
        <v>0</v>
      </c>
      <c r="E956" s="355">
        <f t="shared" si="98"/>
        <v>0</v>
      </c>
      <c r="F956" s="94">
        <f t="shared" si="101"/>
        <v>0</v>
      </c>
      <c r="G956" s="94">
        <f>IF(AND(C956&lt;&gt;"",SUM(G$34:G955)&lt;E$25),$E$25/$E$29,0)</f>
        <v>0</v>
      </c>
      <c r="H956" s="94">
        <f t="shared" si="102"/>
        <v>0</v>
      </c>
      <c r="I956" s="94">
        <f t="shared" si="104"/>
        <v>0</v>
      </c>
      <c r="J956" s="320" t="str">
        <f t="shared" si="103"/>
        <v>2098–2099</v>
      </c>
      <c r="L956" s="356"/>
      <c r="N956" s="95"/>
    </row>
    <row r="957" spans="1:14" x14ac:dyDescent="0.3">
      <c r="A957" s="354">
        <v>72837</v>
      </c>
      <c r="B957" s="92">
        <f t="shared" si="99"/>
        <v>0</v>
      </c>
      <c r="C957" s="93"/>
      <c r="D957" s="94">
        <f t="shared" si="100"/>
        <v>0</v>
      </c>
      <c r="E957" s="355">
        <f t="shared" si="98"/>
        <v>0</v>
      </c>
      <c r="F957" s="94">
        <f t="shared" si="101"/>
        <v>0</v>
      </c>
      <c r="G957" s="94">
        <f>IF(AND(C957&lt;&gt;"",SUM(G$34:G956)&lt;E$25),$E$25/$E$29,0)</f>
        <v>0</v>
      </c>
      <c r="H957" s="94">
        <f t="shared" si="102"/>
        <v>0</v>
      </c>
      <c r="I957" s="94">
        <f t="shared" si="104"/>
        <v>0</v>
      </c>
      <c r="J957" s="320" t="str">
        <f t="shared" si="103"/>
        <v>2098–2099</v>
      </c>
      <c r="L957" s="356"/>
      <c r="N957" s="95"/>
    </row>
    <row r="958" spans="1:14" x14ac:dyDescent="0.3">
      <c r="A958" s="354">
        <v>72867</v>
      </c>
      <c r="B958" s="92">
        <f t="shared" si="99"/>
        <v>0</v>
      </c>
      <c r="C958" s="93"/>
      <c r="D958" s="94">
        <f t="shared" si="100"/>
        <v>0</v>
      </c>
      <c r="E958" s="355">
        <f t="shared" si="98"/>
        <v>0</v>
      </c>
      <c r="F958" s="94">
        <f t="shared" si="101"/>
        <v>0</v>
      </c>
      <c r="G958" s="94">
        <f>IF(AND(C958&lt;&gt;"",SUM(G$34:G957)&lt;E$25),$E$25/$E$29,0)</f>
        <v>0</v>
      </c>
      <c r="H958" s="94">
        <f t="shared" si="102"/>
        <v>0</v>
      </c>
      <c r="I958" s="94">
        <f t="shared" si="104"/>
        <v>0</v>
      </c>
      <c r="J958" s="320" t="str">
        <f t="shared" si="103"/>
        <v>2099–2100</v>
      </c>
      <c r="L958" s="356"/>
      <c r="N958" s="95"/>
    </row>
    <row r="959" spans="1:14" x14ac:dyDescent="0.3">
      <c r="A959" s="354">
        <v>72898</v>
      </c>
      <c r="B959" s="92">
        <f t="shared" si="99"/>
        <v>0</v>
      </c>
      <c r="C959" s="93"/>
      <c r="D959" s="94">
        <f t="shared" si="100"/>
        <v>0</v>
      </c>
      <c r="E959" s="355">
        <f t="shared" si="98"/>
        <v>0</v>
      </c>
      <c r="F959" s="94">
        <f t="shared" si="101"/>
        <v>0</v>
      </c>
      <c r="G959" s="94">
        <f>IF(AND(C959&lt;&gt;"",SUM(G$34:G958)&lt;E$25),$E$25/$E$29,0)</f>
        <v>0</v>
      </c>
      <c r="H959" s="94">
        <f t="shared" si="102"/>
        <v>0</v>
      </c>
      <c r="I959" s="94">
        <f t="shared" si="104"/>
        <v>0</v>
      </c>
      <c r="J959" s="320" t="str">
        <f t="shared" si="103"/>
        <v>2099–2100</v>
      </c>
      <c r="L959" s="356"/>
      <c r="N959" s="95"/>
    </row>
    <row r="960" spans="1:14" x14ac:dyDescent="0.3">
      <c r="A960" s="354">
        <v>72929</v>
      </c>
      <c r="B960" s="92">
        <f t="shared" si="99"/>
        <v>0</v>
      </c>
      <c r="C960" s="93"/>
      <c r="D960" s="94">
        <f t="shared" si="100"/>
        <v>0</v>
      </c>
      <c r="E960" s="355">
        <f t="shared" si="98"/>
        <v>0</v>
      </c>
      <c r="F960" s="94">
        <f t="shared" si="101"/>
        <v>0</v>
      </c>
      <c r="G960" s="94">
        <f>IF(AND(C960&lt;&gt;"",SUM(G$34:G959)&lt;E$25),$E$25/$E$29,0)</f>
        <v>0</v>
      </c>
      <c r="H960" s="94">
        <f t="shared" si="102"/>
        <v>0</v>
      </c>
      <c r="I960" s="94">
        <f t="shared" si="104"/>
        <v>0</v>
      </c>
      <c r="J960" s="320" t="str">
        <f t="shared" si="103"/>
        <v>2099–2100</v>
      </c>
      <c r="L960" s="356"/>
      <c r="N960" s="95"/>
    </row>
    <row r="961" spans="1:14" x14ac:dyDescent="0.3">
      <c r="A961" s="354">
        <v>72959</v>
      </c>
      <c r="B961" s="92">
        <f t="shared" si="99"/>
        <v>0</v>
      </c>
      <c r="C961" s="93"/>
      <c r="D961" s="94">
        <f t="shared" si="100"/>
        <v>0</v>
      </c>
      <c r="E961" s="355">
        <f t="shared" si="98"/>
        <v>0</v>
      </c>
      <c r="F961" s="94">
        <f t="shared" si="101"/>
        <v>0</v>
      </c>
      <c r="G961" s="94">
        <f>IF(AND(C961&lt;&gt;"",SUM(G$34:G960)&lt;E$25),$E$25/$E$29,0)</f>
        <v>0</v>
      </c>
      <c r="H961" s="94">
        <f t="shared" si="102"/>
        <v>0</v>
      </c>
      <c r="I961" s="94">
        <f t="shared" si="104"/>
        <v>0</v>
      </c>
      <c r="J961" s="320" t="str">
        <f t="shared" si="103"/>
        <v>2099–2100</v>
      </c>
      <c r="L961" s="356"/>
      <c r="N961" s="95"/>
    </row>
    <row r="962" spans="1:14" x14ac:dyDescent="0.3">
      <c r="A962" s="354">
        <v>72990</v>
      </c>
      <c r="B962" s="92">
        <f t="shared" si="99"/>
        <v>0</v>
      </c>
      <c r="C962" s="93"/>
      <c r="D962" s="94">
        <f t="shared" si="100"/>
        <v>0</v>
      </c>
      <c r="E962" s="355">
        <f t="shared" si="98"/>
        <v>0</v>
      </c>
      <c r="F962" s="94">
        <f t="shared" si="101"/>
        <v>0</v>
      </c>
      <c r="G962" s="94">
        <f>IF(AND(C962&lt;&gt;"",SUM(G$34:G961)&lt;E$25),$E$25/$E$29,0)</f>
        <v>0</v>
      </c>
      <c r="H962" s="94">
        <f t="shared" si="102"/>
        <v>0</v>
      </c>
      <c r="I962" s="94">
        <f t="shared" si="104"/>
        <v>0</v>
      </c>
      <c r="J962" s="320" t="str">
        <f t="shared" si="103"/>
        <v>2099–2100</v>
      </c>
      <c r="L962" s="356"/>
      <c r="N962" s="95"/>
    </row>
    <row r="963" spans="1:14" x14ac:dyDescent="0.3">
      <c r="A963" s="354">
        <v>73020</v>
      </c>
      <c r="B963" s="92">
        <f t="shared" si="99"/>
        <v>0</v>
      </c>
      <c r="C963" s="93"/>
      <c r="D963" s="94">
        <f t="shared" si="100"/>
        <v>0</v>
      </c>
      <c r="E963" s="355">
        <f t="shared" si="98"/>
        <v>0</v>
      </c>
      <c r="F963" s="94">
        <f t="shared" si="101"/>
        <v>0</v>
      </c>
      <c r="G963" s="94">
        <f>IF(AND(C963&lt;&gt;"",SUM(G$34:G962)&lt;E$25),$E$25/$E$29,0)</f>
        <v>0</v>
      </c>
      <c r="H963" s="94">
        <f t="shared" si="102"/>
        <v>0</v>
      </c>
      <c r="I963" s="94">
        <f t="shared" si="104"/>
        <v>0</v>
      </c>
      <c r="J963" s="320" t="str">
        <f t="shared" si="103"/>
        <v>2099–2100</v>
      </c>
      <c r="L963" s="356"/>
      <c r="N963" s="95"/>
    </row>
    <row r="964" spans="1:14" x14ac:dyDescent="0.3">
      <c r="A964" s="354">
        <v>73051</v>
      </c>
      <c r="B964" s="92">
        <f t="shared" si="99"/>
        <v>0</v>
      </c>
      <c r="C964" s="93"/>
      <c r="D964" s="94">
        <f t="shared" si="100"/>
        <v>0</v>
      </c>
      <c r="E964" s="355">
        <f t="shared" si="98"/>
        <v>0</v>
      </c>
      <c r="F964" s="94">
        <f t="shared" si="101"/>
        <v>0</v>
      </c>
      <c r="G964" s="94">
        <f>IF(AND(C964&lt;&gt;"",SUM(G$34:G963)&lt;E$25),$E$25/$E$29,0)</f>
        <v>0</v>
      </c>
      <c r="H964" s="94">
        <f t="shared" si="102"/>
        <v>0</v>
      </c>
      <c r="I964" s="94">
        <f t="shared" si="104"/>
        <v>0</v>
      </c>
      <c r="J964" s="320" t="str">
        <f t="shared" si="103"/>
        <v>2099–2100</v>
      </c>
      <c r="L964" s="356"/>
      <c r="N964" s="95"/>
    </row>
    <row r="965" spans="1:14" x14ac:dyDescent="0.3">
      <c r="A965" s="354">
        <v>73082</v>
      </c>
      <c r="B965" s="92">
        <f t="shared" si="99"/>
        <v>0</v>
      </c>
      <c r="C965" s="93"/>
      <c r="D965" s="94">
        <f t="shared" si="100"/>
        <v>0</v>
      </c>
      <c r="E965" s="355">
        <f t="shared" si="98"/>
        <v>0</v>
      </c>
      <c r="F965" s="94">
        <f t="shared" si="101"/>
        <v>0</v>
      </c>
      <c r="G965" s="94">
        <f>IF(AND(C965&lt;&gt;"",SUM(G$34:G964)&lt;E$25),$E$25/$E$29,0)</f>
        <v>0</v>
      </c>
      <c r="H965" s="94">
        <f t="shared" si="102"/>
        <v>0</v>
      </c>
      <c r="I965" s="94">
        <f t="shared" si="104"/>
        <v>0</v>
      </c>
      <c r="J965" s="320" t="str">
        <f t="shared" si="103"/>
        <v>2099–2100</v>
      </c>
      <c r="L965" s="356"/>
      <c r="N965" s="95"/>
    </row>
    <row r="966" spans="1:14" x14ac:dyDescent="0.3">
      <c r="A966" s="354">
        <v>73110</v>
      </c>
      <c r="B966" s="92">
        <f t="shared" si="99"/>
        <v>0</v>
      </c>
      <c r="C966" s="93"/>
      <c r="D966" s="94">
        <f t="shared" si="100"/>
        <v>0</v>
      </c>
      <c r="E966" s="355">
        <f t="shared" si="98"/>
        <v>0</v>
      </c>
      <c r="F966" s="94">
        <f t="shared" si="101"/>
        <v>0</v>
      </c>
      <c r="G966" s="94">
        <f>IF(AND(C966&lt;&gt;"",SUM(G$34:G965)&lt;E$25),$E$25/$E$29,0)</f>
        <v>0</v>
      </c>
      <c r="H966" s="94">
        <f t="shared" si="102"/>
        <v>0</v>
      </c>
      <c r="I966" s="94">
        <f t="shared" si="104"/>
        <v>0</v>
      </c>
      <c r="J966" s="320" t="str">
        <f t="shared" si="103"/>
        <v>2099–2100</v>
      </c>
      <c r="L966" s="356"/>
      <c r="N966" s="95"/>
    </row>
    <row r="967" spans="1:14" x14ac:dyDescent="0.3">
      <c r="A967" s="354">
        <v>73141</v>
      </c>
      <c r="B967" s="92">
        <f t="shared" si="99"/>
        <v>0</v>
      </c>
      <c r="C967" s="93"/>
      <c r="D967" s="94">
        <f t="shared" si="100"/>
        <v>0</v>
      </c>
      <c r="E967" s="355">
        <f t="shared" si="98"/>
        <v>0</v>
      </c>
      <c r="F967" s="94">
        <f t="shared" si="101"/>
        <v>0</v>
      </c>
      <c r="G967" s="94">
        <f>IF(AND(C967&lt;&gt;"",SUM(G$34:G966)&lt;E$25),$E$25/$E$29,0)</f>
        <v>0</v>
      </c>
      <c r="H967" s="94">
        <f t="shared" si="102"/>
        <v>0</v>
      </c>
      <c r="I967" s="94">
        <f t="shared" si="104"/>
        <v>0</v>
      </c>
      <c r="J967" s="320" t="str">
        <f t="shared" si="103"/>
        <v>2099–2100</v>
      </c>
      <c r="L967" s="356"/>
      <c r="N967" s="95"/>
    </row>
    <row r="968" spans="1:14" x14ac:dyDescent="0.3">
      <c r="A968" s="354">
        <v>73171</v>
      </c>
      <c r="B968" s="92">
        <f t="shared" si="99"/>
        <v>0</v>
      </c>
      <c r="C968" s="93"/>
      <c r="D968" s="94">
        <f t="shared" si="100"/>
        <v>0</v>
      </c>
      <c r="E968" s="355">
        <f t="shared" si="98"/>
        <v>0</v>
      </c>
      <c r="F968" s="94">
        <f t="shared" si="101"/>
        <v>0</v>
      </c>
      <c r="G968" s="94">
        <f>IF(AND(C968&lt;&gt;"",SUM(G$34:G967)&lt;E$25),$E$25/$E$29,0)</f>
        <v>0</v>
      </c>
      <c r="H968" s="94">
        <f t="shared" si="102"/>
        <v>0</v>
      </c>
      <c r="I968" s="94">
        <f t="shared" si="104"/>
        <v>0</v>
      </c>
      <c r="J968" s="320" t="str">
        <f t="shared" si="103"/>
        <v>2099–2100</v>
      </c>
      <c r="L968" s="356"/>
      <c r="N968" s="95"/>
    </row>
    <row r="969" spans="1:14" x14ac:dyDescent="0.3">
      <c r="A969" s="354">
        <v>73202</v>
      </c>
      <c r="B969" s="92">
        <f t="shared" si="99"/>
        <v>0</v>
      </c>
      <c r="C969" s="93"/>
      <c r="D969" s="94">
        <f t="shared" si="100"/>
        <v>0</v>
      </c>
      <c r="E969" s="355">
        <f t="shared" si="98"/>
        <v>0</v>
      </c>
      <c r="F969" s="94">
        <f t="shared" si="101"/>
        <v>0</v>
      </c>
      <c r="G969" s="94">
        <f>IF(AND(C969&lt;&gt;"",SUM(G$34:G968)&lt;E$25),$E$25/$E$29,0)</f>
        <v>0</v>
      </c>
      <c r="H969" s="94">
        <f t="shared" si="102"/>
        <v>0</v>
      </c>
      <c r="I969" s="94">
        <f t="shared" si="104"/>
        <v>0</v>
      </c>
      <c r="J969" s="320" t="str">
        <f t="shared" si="103"/>
        <v>2099–2100</v>
      </c>
      <c r="L969" s="356"/>
      <c r="N969" s="95"/>
    </row>
    <row r="970" spans="1:14" x14ac:dyDescent="0.3">
      <c r="A970" s="354">
        <v>73232</v>
      </c>
      <c r="B970" s="92">
        <f t="shared" si="99"/>
        <v>0</v>
      </c>
      <c r="C970" s="93"/>
      <c r="D970" s="94">
        <f t="shared" si="100"/>
        <v>0</v>
      </c>
      <c r="E970" s="355">
        <f t="shared" si="98"/>
        <v>0</v>
      </c>
      <c r="F970" s="94">
        <f t="shared" si="101"/>
        <v>0</v>
      </c>
      <c r="G970" s="94">
        <f>IF(AND(C970&lt;&gt;"",SUM(G$34:G969)&lt;E$25),$E$25/$E$29,0)</f>
        <v>0</v>
      </c>
      <c r="H970" s="94">
        <f t="shared" si="102"/>
        <v>0</v>
      </c>
      <c r="I970" s="94">
        <f t="shared" si="104"/>
        <v>0</v>
      </c>
      <c r="J970" s="320" t="str">
        <f t="shared" si="103"/>
        <v>2100–2101</v>
      </c>
      <c r="L970" s="356"/>
      <c r="N970" s="95"/>
    </row>
    <row r="971" spans="1:14" x14ac:dyDescent="0.3">
      <c r="A971" s="354">
        <v>73263</v>
      </c>
      <c r="B971" s="92">
        <f t="shared" si="99"/>
        <v>0</v>
      </c>
      <c r="C971" s="93"/>
      <c r="D971" s="94">
        <f t="shared" si="100"/>
        <v>0</v>
      </c>
      <c r="E971" s="355">
        <f t="shared" si="98"/>
        <v>0</v>
      </c>
      <c r="F971" s="94">
        <f t="shared" si="101"/>
        <v>0</v>
      </c>
      <c r="G971" s="94">
        <f>IF(AND(C971&lt;&gt;"",SUM(G$34:G970)&lt;E$25),$E$25/$E$29,0)</f>
        <v>0</v>
      </c>
      <c r="H971" s="94">
        <f t="shared" si="102"/>
        <v>0</v>
      </c>
      <c r="I971" s="94">
        <f t="shared" si="104"/>
        <v>0</v>
      </c>
      <c r="J971" s="320" t="str">
        <f t="shared" si="103"/>
        <v>2100–2101</v>
      </c>
      <c r="L971" s="356"/>
      <c r="N971" s="95"/>
    </row>
    <row r="972" spans="1:14" x14ac:dyDescent="0.3">
      <c r="A972" s="354">
        <v>73294</v>
      </c>
      <c r="B972" s="92">
        <f t="shared" si="99"/>
        <v>0</v>
      </c>
      <c r="C972" s="93"/>
      <c r="D972" s="94">
        <f t="shared" si="100"/>
        <v>0</v>
      </c>
      <c r="E972" s="355">
        <f t="shared" si="98"/>
        <v>0</v>
      </c>
      <c r="F972" s="94">
        <f t="shared" si="101"/>
        <v>0</v>
      </c>
      <c r="G972" s="94">
        <f>IF(AND(C972&lt;&gt;"",SUM(G$34:G971)&lt;E$25),$E$25/$E$29,0)</f>
        <v>0</v>
      </c>
      <c r="H972" s="94">
        <f t="shared" si="102"/>
        <v>0</v>
      </c>
      <c r="I972" s="94">
        <f t="shared" si="104"/>
        <v>0</v>
      </c>
      <c r="J972" s="320" t="str">
        <f t="shared" si="103"/>
        <v>2100–2101</v>
      </c>
      <c r="L972" s="356"/>
      <c r="N972" s="95"/>
    </row>
    <row r="973" spans="1:14" x14ac:dyDescent="0.3">
      <c r="A973" s="354">
        <v>73324</v>
      </c>
      <c r="B973" s="92">
        <f t="shared" si="99"/>
        <v>0</v>
      </c>
      <c r="C973" s="93"/>
      <c r="D973" s="94">
        <f t="shared" si="100"/>
        <v>0</v>
      </c>
      <c r="E973" s="355">
        <f t="shared" si="98"/>
        <v>0</v>
      </c>
      <c r="F973" s="94">
        <f t="shared" si="101"/>
        <v>0</v>
      </c>
      <c r="G973" s="94">
        <f>IF(AND(C973&lt;&gt;"",SUM(G$34:G972)&lt;E$25),$E$25/$E$29,0)</f>
        <v>0</v>
      </c>
      <c r="H973" s="94">
        <f t="shared" si="102"/>
        <v>0</v>
      </c>
      <c r="I973" s="94">
        <f t="shared" si="104"/>
        <v>0</v>
      </c>
      <c r="J973" s="320" t="str">
        <f t="shared" si="103"/>
        <v>2100–2101</v>
      </c>
      <c r="L973" s="356"/>
      <c r="N973" s="95"/>
    </row>
    <row r="974" spans="1:14" x14ac:dyDescent="0.3">
      <c r="A974" s="354">
        <v>73355</v>
      </c>
      <c r="B974" s="92">
        <f t="shared" si="99"/>
        <v>0</v>
      </c>
      <c r="C974" s="93"/>
      <c r="D974" s="94">
        <f t="shared" si="100"/>
        <v>0</v>
      </c>
      <c r="E974" s="355">
        <f t="shared" si="98"/>
        <v>0</v>
      </c>
      <c r="F974" s="94">
        <f t="shared" si="101"/>
        <v>0</v>
      </c>
      <c r="G974" s="94">
        <f>IF(AND(C974&lt;&gt;"",SUM(G$34:G973)&lt;E$25),$E$25/$E$29,0)</f>
        <v>0</v>
      </c>
      <c r="H974" s="94">
        <f t="shared" si="102"/>
        <v>0</v>
      </c>
      <c r="I974" s="94">
        <f t="shared" si="104"/>
        <v>0</v>
      </c>
      <c r="J974" s="320" t="str">
        <f t="shared" si="103"/>
        <v>2100–2101</v>
      </c>
      <c r="L974" s="356"/>
      <c r="N974" s="95"/>
    </row>
    <row r="975" spans="1:14" x14ac:dyDescent="0.3">
      <c r="A975" s="354">
        <v>73385</v>
      </c>
      <c r="B975" s="92">
        <f t="shared" si="99"/>
        <v>0</v>
      </c>
      <c r="C975" s="93"/>
      <c r="D975" s="94">
        <f t="shared" si="100"/>
        <v>0</v>
      </c>
      <c r="E975" s="355">
        <f t="shared" si="98"/>
        <v>0</v>
      </c>
      <c r="F975" s="94">
        <f t="shared" si="101"/>
        <v>0</v>
      </c>
      <c r="G975" s="94">
        <f>IF(AND(C975&lt;&gt;"",SUM(G$34:G974)&lt;E$25),$E$25/$E$29,0)</f>
        <v>0</v>
      </c>
      <c r="H975" s="94">
        <f t="shared" si="102"/>
        <v>0</v>
      </c>
      <c r="I975" s="94">
        <f t="shared" si="104"/>
        <v>0</v>
      </c>
      <c r="J975" s="320" t="str">
        <f t="shared" si="103"/>
        <v>2100–2101</v>
      </c>
      <c r="L975" s="356"/>
      <c r="N975" s="95"/>
    </row>
    <row r="976" spans="1:14" x14ac:dyDescent="0.3">
      <c r="A976" s="354">
        <v>73416</v>
      </c>
      <c r="B976" s="92">
        <f t="shared" si="99"/>
        <v>0</v>
      </c>
      <c r="C976" s="93"/>
      <c r="D976" s="94">
        <f t="shared" si="100"/>
        <v>0</v>
      </c>
      <c r="E976" s="355">
        <f t="shared" si="98"/>
        <v>0</v>
      </c>
      <c r="F976" s="94">
        <f t="shared" si="101"/>
        <v>0</v>
      </c>
      <c r="G976" s="94">
        <f>IF(AND(C976&lt;&gt;"",SUM(G$34:G975)&lt;E$25),$E$25/$E$29,0)</f>
        <v>0</v>
      </c>
      <c r="H976" s="94">
        <f t="shared" si="102"/>
        <v>0</v>
      </c>
      <c r="I976" s="94">
        <f t="shared" si="104"/>
        <v>0</v>
      </c>
      <c r="J976" s="320" t="str">
        <f t="shared" si="103"/>
        <v>2100–2101</v>
      </c>
      <c r="L976" s="356"/>
      <c r="N976" s="95"/>
    </row>
    <row r="977" spans="1:14" x14ac:dyDescent="0.3">
      <c r="A977" s="354">
        <v>73447</v>
      </c>
      <c r="B977" s="92">
        <f t="shared" si="99"/>
        <v>0</v>
      </c>
      <c r="C977" s="93"/>
      <c r="D977" s="94">
        <f t="shared" si="100"/>
        <v>0</v>
      </c>
      <c r="E977" s="355">
        <f t="shared" si="98"/>
        <v>0</v>
      </c>
      <c r="F977" s="94">
        <f t="shared" si="101"/>
        <v>0</v>
      </c>
      <c r="G977" s="94">
        <f>IF(AND(C977&lt;&gt;"",SUM(G$34:G976)&lt;E$25),$E$25/$E$29,0)</f>
        <v>0</v>
      </c>
      <c r="H977" s="94">
        <f t="shared" si="102"/>
        <v>0</v>
      </c>
      <c r="I977" s="94">
        <f t="shared" si="104"/>
        <v>0</v>
      </c>
      <c r="J977" s="320" t="str">
        <f t="shared" si="103"/>
        <v>2100–2101</v>
      </c>
      <c r="L977" s="356"/>
      <c r="N977" s="95"/>
    </row>
    <row r="978" spans="1:14" x14ac:dyDescent="0.3">
      <c r="A978" s="354">
        <v>73475</v>
      </c>
      <c r="B978" s="92">
        <f t="shared" si="99"/>
        <v>0</v>
      </c>
      <c r="C978" s="93"/>
      <c r="D978" s="94">
        <f t="shared" si="100"/>
        <v>0</v>
      </c>
      <c r="E978" s="355">
        <f t="shared" si="98"/>
        <v>0</v>
      </c>
      <c r="F978" s="94">
        <f t="shared" si="101"/>
        <v>0</v>
      </c>
      <c r="G978" s="94">
        <f>IF(AND(C978&lt;&gt;"",SUM(G$34:G977)&lt;E$25),$E$25/$E$29,0)</f>
        <v>0</v>
      </c>
      <c r="H978" s="94">
        <f t="shared" si="102"/>
        <v>0</v>
      </c>
      <c r="I978" s="94">
        <f t="shared" si="104"/>
        <v>0</v>
      </c>
      <c r="J978" s="320" t="str">
        <f t="shared" si="103"/>
        <v>2100–2101</v>
      </c>
      <c r="L978" s="356"/>
      <c r="N978" s="95"/>
    </row>
    <row r="979" spans="1:14" x14ac:dyDescent="0.3">
      <c r="A979" s="354">
        <v>73506</v>
      </c>
      <c r="B979" s="92">
        <f t="shared" si="99"/>
        <v>0</v>
      </c>
      <c r="C979" s="93"/>
      <c r="D979" s="94">
        <f t="shared" si="100"/>
        <v>0</v>
      </c>
      <c r="E979" s="355">
        <f t="shared" si="98"/>
        <v>0</v>
      </c>
      <c r="F979" s="94">
        <f t="shared" si="101"/>
        <v>0</v>
      </c>
      <c r="G979" s="94">
        <f>IF(AND(C979&lt;&gt;"",SUM(G$34:G978)&lt;E$25),$E$25/$E$29,0)</f>
        <v>0</v>
      </c>
      <c r="H979" s="94">
        <f t="shared" si="102"/>
        <v>0</v>
      </c>
      <c r="I979" s="94">
        <f t="shared" si="104"/>
        <v>0</v>
      </c>
      <c r="J979" s="320" t="str">
        <f t="shared" si="103"/>
        <v>2100–2101</v>
      </c>
      <c r="L979" s="356"/>
      <c r="N979" s="95"/>
    </row>
    <row r="980" spans="1:14" x14ac:dyDescent="0.3">
      <c r="A980" s="354">
        <v>73536</v>
      </c>
      <c r="B980" s="92">
        <f t="shared" si="99"/>
        <v>0</v>
      </c>
      <c r="C980" s="93"/>
      <c r="D980" s="94">
        <f t="shared" si="100"/>
        <v>0</v>
      </c>
      <c r="E980" s="355">
        <f t="shared" si="98"/>
        <v>0</v>
      </c>
      <c r="F980" s="94">
        <f t="shared" si="101"/>
        <v>0</v>
      </c>
      <c r="G980" s="94">
        <f>IF(AND(C980&lt;&gt;"",SUM(G$34:G979)&lt;E$25),$E$25/$E$29,0)</f>
        <v>0</v>
      </c>
      <c r="H980" s="94">
        <f t="shared" si="102"/>
        <v>0</v>
      </c>
      <c r="I980" s="94">
        <f t="shared" si="104"/>
        <v>0</v>
      </c>
      <c r="J980" s="320" t="str">
        <f t="shared" si="103"/>
        <v>2100–2101</v>
      </c>
      <c r="L980" s="356"/>
      <c r="N980" s="95"/>
    </row>
    <row r="981" spans="1:14" x14ac:dyDescent="0.3">
      <c r="A981" s="354">
        <v>73567</v>
      </c>
      <c r="B981" s="92">
        <f t="shared" si="99"/>
        <v>0</v>
      </c>
      <c r="C981" s="93"/>
      <c r="D981" s="94">
        <f t="shared" si="100"/>
        <v>0</v>
      </c>
      <c r="E981" s="355">
        <f t="shared" si="98"/>
        <v>0</v>
      </c>
      <c r="F981" s="94">
        <f t="shared" si="101"/>
        <v>0</v>
      </c>
      <c r="G981" s="94">
        <f>IF(AND(C981&lt;&gt;"",SUM(G$34:G980)&lt;E$25),$E$25/$E$29,0)</f>
        <v>0</v>
      </c>
      <c r="H981" s="94">
        <f t="shared" si="102"/>
        <v>0</v>
      </c>
      <c r="I981" s="94">
        <f t="shared" si="104"/>
        <v>0</v>
      </c>
      <c r="J981" s="320" t="str">
        <f t="shared" si="103"/>
        <v>2100–2101</v>
      </c>
      <c r="L981" s="356"/>
      <c r="N981" s="95"/>
    </row>
    <row r="982" spans="1:14" x14ac:dyDescent="0.3">
      <c r="A982" s="354">
        <v>73597</v>
      </c>
      <c r="B982" s="92">
        <f t="shared" si="99"/>
        <v>0</v>
      </c>
      <c r="C982" s="93"/>
      <c r="D982" s="94">
        <f t="shared" si="100"/>
        <v>0</v>
      </c>
      <c r="E982" s="355">
        <f t="shared" si="98"/>
        <v>0</v>
      </c>
      <c r="F982" s="94">
        <f t="shared" si="101"/>
        <v>0</v>
      </c>
      <c r="G982" s="94">
        <f>IF(AND(C982&lt;&gt;"",SUM(G$34:G981)&lt;E$25),$E$25/$E$29,0)</f>
        <v>0</v>
      </c>
      <c r="H982" s="94">
        <f t="shared" si="102"/>
        <v>0</v>
      </c>
      <c r="I982" s="94">
        <f t="shared" si="104"/>
        <v>0</v>
      </c>
      <c r="J982" s="320" t="str">
        <f t="shared" si="103"/>
        <v>2101–2102</v>
      </c>
      <c r="L982" s="356"/>
      <c r="N982" s="95"/>
    </row>
    <row r="983" spans="1:14" x14ac:dyDescent="0.3">
      <c r="A983" s="354">
        <v>73628</v>
      </c>
      <c r="B983" s="92">
        <f t="shared" si="99"/>
        <v>0</v>
      </c>
      <c r="C983" s="93"/>
      <c r="D983" s="94">
        <f t="shared" si="100"/>
        <v>0</v>
      </c>
      <c r="E983" s="355">
        <f t="shared" si="98"/>
        <v>0</v>
      </c>
      <c r="F983" s="94">
        <f t="shared" si="101"/>
        <v>0</v>
      </c>
      <c r="G983" s="94">
        <f>IF(AND(C983&lt;&gt;"",SUM(G$34:G982)&lt;E$25),$E$25/$E$29,0)</f>
        <v>0</v>
      </c>
      <c r="H983" s="94">
        <f t="shared" si="102"/>
        <v>0</v>
      </c>
      <c r="I983" s="94">
        <f t="shared" si="104"/>
        <v>0</v>
      </c>
      <c r="J983" s="320" t="str">
        <f t="shared" si="103"/>
        <v>2101–2102</v>
      </c>
      <c r="L983" s="356"/>
      <c r="N983" s="95"/>
    </row>
    <row r="984" spans="1:14" x14ac:dyDescent="0.3">
      <c r="A984" s="354">
        <v>73659</v>
      </c>
      <c r="B984" s="92">
        <f t="shared" si="99"/>
        <v>0</v>
      </c>
      <c r="C984" s="93"/>
      <c r="D984" s="94">
        <f t="shared" si="100"/>
        <v>0</v>
      </c>
      <c r="E984" s="355">
        <f t="shared" si="98"/>
        <v>0</v>
      </c>
      <c r="F984" s="94">
        <f t="shared" si="101"/>
        <v>0</v>
      </c>
      <c r="G984" s="94">
        <f>IF(AND(C984&lt;&gt;"",SUM(G$34:G983)&lt;E$25),$E$25/$E$29,0)</f>
        <v>0</v>
      </c>
      <c r="H984" s="94">
        <f t="shared" si="102"/>
        <v>0</v>
      </c>
      <c r="I984" s="94">
        <f t="shared" si="104"/>
        <v>0</v>
      </c>
      <c r="J984" s="320" t="str">
        <f t="shared" si="103"/>
        <v>2101–2102</v>
      </c>
      <c r="L984" s="356"/>
      <c r="N984" s="95"/>
    </row>
    <row r="985" spans="1:14" x14ac:dyDescent="0.3">
      <c r="A985" s="354">
        <v>73689</v>
      </c>
      <c r="B985" s="92">
        <f t="shared" si="99"/>
        <v>0</v>
      </c>
      <c r="C985" s="93"/>
      <c r="D985" s="94">
        <f t="shared" si="100"/>
        <v>0</v>
      </c>
      <c r="E985" s="355">
        <f t="shared" si="98"/>
        <v>0</v>
      </c>
      <c r="F985" s="94">
        <f t="shared" si="101"/>
        <v>0</v>
      </c>
      <c r="G985" s="94">
        <f>IF(AND(C985&lt;&gt;"",SUM(G$34:G984)&lt;E$25),$E$25/$E$29,0)</f>
        <v>0</v>
      </c>
      <c r="H985" s="94">
        <f t="shared" si="102"/>
        <v>0</v>
      </c>
      <c r="I985" s="94">
        <f t="shared" si="104"/>
        <v>0</v>
      </c>
      <c r="J985" s="320" t="str">
        <f t="shared" si="103"/>
        <v>2101–2102</v>
      </c>
      <c r="L985" s="356"/>
      <c r="N985" s="95"/>
    </row>
    <row r="986" spans="1:14" x14ac:dyDescent="0.3">
      <c r="A986" s="354">
        <v>73720</v>
      </c>
      <c r="B986" s="92">
        <f t="shared" si="99"/>
        <v>0</v>
      </c>
      <c r="C986" s="93"/>
      <c r="D986" s="94">
        <f t="shared" si="100"/>
        <v>0</v>
      </c>
      <c r="E986" s="355">
        <f t="shared" si="98"/>
        <v>0</v>
      </c>
      <c r="F986" s="94">
        <f t="shared" si="101"/>
        <v>0</v>
      </c>
      <c r="G986" s="94">
        <f>IF(AND(C986&lt;&gt;"",SUM(G$34:G985)&lt;E$25),$E$25/$E$29,0)</f>
        <v>0</v>
      </c>
      <c r="H986" s="94">
        <f t="shared" si="102"/>
        <v>0</v>
      </c>
      <c r="I986" s="94">
        <f t="shared" si="104"/>
        <v>0</v>
      </c>
      <c r="J986" s="320" t="str">
        <f t="shared" si="103"/>
        <v>2101–2102</v>
      </c>
      <c r="L986" s="356"/>
      <c r="N986" s="95"/>
    </row>
    <row r="987" spans="1:14" x14ac:dyDescent="0.3">
      <c r="A987" s="354">
        <v>73750</v>
      </c>
      <c r="B987" s="92">
        <f t="shared" si="99"/>
        <v>0</v>
      </c>
      <c r="C987" s="93"/>
      <c r="D987" s="94">
        <f t="shared" si="100"/>
        <v>0</v>
      </c>
      <c r="E987" s="355">
        <f t="shared" si="98"/>
        <v>0</v>
      </c>
      <c r="F987" s="94">
        <f t="shared" si="101"/>
        <v>0</v>
      </c>
      <c r="G987" s="94">
        <f>IF(AND(C987&lt;&gt;"",SUM(G$34:G986)&lt;E$25),$E$25/$E$29,0)</f>
        <v>0</v>
      </c>
      <c r="H987" s="94">
        <f t="shared" si="102"/>
        <v>0</v>
      </c>
      <c r="I987" s="94">
        <f t="shared" si="104"/>
        <v>0</v>
      </c>
      <c r="J987" s="320" t="str">
        <f t="shared" si="103"/>
        <v>2101–2102</v>
      </c>
      <c r="L987" s="356"/>
      <c r="N987" s="95"/>
    </row>
    <row r="988" spans="1:14" x14ac:dyDescent="0.3">
      <c r="A988" s="354">
        <v>73781</v>
      </c>
      <c r="B988" s="92">
        <f t="shared" si="99"/>
        <v>0</v>
      </c>
      <c r="C988" s="93"/>
      <c r="D988" s="94">
        <f t="shared" si="100"/>
        <v>0</v>
      </c>
      <c r="E988" s="355">
        <f t="shared" si="98"/>
        <v>0</v>
      </c>
      <c r="F988" s="94">
        <f t="shared" si="101"/>
        <v>0</v>
      </c>
      <c r="G988" s="94">
        <f>IF(AND(C988&lt;&gt;"",SUM(G$34:G987)&lt;E$25),$E$25/$E$29,0)</f>
        <v>0</v>
      </c>
      <c r="H988" s="94">
        <f t="shared" si="102"/>
        <v>0</v>
      </c>
      <c r="I988" s="94">
        <f t="shared" si="104"/>
        <v>0</v>
      </c>
      <c r="J988" s="320" t="str">
        <f t="shared" si="103"/>
        <v>2101–2102</v>
      </c>
      <c r="L988" s="356"/>
      <c r="N988" s="95"/>
    </row>
    <row r="989" spans="1:14" x14ac:dyDescent="0.3">
      <c r="A989" s="354">
        <v>73812</v>
      </c>
      <c r="B989" s="92">
        <f t="shared" si="99"/>
        <v>0</v>
      </c>
      <c r="C989" s="93"/>
      <c r="D989" s="94">
        <f t="shared" si="100"/>
        <v>0</v>
      </c>
      <c r="E989" s="355">
        <f t="shared" si="98"/>
        <v>0</v>
      </c>
      <c r="F989" s="94">
        <f t="shared" si="101"/>
        <v>0</v>
      </c>
      <c r="G989" s="94">
        <f>IF(AND(C989&lt;&gt;"",SUM(G$34:G988)&lt;E$25),$E$25/$E$29,0)</f>
        <v>0</v>
      </c>
      <c r="H989" s="94">
        <f t="shared" si="102"/>
        <v>0</v>
      </c>
      <c r="I989" s="94">
        <f t="shared" si="104"/>
        <v>0</v>
      </c>
      <c r="J989" s="320" t="str">
        <f t="shared" si="103"/>
        <v>2101–2102</v>
      </c>
      <c r="L989" s="356"/>
      <c r="N989" s="95"/>
    </row>
    <row r="990" spans="1:14" x14ac:dyDescent="0.3">
      <c r="A990" s="354">
        <v>73840</v>
      </c>
      <c r="B990" s="92">
        <f t="shared" si="99"/>
        <v>0</v>
      </c>
      <c r="C990" s="93"/>
      <c r="D990" s="94">
        <f t="shared" si="100"/>
        <v>0</v>
      </c>
      <c r="E990" s="355">
        <f t="shared" si="98"/>
        <v>0</v>
      </c>
      <c r="F990" s="94">
        <f t="shared" si="101"/>
        <v>0</v>
      </c>
      <c r="G990" s="94">
        <f>IF(AND(C990&lt;&gt;"",SUM(G$34:G989)&lt;E$25),$E$25/$E$29,0)</f>
        <v>0</v>
      </c>
      <c r="H990" s="94">
        <f t="shared" si="102"/>
        <v>0</v>
      </c>
      <c r="I990" s="94">
        <f t="shared" si="104"/>
        <v>0</v>
      </c>
      <c r="J990" s="320" t="str">
        <f t="shared" si="103"/>
        <v>2101–2102</v>
      </c>
      <c r="L990" s="356"/>
      <c r="N990" s="95"/>
    </row>
    <row r="991" spans="1:14" x14ac:dyDescent="0.3">
      <c r="A991" s="354">
        <v>73871</v>
      </c>
      <c r="B991" s="92">
        <f t="shared" si="99"/>
        <v>0</v>
      </c>
      <c r="C991" s="93"/>
      <c r="D991" s="94">
        <f t="shared" si="100"/>
        <v>0</v>
      </c>
      <c r="E991" s="355">
        <f t="shared" si="98"/>
        <v>0</v>
      </c>
      <c r="F991" s="94">
        <f t="shared" si="101"/>
        <v>0</v>
      </c>
      <c r="G991" s="94">
        <f>IF(AND(C991&lt;&gt;"",SUM(G$34:G990)&lt;E$25),$E$25/$E$29,0)</f>
        <v>0</v>
      </c>
      <c r="H991" s="94">
        <f t="shared" si="102"/>
        <v>0</v>
      </c>
      <c r="I991" s="94">
        <f t="shared" si="104"/>
        <v>0</v>
      </c>
      <c r="J991" s="320" t="str">
        <f t="shared" si="103"/>
        <v>2101–2102</v>
      </c>
      <c r="L991" s="356"/>
      <c r="N991" s="95"/>
    </row>
    <row r="992" spans="1:14" x14ac:dyDescent="0.3">
      <c r="A992" s="354">
        <v>73901</v>
      </c>
      <c r="B992" s="92">
        <f t="shared" si="99"/>
        <v>0</v>
      </c>
      <c r="C992" s="93"/>
      <c r="D992" s="94">
        <f t="shared" si="100"/>
        <v>0</v>
      </c>
      <c r="E992" s="355">
        <f t="shared" si="98"/>
        <v>0</v>
      </c>
      <c r="F992" s="94">
        <f t="shared" si="101"/>
        <v>0</v>
      </c>
      <c r="G992" s="94">
        <f>IF(AND(C992&lt;&gt;"",SUM(G$34:G991)&lt;E$25),$E$25/$E$29,0)</f>
        <v>0</v>
      </c>
      <c r="H992" s="94">
        <f t="shared" si="102"/>
        <v>0</v>
      </c>
      <c r="I992" s="94">
        <f t="shared" si="104"/>
        <v>0</v>
      </c>
      <c r="J992" s="320" t="str">
        <f t="shared" si="103"/>
        <v>2101–2102</v>
      </c>
      <c r="L992" s="356"/>
      <c r="N992" s="95"/>
    </row>
    <row r="993" spans="1:14" x14ac:dyDescent="0.3">
      <c r="A993" s="354">
        <v>73932</v>
      </c>
      <c r="B993" s="92">
        <f t="shared" si="99"/>
        <v>0</v>
      </c>
      <c r="C993" s="93"/>
      <c r="D993" s="94">
        <f t="shared" si="100"/>
        <v>0</v>
      </c>
      <c r="E993" s="355">
        <f t="shared" si="98"/>
        <v>0</v>
      </c>
      <c r="F993" s="94">
        <f t="shared" si="101"/>
        <v>0</v>
      </c>
      <c r="G993" s="94">
        <f>IF(AND(C993&lt;&gt;"",SUM(G$34:G992)&lt;E$25),$E$25/$E$29,0)</f>
        <v>0</v>
      </c>
      <c r="H993" s="94">
        <f t="shared" si="102"/>
        <v>0</v>
      </c>
      <c r="I993" s="94">
        <f t="shared" si="104"/>
        <v>0</v>
      </c>
      <c r="J993" s="320" t="str">
        <f t="shared" si="103"/>
        <v>2101–2102</v>
      </c>
      <c r="L993" s="356"/>
      <c r="N993" s="95"/>
    </row>
    <row r="994" spans="1:14" x14ac:dyDescent="0.3">
      <c r="A994" s="354">
        <v>73962</v>
      </c>
      <c r="B994" s="92">
        <f t="shared" si="99"/>
        <v>0</v>
      </c>
      <c r="C994" s="93"/>
      <c r="D994" s="94">
        <f t="shared" si="100"/>
        <v>0</v>
      </c>
      <c r="E994" s="355">
        <f t="shared" ref="E994:E1057" si="105">C994-D994</f>
        <v>0</v>
      </c>
      <c r="F994" s="94">
        <f t="shared" si="101"/>
        <v>0</v>
      </c>
      <c r="G994" s="94">
        <f>IF(AND(C994&lt;&gt;"",SUM(G$34:G993)&lt;E$25),$E$25/$E$29,0)</f>
        <v>0</v>
      </c>
      <c r="H994" s="94">
        <f t="shared" si="102"/>
        <v>0</v>
      </c>
      <c r="I994" s="94">
        <f t="shared" si="104"/>
        <v>0</v>
      </c>
      <c r="J994" s="320" t="str">
        <f t="shared" si="103"/>
        <v>2102–2103</v>
      </c>
      <c r="L994" s="356"/>
      <c r="N994" s="95"/>
    </row>
    <row r="995" spans="1:14" x14ac:dyDescent="0.3">
      <c r="A995" s="354">
        <v>73993</v>
      </c>
      <c r="B995" s="92">
        <f t="shared" ref="B995:B1058" si="106">IF(C995&gt;0,C995*-1,C995)</f>
        <v>0</v>
      </c>
      <c r="C995" s="93"/>
      <c r="D995" s="94">
        <f t="shared" ref="D995:D1058" si="107">IF(C995="",0,IF($E$20="Beginning",IF(C994&lt;&gt;"",$F994*$E$16/12,0),IF(C994&lt;&gt;"",$F994*$E$16/12,$E$21*$E$16/12)))</f>
        <v>0</v>
      </c>
      <c r="E995" s="355">
        <f t="shared" si="105"/>
        <v>0</v>
      </c>
      <c r="F995" s="94">
        <f t="shared" ref="F995:F1058" si="108">IF(C995="",0,IF(C994="",$E$21-E995,IF(C995&lt;&gt;"",F994-E995)))</f>
        <v>0</v>
      </c>
      <c r="G995" s="94">
        <f>IF(AND(C995&lt;&gt;"",SUM(G$34:G994)&lt;E$25),$E$25/$E$29,0)</f>
        <v>0</v>
      </c>
      <c r="H995" s="94">
        <f t="shared" ref="H995:H1058" si="109">IF(C995&lt;&gt;"",G995+H994,0)</f>
        <v>0</v>
      </c>
      <c r="I995" s="94">
        <f t="shared" si="104"/>
        <v>0</v>
      </c>
      <c r="J995" s="320" t="str">
        <f t="shared" ref="J995:J1058" si="110">IF(OR(MONTH(A995)=1,MONTH(A995)=2,MONTH(A995)=3,MONTH(A995)=4,MONTH(A995)=5,MONTH(A995)=6),YEAR(A995)-1&amp;"–"&amp;YEAR(A995),YEAR(A995)&amp;"–"&amp;YEAR(A995)+1)</f>
        <v>2102–2103</v>
      </c>
      <c r="L995" s="356"/>
      <c r="N995" s="95"/>
    </row>
    <row r="996" spans="1:14" x14ac:dyDescent="0.3">
      <c r="A996" s="354">
        <v>74024</v>
      </c>
      <c r="B996" s="92">
        <f t="shared" si="106"/>
        <v>0</v>
      </c>
      <c r="C996" s="93"/>
      <c r="D996" s="94">
        <f t="shared" si="107"/>
        <v>0</v>
      </c>
      <c r="E996" s="355">
        <f t="shared" si="105"/>
        <v>0</v>
      </c>
      <c r="F996" s="94">
        <f t="shared" si="108"/>
        <v>0</v>
      </c>
      <c r="G996" s="94">
        <f>IF(AND(C996&lt;&gt;"",SUM(G$34:G995)&lt;E$25),$E$25/$E$29,0)</f>
        <v>0</v>
      </c>
      <c r="H996" s="94">
        <f t="shared" si="109"/>
        <v>0</v>
      </c>
      <c r="I996" s="94">
        <f t="shared" ref="I996:I1059" si="111">IF(C996&lt;&gt;"",$E$25-H996,0)</f>
        <v>0</v>
      </c>
      <c r="J996" s="320" t="str">
        <f t="shared" si="110"/>
        <v>2102–2103</v>
      </c>
      <c r="L996" s="356"/>
      <c r="N996" s="95"/>
    </row>
    <row r="997" spans="1:14" x14ac:dyDescent="0.3">
      <c r="A997" s="354">
        <v>74054</v>
      </c>
      <c r="B997" s="92">
        <f t="shared" si="106"/>
        <v>0</v>
      </c>
      <c r="C997" s="93"/>
      <c r="D997" s="94">
        <f t="shared" si="107"/>
        <v>0</v>
      </c>
      <c r="E997" s="355">
        <f t="shared" si="105"/>
        <v>0</v>
      </c>
      <c r="F997" s="94">
        <f t="shared" si="108"/>
        <v>0</v>
      </c>
      <c r="G997" s="94">
        <f>IF(AND(C997&lt;&gt;"",SUM(G$34:G996)&lt;E$25),$E$25/$E$29,0)</f>
        <v>0</v>
      </c>
      <c r="H997" s="94">
        <f t="shared" si="109"/>
        <v>0</v>
      </c>
      <c r="I997" s="94">
        <f t="shared" si="111"/>
        <v>0</v>
      </c>
      <c r="J997" s="320" t="str">
        <f t="shared" si="110"/>
        <v>2102–2103</v>
      </c>
      <c r="L997" s="356"/>
      <c r="N997" s="95"/>
    </row>
    <row r="998" spans="1:14" x14ac:dyDescent="0.3">
      <c r="A998" s="354">
        <v>74085</v>
      </c>
      <c r="B998" s="92">
        <f t="shared" si="106"/>
        <v>0</v>
      </c>
      <c r="C998" s="93"/>
      <c r="D998" s="94">
        <f t="shared" si="107"/>
        <v>0</v>
      </c>
      <c r="E998" s="355">
        <f t="shared" si="105"/>
        <v>0</v>
      </c>
      <c r="F998" s="94">
        <f t="shared" si="108"/>
        <v>0</v>
      </c>
      <c r="G998" s="94">
        <f>IF(AND(C998&lt;&gt;"",SUM(G$34:G997)&lt;E$25),$E$25/$E$29,0)</f>
        <v>0</v>
      </c>
      <c r="H998" s="94">
        <f t="shared" si="109"/>
        <v>0</v>
      </c>
      <c r="I998" s="94">
        <f t="shared" si="111"/>
        <v>0</v>
      </c>
      <c r="J998" s="320" t="str">
        <f t="shared" si="110"/>
        <v>2102–2103</v>
      </c>
      <c r="L998" s="356"/>
      <c r="N998" s="95"/>
    </row>
    <row r="999" spans="1:14" x14ac:dyDescent="0.3">
      <c r="A999" s="354">
        <v>74115</v>
      </c>
      <c r="B999" s="92">
        <f t="shared" si="106"/>
        <v>0</v>
      </c>
      <c r="C999" s="93"/>
      <c r="D999" s="94">
        <f t="shared" si="107"/>
        <v>0</v>
      </c>
      <c r="E999" s="355">
        <f t="shared" si="105"/>
        <v>0</v>
      </c>
      <c r="F999" s="94">
        <f t="shared" si="108"/>
        <v>0</v>
      </c>
      <c r="G999" s="94">
        <f>IF(AND(C999&lt;&gt;"",SUM(G$34:G998)&lt;E$25),$E$25/$E$29,0)</f>
        <v>0</v>
      </c>
      <c r="H999" s="94">
        <f t="shared" si="109"/>
        <v>0</v>
      </c>
      <c r="I999" s="94">
        <f t="shared" si="111"/>
        <v>0</v>
      </c>
      <c r="J999" s="320" t="str">
        <f t="shared" si="110"/>
        <v>2102–2103</v>
      </c>
      <c r="L999" s="356"/>
      <c r="N999" s="95"/>
    </row>
    <row r="1000" spans="1:14" x14ac:dyDescent="0.3">
      <c r="A1000" s="354">
        <v>74146</v>
      </c>
      <c r="B1000" s="92">
        <f t="shared" si="106"/>
        <v>0</v>
      </c>
      <c r="C1000" s="93"/>
      <c r="D1000" s="94">
        <f t="shared" si="107"/>
        <v>0</v>
      </c>
      <c r="E1000" s="355">
        <f t="shared" si="105"/>
        <v>0</v>
      </c>
      <c r="F1000" s="94">
        <f t="shared" si="108"/>
        <v>0</v>
      </c>
      <c r="G1000" s="94">
        <f>IF(AND(C1000&lt;&gt;"",SUM(G$34:G999)&lt;E$25),$E$25/$E$29,0)</f>
        <v>0</v>
      </c>
      <c r="H1000" s="94">
        <f t="shared" si="109"/>
        <v>0</v>
      </c>
      <c r="I1000" s="94">
        <f t="shared" si="111"/>
        <v>0</v>
      </c>
      <c r="J1000" s="320" t="str">
        <f t="shared" si="110"/>
        <v>2102–2103</v>
      </c>
      <c r="L1000" s="356"/>
      <c r="N1000" s="95"/>
    </row>
    <row r="1001" spans="1:14" x14ac:dyDescent="0.3">
      <c r="A1001" s="354">
        <v>74177</v>
      </c>
      <c r="B1001" s="92">
        <f t="shared" si="106"/>
        <v>0</v>
      </c>
      <c r="C1001" s="93"/>
      <c r="D1001" s="94">
        <f t="shared" si="107"/>
        <v>0</v>
      </c>
      <c r="E1001" s="355">
        <f t="shared" si="105"/>
        <v>0</v>
      </c>
      <c r="F1001" s="94">
        <f t="shared" si="108"/>
        <v>0</v>
      </c>
      <c r="G1001" s="94">
        <f>IF(AND(C1001&lt;&gt;"",SUM(G$34:G1000)&lt;E$25),$E$25/$E$29,0)</f>
        <v>0</v>
      </c>
      <c r="H1001" s="94">
        <f t="shared" si="109"/>
        <v>0</v>
      </c>
      <c r="I1001" s="94">
        <f t="shared" si="111"/>
        <v>0</v>
      </c>
      <c r="J1001" s="320" t="str">
        <f t="shared" si="110"/>
        <v>2102–2103</v>
      </c>
      <c r="L1001" s="356"/>
      <c r="N1001" s="95"/>
    </row>
    <row r="1002" spans="1:14" x14ac:dyDescent="0.3">
      <c r="A1002" s="354">
        <v>74205</v>
      </c>
      <c r="B1002" s="92">
        <f t="shared" si="106"/>
        <v>0</v>
      </c>
      <c r="C1002" s="93"/>
      <c r="D1002" s="94">
        <f t="shared" si="107"/>
        <v>0</v>
      </c>
      <c r="E1002" s="355">
        <f t="shared" si="105"/>
        <v>0</v>
      </c>
      <c r="F1002" s="94">
        <f t="shared" si="108"/>
        <v>0</v>
      </c>
      <c r="G1002" s="94">
        <f>IF(AND(C1002&lt;&gt;"",SUM(G$34:G1001)&lt;E$25),$E$25/$E$29,0)</f>
        <v>0</v>
      </c>
      <c r="H1002" s="94">
        <f t="shared" si="109"/>
        <v>0</v>
      </c>
      <c r="I1002" s="94">
        <f t="shared" si="111"/>
        <v>0</v>
      </c>
      <c r="J1002" s="320" t="str">
        <f t="shared" si="110"/>
        <v>2102–2103</v>
      </c>
      <c r="L1002" s="356"/>
      <c r="N1002" s="95"/>
    </row>
    <row r="1003" spans="1:14" x14ac:dyDescent="0.3">
      <c r="A1003" s="354">
        <v>74236</v>
      </c>
      <c r="B1003" s="92">
        <f t="shared" si="106"/>
        <v>0</v>
      </c>
      <c r="C1003" s="93"/>
      <c r="D1003" s="94">
        <f t="shared" si="107"/>
        <v>0</v>
      </c>
      <c r="E1003" s="355">
        <f t="shared" si="105"/>
        <v>0</v>
      </c>
      <c r="F1003" s="94">
        <f t="shared" si="108"/>
        <v>0</v>
      </c>
      <c r="G1003" s="94">
        <f>IF(AND(C1003&lt;&gt;"",SUM(G$34:G1002)&lt;E$25),$E$25/$E$29,0)</f>
        <v>0</v>
      </c>
      <c r="H1003" s="94">
        <f t="shared" si="109"/>
        <v>0</v>
      </c>
      <c r="I1003" s="94">
        <f t="shared" si="111"/>
        <v>0</v>
      </c>
      <c r="J1003" s="320" t="str">
        <f t="shared" si="110"/>
        <v>2102–2103</v>
      </c>
      <c r="L1003" s="356"/>
      <c r="N1003" s="95"/>
    </row>
    <row r="1004" spans="1:14" x14ac:dyDescent="0.3">
      <c r="A1004" s="354">
        <v>74266</v>
      </c>
      <c r="B1004" s="92">
        <f t="shared" si="106"/>
        <v>0</v>
      </c>
      <c r="C1004" s="93"/>
      <c r="D1004" s="94">
        <f t="shared" si="107"/>
        <v>0</v>
      </c>
      <c r="E1004" s="355">
        <f t="shared" si="105"/>
        <v>0</v>
      </c>
      <c r="F1004" s="94">
        <f t="shared" si="108"/>
        <v>0</v>
      </c>
      <c r="G1004" s="94">
        <f>IF(AND(C1004&lt;&gt;"",SUM(G$34:G1003)&lt;E$25),$E$25/$E$29,0)</f>
        <v>0</v>
      </c>
      <c r="H1004" s="94">
        <f t="shared" si="109"/>
        <v>0</v>
      </c>
      <c r="I1004" s="94">
        <f t="shared" si="111"/>
        <v>0</v>
      </c>
      <c r="J1004" s="320" t="str">
        <f t="shared" si="110"/>
        <v>2102–2103</v>
      </c>
      <c r="L1004" s="356"/>
      <c r="N1004" s="95"/>
    </row>
    <row r="1005" spans="1:14" x14ac:dyDescent="0.3">
      <c r="A1005" s="354">
        <v>74297</v>
      </c>
      <c r="B1005" s="92">
        <f t="shared" si="106"/>
        <v>0</v>
      </c>
      <c r="C1005" s="93"/>
      <c r="D1005" s="94">
        <f t="shared" si="107"/>
        <v>0</v>
      </c>
      <c r="E1005" s="355">
        <f t="shared" si="105"/>
        <v>0</v>
      </c>
      <c r="F1005" s="94">
        <f t="shared" si="108"/>
        <v>0</v>
      </c>
      <c r="G1005" s="94">
        <f>IF(AND(C1005&lt;&gt;"",SUM(G$34:G1004)&lt;E$25),$E$25/$E$29,0)</f>
        <v>0</v>
      </c>
      <c r="H1005" s="94">
        <f t="shared" si="109"/>
        <v>0</v>
      </c>
      <c r="I1005" s="94">
        <f t="shared" si="111"/>
        <v>0</v>
      </c>
      <c r="J1005" s="320" t="str">
        <f t="shared" si="110"/>
        <v>2102–2103</v>
      </c>
      <c r="L1005" s="356"/>
      <c r="N1005" s="95"/>
    </row>
    <row r="1006" spans="1:14" x14ac:dyDescent="0.3">
      <c r="A1006" s="354">
        <v>74327</v>
      </c>
      <c r="B1006" s="92">
        <f t="shared" si="106"/>
        <v>0</v>
      </c>
      <c r="C1006" s="93"/>
      <c r="D1006" s="94">
        <f t="shared" si="107"/>
        <v>0</v>
      </c>
      <c r="E1006" s="355">
        <f t="shared" si="105"/>
        <v>0</v>
      </c>
      <c r="F1006" s="94">
        <f t="shared" si="108"/>
        <v>0</v>
      </c>
      <c r="G1006" s="94">
        <f>IF(AND(C1006&lt;&gt;"",SUM(G$34:G1005)&lt;E$25),$E$25/$E$29,0)</f>
        <v>0</v>
      </c>
      <c r="H1006" s="94">
        <f t="shared" si="109"/>
        <v>0</v>
      </c>
      <c r="I1006" s="94">
        <f t="shared" si="111"/>
        <v>0</v>
      </c>
      <c r="J1006" s="320" t="str">
        <f t="shared" si="110"/>
        <v>2103–2104</v>
      </c>
      <c r="L1006" s="356"/>
      <c r="N1006" s="95"/>
    </row>
    <row r="1007" spans="1:14" x14ac:dyDescent="0.3">
      <c r="A1007" s="354">
        <v>74358</v>
      </c>
      <c r="B1007" s="92">
        <f t="shared" si="106"/>
        <v>0</v>
      </c>
      <c r="C1007" s="93"/>
      <c r="D1007" s="94">
        <f t="shared" si="107"/>
        <v>0</v>
      </c>
      <c r="E1007" s="355">
        <f t="shared" si="105"/>
        <v>0</v>
      </c>
      <c r="F1007" s="94">
        <f t="shared" si="108"/>
        <v>0</v>
      </c>
      <c r="G1007" s="94">
        <f>IF(AND(C1007&lt;&gt;"",SUM(G$34:G1006)&lt;E$25),$E$25/$E$29,0)</f>
        <v>0</v>
      </c>
      <c r="H1007" s="94">
        <f t="shared" si="109"/>
        <v>0</v>
      </c>
      <c r="I1007" s="94">
        <f t="shared" si="111"/>
        <v>0</v>
      </c>
      <c r="J1007" s="320" t="str">
        <f t="shared" si="110"/>
        <v>2103–2104</v>
      </c>
      <c r="L1007" s="356"/>
      <c r="N1007" s="95"/>
    </row>
    <row r="1008" spans="1:14" x14ac:dyDescent="0.3">
      <c r="A1008" s="354">
        <v>74389</v>
      </c>
      <c r="B1008" s="92">
        <f t="shared" si="106"/>
        <v>0</v>
      </c>
      <c r="C1008" s="93"/>
      <c r="D1008" s="94">
        <f t="shared" si="107"/>
        <v>0</v>
      </c>
      <c r="E1008" s="355">
        <f t="shared" si="105"/>
        <v>0</v>
      </c>
      <c r="F1008" s="94">
        <f t="shared" si="108"/>
        <v>0</v>
      </c>
      <c r="G1008" s="94">
        <f>IF(AND(C1008&lt;&gt;"",SUM(G$34:G1007)&lt;E$25),$E$25/$E$29,0)</f>
        <v>0</v>
      </c>
      <c r="H1008" s="94">
        <f t="shared" si="109"/>
        <v>0</v>
      </c>
      <c r="I1008" s="94">
        <f t="shared" si="111"/>
        <v>0</v>
      </c>
      <c r="J1008" s="320" t="str">
        <f t="shared" si="110"/>
        <v>2103–2104</v>
      </c>
      <c r="L1008" s="356"/>
      <c r="N1008" s="95"/>
    </row>
    <row r="1009" spans="1:14" x14ac:dyDescent="0.3">
      <c r="A1009" s="354">
        <v>74419</v>
      </c>
      <c r="B1009" s="92">
        <f t="shared" si="106"/>
        <v>0</v>
      </c>
      <c r="C1009" s="93"/>
      <c r="D1009" s="94">
        <f t="shared" si="107"/>
        <v>0</v>
      </c>
      <c r="E1009" s="355">
        <f t="shared" si="105"/>
        <v>0</v>
      </c>
      <c r="F1009" s="94">
        <f t="shared" si="108"/>
        <v>0</v>
      </c>
      <c r="G1009" s="94">
        <f>IF(AND(C1009&lt;&gt;"",SUM(G$34:G1008)&lt;E$25),$E$25/$E$29,0)</f>
        <v>0</v>
      </c>
      <c r="H1009" s="94">
        <f t="shared" si="109"/>
        <v>0</v>
      </c>
      <c r="I1009" s="94">
        <f t="shared" si="111"/>
        <v>0</v>
      </c>
      <c r="J1009" s="320" t="str">
        <f t="shared" si="110"/>
        <v>2103–2104</v>
      </c>
      <c r="L1009" s="356"/>
      <c r="N1009" s="95"/>
    </row>
    <row r="1010" spans="1:14" x14ac:dyDescent="0.3">
      <c r="A1010" s="354">
        <v>74450</v>
      </c>
      <c r="B1010" s="92">
        <f t="shared" si="106"/>
        <v>0</v>
      </c>
      <c r="C1010" s="93"/>
      <c r="D1010" s="94">
        <f t="shared" si="107"/>
        <v>0</v>
      </c>
      <c r="E1010" s="355">
        <f t="shared" si="105"/>
        <v>0</v>
      </c>
      <c r="F1010" s="94">
        <f t="shared" si="108"/>
        <v>0</v>
      </c>
      <c r="G1010" s="94">
        <f>IF(AND(C1010&lt;&gt;"",SUM(G$34:G1009)&lt;E$25),$E$25/$E$29,0)</f>
        <v>0</v>
      </c>
      <c r="H1010" s="94">
        <f t="shared" si="109"/>
        <v>0</v>
      </c>
      <c r="I1010" s="94">
        <f t="shared" si="111"/>
        <v>0</v>
      </c>
      <c r="J1010" s="320" t="str">
        <f t="shared" si="110"/>
        <v>2103–2104</v>
      </c>
      <c r="L1010" s="356"/>
      <c r="N1010" s="95"/>
    </row>
    <row r="1011" spans="1:14" x14ac:dyDescent="0.3">
      <c r="A1011" s="354">
        <v>74480</v>
      </c>
      <c r="B1011" s="92">
        <f t="shared" si="106"/>
        <v>0</v>
      </c>
      <c r="C1011" s="93"/>
      <c r="D1011" s="94">
        <f t="shared" si="107"/>
        <v>0</v>
      </c>
      <c r="E1011" s="355">
        <f t="shared" si="105"/>
        <v>0</v>
      </c>
      <c r="F1011" s="94">
        <f t="shared" si="108"/>
        <v>0</v>
      </c>
      <c r="G1011" s="94">
        <f>IF(AND(C1011&lt;&gt;"",SUM(G$34:G1010)&lt;E$25),$E$25/$E$29,0)</f>
        <v>0</v>
      </c>
      <c r="H1011" s="94">
        <f t="shared" si="109"/>
        <v>0</v>
      </c>
      <c r="I1011" s="94">
        <f t="shared" si="111"/>
        <v>0</v>
      </c>
      <c r="J1011" s="320" t="str">
        <f t="shared" si="110"/>
        <v>2103–2104</v>
      </c>
      <c r="L1011" s="356"/>
      <c r="N1011" s="95"/>
    </row>
    <row r="1012" spans="1:14" x14ac:dyDescent="0.3">
      <c r="A1012" s="354">
        <v>74511</v>
      </c>
      <c r="B1012" s="92">
        <f t="shared" si="106"/>
        <v>0</v>
      </c>
      <c r="C1012" s="93"/>
      <c r="D1012" s="94">
        <f t="shared" si="107"/>
        <v>0</v>
      </c>
      <c r="E1012" s="355">
        <f t="shared" si="105"/>
        <v>0</v>
      </c>
      <c r="F1012" s="94">
        <f t="shared" si="108"/>
        <v>0</v>
      </c>
      <c r="G1012" s="94">
        <f>IF(AND(C1012&lt;&gt;"",SUM(G$34:G1011)&lt;E$25),$E$25/$E$29,0)</f>
        <v>0</v>
      </c>
      <c r="H1012" s="94">
        <f t="shared" si="109"/>
        <v>0</v>
      </c>
      <c r="I1012" s="94">
        <f t="shared" si="111"/>
        <v>0</v>
      </c>
      <c r="J1012" s="320" t="str">
        <f t="shared" si="110"/>
        <v>2103–2104</v>
      </c>
      <c r="L1012" s="356"/>
      <c r="N1012" s="95"/>
    </row>
    <row r="1013" spans="1:14" x14ac:dyDescent="0.3">
      <c r="A1013" s="354">
        <v>74542</v>
      </c>
      <c r="B1013" s="92">
        <f t="shared" si="106"/>
        <v>0</v>
      </c>
      <c r="C1013" s="93"/>
      <c r="D1013" s="94">
        <f t="shared" si="107"/>
        <v>0</v>
      </c>
      <c r="E1013" s="355">
        <f t="shared" si="105"/>
        <v>0</v>
      </c>
      <c r="F1013" s="94">
        <f t="shared" si="108"/>
        <v>0</v>
      </c>
      <c r="G1013" s="94">
        <f>IF(AND(C1013&lt;&gt;"",SUM(G$34:G1012)&lt;E$25),$E$25/$E$29,0)</f>
        <v>0</v>
      </c>
      <c r="H1013" s="94">
        <f t="shared" si="109"/>
        <v>0</v>
      </c>
      <c r="I1013" s="94">
        <f t="shared" si="111"/>
        <v>0</v>
      </c>
      <c r="J1013" s="320" t="str">
        <f t="shared" si="110"/>
        <v>2103–2104</v>
      </c>
      <c r="L1013" s="356"/>
      <c r="N1013" s="95"/>
    </row>
    <row r="1014" spans="1:14" x14ac:dyDescent="0.3">
      <c r="A1014" s="354">
        <v>74571</v>
      </c>
      <c r="B1014" s="92">
        <f t="shared" si="106"/>
        <v>0</v>
      </c>
      <c r="C1014" s="93"/>
      <c r="D1014" s="94">
        <f t="shared" si="107"/>
        <v>0</v>
      </c>
      <c r="E1014" s="355">
        <f t="shared" si="105"/>
        <v>0</v>
      </c>
      <c r="F1014" s="94">
        <f t="shared" si="108"/>
        <v>0</v>
      </c>
      <c r="G1014" s="94">
        <f>IF(AND(C1014&lt;&gt;"",SUM(G$34:G1013)&lt;E$25),$E$25/$E$29,0)</f>
        <v>0</v>
      </c>
      <c r="H1014" s="94">
        <f t="shared" si="109"/>
        <v>0</v>
      </c>
      <c r="I1014" s="94">
        <f t="shared" si="111"/>
        <v>0</v>
      </c>
      <c r="J1014" s="320" t="str">
        <f t="shared" si="110"/>
        <v>2103–2104</v>
      </c>
      <c r="L1014" s="356"/>
      <c r="N1014" s="95"/>
    </row>
    <row r="1015" spans="1:14" x14ac:dyDescent="0.3">
      <c r="A1015" s="354">
        <v>74602</v>
      </c>
      <c r="B1015" s="92">
        <f t="shared" si="106"/>
        <v>0</v>
      </c>
      <c r="C1015" s="93"/>
      <c r="D1015" s="94">
        <f t="shared" si="107"/>
        <v>0</v>
      </c>
      <c r="E1015" s="355">
        <f t="shared" si="105"/>
        <v>0</v>
      </c>
      <c r="F1015" s="94">
        <f t="shared" si="108"/>
        <v>0</v>
      </c>
      <c r="G1015" s="94">
        <f>IF(AND(C1015&lt;&gt;"",SUM(G$34:G1014)&lt;E$25),$E$25/$E$29,0)</f>
        <v>0</v>
      </c>
      <c r="H1015" s="94">
        <f t="shared" si="109"/>
        <v>0</v>
      </c>
      <c r="I1015" s="94">
        <f t="shared" si="111"/>
        <v>0</v>
      </c>
      <c r="J1015" s="320" t="str">
        <f t="shared" si="110"/>
        <v>2103–2104</v>
      </c>
      <c r="L1015" s="356"/>
      <c r="N1015" s="95"/>
    </row>
    <row r="1016" spans="1:14" x14ac:dyDescent="0.3">
      <c r="A1016" s="354">
        <v>74632</v>
      </c>
      <c r="B1016" s="92">
        <f t="shared" si="106"/>
        <v>0</v>
      </c>
      <c r="C1016" s="93"/>
      <c r="D1016" s="94">
        <f t="shared" si="107"/>
        <v>0</v>
      </c>
      <c r="E1016" s="355">
        <f t="shared" si="105"/>
        <v>0</v>
      </c>
      <c r="F1016" s="94">
        <f t="shared" si="108"/>
        <v>0</v>
      </c>
      <c r="G1016" s="94">
        <f>IF(AND(C1016&lt;&gt;"",SUM(G$34:G1015)&lt;E$25),$E$25/$E$29,0)</f>
        <v>0</v>
      </c>
      <c r="H1016" s="94">
        <f t="shared" si="109"/>
        <v>0</v>
      </c>
      <c r="I1016" s="94">
        <f t="shared" si="111"/>
        <v>0</v>
      </c>
      <c r="J1016" s="320" t="str">
        <f t="shared" si="110"/>
        <v>2103–2104</v>
      </c>
      <c r="L1016" s="356"/>
      <c r="N1016" s="95"/>
    </row>
    <row r="1017" spans="1:14" x14ac:dyDescent="0.3">
      <c r="A1017" s="354">
        <v>74663</v>
      </c>
      <c r="B1017" s="92">
        <f t="shared" si="106"/>
        <v>0</v>
      </c>
      <c r="C1017" s="93"/>
      <c r="D1017" s="94">
        <f t="shared" si="107"/>
        <v>0</v>
      </c>
      <c r="E1017" s="355">
        <f t="shared" si="105"/>
        <v>0</v>
      </c>
      <c r="F1017" s="94">
        <f t="shared" si="108"/>
        <v>0</v>
      </c>
      <c r="G1017" s="94">
        <f>IF(AND(C1017&lt;&gt;"",SUM(G$34:G1016)&lt;E$25),$E$25/$E$29,0)</f>
        <v>0</v>
      </c>
      <c r="H1017" s="94">
        <f t="shared" si="109"/>
        <v>0</v>
      </c>
      <c r="I1017" s="94">
        <f t="shared" si="111"/>
        <v>0</v>
      </c>
      <c r="J1017" s="320" t="str">
        <f t="shared" si="110"/>
        <v>2103–2104</v>
      </c>
      <c r="L1017" s="356"/>
      <c r="N1017" s="95"/>
    </row>
    <row r="1018" spans="1:14" x14ac:dyDescent="0.3">
      <c r="A1018" s="354">
        <v>74693</v>
      </c>
      <c r="B1018" s="92">
        <f t="shared" si="106"/>
        <v>0</v>
      </c>
      <c r="C1018" s="93"/>
      <c r="D1018" s="94">
        <f t="shared" si="107"/>
        <v>0</v>
      </c>
      <c r="E1018" s="355">
        <f t="shared" si="105"/>
        <v>0</v>
      </c>
      <c r="F1018" s="94">
        <f t="shared" si="108"/>
        <v>0</v>
      </c>
      <c r="G1018" s="94">
        <f>IF(AND(C1018&lt;&gt;"",SUM(G$34:G1017)&lt;E$25),$E$25/$E$29,0)</f>
        <v>0</v>
      </c>
      <c r="H1018" s="94">
        <f t="shared" si="109"/>
        <v>0</v>
      </c>
      <c r="I1018" s="94">
        <f t="shared" si="111"/>
        <v>0</v>
      </c>
      <c r="J1018" s="320" t="str">
        <f t="shared" si="110"/>
        <v>2104–2105</v>
      </c>
      <c r="L1018" s="356"/>
      <c r="N1018" s="95"/>
    </row>
    <row r="1019" spans="1:14" x14ac:dyDescent="0.3">
      <c r="A1019" s="354">
        <v>74724</v>
      </c>
      <c r="B1019" s="92">
        <f t="shared" si="106"/>
        <v>0</v>
      </c>
      <c r="C1019" s="93"/>
      <c r="D1019" s="94">
        <f t="shared" si="107"/>
        <v>0</v>
      </c>
      <c r="E1019" s="355">
        <f t="shared" si="105"/>
        <v>0</v>
      </c>
      <c r="F1019" s="94">
        <f t="shared" si="108"/>
        <v>0</v>
      </c>
      <c r="G1019" s="94">
        <f>IF(AND(C1019&lt;&gt;"",SUM(G$34:G1018)&lt;E$25),$E$25/$E$29,0)</f>
        <v>0</v>
      </c>
      <c r="H1019" s="94">
        <f t="shared" si="109"/>
        <v>0</v>
      </c>
      <c r="I1019" s="94">
        <f t="shared" si="111"/>
        <v>0</v>
      </c>
      <c r="J1019" s="320" t="str">
        <f t="shared" si="110"/>
        <v>2104–2105</v>
      </c>
      <c r="L1019" s="356"/>
      <c r="N1019" s="95"/>
    </row>
    <row r="1020" spans="1:14" x14ac:dyDescent="0.3">
      <c r="A1020" s="354">
        <v>74755</v>
      </c>
      <c r="B1020" s="92">
        <f t="shared" si="106"/>
        <v>0</v>
      </c>
      <c r="C1020" s="93"/>
      <c r="D1020" s="94">
        <f t="shared" si="107"/>
        <v>0</v>
      </c>
      <c r="E1020" s="355">
        <f t="shared" si="105"/>
        <v>0</v>
      </c>
      <c r="F1020" s="94">
        <f t="shared" si="108"/>
        <v>0</v>
      </c>
      <c r="G1020" s="94">
        <f>IF(AND(C1020&lt;&gt;"",SUM(G$34:G1019)&lt;E$25),$E$25/$E$29,0)</f>
        <v>0</v>
      </c>
      <c r="H1020" s="94">
        <f t="shared" si="109"/>
        <v>0</v>
      </c>
      <c r="I1020" s="94">
        <f t="shared" si="111"/>
        <v>0</v>
      </c>
      <c r="J1020" s="320" t="str">
        <f t="shared" si="110"/>
        <v>2104–2105</v>
      </c>
      <c r="L1020" s="356"/>
      <c r="N1020" s="95"/>
    </row>
    <row r="1021" spans="1:14" x14ac:dyDescent="0.3">
      <c r="A1021" s="354">
        <v>74785</v>
      </c>
      <c r="B1021" s="92">
        <f t="shared" si="106"/>
        <v>0</v>
      </c>
      <c r="C1021" s="93"/>
      <c r="D1021" s="94">
        <f t="shared" si="107"/>
        <v>0</v>
      </c>
      <c r="E1021" s="355">
        <f t="shared" si="105"/>
        <v>0</v>
      </c>
      <c r="F1021" s="94">
        <f t="shared" si="108"/>
        <v>0</v>
      </c>
      <c r="G1021" s="94">
        <f>IF(AND(C1021&lt;&gt;"",SUM(G$34:G1020)&lt;E$25),$E$25/$E$29,0)</f>
        <v>0</v>
      </c>
      <c r="H1021" s="94">
        <f t="shared" si="109"/>
        <v>0</v>
      </c>
      <c r="I1021" s="94">
        <f t="shared" si="111"/>
        <v>0</v>
      </c>
      <c r="J1021" s="320" t="str">
        <f t="shared" si="110"/>
        <v>2104–2105</v>
      </c>
      <c r="L1021" s="356"/>
      <c r="N1021" s="95"/>
    </row>
    <row r="1022" spans="1:14" x14ac:dyDescent="0.3">
      <c r="A1022" s="354">
        <v>74816</v>
      </c>
      <c r="B1022" s="92">
        <f t="shared" si="106"/>
        <v>0</v>
      </c>
      <c r="C1022" s="93"/>
      <c r="D1022" s="94">
        <f t="shared" si="107"/>
        <v>0</v>
      </c>
      <c r="E1022" s="355">
        <f t="shared" si="105"/>
        <v>0</v>
      </c>
      <c r="F1022" s="94">
        <f t="shared" si="108"/>
        <v>0</v>
      </c>
      <c r="G1022" s="94">
        <f>IF(AND(C1022&lt;&gt;"",SUM(G$34:G1021)&lt;E$25),$E$25/$E$29,0)</f>
        <v>0</v>
      </c>
      <c r="H1022" s="94">
        <f t="shared" si="109"/>
        <v>0</v>
      </c>
      <c r="I1022" s="94">
        <f t="shared" si="111"/>
        <v>0</v>
      </c>
      <c r="J1022" s="320" t="str">
        <f t="shared" si="110"/>
        <v>2104–2105</v>
      </c>
      <c r="L1022" s="356"/>
      <c r="N1022" s="95"/>
    </row>
    <row r="1023" spans="1:14" x14ac:dyDescent="0.3">
      <c r="A1023" s="354">
        <v>74846</v>
      </c>
      <c r="B1023" s="92">
        <f t="shared" si="106"/>
        <v>0</v>
      </c>
      <c r="C1023" s="93"/>
      <c r="D1023" s="94">
        <f t="shared" si="107"/>
        <v>0</v>
      </c>
      <c r="E1023" s="355">
        <f t="shared" si="105"/>
        <v>0</v>
      </c>
      <c r="F1023" s="94">
        <f t="shared" si="108"/>
        <v>0</v>
      </c>
      <c r="G1023" s="94">
        <f>IF(AND(C1023&lt;&gt;"",SUM(G$34:G1022)&lt;E$25),$E$25/$E$29,0)</f>
        <v>0</v>
      </c>
      <c r="H1023" s="94">
        <f t="shared" si="109"/>
        <v>0</v>
      </c>
      <c r="I1023" s="94">
        <f t="shared" si="111"/>
        <v>0</v>
      </c>
      <c r="J1023" s="320" t="str">
        <f t="shared" si="110"/>
        <v>2104–2105</v>
      </c>
      <c r="L1023" s="356"/>
      <c r="N1023" s="95"/>
    </row>
    <row r="1024" spans="1:14" x14ac:dyDescent="0.3">
      <c r="A1024" s="354">
        <v>74877</v>
      </c>
      <c r="B1024" s="92">
        <f t="shared" si="106"/>
        <v>0</v>
      </c>
      <c r="C1024" s="93"/>
      <c r="D1024" s="94">
        <f t="shared" si="107"/>
        <v>0</v>
      </c>
      <c r="E1024" s="355">
        <f t="shared" si="105"/>
        <v>0</v>
      </c>
      <c r="F1024" s="94">
        <f t="shared" si="108"/>
        <v>0</v>
      </c>
      <c r="G1024" s="94">
        <f>IF(AND(C1024&lt;&gt;"",SUM(G$34:G1023)&lt;E$25),$E$25/$E$29,0)</f>
        <v>0</v>
      </c>
      <c r="H1024" s="94">
        <f t="shared" si="109"/>
        <v>0</v>
      </c>
      <c r="I1024" s="94">
        <f t="shared" si="111"/>
        <v>0</v>
      </c>
      <c r="J1024" s="320" t="str">
        <f t="shared" si="110"/>
        <v>2104–2105</v>
      </c>
      <c r="L1024" s="356"/>
      <c r="N1024" s="95"/>
    </row>
    <row r="1025" spans="1:14" x14ac:dyDescent="0.3">
      <c r="A1025" s="354">
        <v>74908</v>
      </c>
      <c r="B1025" s="92">
        <f t="shared" si="106"/>
        <v>0</v>
      </c>
      <c r="C1025" s="93"/>
      <c r="D1025" s="94">
        <f t="shared" si="107"/>
        <v>0</v>
      </c>
      <c r="E1025" s="355">
        <f t="shared" si="105"/>
        <v>0</v>
      </c>
      <c r="F1025" s="94">
        <f t="shared" si="108"/>
        <v>0</v>
      </c>
      <c r="G1025" s="94">
        <f>IF(AND(C1025&lt;&gt;"",SUM(G$34:G1024)&lt;E$25),$E$25/$E$29,0)</f>
        <v>0</v>
      </c>
      <c r="H1025" s="94">
        <f t="shared" si="109"/>
        <v>0</v>
      </c>
      <c r="I1025" s="94">
        <f t="shared" si="111"/>
        <v>0</v>
      </c>
      <c r="J1025" s="320" t="str">
        <f t="shared" si="110"/>
        <v>2104–2105</v>
      </c>
      <c r="L1025" s="356"/>
      <c r="N1025" s="95"/>
    </row>
    <row r="1026" spans="1:14" x14ac:dyDescent="0.3">
      <c r="A1026" s="354">
        <v>74936</v>
      </c>
      <c r="B1026" s="92">
        <f t="shared" si="106"/>
        <v>0</v>
      </c>
      <c r="C1026" s="93"/>
      <c r="D1026" s="94">
        <f t="shared" si="107"/>
        <v>0</v>
      </c>
      <c r="E1026" s="355">
        <f t="shared" si="105"/>
        <v>0</v>
      </c>
      <c r="F1026" s="94">
        <f t="shared" si="108"/>
        <v>0</v>
      </c>
      <c r="G1026" s="94">
        <f>IF(AND(C1026&lt;&gt;"",SUM(G$34:G1025)&lt;E$25),$E$25/$E$29,0)</f>
        <v>0</v>
      </c>
      <c r="H1026" s="94">
        <f t="shared" si="109"/>
        <v>0</v>
      </c>
      <c r="I1026" s="94">
        <f t="shared" si="111"/>
        <v>0</v>
      </c>
      <c r="J1026" s="320" t="str">
        <f t="shared" si="110"/>
        <v>2104–2105</v>
      </c>
      <c r="L1026" s="356"/>
      <c r="N1026" s="95"/>
    </row>
    <row r="1027" spans="1:14" x14ac:dyDescent="0.3">
      <c r="A1027" s="354">
        <v>74967</v>
      </c>
      <c r="B1027" s="92">
        <f t="shared" si="106"/>
        <v>0</v>
      </c>
      <c r="C1027" s="93"/>
      <c r="D1027" s="94">
        <f t="shared" si="107"/>
        <v>0</v>
      </c>
      <c r="E1027" s="355">
        <f t="shared" si="105"/>
        <v>0</v>
      </c>
      <c r="F1027" s="94">
        <f t="shared" si="108"/>
        <v>0</v>
      </c>
      <c r="G1027" s="94">
        <f>IF(AND(C1027&lt;&gt;"",SUM(G$34:G1026)&lt;E$25),$E$25/$E$29,0)</f>
        <v>0</v>
      </c>
      <c r="H1027" s="94">
        <f t="shared" si="109"/>
        <v>0</v>
      </c>
      <c r="I1027" s="94">
        <f t="shared" si="111"/>
        <v>0</v>
      </c>
      <c r="J1027" s="320" t="str">
        <f t="shared" si="110"/>
        <v>2104–2105</v>
      </c>
      <c r="L1027" s="356"/>
      <c r="N1027" s="95"/>
    </row>
    <row r="1028" spans="1:14" x14ac:dyDescent="0.3">
      <c r="A1028" s="354">
        <v>74997</v>
      </c>
      <c r="B1028" s="92">
        <f t="shared" si="106"/>
        <v>0</v>
      </c>
      <c r="C1028" s="93"/>
      <c r="D1028" s="94">
        <f t="shared" si="107"/>
        <v>0</v>
      </c>
      <c r="E1028" s="355">
        <f t="shared" si="105"/>
        <v>0</v>
      </c>
      <c r="F1028" s="94">
        <f t="shared" si="108"/>
        <v>0</v>
      </c>
      <c r="G1028" s="94">
        <f>IF(AND(C1028&lt;&gt;"",SUM(G$34:G1027)&lt;E$25),$E$25/$E$29,0)</f>
        <v>0</v>
      </c>
      <c r="H1028" s="94">
        <f t="shared" si="109"/>
        <v>0</v>
      </c>
      <c r="I1028" s="94">
        <f t="shared" si="111"/>
        <v>0</v>
      </c>
      <c r="J1028" s="320" t="str">
        <f t="shared" si="110"/>
        <v>2104–2105</v>
      </c>
      <c r="L1028" s="356"/>
      <c r="N1028" s="95"/>
    </row>
    <row r="1029" spans="1:14" x14ac:dyDescent="0.3">
      <c r="A1029" s="354">
        <v>75028</v>
      </c>
      <c r="B1029" s="92">
        <f t="shared" si="106"/>
        <v>0</v>
      </c>
      <c r="C1029" s="93"/>
      <c r="D1029" s="94">
        <f t="shared" si="107"/>
        <v>0</v>
      </c>
      <c r="E1029" s="355">
        <f t="shared" si="105"/>
        <v>0</v>
      </c>
      <c r="F1029" s="94">
        <f t="shared" si="108"/>
        <v>0</v>
      </c>
      <c r="G1029" s="94">
        <f>IF(AND(C1029&lt;&gt;"",SUM(G$34:G1028)&lt;E$25),$E$25/$E$29,0)</f>
        <v>0</v>
      </c>
      <c r="H1029" s="94">
        <f t="shared" si="109"/>
        <v>0</v>
      </c>
      <c r="I1029" s="94">
        <f t="shared" si="111"/>
        <v>0</v>
      </c>
      <c r="J1029" s="320" t="str">
        <f t="shared" si="110"/>
        <v>2104–2105</v>
      </c>
      <c r="L1029" s="356"/>
      <c r="N1029" s="95"/>
    </row>
    <row r="1030" spans="1:14" x14ac:dyDescent="0.3">
      <c r="A1030" s="354">
        <v>75058</v>
      </c>
      <c r="B1030" s="92">
        <f t="shared" si="106"/>
        <v>0</v>
      </c>
      <c r="C1030" s="93"/>
      <c r="D1030" s="94">
        <f t="shared" si="107"/>
        <v>0</v>
      </c>
      <c r="E1030" s="355">
        <f t="shared" si="105"/>
        <v>0</v>
      </c>
      <c r="F1030" s="94">
        <f t="shared" si="108"/>
        <v>0</v>
      </c>
      <c r="G1030" s="94">
        <f>IF(AND(C1030&lt;&gt;"",SUM(G$34:G1029)&lt;E$25),$E$25/$E$29,0)</f>
        <v>0</v>
      </c>
      <c r="H1030" s="94">
        <f t="shared" si="109"/>
        <v>0</v>
      </c>
      <c r="I1030" s="94">
        <f t="shared" si="111"/>
        <v>0</v>
      </c>
      <c r="J1030" s="320" t="str">
        <f t="shared" si="110"/>
        <v>2105–2106</v>
      </c>
      <c r="L1030" s="356"/>
      <c r="N1030" s="95"/>
    </row>
    <row r="1031" spans="1:14" x14ac:dyDescent="0.3">
      <c r="A1031" s="354">
        <v>75089</v>
      </c>
      <c r="B1031" s="92">
        <f t="shared" si="106"/>
        <v>0</v>
      </c>
      <c r="C1031" s="93"/>
      <c r="D1031" s="94">
        <f t="shared" si="107"/>
        <v>0</v>
      </c>
      <c r="E1031" s="355">
        <f t="shared" si="105"/>
        <v>0</v>
      </c>
      <c r="F1031" s="94">
        <f t="shared" si="108"/>
        <v>0</v>
      </c>
      <c r="G1031" s="94">
        <f>IF(AND(C1031&lt;&gt;"",SUM(G$34:G1030)&lt;E$25),$E$25/$E$29,0)</f>
        <v>0</v>
      </c>
      <c r="H1031" s="94">
        <f t="shared" si="109"/>
        <v>0</v>
      </c>
      <c r="I1031" s="94">
        <f t="shared" si="111"/>
        <v>0</v>
      </c>
      <c r="J1031" s="320" t="str">
        <f t="shared" si="110"/>
        <v>2105–2106</v>
      </c>
      <c r="L1031" s="356"/>
      <c r="N1031" s="95"/>
    </row>
    <row r="1032" spans="1:14" x14ac:dyDescent="0.3">
      <c r="A1032" s="354">
        <v>75120</v>
      </c>
      <c r="B1032" s="92">
        <f t="shared" si="106"/>
        <v>0</v>
      </c>
      <c r="C1032" s="93"/>
      <c r="D1032" s="94">
        <f t="shared" si="107"/>
        <v>0</v>
      </c>
      <c r="E1032" s="355">
        <f t="shared" si="105"/>
        <v>0</v>
      </c>
      <c r="F1032" s="94">
        <f t="shared" si="108"/>
        <v>0</v>
      </c>
      <c r="G1032" s="94">
        <f>IF(AND(C1032&lt;&gt;"",SUM(G$34:G1031)&lt;E$25),$E$25/$E$29,0)</f>
        <v>0</v>
      </c>
      <c r="H1032" s="94">
        <f t="shared" si="109"/>
        <v>0</v>
      </c>
      <c r="I1032" s="94">
        <f t="shared" si="111"/>
        <v>0</v>
      </c>
      <c r="J1032" s="320" t="str">
        <f t="shared" si="110"/>
        <v>2105–2106</v>
      </c>
      <c r="L1032" s="356"/>
      <c r="N1032" s="95"/>
    </row>
    <row r="1033" spans="1:14" x14ac:dyDescent="0.3">
      <c r="A1033" s="354">
        <v>75150</v>
      </c>
      <c r="B1033" s="92">
        <f t="shared" si="106"/>
        <v>0</v>
      </c>
      <c r="C1033" s="93"/>
      <c r="D1033" s="94">
        <f t="shared" si="107"/>
        <v>0</v>
      </c>
      <c r="E1033" s="355">
        <f t="shared" si="105"/>
        <v>0</v>
      </c>
      <c r="F1033" s="94">
        <f t="shared" si="108"/>
        <v>0</v>
      </c>
      <c r="G1033" s="94">
        <f>IF(AND(C1033&lt;&gt;"",SUM(G$34:G1032)&lt;E$25),$E$25/$E$29,0)</f>
        <v>0</v>
      </c>
      <c r="H1033" s="94">
        <f t="shared" si="109"/>
        <v>0</v>
      </c>
      <c r="I1033" s="94">
        <f t="shared" si="111"/>
        <v>0</v>
      </c>
      <c r="J1033" s="320" t="str">
        <f t="shared" si="110"/>
        <v>2105–2106</v>
      </c>
      <c r="L1033" s="356"/>
      <c r="N1033" s="95"/>
    </row>
    <row r="1034" spans="1:14" x14ac:dyDescent="0.3">
      <c r="A1034" s="354">
        <v>75181</v>
      </c>
      <c r="B1034" s="92">
        <f t="shared" si="106"/>
        <v>0</v>
      </c>
      <c r="C1034" s="93"/>
      <c r="D1034" s="94">
        <f t="shared" si="107"/>
        <v>0</v>
      </c>
      <c r="E1034" s="355">
        <f t="shared" si="105"/>
        <v>0</v>
      </c>
      <c r="F1034" s="94">
        <f t="shared" si="108"/>
        <v>0</v>
      </c>
      <c r="G1034" s="94">
        <f>IF(AND(C1034&lt;&gt;"",SUM(G$34:G1033)&lt;E$25),$E$25/$E$29,0)</f>
        <v>0</v>
      </c>
      <c r="H1034" s="94">
        <f t="shared" si="109"/>
        <v>0</v>
      </c>
      <c r="I1034" s="94">
        <f t="shared" si="111"/>
        <v>0</v>
      </c>
      <c r="J1034" s="320" t="str">
        <f t="shared" si="110"/>
        <v>2105–2106</v>
      </c>
      <c r="L1034" s="356"/>
      <c r="N1034" s="95"/>
    </row>
    <row r="1035" spans="1:14" x14ac:dyDescent="0.3">
      <c r="A1035" s="354">
        <v>75211</v>
      </c>
      <c r="B1035" s="92">
        <f t="shared" si="106"/>
        <v>0</v>
      </c>
      <c r="C1035" s="93"/>
      <c r="D1035" s="94">
        <f t="shared" si="107"/>
        <v>0</v>
      </c>
      <c r="E1035" s="355">
        <f t="shared" si="105"/>
        <v>0</v>
      </c>
      <c r="F1035" s="94">
        <f t="shared" si="108"/>
        <v>0</v>
      </c>
      <c r="G1035" s="94">
        <f>IF(AND(C1035&lt;&gt;"",SUM(G$34:G1034)&lt;E$25),$E$25/$E$29,0)</f>
        <v>0</v>
      </c>
      <c r="H1035" s="94">
        <f t="shared" si="109"/>
        <v>0</v>
      </c>
      <c r="I1035" s="94">
        <f t="shared" si="111"/>
        <v>0</v>
      </c>
      <c r="J1035" s="320" t="str">
        <f t="shared" si="110"/>
        <v>2105–2106</v>
      </c>
      <c r="L1035" s="356"/>
      <c r="N1035" s="95"/>
    </row>
    <row r="1036" spans="1:14" x14ac:dyDescent="0.3">
      <c r="A1036" s="354">
        <v>75242</v>
      </c>
      <c r="B1036" s="92">
        <f t="shared" si="106"/>
        <v>0</v>
      </c>
      <c r="C1036" s="93"/>
      <c r="D1036" s="94">
        <f t="shared" si="107"/>
        <v>0</v>
      </c>
      <c r="E1036" s="355">
        <f t="shared" si="105"/>
        <v>0</v>
      </c>
      <c r="F1036" s="94">
        <f t="shared" si="108"/>
        <v>0</v>
      </c>
      <c r="G1036" s="94">
        <f>IF(AND(C1036&lt;&gt;"",SUM(G$34:G1035)&lt;E$25),$E$25/$E$29,0)</f>
        <v>0</v>
      </c>
      <c r="H1036" s="94">
        <f t="shared" si="109"/>
        <v>0</v>
      </c>
      <c r="I1036" s="94">
        <f t="shared" si="111"/>
        <v>0</v>
      </c>
      <c r="J1036" s="320" t="str">
        <f t="shared" si="110"/>
        <v>2105–2106</v>
      </c>
      <c r="L1036" s="356"/>
      <c r="N1036" s="95"/>
    </row>
    <row r="1037" spans="1:14" x14ac:dyDescent="0.3">
      <c r="A1037" s="354">
        <v>75273</v>
      </c>
      <c r="B1037" s="92">
        <f t="shared" si="106"/>
        <v>0</v>
      </c>
      <c r="C1037" s="93"/>
      <c r="D1037" s="94">
        <f t="shared" si="107"/>
        <v>0</v>
      </c>
      <c r="E1037" s="355">
        <f t="shared" si="105"/>
        <v>0</v>
      </c>
      <c r="F1037" s="94">
        <f t="shared" si="108"/>
        <v>0</v>
      </c>
      <c r="G1037" s="94">
        <f>IF(AND(C1037&lt;&gt;"",SUM(G$34:G1036)&lt;E$25),$E$25/$E$29,0)</f>
        <v>0</v>
      </c>
      <c r="H1037" s="94">
        <f t="shared" si="109"/>
        <v>0</v>
      </c>
      <c r="I1037" s="94">
        <f t="shared" si="111"/>
        <v>0</v>
      </c>
      <c r="J1037" s="320" t="str">
        <f t="shared" si="110"/>
        <v>2105–2106</v>
      </c>
      <c r="L1037" s="356"/>
      <c r="N1037" s="95"/>
    </row>
    <row r="1038" spans="1:14" x14ac:dyDescent="0.3">
      <c r="A1038" s="354">
        <v>75301</v>
      </c>
      <c r="B1038" s="92">
        <f t="shared" si="106"/>
        <v>0</v>
      </c>
      <c r="C1038" s="93"/>
      <c r="D1038" s="94">
        <f t="shared" si="107"/>
        <v>0</v>
      </c>
      <c r="E1038" s="355">
        <f t="shared" si="105"/>
        <v>0</v>
      </c>
      <c r="F1038" s="94">
        <f t="shared" si="108"/>
        <v>0</v>
      </c>
      <c r="G1038" s="94">
        <f>IF(AND(C1038&lt;&gt;"",SUM(G$34:G1037)&lt;E$25),$E$25/$E$29,0)</f>
        <v>0</v>
      </c>
      <c r="H1038" s="94">
        <f t="shared" si="109"/>
        <v>0</v>
      </c>
      <c r="I1038" s="94">
        <f t="shared" si="111"/>
        <v>0</v>
      </c>
      <c r="J1038" s="320" t="str">
        <f t="shared" si="110"/>
        <v>2105–2106</v>
      </c>
      <c r="L1038" s="356"/>
      <c r="N1038" s="95"/>
    </row>
    <row r="1039" spans="1:14" x14ac:dyDescent="0.3">
      <c r="A1039" s="354">
        <v>75332</v>
      </c>
      <c r="B1039" s="92">
        <f t="shared" si="106"/>
        <v>0</v>
      </c>
      <c r="C1039" s="93"/>
      <c r="D1039" s="94">
        <f t="shared" si="107"/>
        <v>0</v>
      </c>
      <c r="E1039" s="355">
        <f t="shared" si="105"/>
        <v>0</v>
      </c>
      <c r="F1039" s="94">
        <f t="shared" si="108"/>
        <v>0</v>
      </c>
      <c r="G1039" s="94">
        <f>IF(AND(C1039&lt;&gt;"",SUM(G$34:G1038)&lt;E$25),$E$25/$E$29,0)</f>
        <v>0</v>
      </c>
      <c r="H1039" s="94">
        <f t="shared" si="109"/>
        <v>0</v>
      </c>
      <c r="I1039" s="94">
        <f t="shared" si="111"/>
        <v>0</v>
      </c>
      <c r="J1039" s="320" t="str">
        <f t="shared" si="110"/>
        <v>2105–2106</v>
      </c>
      <c r="L1039" s="356"/>
      <c r="N1039" s="95"/>
    </row>
    <row r="1040" spans="1:14" x14ac:dyDescent="0.3">
      <c r="A1040" s="354">
        <v>75362</v>
      </c>
      <c r="B1040" s="92">
        <f t="shared" si="106"/>
        <v>0</v>
      </c>
      <c r="C1040" s="93"/>
      <c r="D1040" s="94">
        <f t="shared" si="107"/>
        <v>0</v>
      </c>
      <c r="E1040" s="355">
        <f t="shared" si="105"/>
        <v>0</v>
      </c>
      <c r="F1040" s="94">
        <f t="shared" si="108"/>
        <v>0</v>
      </c>
      <c r="G1040" s="94">
        <f>IF(AND(C1040&lt;&gt;"",SUM(G$34:G1039)&lt;E$25),$E$25/$E$29,0)</f>
        <v>0</v>
      </c>
      <c r="H1040" s="94">
        <f t="shared" si="109"/>
        <v>0</v>
      </c>
      <c r="I1040" s="94">
        <f t="shared" si="111"/>
        <v>0</v>
      </c>
      <c r="J1040" s="320" t="str">
        <f t="shared" si="110"/>
        <v>2105–2106</v>
      </c>
      <c r="L1040" s="356"/>
      <c r="N1040" s="95"/>
    </row>
    <row r="1041" spans="1:14" x14ac:dyDescent="0.3">
      <c r="A1041" s="354">
        <v>75393</v>
      </c>
      <c r="B1041" s="92">
        <f t="shared" si="106"/>
        <v>0</v>
      </c>
      <c r="C1041" s="93"/>
      <c r="D1041" s="94">
        <f t="shared" si="107"/>
        <v>0</v>
      </c>
      <c r="E1041" s="355">
        <f t="shared" si="105"/>
        <v>0</v>
      </c>
      <c r="F1041" s="94">
        <f t="shared" si="108"/>
        <v>0</v>
      </c>
      <c r="G1041" s="94">
        <f>IF(AND(C1041&lt;&gt;"",SUM(G$34:G1040)&lt;E$25),$E$25/$E$29,0)</f>
        <v>0</v>
      </c>
      <c r="H1041" s="94">
        <f t="shared" si="109"/>
        <v>0</v>
      </c>
      <c r="I1041" s="94">
        <f t="shared" si="111"/>
        <v>0</v>
      </c>
      <c r="J1041" s="320" t="str">
        <f t="shared" si="110"/>
        <v>2105–2106</v>
      </c>
      <c r="L1041" s="356"/>
      <c r="N1041" s="95"/>
    </row>
    <row r="1042" spans="1:14" x14ac:dyDescent="0.3">
      <c r="A1042" s="354">
        <v>75423</v>
      </c>
      <c r="B1042" s="92">
        <f t="shared" si="106"/>
        <v>0</v>
      </c>
      <c r="C1042" s="93"/>
      <c r="D1042" s="94">
        <f t="shared" si="107"/>
        <v>0</v>
      </c>
      <c r="E1042" s="355">
        <f t="shared" si="105"/>
        <v>0</v>
      </c>
      <c r="F1042" s="94">
        <f t="shared" si="108"/>
        <v>0</v>
      </c>
      <c r="G1042" s="94">
        <f>IF(AND(C1042&lt;&gt;"",SUM(G$34:G1041)&lt;E$25),$E$25/$E$29,0)</f>
        <v>0</v>
      </c>
      <c r="H1042" s="94">
        <f t="shared" si="109"/>
        <v>0</v>
      </c>
      <c r="I1042" s="94">
        <f t="shared" si="111"/>
        <v>0</v>
      </c>
      <c r="J1042" s="320" t="str">
        <f t="shared" si="110"/>
        <v>2106–2107</v>
      </c>
      <c r="L1042" s="356"/>
      <c r="N1042" s="95"/>
    </row>
    <row r="1043" spans="1:14" x14ac:dyDescent="0.3">
      <c r="A1043" s="354">
        <v>75454</v>
      </c>
      <c r="B1043" s="92">
        <f t="shared" si="106"/>
        <v>0</v>
      </c>
      <c r="C1043" s="93"/>
      <c r="D1043" s="94">
        <f t="shared" si="107"/>
        <v>0</v>
      </c>
      <c r="E1043" s="355">
        <f t="shared" si="105"/>
        <v>0</v>
      </c>
      <c r="F1043" s="94">
        <f t="shared" si="108"/>
        <v>0</v>
      </c>
      <c r="G1043" s="94">
        <f>IF(AND(C1043&lt;&gt;"",SUM(G$34:G1042)&lt;E$25),$E$25/$E$29,0)</f>
        <v>0</v>
      </c>
      <c r="H1043" s="94">
        <f t="shared" si="109"/>
        <v>0</v>
      </c>
      <c r="I1043" s="94">
        <f t="shared" si="111"/>
        <v>0</v>
      </c>
      <c r="J1043" s="320" t="str">
        <f t="shared" si="110"/>
        <v>2106–2107</v>
      </c>
      <c r="L1043" s="356"/>
      <c r="N1043" s="95"/>
    </row>
    <row r="1044" spans="1:14" x14ac:dyDescent="0.3">
      <c r="A1044" s="354">
        <v>75485</v>
      </c>
      <c r="B1044" s="92">
        <f t="shared" si="106"/>
        <v>0</v>
      </c>
      <c r="C1044" s="93"/>
      <c r="D1044" s="94">
        <f t="shared" si="107"/>
        <v>0</v>
      </c>
      <c r="E1044" s="355">
        <f t="shared" si="105"/>
        <v>0</v>
      </c>
      <c r="F1044" s="94">
        <f t="shared" si="108"/>
        <v>0</v>
      </c>
      <c r="G1044" s="94">
        <f>IF(AND(C1044&lt;&gt;"",SUM(G$34:G1043)&lt;E$25),$E$25/$E$29,0)</f>
        <v>0</v>
      </c>
      <c r="H1044" s="94">
        <f t="shared" si="109"/>
        <v>0</v>
      </c>
      <c r="I1044" s="94">
        <f t="shared" si="111"/>
        <v>0</v>
      </c>
      <c r="J1044" s="320" t="str">
        <f t="shared" si="110"/>
        <v>2106–2107</v>
      </c>
      <c r="L1044" s="356"/>
      <c r="N1044" s="95"/>
    </row>
    <row r="1045" spans="1:14" x14ac:dyDescent="0.3">
      <c r="A1045" s="354">
        <v>75515</v>
      </c>
      <c r="B1045" s="92">
        <f t="shared" si="106"/>
        <v>0</v>
      </c>
      <c r="C1045" s="93"/>
      <c r="D1045" s="94">
        <f t="shared" si="107"/>
        <v>0</v>
      </c>
      <c r="E1045" s="355">
        <f t="shared" si="105"/>
        <v>0</v>
      </c>
      <c r="F1045" s="94">
        <f t="shared" si="108"/>
        <v>0</v>
      </c>
      <c r="G1045" s="94">
        <f>IF(AND(C1045&lt;&gt;"",SUM(G$34:G1044)&lt;E$25),$E$25/$E$29,0)</f>
        <v>0</v>
      </c>
      <c r="H1045" s="94">
        <f t="shared" si="109"/>
        <v>0</v>
      </c>
      <c r="I1045" s="94">
        <f t="shared" si="111"/>
        <v>0</v>
      </c>
      <c r="J1045" s="320" t="str">
        <f t="shared" si="110"/>
        <v>2106–2107</v>
      </c>
      <c r="L1045" s="356"/>
      <c r="N1045" s="95"/>
    </row>
    <row r="1046" spans="1:14" x14ac:dyDescent="0.3">
      <c r="A1046" s="354">
        <v>75546</v>
      </c>
      <c r="B1046" s="92">
        <f t="shared" si="106"/>
        <v>0</v>
      </c>
      <c r="C1046" s="93"/>
      <c r="D1046" s="94">
        <f t="shared" si="107"/>
        <v>0</v>
      </c>
      <c r="E1046" s="355">
        <f t="shared" si="105"/>
        <v>0</v>
      </c>
      <c r="F1046" s="94">
        <f t="shared" si="108"/>
        <v>0</v>
      </c>
      <c r="G1046" s="94">
        <f>IF(AND(C1046&lt;&gt;"",SUM(G$34:G1045)&lt;E$25),$E$25/$E$29,0)</f>
        <v>0</v>
      </c>
      <c r="H1046" s="94">
        <f t="shared" si="109"/>
        <v>0</v>
      </c>
      <c r="I1046" s="94">
        <f t="shared" si="111"/>
        <v>0</v>
      </c>
      <c r="J1046" s="320" t="str">
        <f t="shared" si="110"/>
        <v>2106–2107</v>
      </c>
      <c r="L1046" s="356"/>
      <c r="N1046" s="95"/>
    </row>
    <row r="1047" spans="1:14" x14ac:dyDescent="0.3">
      <c r="A1047" s="354">
        <v>75576</v>
      </c>
      <c r="B1047" s="92">
        <f t="shared" si="106"/>
        <v>0</v>
      </c>
      <c r="C1047" s="93"/>
      <c r="D1047" s="94">
        <f t="shared" si="107"/>
        <v>0</v>
      </c>
      <c r="E1047" s="355">
        <f t="shared" si="105"/>
        <v>0</v>
      </c>
      <c r="F1047" s="94">
        <f t="shared" si="108"/>
        <v>0</v>
      </c>
      <c r="G1047" s="94">
        <f>IF(AND(C1047&lt;&gt;"",SUM(G$34:G1046)&lt;E$25),$E$25/$E$29,0)</f>
        <v>0</v>
      </c>
      <c r="H1047" s="94">
        <f t="shared" si="109"/>
        <v>0</v>
      </c>
      <c r="I1047" s="94">
        <f t="shared" si="111"/>
        <v>0</v>
      </c>
      <c r="J1047" s="320" t="str">
        <f t="shared" si="110"/>
        <v>2106–2107</v>
      </c>
      <c r="L1047" s="356"/>
      <c r="N1047" s="95"/>
    </row>
    <row r="1048" spans="1:14" x14ac:dyDescent="0.3">
      <c r="A1048" s="354">
        <v>75607</v>
      </c>
      <c r="B1048" s="92">
        <f t="shared" si="106"/>
        <v>0</v>
      </c>
      <c r="C1048" s="93"/>
      <c r="D1048" s="94">
        <f t="shared" si="107"/>
        <v>0</v>
      </c>
      <c r="E1048" s="355">
        <f t="shared" si="105"/>
        <v>0</v>
      </c>
      <c r="F1048" s="94">
        <f t="shared" si="108"/>
        <v>0</v>
      </c>
      <c r="G1048" s="94">
        <f>IF(AND(C1048&lt;&gt;"",SUM(G$34:G1047)&lt;E$25),$E$25/$E$29,0)</f>
        <v>0</v>
      </c>
      <c r="H1048" s="94">
        <f t="shared" si="109"/>
        <v>0</v>
      </c>
      <c r="I1048" s="94">
        <f t="shared" si="111"/>
        <v>0</v>
      </c>
      <c r="J1048" s="320" t="str">
        <f t="shared" si="110"/>
        <v>2106–2107</v>
      </c>
      <c r="L1048" s="356"/>
      <c r="N1048" s="95"/>
    </row>
    <row r="1049" spans="1:14" x14ac:dyDescent="0.3">
      <c r="A1049" s="354">
        <v>75638</v>
      </c>
      <c r="B1049" s="92">
        <f t="shared" si="106"/>
        <v>0</v>
      </c>
      <c r="C1049" s="93"/>
      <c r="D1049" s="94">
        <f t="shared" si="107"/>
        <v>0</v>
      </c>
      <c r="E1049" s="355">
        <f t="shared" si="105"/>
        <v>0</v>
      </c>
      <c r="F1049" s="94">
        <f t="shared" si="108"/>
        <v>0</v>
      </c>
      <c r="G1049" s="94">
        <f>IF(AND(C1049&lt;&gt;"",SUM(G$34:G1048)&lt;E$25),$E$25/$E$29,0)</f>
        <v>0</v>
      </c>
      <c r="H1049" s="94">
        <f t="shared" si="109"/>
        <v>0</v>
      </c>
      <c r="I1049" s="94">
        <f t="shared" si="111"/>
        <v>0</v>
      </c>
      <c r="J1049" s="320" t="str">
        <f t="shared" si="110"/>
        <v>2106–2107</v>
      </c>
      <c r="L1049" s="356"/>
      <c r="N1049" s="95"/>
    </row>
    <row r="1050" spans="1:14" x14ac:dyDescent="0.3">
      <c r="A1050" s="354">
        <v>75666</v>
      </c>
      <c r="B1050" s="92">
        <f t="shared" si="106"/>
        <v>0</v>
      </c>
      <c r="C1050" s="93"/>
      <c r="D1050" s="94">
        <f t="shared" si="107"/>
        <v>0</v>
      </c>
      <c r="E1050" s="355">
        <f t="shared" si="105"/>
        <v>0</v>
      </c>
      <c r="F1050" s="94">
        <f t="shared" si="108"/>
        <v>0</v>
      </c>
      <c r="G1050" s="94">
        <f>IF(AND(C1050&lt;&gt;"",SUM(G$34:G1049)&lt;E$25),$E$25/$E$29,0)</f>
        <v>0</v>
      </c>
      <c r="H1050" s="94">
        <f t="shared" si="109"/>
        <v>0</v>
      </c>
      <c r="I1050" s="94">
        <f t="shared" si="111"/>
        <v>0</v>
      </c>
      <c r="J1050" s="320" t="str">
        <f t="shared" si="110"/>
        <v>2106–2107</v>
      </c>
      <c r="L1050" s="356"/>
      <c r="N1050" s="95"/>
    </row>
    <row r="1051" spans="1:14" x14ac:dyDescent="0.3">
      <c r="A1051" s="354">
        <v>75697</v>
      </c>
      <c r="B1051" s="92">
        <f t="shared" si="106"/>
        <v>0</v>
      </c>
      <c r="C1051" s="93"/>
      <c r="D1051" s="94">
        <f t="shared" si="107"/>
        <v>0</v>
      </c>
      <c r="E1051" s="355">
        <f t="shared" si="105"/>
        <v>0</v>
      </c>
      <c r="F1051" s="94">
        <f t="shared" si="108"/>
        <v>0</v>
      </c>
      <c r="G1051" s="94">
        <f>IF(AND(C1051&lt;&gt;"",SUM(G$34:G1050)&lt;E$25),$E$25/$E$29,0)</f>
        <v>0</v>
      </c>
      <c r="H1051" s="94">
        <f t="shared" si="109"/>
        <v>0</v>
      </c>
      <c r="I1051" s="94">
        <f t="shared" si="111"/>
        <v>0</v>
      </c>
      <c r="J1051" s="320" t="str">
        <f t="shared" si="110"/>
        <v>2106–2107</v>
      </c>
      <c r="L1051" s="356"/>
      <c r="N1051" s="95"/>
    </row>
    <row r="1052" spans="1:14" x14ac:dyDescent="0.3">
      <c r="A1052" s="354">
        <v>75727</v>
      </c>
      <c r="B1052" s="92">
        <f t="shared" si="106"/>
        <v>0</v>
      </c>
      <c r="C1052" s="93"/>
      <c r="D1052" s="94">
        <f t="shared" si="107"/>
        <v>0</v>
      </c>
      <c r="E1052" s="355">
        <f t="shared" si="105"/>
        <v>0</v>
      </c>
      <c r="F1052" s="94">
        <f t="shared" si="108"/>
        <v>0</v>
      </c>
      <c r="G1052" s="94">
        <f>IF(AND(C1052&lt;&gt;"",SUM(G$34:G1051)&lt;E$25),$E$25/$E$29,0)</f>
        <v>0</v>
      </c>
      <c r="H1052" s="94">
        <f t="shared" si="109"/>
        <v>0</v>
      </c>
      <c r="I1052" s="94">
        <f t="shared" si="111"/>
        <v>0</v>
      </c>
      <c r="J1052" s="320" t="str">
        <f t="shared" si="110"/>
        <v>2106–2107</v>
      </c>
      <c r="L1052" s="356"/>
      <c r="N1052" s="95"/>
    </row>
    <row r="1053" spans="1:14" x14ac:dyDescent="0.3">
      <c r="A1053" s="354">
        <v>75758</v>
      </c>
      <c r="B1053" s="92">
        <f t="shared" si="106"/>
        <v>0</v>
      </c>
      <c r="C1053" s="93"/>
      <c r="D1053" s="94">
        <f t="shared" si="107"/>
        <v>0</v>
      </c>
      <c r="E1053" s="355">
        <f t="shared" si="105"/>
        <v>0</v>
      </c>
      <c r="F1053" s="94">
        <f t="shared" si="108"/>
        <v>0</v>
      </c>
      <c r="G1053" s="94">
        <f>IF(AND(C1053&lt;&gt;"",SUM(G$34:G1052)&lt;E$25),$E$25/$E$29,0)</f>
        <v>0</v>
      </c>
      <c r="H1053" s="94">
        <f t="shared" si="109"/>
        <v>0</v>
      </c>
      <c r="I1053" s="94">
        <f t="shared" si="111"/>
        <v>0</v>
      </c>
      <c r="J1053" s="320" t="str">
        <f t="shared" si="110"/>
        <v>2106–2107</v>
      </c>
      <c r="L1053" s="356"/>
      <c r="N1053" s="95"/>
    </row>
    <row r="1054" spans="1:14" x14ac:dyDescent="0.3">
      <c r="A1054" s="354">
        <v>75788</v>
      </c>
      <c r="B1054" s="92">
        <f t="shared" si="106"/>
        <v>0</v>
      </c>
      <c r="C1054" s="93"/>
      <c r="D1054" s="94">
        <f t="shared" si="107"/>
        <v>0</v>
      </c>
      <c r="E1054" s="355">
        <f t="shared" si="105"/>
        <v>0</v>
      </c>
      <c r="F1054" s="94">
        <f t="shared" si="108"/>
        <v>0</v>
      </c>
      <c r="G1054" s="94">
        <f>IF(AND(C1054&lt;&gt;"",SUM(G$34:G1053)&lt;E$25),$E$25/$E$29,0)</f>
        <v>0</v>
      </c>
      <c r="H1054" s="94">
        <f t="shared" si="109"/>
        <v>0</v>
      </c>
      <c r="I1054" s="94">
        <f t="shared" si="111"/>
        <v>0</v>
      </c>
      <c r="J1054" s="320" t="str">
        <f t="shared" si="110"/>
        <v>2107–2108</v>
      </c>
      <c r="L1054" s="356"/>
      <c r="N1054" s="95"/>
    </row>
    <row r="1055" spans="1:14" x14ac:dyDescent="0.3">
      <c r="A1055" s="354">
        <v>75819</v>
      </c>
      <c r="B1055" s="92">
        <f t="shared" si="106"/>
        <v>0</v>
      </c>
      <c r="C1055" s="93"/>
      <c r="D1055" s="94">
        <f t="shared" si="107"/>
        <v>0</v>
      </c>
      <c r="E1055" s="355">
        <f t="shared" si="105"/>
        <v>0</v>
      </c>
      <c r="F1055" s="94">
        <f t="shared" si="108"/>
        <v>0</v>
      </c>
      <c r="G1055" s="94">
        <f>IF(AND(C1055&lt;&gt;"",SUM(G$34:G1054)&lt;E$25),$E$25/$E$29,0)</f>
        <v>0</v>
      </c>
      <c r="H1055" s="94">
        <f t="shared" si="109"/>
        <v>0</v>
      </c>
      <c r="I1055" s="94">
        <f t="shared" si="111"/>
        <v>0</v>
      </c>
      <c r="J1055" s="320" t="str">
        <f t="shared" si="110"/>
        <v>2107–2108</v>
      </c>
      <c r="L1055" s="356"/>
      <c r="N1055" s="95"/>
    </row>
    <row r="1056" spans="1:14" x14ac:dyDescent="0.3">
      <c r="A1056" s="354">
        <v>75850</v>
      </c>
      <c r="B1056" s="92">
        <f t="shared" si="106"/>
        <v>0</v>
      </c>
      <c r="C1056" s="93"/>
      <c r="D1056" s="94">
        <f t="shared" si="107"/>
        <v>0</v>
      </c>
      <c r="E1056" s="355">
        <f t="shared" si="105"/>
        <v>0</v>
      </c>
      <c r="F1056" s="94">
        <f t="shared" si="108"/>
        <v>0</v>
      </c>
      <c r="G1056" s="94">
        <f>IF(AND(C1056&lt;&gt;"",SUM(G$34:G1055)&lt;E$25),$E$25/$E$29,0)</f>
        <v>0</v>
      </c>
      <c r="H1056" s="94">
        <f t="shared" si="109"/>
        <v>0</v>
      </c>
      <c r="I1056" s="94">
        <f t="shared" si="111"/>
        <v>0</v>
      </c>
      <c r="J1056" s="320" t="str">
        <f t="shared" si="110"/>
        <v>2107–2108</v>
      </c>
      <c r="L1056" s="356"/>
      <c r="N1056" s="95"/>
    </row>
    <row r="1057" spans="1:14" x14ac:dyDescent="0.3">
      <c r="A1057" s="354">
        <v>75880</v>
      </c>
      <c r="B1057" s="92">
        <f t="shared" si="106"/>
        <v>0</v>
      </c>
      <c r="C1057" s="93"/>
      <c r="D1057" s="94">
        <f t="shared" si="107"/>
        <v>0</v>
      </c>
      <c r="E1057" s="355">
        <f t="shared" si="105"/>
        <v>0</v>
      </c>
      <c r="F1057" s="94">
        <f t="shared" si="108"/>
        <v>0</v>
      </c>
      <c r="G1057" s="94">
        <f>IF(AND(C1057&lt;&gt;"",SUM(G$34:G1056)&lt;E$25),$E$25/$E$29,0)</f>
        <v>0</v>
      </c>
      <c r="H1057" s="94">
        <f t="shared" si="109"/>
        <v>0</v>
      </c>
      <c r="I1057" s="94">
        <f t="shared" si="111"/>
        <v>0</v>
      </c>
      <c r="J1057" s="320" t="str">
        <f t="shared" si="110"/>
        <v>2107–2108</v>
      </c>
      <c r="L1057" s="356"/>
      <c r="N1057" s="95"/>
    </row>
    <row r="1058" spans="1:14" x14ac:dyDescent="0.3">
      <c r="A1058" s="354">
        <v>75911</v>
      </c>
      <c r="B1058" s="92">
        <f t="shared" si="106"/>
        <v>0</v>
      </c>
      <c r="C1058" s="93"/>
      <c r="D1058" s="94">
        <f t="shared" si="107"/>
        <v>0</v>
      </c>
      <c r="E1058" s="355">
        <f t="shared" ref="E1058:E1121" si="112">C1058-D1058</f>
        <v>0</v>
      </c>
      <c r="F1058" s="94">
        <f t="shared" si="108"/>
        <v>0</v>
      </c>
      <c r="G1058" s="94">
        <f>IF(AND(C1058&lt;&gt;"",SUM(G$34:G1057)&lt;E$25),$E$25/$E$29,0)</f>
        <v>0</v>
      </c>
      <c r="H1058" s="94">
        <f t="shared" si="109"/>
        <v>0</v>
      </c>
      <c r="I1058" s="94">
        <f t="shared" si="111"/>
        <v>0</v>
      </c>
      <c r="J1058" s="320" t="str">
        <f t="shared" si="110"/>
        <v>2107–2108</v>
      </c>
      <c r="L1058" s="356"/>
      <c r="N1058" s="95"/>
    </row>
    <row r="1059" spans="1:14" x14ac:dyDescent="0.3">
      <c r="A1059" s="354">
        <v>75941</v>
      </c>
      <c r="B1059" s="92">
        <f t="shared" ref="B1059:B1122" si="113">IF(C1059&gt;0,C1059*-1,C1059)</f>
        <v>0</v>
      </c>
      <c r="C1059" s="93"/>
      <c r="D1059" s="94">
        <f t="shared" ref="D1059:D1122" si="114">IF(C1059="",0,IF($E$20="Beginning",IF(C1058&lt;&gt;"",$F1058*$E$16/12,0),IF(C1058&lt;&gt;"",$F1058*$E$16/12,$E$21*$E$16/12)))</f>
        <v>0</v>
      </c>
      <c r="E1059" s="355">
        <f t="shared" si="112"/>
        <v>0</v>
      </c>
      <c r="F1059" s="94">
        <f t="shared" ref="F1059:F1122" si="115">IF(C1059="",0,IF(C1058="",$E$21-E1059,IF(C1059&lt;&gt;"",F1058-E1059)))</f>
        <v>0</v>
      </c>
      <c r="G1059" s="94">
        <f>IF(AND(C1059&lt;&gt;"",SUM(G$34:G1058)&lt;E$25),$E$25/$E$29,0)</f>
        <v>0</v>
      </c>
      <c r="H1059" s="94">
        <f t="shared" ref="H1059:H1122" si="116">IF(C1059&lt;&gt;"",G1059+H1058,0)</f>
        <v>0</v>
      </c>
      <c r="I1059" s="94">
        <f t="shared" si="111"/>
        <v>0</v>
      </c>
      <c r="J1059" s="320" t="str">
        <f t="shared" ref="J1059:J1122" si="117">IF(OR(MONTH(A1059)=1,MONTH(A1059)=2,MONTH(A1059)=3,MONTH(A1059)=4,MONTH(A1059)=5,MONTH(A1059)=6),YEAR(A1059)-1&amp;"–"&amp;YEAR(A1059),YEAR(A1059)&amp;"–"&amp;YEAR(A1059)+1)</f>
        <v>2107–2108</v>
      </c>
      <c r="L1059" s="356"/>
      <c r="N1059" s="95"/>
    </row>
    <row r="1060" spans="1:14" x14ac:dyDescent="0.3">
      <c r="A1060" s="354">
        <v>75972</v>
      </c>
      <c r="B1060" s="92">
        <f t="shared" si="113"/>
        <v>0</v>
      </c>
      <c r="C1060" s="93"/>
      <c r="D1060" s="94">
        <f t="shared" si="114"/>
        <v>0</v>
      </c>
      <c r="E1060" s="355">
        <f t="shared" si="112"/>
        <v>0</v>
      </c>
      <c r="F1060" s="94">
        <f t="shared" si="115"/>
        <v>0</v>
      </c>
      <c r="G1060" s="94">
        <f>IF(AND(C1060&lt;&gt;"",SUM(G$34:G1059)&lt;E$25),$E$25/$E$29,0)</f>
        <v>0</v>
      </c>
      <c r="H1060" s="94">
        <f t="shared" si="116"/>
        <v>0</v>
      </c>
      <c r="I1060" s="94">
        <f t="shared" ref="I1060:I1123" si="118">IF(C1060&lt;&gt;"",$E$25-H1060,0)</f>
        <v>0</v>
      </c>
      <c r="J1060" s="320" t="str">
        <f t="shared" si="117"/>
        <v>2107–2108</v>
      </c>
      <c r="L1060" s="356"/>
      <c r="N1060" s="95"/>
    </row>
    <row r="1061" spans="1:14" x14ac:dyDescent="0.3">
      <c r="A1061" s="354">
        <v>76003</v>
      </c>
      <c r="B1061" s="92">
        <f t="shared" si="113"/>
        <v>0</v>
      </c>
      <c r="C1061" s="93"/>
      <c r="D1061" s="94">
        <f t="shared" si="114"/>
        <v>0</v>
      </c>
      <c r="E1061" s="355">
        <f t="shared" si="112"/>
        <v>0</v>
      </c>
      <c r="F1061" s="94">
        <f t="shared" si="115"/>
        <v>0</v>
      </c>
      <c r="G1061" s="94">
        <f>IF(AND(C1061&lt;&gt;"",SUM(G$34:G1060)&lt;E$25),$E$25/$E$29,0)</f>
        <v>0</v>
      </c>
      <c r="H1061" s="94">
        <f t="shared" si="116"/>
        <v>0</v>
      </c>
      <c r="I1061" s="94">
        <f t="shared" si="118"/>
        <v>0</v>
      </c>
      <c r="J1061" s="320" t="str">
        <f t="shared" si="117"/>
        <v>2107–2108</v>
      </c>
      <c r="L1061" s="356"/>
      <c r="N1061" s="95"/>
    </row>
    <row r="1062" spans="1:14" x14ac:dyDescent="0.3">
      <c r="A1062" s="354">
        <v>76032</v>
      </c>
      <c r="B1062" s="92">
        <f t="shared" si="113"/>
        <v>0</v>
      </c>
      <c r="C1062" s="93"/>
      <c r="D1062" s="94">
        <f t="shared" si="114"/>
        <v>0</v>
      </c>
      <c r="E1062" s="355">
        <f t="shared" si="112"/>
        <v>0</v>
      </c>
      <c r="F1062" s="94">
        <f t="shared" si="115"/>
        <v>0</v>
      </c>
      <c r="G1062" s="94">
        <f>IF(AND(C1062&lt;&gt;"",SUM(G$34:G1061)&lt;E$25),$E$25/$E$29,0)</f>
        <v>0</v>
      </c>
      <c r="H1062" s="94">
        <f t="shared" si="116"/>
        <v>0</v>
      </c>
      <c r="I1062" s="94">
        <f t="shared" si="118"/>
        <v>0</v>
      </c>
      <c r="J1062" s="320" t="str">
        <f t="shared" si="117"/>
        <v>2107–2108</v>
      </c>
      <c r="L1062" s="356"/>
      <c r="N1062" s="95"/>
    </row>
    <row r="1063" spans="1:14" x14ac:dyDescent="0.3">
      <c r="A1063" s="354">
        <v>76063</v>
      </c>
      <c r="B1063" s="92">
        <f t="shared" si="113"/>
        <v>0</v>
      </c>
      <c r="C1063" s="93"/>
      <c r="D1063" s="94">
        <f t="shared" si="114"/>
        <v>0</v>
      </c>
      <c r="E1063" s="355">
        <f t="shared" si="112"/>
        <v>0</v>
      </c>
      <c r="F1063" s="94">
        <f t="shared" si="115"/>
        <v>0</v>
      </c>
      <c r="G1063" s="94">
        <f>IF(AND(C1063&lt;&gt;"",SUM(G$34:G1062)&lt;E$25),$E$25/$E$29,0)</f>
        <v>0</v>
      </c>
      <c r="H1063" s="94">
        <f t="shared" si="116"/>
        <v>0</v>
      </c>
      <c r="I1063" s="94">
        <f t="shared" si="118"/>
        <v>0</v>
      </c>
      <c r="J1063" s="320" t="str">
        <f t="shared" si="117"/>
        <v>2107–2108</v>
      </c>
      <c r="L1063" s="356"/>
      <c r="N1063" s="95"/>
    </row>
    <row r="1064" spans="1:14" x14ac:dyDescent="0.3">
      <c r="A1064" s="354">
        <v>76093</v>
      </c>
      <c r="B1064" s="92">
        <f t="shared" si="113"/>
        <v>0</v>
      </c>
      <c r="C1064" s="93"/>
      <c r="D1064" s="94">
        <f t="shared" si="114"/>
        <v>0</v>
      </c>
      <c r="E1064" s="355">
        <f t="shared" si="112"/>
        <v>0</v>
      </c>
      <c r="F1064" s="94">
        <f t="shared" si="115"/>
        <v>0</v>
      </c>
      <c r="G1064" s="94">
        <f>IF(AND(C1064&lt;&gt;"",SUM(G$34:G1063)&lt;E$25),$E$25/$E$29,0)</f>
        <v>0</v>
      </c>
      <c r="H1064" s="94">
        <f t="shared" si="116"/>
        <v>0</v>
      </c>
      <c r="I1064" s="94">
        <f t="shared" si="118"/>
        <v>0</v>
      </c>
      <c r="J1064" s="320" t="str">
        <f t="shared" si="117"/>
        <v>2107–2108</v>
      </c>
      <c r="L1064" s="356"/>
      <c r="N1064" s="95"/>
    </row>
    <row r="1065" spans="1:14" x14ac:dyDescent="0.3">
      <c r="A1065" s="354">
        <v>76124</v>
      </c>
      <c r="B1065" s="92">
        <f t="shared" si="113"/>
        <v>0</v>
      </c>
      <c r="C1065" s="93"/>
      <c r="D1065" s="94">
        <f t="shared" si="114"/>
        <v>0</v>
      </c>
      <c r="E1065" s="355">
        <f t="shared" si="112"/>
        <v>0</v>
      </c>
      <c r="F1065" s="94">
        <f t="shared" si="115"/>
        <v>0</v>
      </c>
      <c r="G1065" s="94">
        <f>IF(AND(C1065&lt;&gt;"",SUM(G$34:G1064)&lt;E$25),$E$25/$E$29,0)</f>
        <v>0</v>
      </c>
      <c r="H1065" s="94">
        <f t="shared" si="116"/>
        <v>0</v>
      </c>
      <c r="I1065" s="94">
        <f t="shared" si="118"/>
        <v>0</v>
      </c>
      <c r="J1065" s="320" t="str">
        <f t="shared" si="117"/>
        <v>2107–2108</v>
      </c>
      <c r="L1065" s="356"/>
      <c r="N1065" s="95"/>
    </row>
    <row r="1066" spans="1:14" x14ac:dyDescent="0.3">
      <c r="A1066" s="354">
        <v>76154</v>
      </c>
      <c r="B1066" s="92">
        <f t="shared" si="113"/>
        <v>0</v>
      </c>
      <c r="C1066" s="93"/>
      <c r="D1066" s="94">
        <f t="shared" si="114"/>
        <v>0</v>
      </c>
      <c r="E1066" s="355">
        <f t="shared" si="112"/>
        <v>0</v>
      </c>
      <c r="F1066" s="94">
        <f t="shared" si="115"/>
        <v>0</v>
      </c>
      <c r="G1066" s="94">
        <f>IF(AND(C1066&lt;&gt;"",SUM(G$34:G1065)&lt;E$25),$E$25/$E$29,0)</f>
        <v>0</v>
      </c>
      <c r="H1066" s="94">
        <f t="shared" si="116"/>
        <v>0</v>
      </c>
      <c r="I1066" s="94">
        <f t="shared" si="118"/>
        <v>0</v>
      </c>
      <c r="J1066" s="320" t="str">
        <f t="shared" si="117"/>
        <v>2108–2109</v>
      </c>
      <c r="L1066" s="356"/>
      <c r="N1066" s="95"/>
    </row>
    <row r="1067" spans="1:14" x14ac:dyDescent="0.3">
      <c r="A1067" s="354">
        <v>76185</v>
      </c>
      <c r="B1067" s="92">
        <f t="shared" si="113"/>
        <v>0</v>
      </c>
      <c r="C1067" s="93"/>
      <c r="D1067" s="94">
        <f t="shared" si="114"/>
        <v>0</v>
      </c>
      <c r="E1067" s="355">
        <f t="shared" si="112"/>
        <v>0</v>
      </c>
      <c r="F1067" s="94">
        <f t="shared" si="115"/>
        <v>0</v>
      </c>
      <c r="G1067" s="94">
        <f>IF(AND(C1067&lt;&gt;"",SUM(G$34:G1066)&lt;E$25),$E$25/$E$29,0)</f>
        <v>0</v>
      </c>
      <c r="H1067" s="94">
        <f t="shared" si="116"/>
        <v>0</v>
      </c>
      <c r="I1067" s="94">
        <f t="shared" si="118"/>
        <v>0</v>
      </c>
      <c r="J1067" s="320" t="str">
        <f t="shared" si="117"/>
        <v>2108–2109</v>
      </c>
      <c r="L1067" s="356"/>
      <c r="N1067" s="95"/>
    </row>
    <row r="1068" spans="1:14" x14ac:dyDescent="0.3">
      <c r="A1068" s="354">
        <v>76216</v>
      </c>
      <c r="B1068" s="92">
        <f t="shared" si="113"/>
        <v>0</v>
      </c>
      <c r="C1068" s="93"/>
      <c r="D1068" s="94">
        <f t="shared" si="114"/>
        <v>0</v>
      </c>
      <c r="E1068" s="355">
        <f t="shared" si="112"/>
        <v>0</v>
      </c>
      <c r="F1068" s="94">
        <f t="shared" si="115"/>
        <v>0</v>
      </c>
      <c r="G1068" s="94">
        <f>IF(AND(C1068&lt;&gt;"",SUM(G$34:G1067)&lt;E$25),$E$25/$E$29,0)</f>
        <v>0</v>
      </c>
      <c r="H1068" s="94">
        <f t="shared" si="116"/>
        <v>0</v>
      </c>
      <c r="I1068" s="94">
        <f t="shared" si="118"/>
        <v>0</v>
      </c>
      <c r="J1068" s="320" t="str">
        <f t="shared" si="117"/>
        <v>2108–2109</v>
      </c>
      <c r="L1068" s="356"/>
      <c r="N1068" s="95"/>
    </row>
    <row r="1069" spans="1:14" x14ac:dyDescent="0.3">
      <c r="A1069" s="354">
        <v>76246</v>
      </c>
      <c r="B1069" s="92">
        <f t="shared" si="113"/>
        <v>0</v>
      </c>
      <c r="C1069" s="93"/>
      <c r="D1069" s="94">
        <f t="shared" si="114"/>
        <v>0</v>
      </c>
      <c r="E1069" s="355">
        <f t="shared" si="112"/>
        <v>0</v>
      </c>
      <c r="F1069" s="94">
        <f t="shared" si="115"/>
        <v>0</v>
      </c>
      <c r="G1069" s="94">
        <f>IF(AND(C1069&lt;&gt;"",SUM(G$34:G1068)&lt;E$25),$E$25/$E$29,0)</f>
        <v>0</v>
      </c>
      <c r="H1069" s="94">
        <f t="shared" si="116"/>
        <v>0</v>
      </c>
      <c r="I1069" s="94">
        <f t="shared" si="118"/>
        <v>0</v>
      </c>
      <c r="J1069" s="320" t="str">
        <f t="shared" si="117"/>
        <v>2108–2109</v>
      </c>
      <c r="L1069" s="356"/>
      <c r="N1069" s="95"/>
    </row>
    <row r="1070" spans="1:14" x14ac:dyDescent="0.3">
      <c r="A1070" s="354">
        <v>76277</v>
      </c>
      <c r="B1070" s="92">
        <f t="shared" si="113"/>
        <v>0</v>
      </c>
      <c r="C1070" s="93"/>
      <c r="D1070" s="94">
        <f t="shared" si="114"/>
        <v>0</v>
      </c>
      <c r="E1070" s="355">
        <f t="shared" si="112"/>
        <v>0</v>
      </c>
      <c r="F1070" s="94">
        <f t="shared" si="115"/>
        <v>0</v>
      </c>
      <c r="G1070" s="94">
        <f>IF(AND(C1070&lt;&gt;"",SUM(G$34:G1069)&lt;E$25),$E$25/$E$29,0)</f>
        <v>0</v>
      </c>
      <c r="H1070" s="94">
        <f t="shared" si="116"/>
        <v>0</v>
      </c>
      <c r="I1070" s="94">
        <f t="shared" si="118"/>
        <v>0</v>
      </c>
      <c r="J1070" s="320" t="str">
        <f t="shared" si="117"/>
        <v>2108–2109</v>
      </c>
      <c r="L1070" s="356"/>
      <c r="N1070" s="95"/>
    </row>
    <row r="1071" spans="1:14" x14ac:dyDescent="0.3">
      <c r="A1071" s="354">
        <v>76307</v>
      </c>
      <c r="B1071" s="92">
        <f t="shared" si="113"/>
        <v>0</v>
      </c>
      <c r="C1071" s="93"/>
      <c r="D1071" s="94">
        <f t="shared" si="114"/>
        <v>0</v>
      </c>
      <c r="E1071" s="355">
        <f t="shared" si="112"/>
        <v>0</v>
      </c>
      <c r="F1071" s="94">
        <f t="shared" si="115"/>
        <v>0</v>
      </c>
      <c r="G1071" s="94">
        <f>IF(AND(C1071&lt;&gt;"",SUM(G$34:G1070)&lt;E$25),$E$25/$E$29,0)</f>
        <v>0</v>
      </c>
      <c r="H1071" s="94">
        <f t="shared" si="116"/>
        <v>0</v>
      </c>
      <c r="I1071" s="94">
        <f t="shared" si="118"/>
        <v>0</v>
      </c>
      <c r="J1071" s="320" t="str">
        <f t="shared" si="117"/>
        <v>2108–2109</v>
      </c>
      <c r="L1071" s="356"/>
      <c r="N1071" s="95"/>
    </row>
    <row r="1072" spans="1:14" x14ac:dyDescent="0.3">
      <c r="A1072" s="354">
        <v>76338</v>
      </c>
      <c r="B1072" s="92">
        <f t="shared" si="113"/>
        <v>0</v>
      </c>
      <c r="C1072" s="93"/>
      <c r="D1072" s="94">
        <f t="shared" si="114"/>
        <v>0</v>
      </c>
      <c r="E1072" s="355">
        <f t="shared" si="112"/>
        <v>0</v>
      </c>
      <c r="F1072" s="94">
        <f t="shared" si="115"/>
        <v>0</v>
      </c>
      <c r="G1072" s="94">
        <f>IF(AND(C1072&lt;&gt;"",SUM(G$34:G1071)&lt;E$25),$E$25/$E$29,0)</f>
        <v>0</v>
      </c>
      <c r="H1072" s="94">
        <f t="shared" si="116"/>
        <v>0</v>
      </c>
      <c r="I1072" s="94">
        <f t="shared" si="118"/>
        <v>0</v>
      </c>
      <c r="J1072" s="320" t="str">
        <f t="shared" si="117"/>
        <v>2108–2109</v>
      </c>
      <c r="L1072" s="356"/>
      <c r="N1072" s="95"/>
    </row>
    <row r="1073" spans="1:14" x14ac:dyDescent="0.3">
      <c r="A1073" s="354">
        <v>76369</v>
      </c>
      <c r="B1073" s="92">
        <f t="shared" si="113"/>
        <v>0</v>
      </c>
      <c r="C1073" s="93"/>
      <c r="D1073" s="94">
        <f t="shared" si="114"/>
        <v>0</v>
      </c>
      <c r="E1073" s="355">
        <f t="shared" si="112"/>
        <v>0</v>
      </c>
      <c r="F1073" s="94">
        <f t="shared" si="115"/>
        <v>0</v>
      </c>
      <c r="G1073" s="94">
        <f>IF(AND(C1073&lt;&gt;"",SUM(G$34:G1072)&lt;E$25),$E$25/$E$29,0)</f>
        <v>0</v>
      </c>
      <c r="H1073" s="94">
        <f t="shared" si="116"/>
        <v>0</v>
      </c>
      <c r="I1073" s="94">
        <f t="shared" si="118"/>
        <v>0</v>
      </c>
      <c r="J1073" s="320" t="str">
        <f t="shared" si="117"/>
        <v>2108–2109</v>
      </c>
      <c r="L1073" s="356"/>
      <c r="N1073" s="95"/>
    </row>
    <row r="1074" spans="1:14" x14ac:dyDescent="0.3">
      <c r="A1074" s="354">
        <v>76397</v>
      </c>
      <c r="B1074" s="92">
        <f t="shared" si="113"/>
        <v>0</v>
      </c>
      <c r="C1074" s="93"/>
      <c r="D1074" s="94">
        <f t="shared" si="114"/>
        <v>0</v>
      </c>
      <c r="E1074" s="355">
        <f t="shared" si="112"/>
        <v>0</v>
      </c>
      <c r="F1074" s="94">
        <f t="shared" si="115"/>
        <v>0</v>
      </c>
      <c r="G1074" s="94">
        <f>IF(AND(C1074&lt;&gt;"",SUM(G$34:G1073)&lt;E$25),$E$25/$E$29,0)</f>
        <v>0</v>
      </c>
      <c r="H1074" s="94">
        <f t="shared" si="116"/>
        <v>0</v>
      </c>
      <c r="I1074" s="94">
        <f t="shared" si="118"/>
        <v>0</v>
      </c>
      <c r="J1074" s="320" t="str">
        <f t="shared" si="117"/>
        <v>2108–2109</v>
      </c>
      <c r="L1074" s="356"/>
      <c r="N1074" s="95"/>
    </row>
    <row r="1075" spans="1:14" x14ac:dyDescent="0.3">
      <c r="A1075" s="354">
        <v>76428</v>
      </c>
      <c r="B1075" s="92">
        <f t="shared" si="113"/>
        <v>0</v>
      </c>
      <c r="C1075" s="93"/>
      <c r="D1075" s="94">
        <f t="shared" si="114"/>
        <v>0</v>
      </c>
      <c r="E1075" s="355">
        <f t="shared" si="112"/>
        <v>0</v>
      </c>
      <c r="F1075" s="94">
        <f t="shared" si="115"/>
        <v>0</v>
      </c>
      <c r="G1075" s="94">
        <f>IF(AND(C1075&lt;&gt;"",SUM(G$34:G1074)&lt;E$25),$E$25/$E$29,0)</f>
        <v>0</v>
      </c>
      <c r="H1075" s="94">
        <f t="shared" si="116"/>
        <v>0</v>
      </c>
      <c r="I1075" s="94">
        <f t="shared" si="118"/>
        <v>0</v>
      </c>
      <c r="J1075" s="320" t="str">
        <f t="shared" si="117"/>
        <v>2108–2109</v>
      </c>
      <c r="L1075" s="356"/>
      <c r="N1075" s="95"/>
    </row>
    <row r="1076" spans="1:14" x14ac:dyDescent="0.3">
      <c r="A1076" s="354">
        <v>76458</v>
      </c>
      <c r="B1076" s="92">
        <f t="shared" si="113"/>
        <v>0</v>
      </c>
      <c r="C1076" s="93"/>
      <c r="D1076" s="94">
        <f t="shared" si="114"/>
        <v>0</v>
      </c>
      <c r="E1076" s="355">
        <f t="shared" si="112"/>
        <v>0</v>
      </c>
      <c r="F1076" s="94">
        <f t="shared" si="115"/>
        <v>0</v>
      </c>
      <c r="G1076" s="94">
        <f>IF(AND(C1076&lt;&gt;"",SUM(G$34:G1075)&lt;E$25),$E$25/$E$29,0)</f>
        <v>0</v>
      </c>
      <c r="H1076" s="94">
        <f t="shared" si="116"/>
        <v>0</v>
      </c>
      <c r="I1076" s="94">
        <f t="shared" si="118"/>
        <v>0</v>
      </c>
      <c r="J1076" s="320" t="str">
        <f t="shared" si="117"/>
        <v>2108–2109</v>
      </c>
      <c r="L1076" s="356"/>
      <c r="N1076" s="95"/>
    </row>
    <row r="1077" spans="1:14" x14ac:dyDescent="0.3">
      <c r="A1077" s="354">
        <v>76489</v>
      </c>
      <c r="B1077" s="92">
        <f t="shared" si="113"/>
        <v>0</v>
      </c>
      <c r="C1077" s="93"/>
      <c r="D1077" s="94">
        <f t="shared" si="114"/>
        <v>0</v>
      </c>
      <c r="E1077" s="355">
        <f t="shared" si="112"/>
        <v>0</v>
      </c>
      <c r="F1077" s="94">
        <f t="shared" si="115"/>
        <v>0</v>
      </c>
      <c r="G1077" s="94">
        <f>IF(AND(C1077&lt;&gt;"",SUM(G$34:G1076)&lt;E$25),$E$25/$E$29,0)</f>
        <v>0</v>
      </c>
      <c r="H1077" s="94">
        <f t="shared" si="116"/>
        <v>0</v>
      </c>
      <c r="I1077" s="94">
        <f t="shared" si="118"/>
        <v>0</v>
      </c>
      <c r="J1077" s="320" t="str">
        <f t="shared" si="117"/>
        <v>2108–2109</v>
      </c>
      <c r="L1077" s="356"/>
      <c r="N1077" s="95"/>
    </row>
    <row r="1078" spans="1:14" x14ac:dyDescent="0.3">
      <c r="A1078" s="354">
        <v>76519</v>
      </c>
      <c r="B1078" s="92">
        <f t="shared" si="113"/>
        <v>0</v>
      </c>
      <c r="C1078" s="93"/>
      <c r="D1078" s="94">
        <f t="shared" si="114"/>
        <v>0</v>
      </c>
      <c r="E1078" s="355">
        <f t="shared" si="112"/>
        <v>0</v>
      </c>
      <c r="F1078" s="94">
        <f t="shared" si="115"/>
        <v>0</v>
      </c>
      <c r="G1078" s="94">
        <f>IF(AND(C1078&lt;&gt;"",SUM(G$34:G1077)&lt;E$25),$E$25/$E$29,0)</f>
        <v>0</v>
      </c>
      <c r="H1078" s="94">
        <f t="shared" si="116"/>
        <v>0</v>
      </c>
      <c r="I1078" s="94">
        <f t="shared" si="118"/>
        <v>0</v>
      </c>
      <c r="J1078" s="320" t="str">
        <f t="shared" si="117"/>
        <v>2109–2110</v>
      </c>
      <c r="L1078" s="356"/>
      <c r="N1078" s="95"/>
    </row>
    <row r="1079" spans="1:14" x14ac:dyDescent="0.3">
      <c r="A1079" s="354">
        <v>76550</v>
      </c>
      <c r="B1079" s="92">
        <f t="shared" si="113"/>
        <v>0</v>
      </c>
      <c r="C1079" s="93"/>
      <c r="D1079" s="94">
        <f t="shared" si="114"/>
        <v>0</v>
      </c>
      <c r="E1079" s="355">
        <f t="shared" si="112"/>
        <v>0</v>
      </c>
      <c r="F1079" s="94">
        <f t="shared" si="115"/>
        <v>0</v>
      </c>
      <c r="G1079" s="94">
        <f>IF(AND(C1079&lt;&gt;"",SUM(G$34:G1078)&lt;E$25),$E$25/$E$29,0)</f>
        <v>0</v>
      </c>
      <c r="H1079" s="94">
        <f t="shared" si="116"/>
        <v>0</v>
      </c>
      <c r="I1079" s="94">
        <f t="shared" si="118"/>
        <v>0</v>
      </c>
      <c r="J1079" s="320" t="str">
        <f t="shared" si="117"/>
        <v>2109–2110</v>
      </c>
      <c r="L1079" s="356"/>
      <c r="N1079" s="95"/>
    </row>
    <row r="1080" spans="1:14" x14ac:dyDescent="0.3">
      <c r="A1080" s="354">
        <v>76581</v>
      </c>
      <c r="B1080" s="92">
        <f t="shared" si="113"/>
        <v>0</v>
      </c>
      <c r="C1080" s="93"/>
      <c r="D1080" s="94">
        <f t="shared" si="114"/>
        <v>0</v>
      </c>
      <c r="E1080" s="355">
        <f t="shared" si="112"/>
        <v>0</v>
      </c>
      <c r="F1080" s="94">
        <f t="shared" si="115"/>
        <v>0</v>
      </c>
      <c r="G1080" s="94">
        <f>IF(AND(C1080&lt;&gt;"",SUM(G$34:G1079)&lt;E$25),$E$25/$E$29,0)</f>
        <v>0</v>
      </c>
      <c r="H1080" s="94">
        <f t="shared" si="116"/>
        <v>0</v>
      </c>
      <c r="I1080" s="94">
        <f t="shared" si="118"/>
        <v>0</v>
      </c>
      <c r="J1080" s="320" t="str">
        <f t="shared" si="117"/>
        <v>2109–2110</v>
      </c>
      <c r="L1080" s="356"/>
      <c r="N1080" s="95"/>
    </row>
    <row r="1081" spans="1:14" x14ac:dyDescent="0.3">
      <c r="A1081" s="354">
        <v>76611</v>
      </c>
      <c r="B1081" s="92">
        <f t="shared" si="113"/>
        <v>0</v>
      </c>
      <c r="C1081" s="93"/>
      <c r="D1081" s="94">
        <f t="shared" si="114"/>
        <v>0</v>
      </c>
      <c r="E1081" s="355">
        <f t="shared" si="112"/>
        <v>0</v>
      </c>
      <c r="F1081" s="94">
        <f t="shared" si="115"/>
        <v>0</v>
      </c>
      <c r="G1081" s="94">
        <f>IF(AND(C1081&lt;&gt;"",SUM(G$34:G1080)&lt;E$25),$E$25/$E$29,0)</f>
        <v>0</v>
      </c>
      <c r="H1081" s="94">
        <f t="shared" si="116"/>
        <v>0</v>
      </c>
      <c r="I1081" s="94">
        <f t="shared" si="118"/>
        <v>0</v>
      </c>
      <c r="J1081" s="320" t="str">
        <f t="shared" si="117"/>
        <v>2109–2110</v>
      </c>
      <c r="L1081" s="356"/>
      <c r="N1081" s="95"/>
    </row>
    <row r="1082" spans="1:14" x14ac:dyDescent="0.3">
      <c r="A1082" s="354">
        <v>76642</v>
      </c>
      <c r="B1082" s="92">
        <f t="shared" si="113"/>
        <v>0</v>
      </c>
      <c r="C1082" s="93"/>
      <c r="D1082" s="94">
        <f t="shared" si="114"/>
        <v>0</v>
      </c>
      <c r="E1082" s="355">
        <f t="shared" si="112"/>
        <v>0</v>
      </c>
      <c r="F1082" s="94">
        <f t="shared" si="115"/>
        <v>0</v>
      </c>
      <c r="G1082" s="94">
        <f>IF(AND(C1082&lt;&gt;"",SUM(G$34:G1081)&lt;E$25),$E$25/$E$29,0)</f>
        <v>0</v>
      </c>
      <c r="H1082" s="94">
        <f t="shared" si="116"/>
        <v>0</v>
      </c>
      <c r="I1082" s="94">
        <f t="shared" si="118"/>
        <v>0</v>
      </c>
      <c r="J1082" s="320" t="str">
        <f t="shared" si="117"/>
        <v>2109–2110</v>
      </c>
      <c r="L1082" s="356"/>
      <c r="N1082" s="95"/>
    </row>
    <row r="1083" spans="1:14" x14ac:dyDescent="0.3">
      <c r="A1083" s="354">
        <v>76672</v>
      </c>
      <c r="B1083" s="92">
        <f t="shared" si="113"/>
        <v>0</v>
      </c>
      <c r="C1083" s="93"/>
      <c r="D1083" s="94">
        <f t="shared" si="114"/>
        <v>0</v>
      </c>
      <c r="E1083" s="355">
        <f t="shared" si="112"/>
        <v>0</v>
      </c>
      <c r="F1083" s="94">
        <f t="shared" si="115"/>
        <v>0</v>
      </c>
      <c r="G1083" s="94">
        <f>IF(AND(C1083&lt;&gt;"",SUM(G$34:G1082)&lt;E$25),$E$25/$E$29,0)</f>
        <v>0</v>
      </c>
      <c r="H1083" s="94">
        <f t="shared" si="116"/>
        <v>0</v>
      </c>
      <c r="I1083" s="94">
        <f t="shared" si="118"/>
        <v>0</v>
      </c>
      <c r="J1083" s="320" t="str">
        <f t="shared" si="117"/>
        <v>2109–2110</v>
      </c>
      <c r="L1083" s="356"/>
      <c r="N1083" s="95"/>
    </row>
    <row r="1084" spans="1:14" x14ac:dyDescent="0.3">
      <c r="A1084" s="354">
        <v>76703</v>
      </c>
      <c r="B1084" s="92">
        <f t="shared" si="113"/>
        <v>0</v>
      </c>
      <c r="C1084" s="93"/>
      <c r="D1084" s="94">
        <f t="shared" si="114"/>
        <v>0</v>
      </c>
      <c r="E1084" s="355">
        <f t="shared" si="112"/>
        <v>0</v>
      </c>
      <c r="F1084" s="94">
        <f t="shared" si="115"/>
        <v>0</v>
      </c>
      <c r="G1084" s="94">
        <f>IF(AND(C1084&lt;&gt;"",SUM(G$34:G1083)&lt;E$25),$E$25/$E$29,0)</f>
        <v>0</v>
      </c>
      <c r="H1084" s="94">
        <f t="shared" si="116"/>
        <v>0</v>
      </c>
      <c r="I1084" s="94">
        <f t="shared" si="118"/>
        <v>0</v>
      </c>
      <c r="J1084" s="320" t="str">
        <f t="shared" si="117"/>
        <v>2109–2110</v>
      </c>
      <c r="L1084" s="356"/>
      <c r="N1084" s="95"/>
    </row>
    <row r="1085" spans="1:14" x14ac:dyDescent="0.3">
      <c r="A1085" s="354">
        <v>76734</v>
      </c>
      <c r="B1085" s="92">
        <f t="shared" si="113"/>
        <v>0</v>
      </c>
      <c r="C1085" s="93"/>
      <c r="D1085" s="94">
        <f t="shared" si="114"/>
        <v>0</v>
      </c>
      <c r="E1085" s="355">
        <f t="shared" si="112"/>
        <v>0</v>
      </c>
      <c r="F1085" s="94">
        <f t="shared" si="115"/>
        <v>0</v>
      </c>
      <c r="G1085" s="94">
        <f>IF(AND(C1085&lt;&gt;"",SUM(G$34:G1084)&lt;E$25),$E$25/$E$29,0)</f>
        <v>0</v>
      </c>
      <c r="H1085" s="94">
        <f t="shared" si="116"/>
        <v>0</v>
      </c>
      <c r="I1085" s="94">
        <f t="shared" si="118"/>
        <v>0</v>
      </c>
      <c r="J1085" s="320" t="str">
        <f t="shared" si="117"/>
        <v>2109–2110</v>
      </c>
      <c r="L1085" s="356"/>
      <c r="N1085" s="95"/>
    </row>
    <row r="1086" spans="1:14" x14ac:dyDescent="0.3">
      <c r="A1086" s="354">
        <v>76762</v>
      </c>
      <c r="B1086" s="92">
        <f t="shared" si="113"/>
        <v>0</v>
      </c>
      <c r="C1086" s="93"/>
      <c r="D1086" s="94">
        <f t="shared" si="114"/>
        <v>0</v>
      </c>
      <c r="E1086" s="355">
        <f t="shared" si="112"/>
        <v>0</v>
      </c>
      <c r="F1086" s="94">
        <f t="shared" si="115"/>
        <v>0</v>
      </c>
      <c r="G1086" s="94">
        <f>IF(AND(C1086&lt;&gt;"",SUM(G$34:G1085)&lt;E$25),$E$25/$E$29,0)</f>
        <v>0</v>
      </c>
      <c r="H1086" s="94">
        <f t="shared" si="116"/>
        <v>0</v>
      </c>
      <c r="I1086" s="94">
        <f t="shared" si="118"/>
        <v>0</v>
      </c>
      <c r="J1086" s="320" t="str">
        <f t="shared" si="117"/>
        <v>2109–2110</v>
      </c>
      <c r="L1086" s="356"/>
      <c r="N1086" s="95"/>
    </row>
    <row r="1087" spans="1:14" x14ac:dyDescent="0.3">
      <c r="A1087" s="354">
        <v>76793</v>
      </c>
      <c r="B1087" s="92">
        <f t="shared" si="113"/>
        <v>0</v>
      </c>
      <c r="C1087" s="93"/>
      <c r="D1087" s="94">
        <f t="shared" si="114"/>
        <v>0</v>
      </c>
      <c r="E1087" s="355">
        <f t="shared" si="112"/>
        <v>0</v>
      </c>
      <c r="F1087" s="94">
        <f t="shared" si="115"/>
        <v>0</v>
      </c>
      <c r="G1087" s="94">
        <f>IF(AND(C1087&lt;&gt;"",SUM(G$34:G1086)&lt;E$25),$E$25/$E$29,0)</f>
        <v>0</v>
      </c>
      <c r="H1087" s="94">
        <f t="shared" si="116"/>
        <v>0</v>
      </c>
      <c r="I1087" s="94">
        <f t="shared" si="118"/>
        <v>0</v>
      </c>
      <c r="J1087" s="320" t="str">
        <f t="shared" si="117"/>
        <v>2109–2110</v>
      </c>
      <c r="L1087" s="356"/>
      <c r="N1087" s="95"/>
    </row>
    <row r="1088" spans="1:14" x14ac:dyDescent="0.3">
      <c r="A1088" s="354">
        <v>76823</v>
      </c>
      <c r="B1088" s="92">
        <f t="shared" si="113"/>
        <v>0</v>
      </c>
      <c r="C1088" s="93"/>
      <c r="D1088" s="94">
        <f t="shared" si="114"/>
        <v>0</v>
      </c>
      <c r="E1088" s="355">
        <f t="shared" si="112"/>
        <v>0</v>
      </c>
      <c r="F1088" s="94">
        <f t="shared" si="115"/>
        <v>0</v>
      </c>
      <c r="G1088" s="94">
        <f>IF(AND(C1088&lt;&gt;"",SUM(G$34:G1087)&lt;E$25),$E$25/$E$29,0)</f>
        <v>0</v>
      </c>
      <c r="H1088" s="94">
        <f t="shared" si="116"/>
        <v>0</v>
      </c>
      <c r="I1088" s="94">
        <f t="shared" si="118"/>
        <v>0</v>
      </c>
      <c r="J1088" s="320" t="str">
        <f t="shared" si="117"/>
        <v>2109–2110</v>
      </c>
      <c r="L1088" s="356"/>
      <c r="N1088" s="95"/>
    </row>
    <row r="1089" spans="1:14" x14ac:dyDescent="0.3">
      <c r="A1089" s="354">
        <v>76854</v>
      </c>
      <c r="B1089" s="92">
        <f t="shared" si="113"/>
        <v>0</v>
      </c>
      <c r="C1089" s="93"/>
      <c r="D1089" s="94">
        <f t="shared" si="114"/>
        <v>0</v>
      </c>
      <c r="E1089" s="355">
        <f t="shared" si="112"/>
        <v>0</v>
      </c>
      <c r="F1089" s="94">
        <f t="shared" si="115"/>
        <v>0</v>
      </c>
      <c r="G1089" s="94">
        <f>IF(AND(C1089&lt;&gt;"",SUM(G$34:G1088)&lt;E$25),$E$25/$E$29,0)</f>
        <v>0</v>
      </c>
      <c r="H1089" s="94">
        <f t="shared" si="116"/>
        <v>0</v>
      </c>
      <c r="I1089" s="94">
        <f t="shared" si="118"/>
        <v>0</v>
      </c>
      <c r="J1089" s="320" t="str">
        <f t="shared" si="117"/>
        <v>2109–2110</v>
      </c>
      <c r="L1089" s="356"/>
      <c r="N1089" s="95"/>
    </row>
    <row r="1090" spans="1:14" x14ac:dyDescent="0.3">
      <c r="A1090" s="354">
        <v>76884</v>
      </c>
      <c r="B1090" s="92">
        <f t="shared" si="113"/>
        <v>0</v>
      </c>
      <c r="C1090" s="93"/>
      <c r="D1090" s="94">
        <f t="shared" si="114"/>
        <v>0</v>
      </c>
      <c r="E1090" s="355">
        <f t="shared" si="112"/>
        <v>0</v>
      </c>
      <c r="F1090" s="94">
        <f t="shared" si="115"/>
        <v>0</v>
      </c>
      <c r="G1090" s="94">
        <f>IF(AND(C1090&lt;&gt;"",SUM(G$34:G1089)&lt;E$25),$E$25/$E$29,0)</f>
        <v>0</v>
      </c>
      <c r="H1090" s="94">
        <f t="shared" si="116"/>
        <v>0</v>
      </c>
      <c r="I1090" s="94">
        <f t="shared" si="118"/>
        <v>0</v>
      </c>
      <c r="J1090" s="320" t="str">
        <f t="shared" si="117"/>
        <v>2110–2111</v>
      </c>
      <c r="L1090" s="356"/>
      <c r="N1090" s="95"/>
    </row>
    <row r="1091" spans="1:14" x14ac:dyDescent="0.3">
      <c r="A1091" s="354">
        <v>76915</v>
      </c>
      <c r="B1091" s="92">
        <f t="shared" si="113"/>
        <v>0</v>
      </c>
      <c r="C1091" s="93"/>
      <c r="D1091" s="94">
        <f t="shared" si="114"/>
        <v>0</v>
      </c>
      <c r="E1091" s="355">
        <f t="shared" si="112"/>
        <v>0</v>
      </c>
      <c r="F1091" s="94">
        <f t="shared" si="115"/>
        <v>0</v>
      </c>
      <c r="G1091" s="94">
        <f>IF(AND(C1091&lt;&gt;"",SUM(G$34:G1090)&lt;E$25),$E$25/$E$29,0)</f>
        <v>0</v>
      </c>
      <c r="H1091" s="94">
        <f t="shared" si="116"/>
        <v>0</v>
      </c>
      <c r="I1091" s="94">
        <f t="shared" si="118"/>
        <v>0</v>
      </c>
      <c r="J1091" s="320" t="str">
        <f t="shared" si="117"/>
        <v>2110–2111</v>
      </c>
      <c r="L1091" s="356"/>
      <c r="N1091" s="95"/>
    </row>
    <row r="1092" spans="1:14" x14ac:dyDescent="0.3">
      <c r="A1092" s="354">
        <v>76946</v>
      </c>
      <c r="B1092" s="92">
        <f t="shared" si="113"/>
        <v>0</v>
      </c>
      <c r="C1092" s="93"/>
      <c r="D1092" s="94">
        <f t="shared" si="114"/>
        <v>0</v>
      </c>
      <c r="E1092" s="355">
        <f t="shared" si="112"/>
        <v>0</v>
      </c>
      <c r="F1092" s="94">
        <f t="shared" si="115"/>
        <v>0</v>
      </c>
      <c r="G1092" s="94">
        <f>IF(AND(C1092&lt;&gt;"",SUM(G$34:G1091)&lt;E$25),$E$25/$E$29,0)</f>
        <v>0</v>
      </c>
      <c r="H1092" s="94">
        <f t="shared" si="116"/>
        <v>0</v>
      </c>
      <c r="I1092" s="94">
        <f t="shared" si="118"/>
        <v>0</v>
      </c>
      <c r="J1092" s="320" t="str">
        <f t="shared" si="117"/>
        <v>2110–2111</v>
      </c>
      <c r="L1092" s="356"/>
      <c r="N1092" s="95"/>
    </row>
    <row r="1093" spans="1:14" x14ac:dyDescent="0.3">
      <c r="A1093" s="354">
        <v>76976</v>
      </c>
      <c r="B1093" s="92">
        <f t="shared" si="113"/>
        <v>0</v>
      </c>
      <c r="C1093" s="93"/>
      <c r="D1093" s="94">
        <f t="shared" si="114"/>
        <v>0</v>
      </c>
      <c r="E1093" s="355">
        <f t="shared" si="112"/>
        <v>0</v>
      </c>
      <c r="F1093" s="94">
        <f t="shared" si="115"/>
        <v>0</v>
      </c>
      <c r="G1093" s="94">
        <f>IF(AND(C1093&lt;&gt;"",SUM(G$34:G1092)&lt;E$25),$E$25/$E$29,0)</f>
        <v>0</v>
      </c>
      <c r="H1093" s="94">
        <f t="shared" si="116"/>
        <v>0</v>
      </c>
      <c r="I1093" s="94">
        <f t="shared" si="118"/>
        <v>0</v>
      </c>
      <c r="J1093" s="320" t="str">
        <f t="shared" si="117"/>
        <v>2110–2111</v>
      </c>
      <c r="L1093" s="356"/>
      <c r="N1093" s="95"/>
    </row>
    <row r="1094" spans="1:14" x14ac:dyDescent="0.3">
      <c r="A1094" s="354">
        <v>77007</v>
      </c>
      <c r="B1094" s="92">
        <f t="shared" si="113"/>
        <v>0</v>
      </c>
      <c r="C1094" s="93"/>
      <c r="D1094" s="94">
        <f t="shared" si="114"/>
        <v>0</v>
      </c>
      <c r="E1094" s="355">
        <f t="shared" si="112"/>
        <v>0</v>
      </c>
      <c r="F1094" s="94">
        <f t="shared" si="115"/>
        <v>0</v>
      </c>
      <c r="G1094" s="94">
        <f>IF(AND(C1094&lt;&gt;"",SUM(G$34:G1093)&lt;E$25),$E$25/$E$29,0)</f>
        <v>0</v>
      </c>
      <c r="H1094" s="94">
        <f t="shared" si="116"/>
        <v>0</v>
      </c>
      <c r="I1094" s="94">
        <f t="shared" si="118"/>
        <v>0</v>
      </c>
      <c r="J1094" s="320" t="str">
        <f t="shared" si="117"/>
        <v>2110–2111</v>
      </c>
      <c r="L1094" s="356"/>
      <c r="N1094" s="95"/>
    </row>
    <row r="1095" spans="1:14" x14ac:dyDescent="0.3">
      <c r="A1095" s="354">
        <v>77037</v>
      </c>
      <c r="B1095" s="92">
        <f t="shared" si="113"/>
        <v>0</v>
      </c>
      <c r="C1095" s="93"/>
      <c r="D1095" s="94">
        <f t="shared" si="114"/>
        <v>0</v>
      </c>
      <c r="E1095" s="355">
        <f t="shared" si="112"/>
        <v>0</v>
      </c>
      <c r="F1095" s="94">
        <f t="shared" si="115"/>
        <v>0</v>
      </c>
      <c r="G1095" s="94">
        <f>IF(AND(C1095&lt;&gt;"",SUM(G$34:G1094)&lt;E$25),$E$25/$E$29,0)</f>
        <v>0</v>
      </c>
      <c r="H1095" s="94">
        <f t="shared" si="116"/>
        <v>0</v>
      </c>
      <c r="I1095" s="94">
        <f t="shared" si="118"/>
        <v>0</v>
      </c>
      <c r="J1095" s="320" t="str">
        <f t="shared" si="117"/>
        <v>2110–2111</v>
      </c>
      <c r="L1095" s="356"/>
      <c r="N1095" s="95"/>
    </row>
    <row r="1096" spans="1:14" x14ac:dyDescent="0.3">
      <c r="A1096" s="354">
        <v>77068</v>
      </c>
      <c r="B1096" s="92">
        <f t="shared" si="113"/>
        <v>0</v>
      </c>
      <c r="C1096" s="93"/>
      <c r="D1096" s="94">
        <f t="shared" si="114"/>
        <v>0</v>
      </c>
      <c r="E1096" s="355">
        <f t="shared" si="112"/>
        <v>0</v>
      </c>
      <c r="F1096" s="94">
        <f t="shared" si="115"/>
        <v>0</v>
      </c>
      <c r="G1096" s="94">
        <f>IF(AND(C1096&lt;&gt;"",SUM(G$34:G1095)&lt;E$25),$E$25/$E$29,0)</f>
        <v>0</v>
      </c>
      <c r="H1096" s="94">
        <f t="shared" si="116"/>
        <v>0</v>
      </c>
      <c r="I1096" s="94">
        <f t="shared" si="118"/>
        <v>0</v>
      </c>
      <c r="J1096" s="320" t="str">
        <f t="shared" si="117"/>
        <v>2110–2111</v>
      </c>
      <c r="L1096" s="356"/>
      <c r="N1096" s="95"/>
    </row>
    <row r="1097" spans="1:14" x14ac:dyDescent="0.3">
      <c r="A1097" s="354">
        <v>77099</v>
      </c>
      <c r="B1097" s="92">
        <f t="shared" si="113"/>
        <v>0</v>
      </c>
      <c r="C1097" s="93"/>
      <c r="D1097" s="94">
        <f t="shared" si="114"/>
        <v>0</v>
      </c>
      <c r="E1097" s="355">
        <f t="shared" si="112"/>
        <v>0</v>
      </c>
      <c r="F1097" s="94">
        <f t="shared" si="115"/>
        <v>0</v>
      </c>
      <c r="G1097" s="94">
        <f>IF(AND(C1097&lt;&gt;"",SUM(G$34:G1096)&lt;E$25),$E$25/$E$29,0)</f>
        <v>0</v>
      </c>
      <c r="H1097" s="94">
        <f t="shared" si="116"/>
        <v>0</v>
      </c>
      <c r="I1097" s="94">
        <f t="shared" si="118"/>
        <v>0</v>
      </c>
      <c r="J1097" s="320" t="str">
        <f t="shared" si="117"/>
        <v>2110–2111</v>
      </c>
      <c r="L1097" s="356"/>
      <c r="N1097" s="95"/>
    </row>
    <row r="1098" spans="1:14" x14ac:dyDescent="0.3">
      <c r="A1098" s="354">
        <v>77127</v>
      </c>
      <c r="B1098" s="92">
        <f t="shared" si="113"/>
        <v>0</v>
      </c>
      <c r="C1098" s="93"/>
      <c r="D1098" s="94">
        <f t="shared" si="114"/>
        <v>0</v>
      </c>
      <c r="E1098" s="355">
        <f t="shared" si="112"/>
        <v>0</v>
      </c>
      <c r="F1098" s="94">
        <f t="shared" si="115"/>
        <v>0</v>
      </c>
      <c r="G1098" s="94">
        <f>IF(AND(C1098&lt;&gt;"",SUM(G$34:G1097)&lt;E$25),$E$25/$E$29,0)</f>
        <v>0</v>
      </c>
      <c r="H1098" s="94">
        <f t="shared" si="116"/>
        <v>0</v>
      </c>
      <c r="I1098" s="94">
        <f t="shared" si="118"/>
        <v>0</v>
      </c>
      <c r="J1098" s="320" t="str">
        <f t="shared" si="117"/>
        <v>2110–2111</v>
      </c>
      <c r="L1098" s="356"/>
      <c r="N1098" s="95"/>
    </row>
    <row r="1099" spans="1:14" x14ac:dyDescent="0.3">
      <c r="A1099" s="354">
        <v>77158</v>
      </c>
      <c r="B1099" s="92">
        <f t="shared" si="113"/>
        <v>0</v>
      </c>
      <c r="C1099" s="93"/>
      <c r="D1099" s="94">
        <f t="shared" si="114"/>
        <v>0</v>
      </c>
      <c r="E1099" s="355">
        <f t="shared" si="112"/>
        <v>0</v>
      </c>
      <c r="F1099" s="94">
        <f t="shared" si="115"/>
        <v>0</v>
      </c>
      <c r="G1099" s="94">
        <f>IF(AND(C1099&lt;&gt;"",SUM(G$34:G1098)&lt;E$25),$E$25/$E$29,0)</f>
        <v>0</v>
      </c>
      <c r="H1099" s="94">
        <f t="shared" si="116"/>
        <v>0</v>
      </c>
      <c r="I1099" s="94">
        <f t="shared" si="118"/>
        <v>0</v>
      </c>
      <c r="J1099" s="320" t="str">
        <f t="shared" si="117"/>
        <v>2110–2111</v>
      </c>
      <c r="L1099" s="356"/>
      <c r="N1099" s="95"/>
    </row>
    <row r="1100" spans="1:14" x14ac:dyDescent="0.3">
      <c r="A1100" s="354">
        <v>77188</v>
      </c>
      <c r="B1100" s="92">
        <f t="shared" si="113"/>
        <v>0</v>
      </c>
      <c r="C1100" s="93"/>
      <c r="D1100" s="94">
        <f t="shared" si="114"/>
        <v>0</v>
      </c>
      <c r="E1100" s="355">
        <f t="shared" si="112"/>
        <v>0</v>
      </c>
      <c r="F1100" s="94">
        <f t="shared" si="115"/>
        <v>0</v>
      </c>
      <c r="G1100" s="94">
        <f>IF(AND(C1100&lt;&gt;"",SUM(G$34:G1099)&lt;E$25),$E$25/$E$29,0)</f>
        <v>0</v>
      </c>
      <c r="H1100" s="94">
        <f t="shared" si="116"/>
        <v>0</v>
      </c>
      <c r="I1100" s="94">
        <f t="shared" si="118"/>
        <v>0</v>
      </c>
      <c r="J1100" s="320" t="str">
        <f t="shared" si="117"/>
        <v>2110–2111</v>
      </c>
      <c r="L1100" s="356"/>
      <c r="N1100" s="95"/>
    </row>
    <row r="1101" spans="1:14" x14ac:dyDescent="0.3">
      <c r="A1101" s="354">
        <v>77219</v>
      </c>
      <c r="B1101" s="92">
        <f t="shared" si="113"/>
        <v>0</v>
      </c>
      <c r="C1101" s="93"/>
      <c r="D1101" s="94">
        <f t="shared" si="114"/>
        <v>0</v>
      </c>
      <c r="E1101" s="355">
        <f t="shared" si="112"/>
        <v>0</v>
      </c>
      <c r="F1101" s="94">
        <f t="shared" si="115"/>
        <v>0</v>
      </c>
      <c r="G1101" s="94">
        <f>IF(AND(C1101&lt;&gt;"",SUM(G$34:G1100)&lt;E$25),$E$25/$E$29,0)</f>
        <v>0</v>
      </c>
      <c r="H1101" s="94">
        <f t="shared" si="116"/>
        <v>0</v>
      </c>
      <c r="I1101" s="94">
        <f t="shared" si="118"/>
        <v>0</v>
      </c>
      <c r="J1101" s="320" t="str">
        <f t="shared" si="117"/>
        <v>2110–2111</v>
      </c>
      <c r="L1101" s="356"/>
      <c r="N1101" s="95"/>
    </row>
    <row r="1102" spans="1:14" x14ac:dyDescent="0.3">
      <c r="A1102" s="354">
        <v>77249</v>
      </c>
      <c r="B1102" s="92">
        <f t="shared" si="113"/>
        <v>0</v>
      </c>
      <c r="C1102" s="93"/>
      <c r="D1102" s="94">
        <f t="shared" si="114"/>
        <v>0</v>
      </c>
      <c r="E1102" s="355">
        <f t="shared" si="112"/>
        <v>0</v>
      </c>
      <c r="F1102" s="94">
        <f t="shared" si="115"/>
        <v>0</v>
      </c>
      <c r="G1102" s="94">
        <f>IF(AND(C1102&lt;&gt;"",SUM(G$34:G1101)&lt;E$25),$E$25/$E$29,0)</f>
        <v>0</v>
      </c>
      <c r="H1102" s="94">
        <f t="shared" si="116"/>
        <v>0</v>
      </c>
      <c r="I1102" s="94">
        <f t="shared" si="118"/>
        <v>0</v>
      </c>
      <c r="J1102" s="320" t="str">
        <f t="shared" si="117"/>
        <v>2111–2112</v>
      </c>
      <c r="L1102" s="356"/>
      <c r="N1102" s="95"/>
    </row>
    <row r="1103" spans="1:14" x14ac:dyDescent="0.3">
      <c r="A1103" s="354">
        <v>77280</v>
      </c>
      <c r="B1103" s="92">
        <f t="shared" si="113"/>
        <v>0</v>
      </c>
      <c r="C1103" s="93"/>
      <c r="D1103" s="94">
        <f t="shared" si="114"/>
        <v>0</v>
      </c>
      <c r="E1103" s="355">
        <f t="shared" si="112"/>
        <v>0</v>
      </c>
      <c r="F1103" s="94">
        <f t="shared" si="115"/>
        <v>0</v>
      </c>
      <c r="G1103" s="94">
        <f>IF(AND(C1103&lt;&gt;"",SUM(G$34:G1102)&lt;E$25),$E$25/$E$29,0)</f>
        <v>0</v>
      </c>
      <c r="H1103" s="94">
        <f t="shared" si="116"/>
        <v>0</v>
      </c>
      <c r="I1103" s="94">
        <f t="shared" si="118"/>
        <v>0</v>
      </c>
      <c r="J1103" s="320" t="str">
        <f t="shared" si="117"/>
        <v>2111–2112</v>
      </c>
      <c r="L1103" s="356"/>
      <c r="N1103" s="95"/>
    </row>
    <row r="1104" spans="1:14" x14ac:dyDescent="0.3">
      <c r="A1104" s="354">
        <v>77311</v>
      </c>
      <c r="B1104" s="92">
        <f t="shared" si="113"/>
        <v>0</v>
      </c>
      <c r="C1104" s="93"/>
      <c r="D1104" s="94">
        <f t="shared" si="114"/>
        <v>0</v>
      </c>
      <c r="E1104" s="355">
        <f t="shared" si="112"/>
        <v>0</v>
      </c>
      <c r="F1104" s="94">
        <f t="shared" si="115"/>
        <v>0</v>
      </c>
      <c r="G1104" s="94">
        <f>IF(AND(C1104&lt;&gt;"",SUM(G$34:G1103)&lt;E$25),$E$25/$E$29,0)</f>
        <v>0</v>
      </c>
      <c r="H1104" s="94">
        <f t="shared" si="116"/>
        <v>0</v>
      </c>
      <c r="I1104" s="94">
        <f t="shared" si="118"/>
        <v>0</v>
      </c>
      <c r="J1104" s="320" t="str">
        <f t="shared" si="117"/>
        <v>2111–2112</v>
      </c>
      <c r="L1104" s="356"/>
      <c r="N1104" s="95"/>
    </row>
    <row r="1105" spans="1:14" x14ac:dyDescent="0.3">
      <c r="A1105" s="354">
        <v>77341</v>
      </c>
      <c r="B1105" s="92">
        <f t="shared" si="113"/>
        <v>0</v>
      </c>
      <c r="C1105" s="93"/>
      <c r="D1105" s="94">
        <f t="shared" si="114"/>
        <v>0</v>
      </c>
      <c r="E1105" s="355">
        <f t="shared" si="112"/>
        <v>0</v>
      </c>
      <c r="F1105" s="94">
        <f t="shared" si="115"/>
        <v>0</v>
      </c>
      <c r="G1105" s="94">
        <f>IF(AND(C1105&lt;&gt;"",SUM(G$34:G1104)&lt;E$25),$E$25/$E$29,0)</f>
        <v>0</v>
      </c>
      <c r="H1105" s="94">
        <f t="shared" si="116"/>
        <v>0</v>
      </c>
      <c r="I1105" s="94">
        <f t="shared" si="118"/>
        <v>0</v>
      </c>
      <c r="J1105" s="320" t="str">
        <f t="shared" si="117"/>
        <v>2111–2112</v>
      </c>
      <c r="L1105" s="356"/>
      <c r="N1105" s="95"/>
    </row>
    <row r="1106" spans="1:14" x14ac:dyDescent="0.3">
      <c r="A1106" s="354">
        <v>77372</v>
      </c>
      <c r="B1106" s="92">
        <f t="shared" si="113"/>
        <v>0</v>
      </c>
      <c r="C1106" s="93"/>
      <c r="D1106" s="94">
        <f t="shared" si="114"/>
        <v>0</v>
      </c>
      <c r="E1106" s="355">
        <f t="shared" si="112"/>
        <v>0</v>
      </c>
      <c r="F1106" s="94">
        <f t="shared" si="115"/>
        <v>0</v>
      </c>
      <c r="G1106" s="94">
        <f>IF(AND(C1106&lt;&gt;"",SUM(G$34:G1105)&lt;E$25),$E$25/$E$29,0)</f>
        <v>0</v>
      </c>
      <c r="H1106" s="94">
        <f t="shared" si="116"/>
        <v>0</v>
      </c>
      <c r="I1106" s="94">
        <f t="shared" si="118"/>
        <v>0</v>
      </c>
      <c r="J1106" s="320" t="str">
        <f t="shared" si="117"/>
        <v>2111–2112</v>
      </c>
      <c r="L1106" s="356"/>
      <c r="N1106" s="95"/>
    </row>
    <row r="1107" spans="1:14" x14ac:dyDescent="0.3">
      <c r="A1107" s="354">
        <v>77402</v>
      </c>
      <c r="B1107" s="92">
        <f t="shared" si="113"/>
        <v>0</v>
      </c>
      <c r="C1107" s="93"/>
      <c r="D1107" s="94">
        <f t="shared" si="114"/>
        <v>0</v>
      </c>
      <c r="E1107" s="355">
        <f t="shared" si="112"/>
        <v>0</v>
      </c>
      <c r="F1107" s="94">
        <f t="shared" si="115"/>
        <v>0</v>
      </c>
      <c r="G1107" s="94">
        <f>IF(AND(C1107&lt;&gt;"",SUM(G$34:G1106)&lt;E$25),$E$25/$E$29,0)</f>
        <v>0</v>
      </c>
      <c r="H1107" s="94">
        <f t="shared" si="116"/>
        <v>0</v>
      </c>
      <c r="I1107" s="94">
        <f t="shared" si="118"/>
        <v>0</v>
      </c>
      <c r="J1107" s="320" t="str">
        <f t="shared" si="117"/>
        <v>2111–2112</v>
      </c>
      <c r="L1107" s="356"/>
      <c r="N1107" s="95"/>
    </row>
    <row r="1108" spans="1:14" x14ac:dyDescent="0.3">
      <c r="A1108" s="354">
        <v>77433</v>
      </c>
      <c r="B1108" s="92">
        <f t="shared" si="113"/>
        <v>0</v>
      </c>
      <c r="C1108" s="93"/>
      <c r="D1108" s="94">
        <f t="shared" si="114"/>
        <v>0</v>
      </c>
      <c r="E1108" s="355">
        <f t="shared" si="112"/>
        <v>0</v>
      </c>
      <c r="F1108" s="94">
        <f t="shared" si="115"/>
        <v>0</v>
      </c>
      <c r="G1108" s="94">
        <f>IF(AND(C1108&lt;&gt;"",SUM(G$34:G1107)&lt;E$25),$E$25/$E$29,0)</f>
        <v>0</v>
      </c>
      <c r="H1108" s="94">
        <f t="shared" si="116"/>
        <v>0</v>
      </c>
      <c r="I1108" s="94">
        <f t="shared" si="118"/>
        <v>0</v>
      </c>
      <c r="J1108" s="320" t="str">
        <f t="shared" si="117"/>
        <v>2111–2112</v>
      </c>
      <c r="L1108" s="356"/>
      <c r="N1108" s="95"/>
    </row>
    <row r="1109" spans="1:14" x14ac:dyDescent="0.3">
      <c r="A1109" s="354">
        <v>77464</v>
      </c>
      <c r="B1109" s="92">
        <f t="shared" si="113"/>
        <v>0</v>
      </c>
      <c r="C1109" s="93"/>
      <c r="D1109" s="94">
        <f t="shared" si="114"/>
        <v>0</v>
      </c>
      <c r="E1109" s="355">
        <f t="shared" si="112"/>
        <v>0</v>
      </c>
      <c r="F1109" s="94">
        <f t="shared" si="115"/>
        <v>0</v>
      </c>
      <c r="G1109" s="94">
        <f>IF(AND(C1109&lt;&gt;"",SUM(G$34:G1108)&lt;E$25),$E$25/$E$29,0)</f>
        <v>0</v>
      </c>
      <c r="H1109" s="94">
        <f t="shared" si="116"/>
        <v>0</v>
      </c>
      <c r="I1109" s="94">
        <f t="shared" si="118"/>
        <v>0</v>
      </c>
      <c r="J1109" s="320" t="str">
        <f t="shared" si="117"/>
        <v>2111–2112</v>
      </c>
      <c r="L1109" s="356"/>
      <c r="N1109" s="95"/>
    </row>
    <row r="1110" spans="1:14" x14ac:dyDescent="0.3">
      <c r="A1110" s="354">
        <v>77493</v>
      </c>
      <c r="B1110" s="92">
        <f t="shared" si="113"/>
        <v>0</v>
      </c>
      <c r="C1110" s="93"/>
      <c r="D1110" s="94">
        <f t="shared" si="114"/>
        <v>0</v>
      </c>
      <c r="E1110" s="355">
        <f t="shared" si="112"/>
        <v>0</v>
      </c>
      <c r="F1110" s="94">
        <f t="shared" si="115"/>
        <v>0</v>
      </c>
      <c r="G1110" s="94">
        <f>IF(AND(C1110&lt;&gt;"",SUM(G$34:G1109)&lt;E$25),$E$25/$E$29,0)</f>
        <v>0</v>
      </c>
      <c r="H1110" s="94">
        <f t="shared" si="116"/>
        <v>0</v>
      </c>
      <c r="I1110" s="94">
        <f t="shared" si="118"/>
        <v>0</v>
      </c>
      <c r="J1110" s="320" t="str">
        <f t="shared" si="117"/>
        <v>2111–2112</v>
      </c>
      <c r="L1110" s="356"/>
      <c r="N1110" s="95"/>
    </row>
    <row r="1111" spans="1:14" x14ac:dyDescent="0.3">
      <c r="A1111" s="354">
        <v>77524</v>
      </c>
      <c r="B1111" s="92">
        <f t="shared" si="113"/>
        <v>0</v>
      </c>
      <c r="C1111" s="93"/>
      <c r="D1111" s="94">
        <f t="shared" si="114"/>
        <v>0</v>
      </c>
      <c r="E1111" s="355">
        <f t="shared" si="112"/>
        <v>0</v>
      </c>
      <c r="F1111" s="94">
        <f t="shared" si="115"/>
        <v>0</v>
      </c>
      <c r="G1111" s="94">
        <f>IF(AND(C1111&lt;&gt;"",SUM(G$34:G1110)&lt;E$25),$E$25/$E$29,0)</f>
        <v>0</v>
      </c>
      <c r="H1111" s="94">
        <f t="shared" si="116"/>
        <v>0</v>
      </c>
      <c r="I1111" s="94">
        <f t="shared" si="118"/>
        <v>0</v>
      </c>
      <c r="J1111" s="320" t="str">
        <f t="shared" si="117"/>
        <v>2111–2112</v>
      </c>
      <c r="L1111" s="356"/>
      <c r="N1111" s="95"/>
    </row>
    <row r="1112" spans="1:14" x14ac:dyDescent="0.3">
      <c r="A1112" s="354">
        <v>77554</v>
      </c>
      <c r="B1112" s="92">
        <f t="shared" si="113"/>
        <v>0</v>
      </c>
      <c r="C1112" s="93"/>
      <c r="D1112" s="94">
        <f t="shared" si="114"/>
        <v>0</v>
      </c>
      <c r="E1112" s="355">
        <f t="shared" si="112"/>
        <v>0</v>
      </c>
      <c r="F1112" s="94">
        <f t="shared" si="115"/>
        <v>0</v>
      </c>
      <c r="G1112" s="94">
        <f>IF(AND(C1112&lt;&gt;"",SUM(G$34:G1111)&lt;E$25),$E$25/$E$29,0)</f>
        <v>0</v>
      </c>
      <c r="H1112" s="94">
        <f t="shared" si="116"/>
        <v>0</v>
      </c>
      <c r="I1112" s="94">
        <f t="shared" si="118"/>
        <v>0</v>
      </c>
      <c r="J1112" s="320" t="str">
        <f t="shared" si="117"/>
        <v>2111–2112</v>
      </c>
      <c r="L1112" s="356"/>
      <c r="N1112" s="95"/>
    </row>
    <row r="1113" spans="1:14" x14ac:dyDescent="0.3">
      <c r="A1113" s="354">
        <v>77585</v>
      </c>
      <c r="B1113" s="92">
        <f t="shared" si="113"/>
        <v>0</v>
      </c>
      <c r="C1113" s="93"/>
      <c r="D1113" s="94">
        <f t="shared" si="114"/>
        <v>0</v>
      </c>
      <c r="E1113" s="355">
        <f t="shared" si="112"/>
        <v>0</v>
      </c>
      <c r="F1113" s="94">
        <f t="shared" si="115"/>
        <v>0</v>
      </c>
      <c r="G1113" s="94">
        <f>IF(AND(C1113&lt;&gt;"",SUM(G$34:G1112)&lt;E$25),$E$25/$E$29,0)</f>
        <v>0</v>
      </c>
      <c r="H1113" s="94">
        <f t="shared" si="116"/>
        <v>0</v>
      </c>
      <c r="I1113" s="94">
        <f t="shared" si="118"/>
        <v>0</v>
      </c>
      <c r="J1113" s="320" t="str">
        <f t="shared" si="117"/>
        <v>2111–2112</v>
      </c>
      <c r="L1113" s="356"/>
      <c r="N1113" s="95"/>
    </row>
    <row r="1114" spans="1:14" x14ac:dyDescent="0.3">
      <c r="A1114" s="354">
        <v>77615</v>
      </c>
      <c r="B1114" s="92">
        <f t="shared" si="113"/>
        <v>0</v>
      </c>
      <c r="C1114" s="93"/>
      <c r="D1114" s="94">
        <f t="shared" si="114"/>
        <v>0</v>
      </c>
      <c r="E1114" s="355">
        <f t="shared" si="112"/>
        <v>0</v>
      </c>
      <c r="F1114" s="94">
        <f t="shared" si="115"/>
        <v>0</v>
      </c>
      <c r="G1114" s="94">
        <f>IF(AND(C1114&lt;&gt;"",SUM(G$34:G1113)&lt;E$25),$E$25/$E$29,0)</f>
        <v>0</v>
      </c>
      <c r="H1114" s="94">
        <f t="shared" si="116"/>
        <v>0</v>
      </c>
      <c r="I1114" s="94">
        <f t="shared" si="118"/>
        <v>0</v>
      </c>
      <c r="J1114" s="320" t="str">
        <f t="shared" si="117"/>
        <v>2112–2113</v>
      </c>
      <c r="L1114" s="356"/>
      <c r="N1114" s="95"/>
    </row>
    <row r="1115" spans="1:14" x14ac:dyDescent="0.3">
      <c r="A1115" s="354">
        <v>77646</v>
      </c>
      <c r="B1115" s="92">
        <f t="shared" si="113"/>
        <v>0</v>
      </c>
      <c r="C1115" s="93"/>
      <c r="D1115" s="94">
        <f t="shared" si="114"/>
        <v>0</v>
      </c>
      <c r="E1115" s="355">
        <f t="shared" si="112"/>
        <v>0</v>
      </c>
      <c r="F1115" s="94">
        <f t="shared" si="115"/>
        <v>0</v>
      </c>
      <c r="G1115" s="94">
        <f>IF(AND(C1115&lt;&gt;"",SUM(G$34:G1114)&lt;E$25),$E$25/$E$29,0)</f>
        <v>0</v>
      </c>
      <c r="H1115" s="94">
        <f t="shared" si="116"/>
        <v>0</v>
      </c>
      <c r="I1115" s="94">
        <f t="shared" si="118"/>
        <v>0</v>
      </c>
      <c r="J1115" s="320" t="str">
        <f t="shared" si="117"/>
        <v>2112–2113</v>
      </c>
      <c r="L1115" s="356"/>
      <c r="N1115" s="95"/>
    </row>
    <row r="1116" spans="1:14" x14ac:dyDescent="0.3">
      <c r="A1116" s="354">
        <v>77677</v>
      </c>
      <c r="B1116" s="92">
        <f t="shared" si="113"/>
        <v>0</v>
      </c>
      <c r="C1116" s="93"/>
      <c r="D1116" s="94">
        <f t="shared" si="114"/>
        <v>0</v>
      </c>
      <c r="E1116" s="355">
        <f t="shared" si="112"/>
        <v>0</v>
      </c>
      <c r="F1116" s="94">
        <f t="shared" si="115"/>
        <v>0</v>
      </c>
      <c r="G1116" s="94">
        <f>IF(AND(C1116&lt;&gt;"",SUM(G$34:G1115)&lt;E$25),$E$25/$E$29,0)</f>
        <v>0</v>
      </c>
      <c r="H1116" s="94">
        <f t="shared" si="116"/>
        <v>0</v>
      </c>
      <c r="I1116" s="94">
        <f t="shared" si="118"/>
        <v>0</v>
      </c>
      <c r="J1116" s="320" t="str">
        <f t="shared" si="117"/>
        <v>2112–2113</v>
      </c>
      <c r="L1116" s="356"/>
      <c r="N1116" s="95"/>
    </row>
    <row r="1117" spans="1:14" x14ac:dyDescent="0.3">
      <c r="A1117" s="354">
        <v>77707</v>
      </c>
      <c r="B1117" s="92">
        <f t="shared" si="113"/>
        <v>0</v>
      </c>
      <c r="C1117" s="93"/>
      <c r="D1117" s="94">
        <f t="shared" si="114"/>
        <v>0</v>
      </c>
      <c r="E1117" s="355">
        <f t="shared" si="112"/>
        <v>0</v>
      </c>
      <c r="F1117" s="94">
        <f t="shared" si="115"/>
        <v>0</v>
      </c>
      <c r="G1117" s="94">
        <f>IF(AND(C1117&lt;&gt;"",SUM(G$34:G1116)&lt;E$25),$E$25/$E$29,0)</f>
        <v>0</v>
      </c>
      <c r="H1117" s="94">
        <f t="shared" si="116"/>
        <v>0</v>
      </c>
      <c r="I1117" s="94">
        <f t="shared" si="118"/>
        <v>0</v>
      </c>
      <c r="J1117" s="320" t="str">
        <f t="shared" si="117"/>
        <v>2112–2113</v>
      </c>
      <c r="L1117" s="356"/>
      <c r="N1117" s="95"/>
    </row>
    <row r="1118" spans="1:14" x14ac:dyDescent="0.3">
      <c r="A1118" s="354">
        <v>77738</v>
      </c>
      <c r="B1118" s="92">
        <f t="shared" si="113"/>
        <v>0</v>
      </c>
      <c r="C1118" s="93"/>
      <c r="D1118" s="94">
        <f t="shared" si="114"/>
        <v>0</v>
      </c>
      <c r="E1118" s="355">
        <f t="shared" si="112"/>
        <v>0</v>
      </c>
      <c r="F1118" s="94">
        <f t="shared" si="115"/>
        <v>0</v>
      </c>
      <c r="G1118" s="94">
        <f>IF(AND(C1118&lt;&gt;"",SUM(G$34:G1117)&lt;E$25),$E$25/$E$29,0)</f>
        <v>0</v>
      </c>
      <c r="H1118" s="94">
        <f t="shared" si="116"/>
        <v>0</v>
      </c>
      <c r="I1118" s="94">
        <f t="shared" si="118"/>
        <v>0</v>
      </c>
      <c r="J1118" s="320" t="str">
        <f t="shared" si="117"/>
        <v>2112–2113</v>
      </c>
      <c r="L1118" s="356"/>
      <c r="N1118" s="95"/>
    </row>
    <row r="1119" spans="1:14" x14ac:dyDescent="0.3">
      <c r="A1119" s="354">
        <v>77768</v>
      </c>
      <c r="B1119" s="92">
        <f t="shared" si="113"/>
        <v>0</v>
      </c>
      <c r="C1119" s="93"/>
      <c r="D1119" s="94">
        <f t="shared" si="114"/>
        <v>0</v>
      </c>
      <c r="E1119" s="355">
        <f t="shared" si="112"/>
        <v>0</v>
      </c>
      <c r="F1119" s="94">
        <f t="shared" si="115"/>
        <v>0</v>
      </c>
      <c r="G1119" s="94">
        <f>IF(AND(C1119&lt;&gt;"",SUM(G$34:G1118)&lt;E$25),$E$25/$E$29,0)</f>
        <v>0</v>
      </c>
      <c r="H1119" s="94">
        <f t="shared" si="116"/>
        <v>0</v>
      </c>
      <c r="I1119" s="94">
        <f t="shared" si="118"/>
        <v>0</v>
      </c>
      <c r="J1119" s="320" t="str">
        <f t="shared" si="117"/>
        <v>2112–2113</v>
      </c>
      <c r="L1119" s="356"/>
      <c r="N1119" s="95"/>
    </row>
    <row r="1120" spans="1:14" x14ac:dyDescent="0.3">
      <c r="A1120" s="354">
        <v>77799</v>
      </c>
      <c r="B1120" s="92">
        <f t="shared" si="113"/>
        <v>0</v>
      </c>
      <c r="C1120" s="93"/>
      <c r="D1120" s="94">
        <f t="shared" si="114"/>
        <v>0</v>
      </c>
      <c r="E1120" s="355">
        <f t="shared" si="112"/>
        <v>0</v>
      </c>
      <c r="F1120" s="94">
        <f t="shared" si="115"/>
        <v>0</v>
      </c>
      <c r="G1120" s="94">
        <f>IF(AND(C1120&lt;&gt;"",SUM(G$34:G1119)&lt;E$25),$E$25/$E$29,0)</f>
        <v>0</v>
      </c>
      <c r="H1120" s="94">
        <f t="shared" si="116"/>
        <v>0</v>
      </c>
      <c r="I1120" s="94">
        <f t="shared" si="118"/>
        <v>0</v>
      </c>
      <c r="J1120" s="320" t="str">
        <f t="shared" si="117"/>
        <v>2112–2113</v>
      </c>
      <c r="L1120" s="356"/>
      <c r="N1120" s="95"/>
    </row>
    <row r="1121" spans="1:14" x14ac:dyDescent="0.3">
      <c r="A1121" s="354">
        <v>77830</v>
      </c>
      <c r="B1121" s="92">
        <f t="shared" si="113"/>
        <v>0</v>
      </c>
      <c r="C1121" s="93"/>
      <c r="D1121" s="94">
        <f t="shared" si="114"/>
        <v>0</v>
      </c>
      <c r="E1121" s="355">
        <f t="shared" si="112"/>
        <v>0</v>
      </c>
      <c r="F1121" s="94">
        <f t="shared" si="115"/>
        <v>0</v>
      </c>
      <c r="G1121" s="94">
        <f>IF(AND(C1121&lt;&gt;"",SUM(G$34:G1120)&lt;E$25),$E$25/$E$29,0)</f>
        <v>0</v>
      </c>
      <c r="H1121" s="94">
        <f t="shared" si="116"/>
        <v>0</v>
      </c>
      <c r="I1121" s="94">
        <f t="shared" si="118"/>
        <v>0</v>
      </c>
      <c r="J1121" s="320" t="str">
        <f t="shared" si="117"/>
        <v>2112–2113</v>
      </c>
      <c r="L1121" s="356"/>
      <c r="N1121" s="95"/>
    </row>
    <row r="1122" spans="1:14" x14ac:dyDescent="0.3">
      <c r="A1122" s="354">
        <v>77858</v>
      </c>
      <c r="B1122" s="92">
        <f t="shared" si="113"/>
        <v>0</v>
      </c>
      <c r="C1122" s="93"/>
      <c r="D1122" s="94">
        <f t="shared" si="114"/>
        <v>0</v>
      </c>
      <c r="E1122" s="355">
        <f t="shared" ref="E1122:E1185" si="119">C1122-D1122</f>
        <v>0</v>
      </c>
      <c r="F1122" s="94">
        <f t="shared" si="115"/>
        <v>0</v>
      </c>
      <c r="G1122" s="94">
        <f>IF(AND(C1122&lt;&gt;"",SUM(G$34:G1121)&lt;E$25),$E$25/$E$29,0)</f>
        <v>0</v>
      </c>
      <c r="H1122" s="94">
        <f t="shared" si="116"/>
        <v>0</v>
      </c>
      <c r="I1122" s="94">
        <f t="shared" si="118"/>
        <v>0</v>
      </c>
      <c r="J1122" s="320" t="str">
        <f t="shared" si="117"/>
        <v>2112–2113</v>
      </c>
      <c r="L1122" s="356"/>
      <c r="N1122" s="95"/>
    </row>
    <row r="1123" spans="1:14" x14ac:dyDescent="0.3">
      <c r="A1123" s="354">
        <v>77889</v>
      </c>
      <c r="B1123" s="92">
        <f t="shared" ref="B1123:B1186" si="120">IF(C1123&gt;0,C1123*-1,C1123)</f>
        <v>0</v>
      </c>
      <c r="C1123" s="93"/>
      <c r="D1123" s="94">
        <f t="shared" ref="D1123:D1186" si="121">IF(C1123="",0,IF($E$20="Beginning",IF(C1122&lt;&gt;"",$F1122*$E$16/12,0),IF(C1122&lt;&gt;"",$F1122*$E$16/12,$E$21*$E$16/12)))</f>
        <v>0</v>
      </c>
      <c r="E1123" s="355">
        <f t="shared" si="119"/>
        <v>0</v>
      </c>
      <c r="F1123" s="94">
        <f t="shared" ref="F1123:F1186" si="122">IF(C1123="",0,IF(C1122="",$E$21-E1123,IF(C1123&lt;&gt;"",F1122-E1123)))</f>
        <v>0</v>
      </c>
      <c r="G1123" s="94">
        <f>IF(AND(C1123&lt;&gt;"",SUM(G$34:G1122)&lt;E$25),$E$25/$E$29,0)</f>
        <v>0</v>
      </c>
      <c r="H1123" s="94">
        <f t="shared" ref="H1123:H1186" si="123">IF(C1123&lt;&gt;"",G1123+H1122,0)</f>
        <v>0</v>
      </c>
      <c r="I1123" s="94">
        <f t="shared" si="118"/>
        <v>0</v>
      </c>
      <c r="J1123" s="320" t="str">
        <f t="shared" ref="J1123:J1186" si="124">IF(OR(MONTH(A1123)=1,MONTH(A1123)=2,MONTH(A1123)=3,MONTH(A1123)=4,MONTH(A1123)=5,MONTH(A1123)=6),YEAR(A1123)-1&amp;"–"&amp;YEAR(A1123),YEAR(A1123)&amp;"–"&amp;YEAR(A1123)+1)</f>
        <v>2112–2113</v>
      </c>
      <c r="L1123" s="356"/>
      <c r="N1123" s="95"/>
    </row>
    <row r="1124" spans="1:14" x14ac:dyDescent="0.3">
      <c r="A1124" s="354">
        <v>77919</v>
      </c>
      <c r="B1124" s="92">
        <f t="shared" si="120"/>
        <v>0</v>
      </c>
      <c r="C1124" s="93"/>
      <c r="D1124" s="94">
        <f t="shared" si="121"/>
        <v>0</v>
      </c>
      <c r="E1124" s="355">
        <f t="shared" si="119"/>
        <v>0</v>
      </c>
      <c r="F1124" s="94">
        <f t="shared" si="122"/>
        <v>0</v>
      </c>
      <c r="G1124" s="94">
        <f>IF(AND(C1124&lt;&gt;"",SUM(G$34:G1123)&lt;E$25),$E$25/$E$29,0)</f>
        <v>0</v>
      </c>
      <c r="H1124" s="94">
        <f t="shared" si="123"/>
        <v>0</v>
      </c>
      <c r="I1124" s="94">
        <f t="shared" ref="I1124:I1187" si="125">IF(C1124&lt;&gt;"",$E$25-H1124,0)</f>
        <v>0</v>
      </c>
      <c r="J1124" s="320" t="str">
        <f t="shared" si="124"/>
        <v>2112–2113</v>
      </c>
      <c r="L1124" s="356"/>
      <c r="N1124" s="95"/>
    </row>
    <row r="1125" spans="1:14" x14ac:dyDescent="0.3">
      <c r="A1125" s="354">
        <v>77950</v>
      </c>
      <c r="B1125" s="92">
        <f t="shared" si="120"/>
        <v>0</v>
      </c>
      <c r="C1125" s="93"/>
      <c r="D1125" s="94">
        <f t="shared" si="121"/>
        <v>0</v>
      </c>
      <c r="E1125" s="355">
        <f t="shared" si="119"/>
        <v>0</v>
      </c>
      <c r="F1125" s="94">
        <f t="shared" si="122"/>
        <v>0</v>
      </c>
      <c r="G1125" s="94">
        <f>IF(AND(C1125&lt;&gt;"",SUM(G$34:G1124)&lt;E$25),$E$25/$E$29,0)</f>
        <v>0</v>
      </c>
      <c r="H1125" s="94">
        <f t="shared" si="123"/>
        <v>0</v>
      </c>
      <c r="I1125" s="94">
        <f t="shared" si="125"/>
        <v>0</v>
      </c>
      <c r="J1125" s="320" t="str">
        <f t="shared" si="124"/>
        <v>2112–2113</v>
      </c>
      <c r="L1125" s="356"/>
      <c r="N1125" s="95"/>
    </row>
    <row r="1126" spans="1:14" x14ac:dyDescent="0.3">
      <c r="A1126" s="354">
        <v>77980</v>
      </c>
      <c r="B1126" s="92">
        <f t="shared" si="120"/>
        <v>0</v>
      </c>
      <c r="C1126" s="93"/>
      <c r="D1126" s="94">
        <f t="shared" si="121"/>
        <v>0</v>
      </c>
      <c r="E1126" s="355">
        <f t="shared" si="119"/>
        <v>0</v>
      </c>
      <c r="F1126" s="94">
        <f t="shared" si="122"/>
        <v>0</v>
      </c>
      <c r="G1126" s="94">
        <f>IF(AND(C1126&lt;&gt;"",SUM(G$34:G1125)&lt;E$25),$E$25/$E$29,0)</f>
        <v>0</v>
      </c>
      <c r="H1126" s="94">
        <f t="shared" si="123"/>
        <v>0</v>
      </c>
      <c r="I1126" s="94">
        <f t="shared" si="125"/>
        <v>0</v>
      </c>
      <c r="J1126" s="320" t="str">
        <f t="shared" si="124"/>
        <v>2113–2114</v>
      </c>
      <c r="L1126" s="356"/>
      <c r="N1126" s="95"/>
    </row>
    <row r="1127" spans="1:14" x14ac:dyDescent="0.3">
      <c r="A1127" s="354">
        <v>78011</v>
      </c>
      <c r="B1127" s="92">
        <f t="shared" si="120"/>
        <v>0</v>
      </c>
      <c r="C1127" s="93"/>
      <c r="D1127" s="94">
        <f t="shared" si="121"/>
        <v>0</v>
      </c>
      <c r="E1127" s="355">
        <f t="shared" si="119"/>
        <v>0</v>
      </c>
      <c r="F1127" s="94">
        <f t="shared" si="122"/>
        <v>0</v>
      </c>
      <c r="G1127" s="94">
        <f>IF(AND(C1127&lt;&gt;"",SUM(G$34:G1126)&lt;E$25),$E$25/$E$29,0)</f>
        <v>0</v>
      </c>
      <c r="H1127" s="94">
        <f t="shared" si="123"/>
        <v>0</v>
      </c>
      <c r="I1127" s="94">
        <f t="shared" si="125"/>
        <v>0</v>
      </c>
      <c r="J1127" s="320" t="str">
        <f t="shared" si="124"/>
        <v>2113–2114</v>
      </c>
      <c r="L1127" s="356"/>
      <c r="N1127" s="95"/>
    </row>
    <row r="1128" spans="1:14" x14ac:dyDescent="0.3">
      <c r="A1128" s="354">
        <v>78042</v>
      </c>
      <c r="B1128" s="92">
        <f t="shared" si="120"/>
        <v>0</v>
      </c>
      <c r="C1128" s="93"/>
      <c r="D1128" s="94">
        <f t="shared" si="121"/>
        <v>0</v>
      </c>
      <c r="E1128" s="355">
        <f t="shared" si="119"/>
        <v>0</v>
      </c>
      <c r="F1128" s="94">
        <f t="shared" si="122"/>
        <v>0</v>
      </c>
      <c r="G1128" s="94">
        <f>IF(AND(C1128&lt;&gt;"",SUM(G$34:G1127)&lt;E$25),$E$25/$E$29,0)</f>
        <v>0</v>
      </c>
      <c r="H1128" s="94">
        <f t="shared" si="123"/>
        <v>0</v>
      </c>
      <c r="I1128" s="94">
        <f t="shared" si="125"/>
        <v>0</v>
      </c>
      <c r="J1128" s="320" t="str">
        <f t="shared" si="124"/>
        <v>2113–2114</v>
      </c>
      <c r="L1128" s="356"/>
      <c r="N1128" s="95"/>
    </row>
    <row r="1129" spans="1:14" x14ac:dyDescent="0.3">
      <c r="A1129" s="354">
        <v>78072</v>
      </c>
      <c r="B1129" s="92">
        <f t="shared" si="120"/>
        <v>0</v>
      </c>
      <c r="C1129" s="93"/>
      <c r="D1129" s="94">
        <f t="shared" si="121"/>
        <v>0</v>
      </c>
      <c r="E1129" s="355">
        <f t="shared" si="119"/>
        <v>0</v>
      </c>
      <c r="F1129" s="94">
        <f t="shared" si="122"/>
        <v>0</v>
      </c>
      <c r="G1129" s="94">
        <f>IF(AND(C1129&lt;&gt;"",SUM(G$34:G1128)&lt;E$25),$E$25/$E$29,0)</f>
        <v>0</v>
      </c>
      <c r="H1129" s="94">
        <f t="shared" si="123"/>
        <v>0</v>
      </c>
      <c r="I1129" s="94">
        <f t="shared" si="125"/>
        <v>0</v>
      </c>
      <c r="J1129" s="320" t="str">
        <f t="shared" si="124"/>
        <v>2113–2114</v>
      </c>
      <c r="L1129" s="356"/>
      <c r="N1129" s="95"/>
    </row>
    <row r="1130" spans="1:14" x14ac:dyDescent="0.3">
      <c r="A1130" s="354">
        <v>78103</v>
      </c>
      <c r="B1130" s="92">
        <f t="shared" si="120"/>
        <v>0</v>
      </c>
      <c r="C1130" s="93"/>
      <c r="D1130" s="94">
        <f t="shared" si="121"/>
        <v>0</v>
      </c>
      <c r="E1130" s="355">
        <f t="shared" si="119"/>
        <v>0</v>
      </c>
      <c r="F1130" s="94">
        <f t="shared" si="122"/>
        <v>0</v>
      </c>
      <c r="G1130" s="94">
        <f>IF(AND(C1130&lt;&gt;"",SUM(G$34:G1129)&lt;E$25),$E$25/$E$29,0)</f>
        <v>0</v>
      </c>
      <c r="H1130" s="94">
        <f t="shared" si="123"/>
        <v>0</v>
      </c>
      <c r="I1130" s="94">
        <f t="shared" si="125"/>
        <v>0</v>
      </c>
      <c r="J1130" s="320" t="str">
        <f t="shared" si="124"/>
        <v>2113–2114</v>
      </c>
      <c r="L1130" s="356"/>
      <c r="N1130" s="95"/>
    </row>
    <row r="1131" spans="1:14" x14ac:dyDescent="0.3">
      <c r="A1131" s="354">
        <v>78133</v>
      </c>
      <c r="B1131" s="92">
        <f t="shared" si="120"/>
        <v>0</v>
      </c>
      <c r="C1131" s="93"/>
      <c r="D1131" s="94">
        <f t="shared" si="121"/>
        <v>0</v>
      </c>
      <c r="E1131" s="355">
        <f t="shared" si="119"/>
        <v>0</v>
      </c>
      <c r="F1131" s="94">
        <f t="shared" si="122"/>
        <v>0</v>
      </c>
      <c r="G1131" s="94">
        <f>IF(AND(C1131&lt;&gt;"",SUM(G$34:G1130)&lt;E$25),$E$25/$E$29,0)</f>
        <v>0</v>
      </c>
      <c r="H1131" s="94">
        <f t="shared" si="123"/>
        <v>0</v>
      </c>
      <c r="I1131" s="94">
        <f t="shared" si="125"/>
        <v>0</v>
      </c>
      <c r="J1131" s="320" t="str">
        <f t="shared" si="124"/>
        <v>2113–2114</v>
      </c>
      <c r="L1131" s="356"/>
      <c r="N1131" s="95"/>
    </row>
    <row r="1132" spans="1:14" x14ac:dyDescent="0.3">
      <c r="A1132" s="354">
        <v>78164</v>
      </c>
      <c r="B1132" s="92">
        <f t="shared" si="120"/>
        <v>0</v>
      </c>
      <c r="C1132" s="93"/>
      <c r="D1132" s="94">
        <f t="shared" si="121"/>
        <v>0</v>
      </c>
      <c r="E1132" s="355">
        <f t="shared" si="119"/>
        <v>0</v>
      </c>
      <c r="F1132" s="94">
        <f t="shared" si="122"/>
        <v>0</v>
      </c>
      <c r="G1132" s="94">
        <f>IF(AND(C1132&lt;&gt;"",SUM(G$34:G1131)&lt;E$25),$E$25/$E$29,0)</f>
        <v>0</v>
      </c>
      <c r="H1132" s="94">
        <f t="shared" si="123"/>
        <v>0</v>
      </c>
      <c r="I1132" s="94">
        <f t="shared" si="125"/>
        <v>0</v>
      </c>
      <c r="J1132" s="320" t="str">
        <f t="shared" si="124"/>
        <v>2113–2114</v>
      </c>
      <c r="L1132" s="356"/>
      <c r="N1132" s="95"/>
    </row>
    <row r="1133" spans="1:14" x14ac:dyDescent="0.3">
      <c r="A1133" s="354">
        <v>78195</v>
      </c>
      <c r="B1133" s="92">
        <f t="shared" si="120"/>
        <v>0</v>
      </c>
      <c r="C1133" s="93"/>
      <c r="D1133" s="94">
        <f t="shared" si="121"/>
        <v>0</v>
      </c>
      <c r="E1133" s="355">
        <f t="shared" si="119"/>
        <v>0</v>
      </c>
      <c r="F1133" s="94">
        <f t="shared" si="122"/>
        <v>0</v>
      </c>
      <c r="G1133" s="94">
        <f>IF(AND(C1133&lt;&gt;"",SUM(G$34:G1132)&lt;E$25),$E$25/$E$29,0)</f>
        <v>0</v>
      </c>
      <c r="H1133" s="94">
        <f t="shared" si="123"/>
        <v>0</v>
      </c>
      <c r="I1133" s="94">
        <f t="shared" si="125"/>
        <v>0</v>
      </c>
      <c r="J1133" s="320" t="str">
        <f t="shared" si="124"/>
        <v>2113–2114</v>
      </c>
      <c r="L1133" s="356"/>
      <c r="N1133" s="95"/>
    </row>
    <row r="1134" spans="1:14" x14ac:dyDescent="0.3">
      <c r="A1134" s="354">
        <v>78223</v>
      </c>
      <c r="B1134" s="92">
        <f t="shared" si="120"/>
        <v>0</v>
      </c>
      <c r="C1134" s="93"/>
      <c r="D1134" s="94">
        <f t="shared" si="121"/>
        <v>0</v>
      </c>
      <c r="E1134" s="355">
        <f t="shared" si="119"/>
        <v>0</v>
      </c>
      <c r="F1134" s="94">
        <f t="shared" si="122"/>
        <v>0</v>
      </c>
      <c r="G1134" s="94">
        <f>IF(AND(C1134&lt;&gt;"",SUM(G$34:G1133)&lt;E$25),$E$25/$E$29,0)</f>
        <v>0</v>
      </c>
      <c r="H1134" s="94">
        <f t="shared" si="123"/>
        <v>0</v>
      </c>
      <c r="I1134" s="94">
        <f t="shared" si="125"/>
        <v>0</v>
      </c>
      <c r="J1134" s="320" t="str">
        <f t="shared" si="124"/>
        <v>2113–2114</v>
      </c>
      <c r="L1134" s="356"/>
      <c r="N1134" s="95"/>
    </row>
    <row r="1135" spans="1:14" x14ac:dyDescent="0.3">
      <c r="A1135" s="354">
        <v>78254</v>
      </c>
      <c r="B1135" s="92">
        <f t="shared" si="120"/>
        <v>0</v>
      </c>
      <c r="C1135" s="93"/>
      <c r="D1135" s="94">
        <f t="shared" si="121"/>
        <v>0</v>
      </c>
      <c r="E1135" s="355">
        <f t="shared" si="119"/>
        <v>0</v>
      </c>
      <c r="F1135" s="94">
        <f t="shared" si="122"/>
        <v>0</v>
      </c>
      <c r="G1135" s="94">
        <f>IF(AND(C1135&lt;&gt;"",SUM(G$34:G1134)&lt;E$25),$E$25/$E$29,0)</f>
        <v>0</v>
      </c>
      <c r="H1135" s="94">
        <f t="shared" si="123"/>
        <v>0</v>
      </c>
      <c r="I1135" s="94">
        <f t="shared" si="125"/>
        <v>0</v>
      </c>
      <c r="J1135" s="320" t="str">
        <f t="shared" si="124"/>
        <v>2113–2114</v>
      </c>
      <c r="L1135" s="356"/>
      <c r="N1135" s="95"/>
    </row>
    <row r="1136" spans="1:14" x14ac:dyDescent="0.3">
      <c r="A1136" s="354">
        <v>78284</v>
      </c>
      <c r="B1136" s="92">
        <f t="shared" si="120"/>
        <v>0</v>
      </c>
      <c r="C1136" s="93"/>
      <c r="D1136" s="94">
        <f t="shared" si="121"/>
        <v>0</v>
      </c>
      <c r="E1136" s="355">
        <f t="shared" si="119"/>
        <v>0</v>
      </c>
      <c r="F1136" s="94">
        <f t="shared" si="122"/>
        <v>0</v>
      </c>
      <c r="G1136" s="94">
        <f>IF(AND(C1136&lt;&gt;"",SUM(G$34:G1135)&lt;E$25),$E$25/$E$29,0)</f>
        <v>0</v>
      </c>
      <c r="H1136" s="94">
        <f t="shared" si="123"/>
        <v>0</v>
      </c>
      <c r="I1136" s="94">
        <f t="shared" si="125"/>
        <v>0</v>
      </c>
      <c r="J1136" s="320" t="str">
        <f t="shared" si="124"/>
        <v>2113–2114</v>
      </c>
      <c r="L1136" s="356"/>
      <c r="N1136" s="95"/>
    </row>
    <row r="1137" spans="1:14" x14ac:dyDescent="0.3">
      <c r="A1137" s="354">
        <v>78315</v>
      </c>
      <c r="B1137" s="92">
        <f t="shared" si="120"/>
        <v>0</v>
      </c>
      <c r="C1137" s="93"/>
      <c r="D1137" s="94">
        <f t="shared" si="121"/>
        <v>0</v>
      </c>
      <c r="E1137" s="355">
        <f t="shared" si="119"/>
        <v>0</v>
      </c>
      <c r="F1137" s="94">
        <f t="shared" si="122"/>
        <v>0</v>
      </c>
      <c r="G1137" s="94">
        <f>IF(AND(C1137&lt;&gt;"",SUM(G$34:G1136)&lt;E$25),$E$25/$E$29,0)</f>
        <v>0</v>
      </c>
      <c r="H1137" s="94">
        <f t="shared" si="123"/>
        <v>0</v>
      </c>
      <c r="I1137" s="94">
        <f t="shared" si="125"/>
        <v>0</v>
      </c>
      <c r="J1137" s="320" t="str">
        <f t="shared" si="124"/>
        <v>2113–2114</v>
      </c>
      <c r="L1137" s="356"/>
      <c r="N1137" s="95"/>
    </row>
    <row r="1138" spans="1:14" x14ac:dyDescent="0.3">
      <c r="A1138" s="354">
        <v>78345</v>
      </c>
      <c r="B1138" s="92">
        <f t="shared" si="120"/>
        <v>0</v>
      </c>
      <c r="C1138" s="93"/>
      <c r="D1138" s="94">
        <f t="shared" si="121"/>
        <v>0</v>
      </c>
      <c r="E1138" s="355">
        <f t="shared" si="119"/>
        <v>0</v>
      </c>
      <c r="F1138" s="94">
        <f t="shared" si="122"/>
        <v>0</v>
      </c>
      <c r="G1138" s="94">
        <f>IF(AND(C1138&lt;&gt;"",SUM(G$34:G1137)&lt;E$25),$E$25/$E$29,0)</f>
        <v>0</v>
      </c>
      <c r="H1138" s="94">
        <f t="shared" si="123"/>
        <v>0</v>
      </c>
      <c r="I1138" s="94">
        <f t="shared" si="125"/>
        <v>0</v>
      </c>
      <c r="J1138" s="320" t="str">
        <f t="shared" si="124"/>
        <v>2114–2115</v>
      </c>
      <c r="L1138" s="356"/>
      <c r="N1138" s="95"/>
    </row>
    <row r="1139" spans="1:14" x14ac:dyDescent="0.3">
      <c r="A1139" s="354">
        <v>78376</v>
      </c>
      <c r="B1139" s="92">
        <f t="shared" si="120"/>
        <v>0</v>
      </c>
      <c r="C1139" s="93"/>
      <c r="D1139" s="94">
        <f t="shared" si="121"/>
        <v>0</v>
      </c>
      <c r="E1139" s="355">
        <f t="shared" si="119"/>
        <v>0</v>
      </c>
      <c r="F1139" s="94">
        <f t="shared" si="122"/>
        <v>0</v>
      </c>
      <c r="G1139" s="94">
        <f>IF(AND(C1139&lt;&gt;"",SUM(G$34:G1138)&lt;E$25),$E$25/$E$29,0)</f>
        <v>0</v>
      </c>
      <c r="H1139" s="94">
        <f t="shared" si="123"/>
        <v>0</v>
      </c>
      <c r="I1139" s="94">
        <f t="shared" si="125"/>
        <v>0</v>
      </c>
      <c r="J1139" s="320" t="str">
        <f t="shared" si="124"/>
        <v>2114–2115</v>
      </c>
      <c r="L1139" s="356"/>
      <c r="N1139" s="95"/>
    </row>
    <row r="1140" spans="1:14" x14ac:dyDescent="0.3">
      <c r="A1140" s="354">
        <v>78407</v>
      </c>
      <c r="B1140" s="92">
        <f t="shared" si="120"/>
        <v>0</v>
      </c>
      <c r="C1140" s="93"/>
      <c r="D1140" s="94">
        <f t="shared" si="121"/>
        <v>0</v>
      </c>
      <c r="E1140" s="355">
        <f t="shared" si="119"/>
        <v>0</v>
      </c>
      <c r="F1140" s="94">
        <f t="shared" si="122"/>
        <v>0</v>
      </c>
      <c r="G1140" s="94">
        <f>IF(AND(C1140&lt;&gt;"",SUM(G$34:G1139)&lt;E$25),$E$25/$E$29,0)</f>
        <v>0</v>
      </c>
      <c r="H1140" s="94">
        <f t="shared" si="123"/>
        <v>0</v>
      </c>
      <c r="I1140" s="94">
        <f t="shared" si="125"/>
        <v>0</v>
      </c>
      <c r="J1140" s="320" t="str">
        <f t="shared" si="124"/>
        <v>2114–2115</v>
      </c>
      <c r="L1140" s="356"/>
      <c r="N1140" s="95"/>
    </row>
    <row r="1141" spans="1:14" x14ac:dyDescent="0.3">
      <c r="A1141" s="354">
        <v>78437</v>
      </c>
      <c r="B1141" s="92">
        <f t="shared" si="120"/>
        <v>0</v>
      </c>
      <c r="C1141" s="93"/>
      <c r="D1141" s="94">
        <f t="shared" si="121"/>
        <v>0</v>
      </c>
      <c r="E1141" s="355">
        <f t="shared" si="119"/>
        <v>0</v>
      </c>
      <c r="F1141" s="94">
        <f t="shared" si="122"/>
        <v>0</v>
      </c>
      <c r="G1141" s="94">
        <f>IF(AND(C1141&lt;&gt;"",SUM(G$34:G1140)&lt;E$25),$E$25/$E$29,0)</f>
        <v>0</v>
      </c>
      <c r="H1141" s="94">
        <f t="shared" si="123"/>
        <v>0</v>
      </c>
      <c r="I1141" s="94">
        <f t="shared" si="125"/>
        <v>0</v>
      </c>
      <c r="J1141" s="320" t="str">
        <f t="shared" si="124"/>
        <v>2114–2115</v>
      </c>
      <c r="L1141" s="356"/>
      <c r="N1141" s="95"/>
    </row>
    <row r="1142" spans="1:14" x14ac:dyDescent="0.3">
      <c r="A1142" s="354">
        <v>78468</v>
      </c>
      <c r="B1142" s="92">
        <f t="shared" si="120"/>
        <v>0</v>
      </c>
      <c r="C1142" s="93"/>
      <c r="D1142" s="94">
        <f t="shared" si="121"/>
        <v>0</v>
      </c>
      <c r="E1142" s="355">
        <f t="shared" si="119"/>
        <v>0</v>
      </c>
      <c r="F1142" s="94">
        <f t="shared" si="122"/>
        <v>0</v>
      </c>
      <c r="G1142" s="94">
        <f>IF(AND(C1142&lt;&gt;"",SUM(G$34:G1141)&lt;E$25),$E$25/$E$29,0)</f>
        <v>0</v>
      </c>
      <c r="H1142" s="94">
        <f t="shared" si="123"/>
        <v>0</v>
      </c>
      <c r="I1142" s="94">
        <f t="shared" si="125"/>
        <v>0</v>
      </c>
      <c r="J1142" s="320" t="str">
        <f t="shared" si="124"/>
        <v>2114–2115</v>
      </c>
      <c r="L1142" s="356"/>
      <c r="N1142" s="95"/>
    </row>
    <row r="1143" spans="1:14" x14ac:dyDescent="0.3">
      <c r="A1143" s="354">
        <v>78498</v>
      </c>
      <c r="B1143" s="92">
        <f t="shared" si="120"/>
        <v>0</v>
      </c>
      <c r="C1143" s="93"/>
      <c r="D1143" s="94">
        <f t="shared" si="121"/>
        <v>0</v>
      </c>
      <c r="E1143" s="355">
        <f t="shared" si="119"/>
        <v>0</v>
      </c>
      <c r="F1143" s="94">
        <f t="shared" si="122"/>
        <v>0</v>
      </c>
      <c r="G1143" s="94">
        <f>IF(AND(C1143&lt;&gt;"",SUM(G$34:G1142)&lt;E$25),$E$25/$E$29,0)</f>
        <v>0</v>
      </c>
      <c r="H1143" s="94">
        <f t="shared" si="123"/>
        <v>0</v>
      </c>
      <c r="I1143" s="94">
        <f t="shared" si="125"/>
        <v>0</v>
      </c>
      <c r="J1143" s="320" t="str">
        <f t="shared" si="124"/>
        <v>2114–2115</v>
      </c>
      <c r="L1143" s="356"/>
      <c r="N1143" s="95"/>
    </row>
    <row r="1144" spans="1:14" x14ac:dyDescent="0.3">
      <c r="A1144" s="354">
        <v>78529</v>
      </c>
      <c r="B1144" s="92">
        <f t="shared" si="120"/>
        <v>0</v>
      </c>
      <c r="C1144" s="93"/>
      <c r="D1144" s="94">
        <f t="shared" si="121"/>
        <v>0</v>
      </c>
      <c r="E1144" s="355">
        <f t="shared" si="119"/>
        <v>0</v>
      </c>
      <c r="F1144" s="94">
        <f t="shared" si="122"/>
        <v>0</v>
      </c>
      <c r="G1144" s="94">
        <f>IF(AND(C1144&lt;&gt;"",SUM(G$34:G1143)&lt;E$25),$E$25/$E$29,0)</f>
        <v>0</v>
      </c>
      <c r="H1144" s="94">
        <f t="shared" si="123"/>
        <v>0</v>
      </c>
      <c r="I1144" s="94">
        <f t="shared" si="125"/>
        <v>0</v>
      </c>
      <c r="J1144" s="320" t="str">
        <f t="shared" si="124"/>
        <v>2114–2115</v>
      </c>
      <c r="L1144" s="356"/>
      <c r="N1144" s="95"/>
    </row>
    <row r="1145" spans="1:14" x14ac:dyDescent="0.3">
      <c r="A1145" s="354">
        <v>78560</v>
      </c>
      <c r="B1145" s="92">
        <f t="shared" si="120"/>
        <v>0</v>
      </c>
      <c r="C1145" s="93"/>
      <c r="D1145" s="94">
        <f t="shared" si="121"/>
        <v>0</v>
      </c>
      <c r="E1145" s="355">
        <f t="shared" si="119"/>
        <v>0</v>
      </c>
      <c r="F1145" s="94">
        <f t="shared" si="122"/>
        <v>0</v>
      </c>
      <c r="G1145" s="94">
        <f>IF(AND(C1145&lt;&gt;"",SUM(G$34:G1144)&lt;E$25),$E$25/$E$29,0)</f>
        <v>0</v>
      </c>
      <c r="H1145" s="94">
        <f t="shared" si="123"/>
        <v>0</v>
      </c>
      <c r="I1145" s="94">
        <f t="shared" si="125"/>
        <v>0</v>
      </c>
      <c r="J1145" s="320" t="str">
        <f t="shared" si="124"/>
        <v>2114–2115</v>
      </c>
      <c r="L1145" s="356"/>
      <c r="N1145" s="95"/>
    </row>
    <row r="1146" spans="1:14" x14ac:dyDescent="0.3">
      <c r="A1146" s="354">
        <v>78588</v>
      </c>
      <c r="B1146" s="92">
        <f t="shared" si="120"/>
        <v>0</v>
      </c>
      <c r="C1146" s="93"/>
      <c r="D1146" s="94">
        <f t="shared" si="121"/>
        <v>0</v>
      </c>
      <c r="E1146" s="355">
        <f t="shared" si="119"/>
        <v>0</v>
      </c>
      <c r="F1146" s="94">
        <f t="shared" si="122"/>
        <v>0</v>
      </c>
      <c r="G1146" s="94">
        <f>IF(AND(C1146&lt;&gt;"",SUM(G$34:G1145)&lt;E$25),$E$25/$E$29,0)</f>
        <v>0</v>
      </c>
      <c r="H1146" s="94">
        <f t="shared" si="123"/>
        <v>0</v>
      </c>
      <c r="I1146" s="94">
        <f t="shared" si="125"/>
        <v>0</v>
      </c>
      <c r="J1146" s="320" t="str">
        <f t="shared" si="124"/>
        <v>2114–2115</v>
      </c>
      <c r="L1146" s="356"/>
      <c r="N1146" s="95"/>
    </row>
    <row r="1147" spans="1:14" x14ac:dyDescent="0.3">
      <c r="A1147" s="354">
        <v>78619</v>
      </c>
      <c r="B1147" s="92">
        <f t="shared" si="120"/>
        <v>0</v>
      </c>
      <c r="C1147" s="93"/>
      <c r="D1147" s="94">
        <f t="shared" si="121"/>
        <v>0</v>
      </c>
      <c r="E1147" s="355">
        <f t="shared" si="119"/>
        <v>0</v>
      </c>
      <c r="F1147" s="94">
        <f t="shared" si="122"/>
        <v>0</v>
      </c>
      <c r="G1147" s="94">
        <f>IF(AND(C1147&lt;&gt;"",SUM(G$34:G1146)&lt;E$25),$E$25/$E$29,0)</f>
        <v>0</v>
      </c>
      <c r="H1147" s="94">
        <f t="shared" si="123"/>
        <v>0</v>
      </c>
      <c r="I1147" s="94">
        <f t="shared" si="125"/>
        <v>0</v>
      </c>
      <c r="J1147" s="320" t="str">
        <f t="shared" si="124"/>
        <v>2114–2115</v>
      </c>
      <c r="L1147" s="356"/>
      <c r="N1147" s="95"/>
    </row>
    <row r="1148" spans="1:14" x14ac:dyDescent="0.3">
      <c r="A1148" s="354">
        <v>78649</v>
      </c>
      <c r="B1148" s="92">
        <f t="shared" si="120"/>
        <v>0</v>
      </c>
      <c r="C1148" s="93"/>
      <c r="D1148" s="94">
        <f t="shared" si="121"/>
        <v>0</v>
      </c>
      <c r="E1148" s="355">
        <f t="shared" si="119"/>
        <v>0</v>
      </c>
      <c r="F1148" s="94">
        <f t="shared" si="122"/>
        <v>0</v>
      </c>
      <c r="G1148" s="94">
        <f>IF(AND(C1148&lt;&gt;"",SUM(G$34:G1147)&lt;E$25),$E$25/$E$29,0)</f>
        <v>0</v>
      </c>
      <c r="H1148" s="94">
        <f t="shared" si="123"/>
        <v>0</v>
      </c>
      <c r="I1148" s="94">
        <f t="shared" si="125"/>
        <v>0</v>
      </c>
      <c r="J1148" s="320" t="str">
        <f t="shared" si="124"/>
        <v>2114–2115</v>
      </c>
      <c r="L1148" s="356"/>
      <c r="N1148" s="95"/>
    </row>
    <row r="1149" spans="1:14" x14ac:dyDescent="0.3">
      <c r="A1149" s="354">
        <v>78680</v>
      </c>
      <c r="B1149" s="92">
        <f t="shared" si="120"/>
        <v>0</v>
      </c>
      <c r="C1149" s="93"/>
      <c r="D1149" s="94">
        <f t="shared" si="121"/>
        <v>0</v>
      </c>
      <c r="E1149" s="355">
        <f t="shared" si="119"/>
        <v>0</v>
      </c>
      <c r="F1149" s="94">
        <f t="shared" si="122"/>
        <v>0</v>
      </c>
      <c r="G1149" s="94">
        <f>IF(AND(C1149&lt;&gt;"",SUM(G$34:G1148)&lt;E$25),$E$25/$E$29,0)</f>
        <v>0</v>
      </c>
      <c r="H1149" s="94">
        <f t="shared" si="123"/>
        <v>0</v>
      </c>
      <c r="I1149" s="94">
        <f t="shared" si="125"/>
        <v>0</v>
      </c>
      <c r="J1149" s="320" t="str">
        <f t="shared" si="124"/>
        <v>2114–2115</v>
      </c>
      <c r="L1149" s="356"/>
      <c r="N1149" s="95"/>
    </row>
    <row r="1150" spans="1:14" x14ac:dyDescent="0.3">
      <c r="A1150" s="354">
        <v>78710</v>
      </c>
      <c r="B1150" s="92">
        <f t="shared" si="120"/>
        <v>0</v>
      </c>
      <c r="C1150" s="93"/>
      <c r="D1150" s="94">
        <f t="shared" si="121"/>
        <v>0</v>
      </c>
      <c r="E1150" s="355">
        <f t="shared" si="119"/>
        <v>0</v>
      </c>
      <c r="F1150" s="94">
        <f t="shared" si="122"/>
        <v>0</v>
      </c>
      <c r="G1150" s="94">
        <f>IF(AND(C1150&lt;&gt;"",SUM(G$34:G1149)&lt;E$25),$E$25/$E$29,0)</f>
        <v>0</v>
      </c>
      <c r="H1150" s="94">
        <f t="shared" si="123"/>
        <v>0</v>
      </c>
      <c r="I1150" s="94">
        <f t="shared" si="125"/>
        <v>0</v>
      </c>
      <c r="J1150" s="320" t="str">
        <f t="shared" si="124"/>
        <v>2115–2116</v>
      </c>
      <c r="L1150" s="356"/>
      <c r="N1150" s="95"/>
    </row>
    <row r="1151" spans="1:14" x14ac:dyDescent="0.3">
      <c r="A1151" s="354">
        <v>78741</v>
      </c>
      <c r="B1151" s="92">
        <f t="shared" si="120"/>
        <v>0</v>
      </c>
      <c r="C1151" s="93"/>
      <c r="D1151" s="94">
        <f t="shared" si="121"/>
        <v>0</v>
      </c>
      <c r="E1151" s="355">
        <f t="shared" si="119"/>
        <v>0</v>
      </c>
      <c r="F1151" s="94">
        <f t="shared" si="122"/>
        <v>0</v>
      </c>
      <c r="G1151" s="94">
        <f>IF(AND(C1151&lt;&gt;"",SUM(G$34:G1150)&lt;E$25),$E$25/$E$29,0)</f>
        <v>0</v>
      </c>
      <c r="H1151" s="94">
        <f t="shared" si="123"/>
        <v>0</v>
      </c>
      <c r="I1151" s="94">
        <f t="shared" si="125"/>
        <v>0</v>
      </c>
      <c r="J1151" s="320" t="str">
        <f t="shared" si="124"/>
        <v>2115–2116</v>
      </c>
      <c r="L1151" s="356"/>
      <c r="N1151" s="95"/>
    </row>
    <row r="1152" spans="1:14" x14ac:dyDescent="0.3">
      <c r="A1152" s="354">
        <v>78772</v>
      </c>
      <c r="B1152" s="92">
        <f t="shared" si="120"/>
        <v>0</v>
      </c>
      <c r="C1152" s="93"/>
      <c r="D1152" s="94">
        <f t="shared" si="121"/>
        <v>0</v>
      </c>
      <c r="E1152" s="355">
        <f t="shared" si="119"/>
        <v>0</v>
      </c>
      <c r="F1152" s="94">
        <f t="shared" si="122"/>
        <v>0</v>
      </c>
      <c r="G1152" s="94">
        <f>IF(AND(C1152&lt;&gt;"",SUM(G$34:G1151)&lt;E$25),$E$25/$E$29,0)</f>
        <v>0</v>
      </c>
      <c r="H1152" s="94">
        <f t="shared" si="123"/>
        <v>0</v>
      </c>
      <c r="I1152" s="94">
        <f t="shared" si="125"/>
        <v>0</v>
      </c>
      <c r="J1152" s="320" t="str">
        <f t="shared" si="124"/>
        <v>2115–2116</v>
      </c>
      <c r="L1152" s="356"/>
      <c r="N1152" s="95"/>
    </row>
    <row r="1153" spans="1:14" x14ac:dyDescent="0.3">
      <c r="A1153" s="354">
        <v>78802</v>
      </c>
      <c r="B1153" s="92">
        <f t="shared" si="120"/>
        <v>0</v>
      </c>
      <c r="C1153" s="93"/>
      <c r="D1153" s="94">
        <f t="shared" si="121"/>
        <v>0</v>
      </c>
      <c r="E1153" s="355">
        <f t="shared" si="119"/>
        <v>0</v>
      </c>
      <c r="F1153" s="94">
        <f t="shared" si="122"/>
        <v>0</v>
      </c>
      <c r="G1153" s="94">
        <f>IF(AND(C1153&lt;&gt;"",SUM(G$34:G1152)&lt;E$25),$E$25/$E$29,0)</f>
        <v>0</v>
      </c>
      <c r="H1153" s="94">
        <f t="shared" si="123"/>
        <v>0</v>
      </c>
      <c r="I1153" s="94">
        <f t="shared" si="125"/>
        <v>0</v>
      </c>
      <c r="J1153" s="320" t="str">
        <f t="shared" si="124"/>
        <v>2115–2116</v>
      </c>
      <c r="L1153" s="356"/>
      <c r="N1153" s="95"/>
    </row>
    <row r="1154" spans="1:14" x14ac:dyDescent="0.3">
      <c r="A1154" s="354">
        <v>78833</v>
      </c>
      <c r="B1154" s="92">
        <f t="shared" si="120"/>
        <v>0</v>
      </c>
      <c r="C1154" s="93"/>
      <c r="D1154" s="94">
        <f t="shared" si="121"/>
        <v>0</v>
      </c>
      <c r="E1154" s="355">
        <f t="shared" si="119"/>
        <v>0</v>
      </c>
      <c r="F1154" s="94">
        <f t="shared" si="122"/>
        <v>0</v>
      </c>
      <c r="G1154" s="94">
        <f>IF(AND(C1154&lt;&gt;"",SUM(G$34:G1153)&lt;E$25),$E$25/$E$29,0)</f>
        <v>0</v>
      </c>
      <c r="H1154" s="94">
        <f t="shared" si="123"/>
        <v>0</v>
      </c>
      <c r="I1154" s="94">
        <f t="shared" si="125"/>
        <v>0</v>
      </c>
      <c r="J1154" s="320" t="str">
        <f t="shared" si="124"/>
        <v>2115–2116</v>
      </c>
      <c r="L1154" s="356"/>
      <c r="N1154" s="95"/>
    </row>
    <row r="1155" spans="1:14" x14ac:dyDescent="0.3">
      <c r="A1155" s="354">
        <v>78863</v>
      </c>
      <c r="B1155" s="92">
        <f t="shared" si="120"/>
        <v>0</v>
      </c>
      <c r="C1155" s="93"/>
      <c r="D1155" s="94">
        <f t="shared" si="121"/>
        <v>0</v>
      </c>
      <c r="E1155" s="355">
        <f t="shared" si="119"/>
        <v>0</v>
      </c>
      <c r="F1155" s="94">
        <f t="shared" si="122"/>
        <v>0</v>
      </c>
      <c r="G1155" s="94">
        <f>IF(AND(C1155&lt;&gt;"",SUM(G$34:G1154)&lt;E$25),$E$25/$E$29,0)</f>
        <v>0</v>
      </c>
      <c r="H1155" s="94">
        <f t="shared" si="123"/>
        <v>0</v>
      </c>
      <c r="I1155" s="94">
        <f t="shared" si="125"/>
        <v>0</v>
      </c>
      <c r="J1155" s="320" t="str">
        <f t="shared" si="124"/>
        <v>2115–2116</v>
      </c>
      <c r="L1155" s="356"/>
      <c r="N1155" s="95"/>
    </row>
    <row r="1156" spans="1:14" x14ac:dyDescent="0.3">
      <c r="A1156" s="354">
        <v>78894</v>
      </c>
      <c r="B1156" s="92">
        <f t="shared" si="120"/>
        <v>0</v>
      </c>
      <c r="C1156" s="93"/>
      <c r="D1156" s="94">
        <f t="shared" si="121"/>
        <v>0</v>
      </c>
      <c r="E1156" s="355">
        <f t="shared" si="119"/>
        <v>0</v>
      </c>
      <c r="F1156" s="94">
        <f t="shared" si="122"/>
        <v>0</v>
      </c>
      <c r="G1156" s="94">
        <f>IF(AND(C1156&lt;&gt;"",SUM(G$34:G1155)&lt;E$25),$E$25/$E$29,0)</f>
        <v>0</v>
      </c>
      <c r="H1156" s="94">
        <f t="shared" si="123"/>
        <v>0</v>
      </c>
      <c r="I1156" s="94">
        <f t="shared" si="125"/>
        <v>0</v>
      </c>
      <c r="J1156" s="320" t="str">
        <f t="shared" si="124"/>
        <v>2115–2116</v>
      </c>
      <c r="L1156" s="356"/>
      <c r="N1156" s="95"/>
    </row>
    <row r="1157" spans="1:14" x14ac:dyDescent="0.3">
      <c r="A1157" s="354">
        <v>78925</v>
      </c>
      <c r="B1157" s="92">
        <f t="shared" si="120"/>
        <v>0</v>
      </c>
      <c r="C1157" s="93"/>
      <c r="D1157" s="94">
        <f t="shared" si="121"/>
        <v>0</v>
      </c>
      <c r="E1157" s="355">
        <f t="shared" si="119"/>
        <v>0</v>
      </c>
      <c r="F1157" s="94">
        <f t="shared" si="122"/>
        <v>0</v>
      </c>
      <c r="G1157" s="94">
        <f>IF(AND(C1157&lt;&gt;"",SUM(G$34:G1156)&lt;E$25),$E$25/$E$29,0)</f>
        <v>0</v>
      </c>
      <c r="H1157" s="94">
        <f t="shared" si="123"/>
        <v>0</v>
      </c>
      <c r="I1157" s="94">
        <f t="shared" si="125"/>
        <v>0</v>
      </c>
      <c r="J1157" s="320" t="str">
        <f t="shared" si="124"/>
        <v>2115–2116</v>
      </c>
      <c r="L1157" s="356"/>
      <c r="N1157" s="95"/>
    </row>
    <row r="1158" spans="1:14" x14ac:dyDescent="0.3">
      <c r="A1158" s="354">
        <v>78954</v>
      </c>
      <c r="B1158" s="92">
        <f t="shared" si="120"/>
        <v>0</v>
      </c>
      <c r="C1158" s="93"/>
      <c r="D1158" s="94">
        <f t="shared" si="121"/>
        <v>0</v>
      </c>
      <c r="E1158" s="355">
        <f t="shared" si="119"/>
        <v>0</v>
      </c>
      <c r="F1158" s="94">
        <f t="shared" si="122"/>
        <v>0</v>
      </c>
      <c r="G1158" s="94">
        <f>IF(AND(C1158&lt;&gt;"",SUM(G$34:G1157)&lt;E$25),$E$25/$E$29,0)</f>
        <v>0</v>
      </c>
      <c r="H1158" s="94">
        <f t="shared" si="123"/>
        <v>0</v>
      </c>
      <c r="I1158" s="94">
        <f t="shared" si="125"/>
        <v>0</v>
      </c>
      <c r="J1158" s="320" t="str">
        <f t="shared" si="124"/>
        <v>2115–2116</v>
      </c>
      <c r="L1158" s="356"/>
      <c r="N1158" s="95"/>
    </row>
    <row r="1159" spans="1:14" x14ac:dyDescent="0.3">
      <c r="A1159" s="354">
        <v>78985</v>
      </c>
      <c r="B1159" s="92">
        <f t="shared" si="120"/>
        <v>0</v>
      </c>
      <c r="C1159" s="93"/>
      <c r="D1159" s="94">
        <f t="shared" si="121"/>
        <v>0</v>
      </c>
      <c r="E1159" s="355">
        <f t="shared" si="119"/>
        <v>0</v>
      </c>
      <c r="F1159" s="94">
        <f t="shared" si="122"/>
        <v>0</v>
      </c>
      <c r="G1159" s="94">
        <f>IF(AND(C1159&lt;&gt;"",SUM(G$34:G1158)&lt;E$25),$E$25/$E$29,0)</f>
        <v>0</v>
      </c>
      <c r="H1159" s="94">
        <f t="shared" si="123"/>
        <v>0</v>
      </c>
      <c r="I1159" s="94">
        <f t="shared" si="125"/>
        <v>0</v>
      </c>
      <c r="J1159" s="320" t="str">
        <f t="shared" si="124"/>
        <v>2115–2116</v>
      </c>
      <c r="L1159" s="356"/>
      <c r="N1159" s="95"/>
    </row>
    <row r="1160" spans="1:14" x14ac:dyDescent="0.3">
      <c r="A1160" s="354">
        <v>79015</v>
      </c>
      <c r="B1160" s="92">
        <f t="shared" si="120"/>
        <v>0</v>
      </c>
      <c r="C1160" s="93"/>
      <c r="D1160" s="94">
        <f t="shared" si="121"/>
        <v>0</v>
      </c>
      <c r="E1160" s="355">
        <f t="shared" si="119"/>
        <v>0</v>
      </c>
      <c r="F1160" s="94">
        <f t="shared" si="122"/>
        <v>0</v>
      </c>
      <c r="G1160" s="94">
        <f>IF(AND(C1160&lt;&gt;"",SUM(G$34:G1159)&lt;E$25),$E$25/$E$29,0)</f>
        <v>0</v>
      </c>
      <c r="H1160" s="94">
        <f t="shared" si="123"/>
        <v>0</v>
      </c>
      <c r="I1160" s="94">
        <f t="shared" si="125"/>
        <v>0</v>
      </c>
      <c r="J1160" s="320" t="str">
        <f t="shared" si="124"/>
        <v>2115–2116</v>
      </c>
      <c r="L1160" s="356"/>
      <c r="N1160" s="95"/>
    </row>
    <row r="1161" spans="1:14" x14ac:dyDescent="0.3">
      <c r="A1161" s="354">
        <v>79046</v>
      </c>
      <c r="B1161" s="92">
        <f t="shared" si="120"/>
        <v>0</v>
      </c>
      <c r="C1161" s="93"/>
      <c r="D1161" s="94">
        <f t="shared" si="121"/>
        <v>0</v>
      </c>
      <c r="E1161" s="355">
        <f t="shared" si="119"/>
        <v>0</v>
      </c>
      <c r="F1161" s="94">
        <f t="shared" si="122"/>
        <v>0</v>
      </c>
      <c r="G1161" s="94">
        <f>IF(AND(C1161&lt;&gt;"",SUM(G$34:G1160)&lt;E$25),$E$25/$E$29,0)</f>
        <v>0</v>
      </c>
      <c r="H1161" s="94">
        <f t="shared" si="123"/>
        <v>0</v>
      </c>
      <c r="I1161" s="94">
        <f t="shared" si="125"/>
        <v>0</v>
      </c>
      <c r="J1161" s="320" t="str">
        <f t="shared" si="124"/>
        <v>2115–2116</v>
      </c>
      <c r="L1161" s="356"/>
      <c r="N1161" s="95"/>
    </row>
    <row r="1162" spans="1:14" x14ac:dyDescent="0.3">
      <c r="A1162" s="354">
        <v>79076</v>
      </c>
      <c r="B1162" s="92">
        <f t="shared" si="120"/>
        <v>0</v>
      </c>
      <c r="C1162" s="93"/>
      <c r="D1162" s="94">
        <f t="shared" si="121"/>
        <v>0</v>
      </c>
      <c r="E1162" s="355">
        <f t="shared" si="119"/>
        <v>0</v>
      </c>
      <c r="F1162" s="94">
        <f t="shared" si="122"/>
        <v>0</v>
      </c>
      <c r="G1162" s="94">
        <f>IF(AND(C1162&lt;&gt;"",SUM(G$34:G1161)&lt;E$25),$E$25/$E$29,0)</f>
        <v>0</v>
      </c>
      <c r="H1162" s="94">
        <f t="shared" si="123"/>
        <v>0</v>
      </c>
      <c r="I1162" s="94">
        <f t="shared" si="125"/>
        <v>0</v>
      </c>
      <c r="J1162" s="320" t="str">
        <f t="shared" si="124"/>
        <v>2116–2117</v>
      </c>
      <c r="L1162" s="356"/>
      <c r="N1162" s="95"/>
    </row>
    <row r="1163" spans="1:14" x14ac:dyDescent="0.3">
      <c r="A1163" s="354">
        <v>79107</v>
      </c>
      <c r="B1163" s="92">
        <f t="shared" si="120"/>
        <v>0</v>
      </c>
      <c r="C1163" s="93"/>
      <c r="D1163" s="94">
        <f t="shared" si="121"/>
        <v>0</v>
      </c>
      <c r="E1163" s="355">
        <f t="shared" si="119"/>
        <v>0</v>
      </c>
      <c r="F1163" s="94">
        <f t="shared" si="122"/>
        <v>0</v>
      </c>
      <c r="G1163" s="94">
        <f>IF(AND(C1163&lt;&gt;"",SUM(G$34:G1162)&lt;E$25),$E$25/$E$29,0)</f>
        <v>0</v>
      </c>
      <c r="H1163" s="94">
        <f t="shared" si="123"/>
        <v>0</v>
      </c>
      <c r="I1163" s="94">
        <f t="shared" si="125"/>
        <v>0</v>
      </c>
      <c r="J1163" s="320" t="str">
        <f t="shared" si="124"/>
        <v>2116–2117</v>
      </c>
      <c r="L1163" s="356"/>
      <c r="N1163" s="95"/>
    </row>
    <row r="1164" spans="1:14" x14ac:dyDescent="0.3">
      <c r="A1164" s="354">
        <v>79138</v>
      </c>
      <c r="B1164" s="92">
        <f t="shared" si="120"/>
        <v>0</v>
      </c>
      <c r="C1164" s="93"/>
      <c r="D1164" s="94">
        <f t="shared" si="121"/>
        <v>0</v>
      </c>
      <c r="E1164" s="355">
        <f t="shared" si="119"/>
        <v>0</v>
      </c>
      <c r="F1164" s="94">
        <f t="shared" si="122"/>
        <v>0</v>
      </c>
      <c r="G1164" s="94">
        <f>IF(AND(C1164&lt;&gt;"",SUM(G$34:G1163)&lt;E$25),$E$25/$E$29,0)</f>
        <v>0</v>
      </c>
      <c r="H1164" s="94">
        <f t="shared" si="123"/>
        <v>0</v>
      </c>
      <c r="I1164" s="94">
        <f t="shared" si="125"/>
        <v>0</v>
      </c>
      <c r="J1164" s="320" t="str">
        <f t="shared" si="124"/>
        <v>2116–2117</v>
      </c>
      <c r="L1164" s="356"/>
      <c r="N1164" s="95"/>
    </row>
    <row r="1165" spans="1:14" x14ac:dyDescent="0.3">
      <c r="A1165" s="354">
        <v>79168</v>
      </c>
      <c r="B1165" s="92">
        <f t="shared" si="120"/>
        <v>0</v>
      </c>
      <c r="C1165" s="93"/>
      <c r="D1165" s="94">
        <f t="shared" si="121"/>
        <v>0</v>
      </c>
      <c r="E1165" s="355">
        <f t="shared" si="119"/>
        <v>0</v>
      </c>
      <c r="F1165" s="94">
        <f t="shared" si="122"/>
        <v>0</v>
      </c>
      <c r="G1165" s="94">
        <f>IF(AND(C1165&lt;&gt;"",SUM(G$34:G1164)&lt;E$25),$E$25/$E$29,0)</f>
        <v>0</v>
      </c>
      <c r="H1165" s="94">
        <f t="shared" si="123"/>
        <v>0</v>
      </c>
      <c r="I1165" s="94">
        <f t="shared" si="125"/>
        <v>0</v>
      </c>
      <c r="J1165" s="320" t="str">
        <f t="shared" si="124"/>
        <v>2116–2117</v>
      </c>
      <c r="L1165" s="356"/>
      <c r="N1165" s="95"/>
    </row>
    <row r="1166" spans="1:14" x14ac:dyDescent="0.3">
      <c r="A1166" s="354">
        <v>79199</v>
      </c>
      <c r="B1166" s="92">
        <f t="shared" si="120"/>
        <v>0</v>
      </c>
      <c r="C1166" s="93"/>
      <c r="D1166" s="94">
        <f t="shared" si="121"/>
        <v>0</v>
      </c>
      <c r="E1166" s="355">
        <f t="shared" si="119"/>
        <v>0</v>
      </c>
      <c r="F1166" s="94">
        <f t="shared" si="122"/>
        <v>0</v>
      </c>
      <c r="G1166" s="94">
        <f>IF(AND(C1166&lt;&gt;"",SUM(G$34:G1165)&lt;E$25),$E$25/$E$29,0)</f>
        <v>0</v>
      </c>
      <c r="H1166" s="94">
        <f t="shared" si="123"/>
        <v>0</v>
      </c>
      <c r="I1166" s="94">
        <f t="shared" si="125"/>
        <v>0</v>
      </c>
      <c r="J1166" s="320" t="str">
        <f t="shared" si="124"/>
        <v>2116–2117</v>
      </c>
      <c r="L1166" s="356"/>
      <c r="N1166" s="95"/>
    </row>
    <row r="1167" spans="1:14" x14ac:dyDescent="0.3">
      <c r="A1167" s="354">
        <v>79229</v>
      </c>
      <c r="B1167" s="92">
        <f t="shared" si="120"/>
        <v>0</v>
      </c>
      <c r="C1167" s="93"/>
      <c r="D1167" s="94">
        <f t="shared" si="121"/>
        <v>0</v>
      </c>
      <c r="E1167" s="355">
        <f t="shared" si="119"/>
        <v>0</v>
      </c>
      <c r="F1167" s="94">
        <f t="shared" si="122"/>
        <v>0</v>
      </c>
      <c r="G1167" s="94">
        <f>IF(AND(C1167&lt;&gt;"",SUM(G$34:G1166)&lt;E$25),$E$25/$E$29,0)</f>
        <v>0</v>
      </c>
      <c r="H1167" s="94">
        <f t="shared" si="123"/>
        <v>0</v>
      </c>
      <c r="I1167" s="94">
        <f t="shared" si="125"/>
        <v>0</v>
      </c>
      <c r="J1167" s="320" t="str">
        <f t="shared" si="124"/>
        <v>2116–2117</v>
      </c>
      <c r="L1167" s="356"/>
      <c r="N1167" s="95"/>
    </row>
    <row r="1168" spans="1:14" x14ac:dyDescent="0.3">
      <c r="A1168" s="354">
        <v>79260</v>
      </c>
      <c r="B1168" s="92">
        <f t="shared" si="120"/>
        <v>0</v>
      </c>
      <c r="C1168" s="93"/>
      <c r="D1168" s="94">
        <f t="shared" si="121"/>
        <v>0</v>
      </c>
      <c r="E1168" s="355">
        <f t="shared" si="119"/>
        <v>0</v>
      </c>
      <c r="F1168" s="94">
        <f t="shared" si="122"/>
        <v>0</v>
      </c>
      <c r="G1168" s="94">
        <f>IF(AND(C1168&lt;&gt;"",SUM(G$34:G1167)&lt;E$25),$E$25/$E$29,0)</f>
        <v>0</v>
      </c>
      <c r="H1168" s="94">
        <f t="shared" si="123"/>
        <v>0</v>
      </c>
      <c r="I1168" s="94">
        <f t="shared" si="125"/>
        <v>0</v>
      </c>
      <c r="J1168" s="320" t="str">
        <f t="shared" si="124"/>
        <v>2116–2117</v>
      </c>
      <c r="L1168" s="356"/>
      <c r="N1168" s="95"/>
    </row>
    <row r="1169" spans="1:14" x14ac:dyDescent="0.3">
      <c r="A1169" s="354">
        <v>79291</v>
      </c>
      <c r="B1169" s="92">
        <f t="shared" si="120"/>
        <v>0</v>
      </c>
      <c r="C1169" s="93"/>
      <c r="D1169" s="94">
        <f t="shared" si="121"/>
        <v>0</v>
      </c>
      <c r="E1169" s="355">
        <f t="shared" si="119"/>
        <v>0</v>
      </c>
      <c r="F1169" s="94">
        <f t="shared" si="122"/>
        <v>0</v>
      </c>
      <c r="G1169" s="94">
        <f>IF(AND(C1169&lt;&gt;"",SUM(G$34:G1168)&lt;E$25),$E$25/$E$29,0)</f>
        <v>0</v>
      </c>
      <c r="H1169" s="94">
        <f t="shared" si="123"/>
        <v>0</v>
      </c>
      <c r="I1169" s="94">
        <f t="shared" si="125"/>
        <v>0</v>
      </c>
      <c r="J1169" s="320" t="str">
        <f t="shared" si="124"/>
        <v>2116–2117</v>
      </c>
      <c r="L1169" s="356"/>
      <c r="N1169" s="95"/>
    </row>
    <row r="1170" spans="1:14" x14ac:dyDescent="0.3">
      <c r="A1170" s="354">
        <v>79319</v>
      </c>
      <c r="B1170" s="92">
        <f t="shared" si="120"/>
        <v>0</v>
      </c>
      <c r="C1170" s="93"/>
      <c r="D1170" s="94">
        <f t="shared" si="121"/>
        <v>0</v>
      </c>
      <c r="E1170" s="355">
        <f t="shared" si="119"/>
        <v>0</v>
      </c>
      <c r="F1170" s="94">
        <f t="shared" si="122"/>
        <v>0</v>
      </c>
      <c r="G1170" s="94">
        <f>IF(AND(C1170&lt;&gt;"",SUM(G$34:G1169)&lt;E$25),$E$25/$E$29,0)</f>
        <v>0</v>
      </c>
      <c r="H1170" s="94">
        <f t="shared" si="123"/>
        <v>0</v>
      </c>
      <c r="I1170" s="94">
        <f t="shared" si="125"/>
        <v>0</v>
      </c>
      <c r="J1170" s="320" t="str">
        <f t="shared" si="124"/>
        <v>2116–2117</v>
      </c>
      <c r="L1170" s="356"/>
      <c r="N1170" s="95"/>
    </row>
    <row r="1171" spans="1:14" x14ac:dyDescent="0.3">
      <c r="A1171" s="354">
        <v>79350</v>
      </c>
      <c r="B1171" s="92">
        <f t="shared" si="120"/>
        <v>0</v>
      </c>
      <c r="C1171" s="93"/>
      <c r="D1171" s="94">
        <f t="shared" si="121"/>
        <v>0</v>
      </c>
      <c r="E1171" s="355">
        <f t="shared" si="119"/>
        <v>0</v>
      </c>
      <c r="F1171" s="94">
        <f t="shared" si="122"/>
        <v>0</v>
      </c>
      <c r="G1171" s="94">
        <f>IF(AND(C1171&lt;&gt;"",SUM(G$34:G1170)&lt;E$25),$E$25/$E$29,0)</f>
        <v>0</v>
      </c>
      <c r="H1171" s="94">
        <f t="shared" si="123"/>
        <v>0</v>
      </c>
      <c r="I1171" s="94">
        <f t="shared" si="125"/>
        <v>0</v>
      </c>
      <c r="J1171" s="320" t="str">
        <f t="shared" si="124"/>
        <v>2116–2117</v>
      </c>
      <c r="L1171" s="356"/>
      <c r="N1171" s="95"/>
    </row>
    <row r="1172" spans="1:14" x14ac:dyDescent="0.3">
      <c r="A1172" s="354">
        <v>79380</v>
      </c>
      <c r="B1172" s="92">
        <f t="shared" si="120"/>
        <v>0</v>
      </c>
      <c r="C1172" s="93"/>
      <c r="D1172" s="94">
        <f t="shared" si="121"/>
        <v>0</v>
      </c>
      <c r="E1172" s="355">
        <f t="shared" si="119"/>
        <v>0</v>
      </c>
      <c r="F1172" s="94">
        <f t="shared" si="122"/>
        <v>0</v>
      </c>
      <c r="G1172" s="94">
        <f>IF(AND(C1172&lt;&gt;"",SUM(G$34:G1171)&lt;E$25),$E$25/$E$29,0)</f>
        <v>0</v>
      </c>
      <c r="H1172" s="94">
        <f t="shared" si="123"/>
        <v>0</v>
      </c>
      <c r="I1172" s="94">
        <f t="shared" si="125"/>
        <v>0</v>
      </c>
      <c r="J1172" s="320" t="str">
        <f t="shared" si="124"/>
        <v>2116–2117</v>
      </c>
      <c r="L1172" s="356"/>
      <c r="N1172" s="95"/>
    </row>
    <row r="1173" spans="1:14" x14ac:dyDescent="0.3">
      <c r="A1173" s="354">
        <v>79411</v>
      </c>
      <c r="B1173" s="92">
        <f t="shared" si="120"/>
        <v>0</v>
      </c>
      <c r="C1173" s="93"/>
      <c r="D1173" s="94">
        <f t="shared" si="121"/>
        <v>0</v>
      </c>
      <c r="E1173" s="355">
        <f t="shared" si="119"/>
        <v>0</v>
      </c>
      <c r="F1173" s="94">
        <f t="shared" si="122"/>
        <v>0</v>
      </c>
      <c r="G1173" s="94">
        <f>IF(AND(C1173&lt;&gt;"",SUM(G$34:G1172)&lt;E$25),$E$25/$E$29,0)</f>
        <v>0</v>
      </c>
      <c r="H1173" s="94">
        <f t="shared" si="123"/>
        <v>0</v>
      </c>
      <c r="I1173" s="94">
        <f t="shared" si="125"/>
        <v>0</v>
      </c>
      <c r="J1173" s="320" t="str">
        <f t="shared" si="124"/>
        <v>2116–2117</v>
      </c>
      <c r="L1173" s="356"/>
      <c r="N1173" s="95"/>
    </row>
    <row r="1174" spans="1:14" x14ac:dyDescent="0.3">
      <c r="A1174" s="354">
        <v>79441</v>
      </c>
      <c r="B1174" s="92">
        <f t="shared" si="120"/>
        <v>0</v>
      </c>
      <c r="C1174" s="93"/>
      <c r="D1174" s="94">
        <f t="shared" si="121"/>
        <v>0</v>
      </c>
      <c r="E1174" s="355">
        <f t="shared" si="119"/>
        <v>0</v>
      </c>
      <c r="F1174" s="94">
        <f t="shared" si="122"/>
        <v>0</v>
      </c>
      <c r="G1174" s="94">
        <f>IF(AND(C1174&lt;&gt;"",SUM(G$34:G1173)&lt;E$25),$E$25/$E$29,0)</f>
        <v>0</v>
      </c>
      <c r="H1174" s="94">
        <f t="shared" si="123"/>
        <v>0</v>
      </c>
      <c r="I1174" s="94">
        <f t="shared" si="125"/>
        <v>0</v>
      </c>
      <c r="J1174" s="320" t="str">
        <f t="shared" si="124"/>
        <v>2117–2118</v>
      </c>
      <c r="L1174" s="356"/>
      <c r="N1174" s="95"/>
    </row>
    <row r="1175" spans="1:14" x14ac:dyDescent="0.3">
      <c r="A1175" s="354">
        <v>79472</v>
      </c>
      <c r="B1175" s="92">
        <f t="shared" si="120"/>
        <v>0</v>
      </c>
      <c r="C1175" s="93"/>
      <c r="D1175" s="94">
        <f t="shared" si="121"/>
        <v>0</v>
      </c>
      <c r="E1175" s="355">
        <f t="shared" si="119"/>
        <v>0</v>
      </c>
      <c r="F1175" s="94">
        <f t="shared" si="122"/>
        <v>0</v>
      </c>
      <c r="G1175" s="94">
        <f>IF(AND(C1175&lt;&gt;"",SUM(G$34:G1174)&lt;E$25),$E$25/$E$29,0)</f>
        <v>0</v>
      </c>
      <c r="H1175" s="94">
        <f t="shared" si="123"/>
        <v>0</v>
      </c>
      <c r="I1175" s="94">
        <f t="shared" si="125"/>
        <v>0</v>
      </c>
      <c r="J1175" s="320" t="str">
        <f t="shared" si="124"/>
        <v>2117–2118</v>
      </c>
      <c r="L1175" s="356"/>
      <c r="N1175" s="95"/>
    </row>
    <row r="1176" spans="1:14" x14ac:dyDescent="0.3">
      <c r="A1176" s="354">
        <v>79503</v>
      </c>
      <c r="B1176" s="92">
        <f t="shared" si="120"/>
        <v>0</v>
      </c>
      <c r="C1176" s="93"/>
      <c r="D1176" s="94">
        <f t="shared" si="121"/>
        <v>0</v>
      </c>
      <c r="E1176" s="355">
        <f t="shared" si="119"/>
        <v>0</v>
      </c>
      <c r="F1176" s="94">
        <f t="shared" si="122"/>
        <v>0</v>
      </c>
      <c r="G1176" s="94">
        <f>IF(AND(C1176&lt;&gt;"",SUM(G$34:G1175)&lt;E$25),$E$25/$E$29,0)</f>
        <v>0</v>
      </c>
      <c r="H1176" s="94">
        <f t="shared" si="123"/>
        <v>0</v>
      </c>
      <c r="I1176" s="94">
        <f t="shared" si="125"/>
        <v>0</v>
      </c>
      <c r="J1176" s="320" t="str">
        <f t="shared" si="124"/>
        <v>2117–2118</v>
      </c>
      <c r="L1176" s="356"/>
      <c r="N1176" s="95"/>
    </row>
    <row r="1177" spans="1:14" x14ac:dyDescent="0.3">
      <c r="A1177" s="354">
        <v>79533</v>
      </c>
      <c r="B1177" s="92">
        <f t="shared" si="120"/>
        <v>0</v>
      </c>
      <c r="C1177" s="93"/>
      <c r="D1177" s="94">
        <f t="shared" si="121"/>
        <v>0</v>
      </c>
      <c r="E1177" s="355">
        <f t="shared" si="119"/>
        <v>0</v>
      </c>
      <c r="F1177" s="94">
        <f t="shared" si="122"/>
        <v>0</v>
      </c>
      <c r="G1177" s="94">
        <f>IF(AND(C1177&lt;&gt;"",SUM(G$34:G1176)&lt;E$25),$E$25/$E$29,0)</f>
        <v>0</v>
      </c>
      <c r="H1177" s="94">
        <f t="shared" si="123"/>
        <v>0</v>
      </c>
      <c r="I1177" s="94">
        <f t="shared" si="125"/>
        <v>0</v>
      </c>
      <c r="J1177" s="320" t="str">
        <f t="shared" si="124"/>
        <v>2117–2118</v>
      </c>
      <c r="L1177" s="356"/>
      <c r="N1177" s="95"/>
    </row>
    <row r="1178" spans="1:14" x14ac:dyDescent="0.3">
      <c r="A1178" s="354">
        <v>79564</v>
      </c>
      <c r="B1178" s="92">
        <f t="shared" si="120"/>
        <v>0</v>
      </c>
      <c r="C1178" s="93"/>
      <c r="D1178" s="94">
        <f t="shared" si="121"/>
        <v>0</v>
      </c>
      <c r="E1178" s="355">
        <f t="shared" si="119"/>
        <v>0</v>
      </c>
      <c r="F1178" s="94">
        <f t="shared" si="122"/>
        <v>0</v>
      </c>
      <c r="G1178" s="94">
        <f>IF(AND(C1178&lt;&gt;"",SUM(G$34:G1177)&lt;E$25),$E$25/$E$29,0)</f>
        <v>0</v>
      </c>
      <c r="H1178" s="94">
        <f t="shared" si="123"/>
        <v>0</v>
      </c>
      <c r="I1178" s="94">
        <f t="shared" si="125"/>
        <v>0</v>
      </c>
      <c r="J1178" s="320" t="str">
        <f t="shared" si="124"/>
        <v>2117–2118</v>
      </c>
      <c r="L1178" s="356"/>
      <c r="N1178" s="95"/>
    </row>
    <row r="1179" spans="1:14" x14ac:dyDescent="0.3">
      <c r="A1179" s="354">
        <v>79594</v>
      </c>
      <c r="B1179" s="92">
        <f t="shared" si="120"/>
        <v>0</v>
      </c>
      <c r="C1179" s="93"/>
      <c r="D1179" s="94">
        <f t="shared" si="121"/>
        <v>0</v>
      </c>
      <c r="E1179" s="355">
        <f t="shared" si="119"/>
        <v>0</v>
      </c>
      <c r="F1179" s="94">
        <f t="shared" si="122"/>
        <v>0</v>
      </c>
      <c r="G1179" s="94">
        <f>IF(AND(C1179&lt;&gt;"",SUM(G$34:G1178)&lt;E$25),$E$25/$E$29,0)</f>
        <v>0</v>
      </c>
      <c r="H1179" s="94">
        <f t="shared" si="123"/>
        <v>0</v>
      </c>
      <c r="I1179" s="94">
        <f t="shared" si="125"/>
        <v>0</v>
      </c>
      <c r="J1179" s="320" t="str">
        <f t="shared" si="124"/>
        <v>2117–2118</v>
      </c>
      <c r="L1179" s="356"/>
      <c r="N1179" s="95"/>
    </row>
    <row r="1180" spans="1:14" x14ac:dyDescent="0.3">
      <c r="A1180" s="354">
        <v>79625</v>
      </c>
      <c r="B1180" s="92">
        <f t="shared" si="120"/>
        <v>0</v>
      </c>
      <c r="C1180" s="93"/>
      <c r="D1180" s="94">
        <f t="shared" si="121"/>
        <v>0</v>
      </c>
      <c r="E1180" s="355">
        <f t="shared" si="119"/>
        <v>0</v>
      </c>
      <c r="F1180" s="94">
        <f t="shared" si="122"/>
        <v>0</v>
      </c>
      <c r="G1180" s="94">
        <f>IF(AND(C1180&lt;&gt;"",SUM(G$34:G1179)&lt;E$25),$E$25/$E$29,0)</f>
        <v>0</v>
      </c>
      <c r="H1180" s="94">
        <f t="shared" si="123"/>
        <v>0</v>
      </c>
      <c r="I1180" s="94">
        <f t="shared" si="125"/>
        <v>0</v>
      </c>
      <c r="J1180" s="320" t="str">
        <f t="shared" si="124"/>
        <v>2117–2118</v>
      </c>
      <c r="L1180" s="356"/>
      <c r="N1180" s="95"/>
    </row>
    <row r="1181" spans="1:14" x14ac:dyDescent="0.3">
      <c r="A1181" s="354">
        <v>79656</v>
      </c>
      <c r="B1181" s="92">
        <f t="shared" si="120"/>
        <v>0</v>
      </c>
      <c r="C1181" s="93"/>
      <c r="D1181" s="94">
        <f t="shared" si="121"/>
        <v>0</v>
      </c>
      <c r="E1181" s="355">
        <f t="shared" si="119"/>
        <v>0</v>
      </c>
      <c r="F1181" s="94">
        <f t="shared" si="122"/>
        <v>0</v>
      </c>
      <c r="G1181" s="94">
        <f>IF(AND(C1181&lt;&gt;"",SUM(G$34:G1180)&lt;E$25),$E$25/$E$29,0)</f>
        <v>0</v>
      </c>
      <c r="H1181" s="94">
        <f t="shared" si="123"/>
        <v>0</v>
      </c>
      <c r="I1181" s="94">
        <f t="shared" si="125"/>
        <v>0</v>
      </c>
      <c r="J1181" s="320" t="str">
        <f t="shared" si="124"/>
        <v>2117–2118</v>
      </c>
      <c r="L1181" s="356"/>
      <c r="N1181" s="95"/>
    </row>
    <row r="1182" spans="1:14" x14ac:dyDescent="0.3">
      <c r="A1182" s="354">
        <v>79684</v>
      </c>
      <c r="B1182" s="92">
        <f t="shared" si="120"/>
        <v>0</v>
      </c>
      <c r="C1182" s="93"/>
      <c r="D1182" s="94">
        <f t="shared" si="121"/>
        <v>0</v>
      </c>
      <c r="E1182" s="355">
        <f t="shared" si="119"/>
        <v>0</v>
      </c>
      <c r="F1182" s="94">
        <f t="shared" si="122"/>
        <v>0</v>
      </c>
      <c r="G1182" s="94">
        <f>IF(AND(C1182&lt;&gt;"",SUM(G$34:G1181)&lt;E$25),$E$25/$E$29,0)</f>
        <v>0</v>
      </c>
      <c r="H1182" s="94">
        <f t="shared" si="123"/>
        <v>0</v>
      </c>
      <c r="I1182" s="94">
        <f t="shared" si="125"/>
        <v>0</v>
      </c>
      <c r="J1182" s="320" t="str">
        <f t="shared" si="124"/>
        <v>2117–2118</v>
      </c>
      <c r="L1182" s="356"/>
      <c r="N1182" s="95"/>
    </row>
    <row r="1183" spans="1:14" x14ac:dyDescent="0.3">
      <c r="A1183" s="354">
        <v>79715</v>
      </c>
      <c r="B1183" s="92">
        <f t="shared" si="120"/>
        <v>0</v>
      </c>
      <c r="C1183" s="93"/>
      <c r="D1183" s="94">
        <f t="shared" si="121"/>
        <v>0</v>
      </c>
      <c r="E1183" s="355">
        <f t="shared" si="119"/>
        <v>0</v>
      </c>
      <c r="F1183" s="94">
        <f t="shared" si="122"/>
        <v>0</v>
      </c>
      <c r="G1183" s="94">
        <f>IF(AND(C1183&lt;&gt;"",SUM(G$34:G1182)&lt;E$25),$E$25/$E$29,0)</f>
        <v>0</v>
      </c>
      <c r="H1183" s="94">
        <f t="shared" si="123"/>
        <v>0</v>
      </c>
      <c r="I1183" s="94">
        <f t="shared" si="125"/>
        <v>0</v>
      </c>
      <c r="J1183" s="320" t="str">
        <f t="shared" si="124"/>
        <v>2117–2118</v>
      </c>
      <c r="L1183" s="356"/>
      <c r="N1183" s="95"/>
    </row>
    <row r="1184" spans="1:14" x14ac:dyDescent="0.3">
      <c r="A1184" s="354">
        <v>79745</v>
      </c>
      <c r="B1184" s="92">
        <f t="shared" si="120"/>
        <v>0</v>
      </c>
      <c r="C1184" s="93"/>
      <c r="D1184" s="94">
        <f t="shared" si="121"/>
        <v>0</v>
      </c>
      <c r="E1184" s="355">
        <f t="shared" si="119"/>
        <v>0</v>
      </c>
      <c r="F1184" s="94">
        <f t="shared" si="122"/>
        <v>0</v>
      </c>
      <c r="G1184" s="94">
        <f>IF(AND(C1184&lt;&gt;"",SUM(G$34:G1183)&lt;E$25),$E$25/$E$29,0)</f>
        <v>0</v>
      </c>
      <c r="H1184" s="94">
        <f t="shared" si="123"/>
        <v>0</v>
      </c>
      <c r="I1184" s="94">
        <f t="shared" si="125"/>
        <v>0</v>
      </c>
      <c r="J1184" s="320" t="str">
        <f t="shared" si="124"/>
        <v>2117–2118</v>
      </c>
      <c r="L1184" s="356"/>
      <c r="N1184" s="95"/>
    </row>
    <row r="1185" spans="1:14" x14ac:dyDescent="0.3">
      <c r="A1185" s="354">
        <v>79776</v>
      </c>
      <c r="B1185" s="92">
        <f t="shared" si="120"/>
        <v>0</v>
      </c>
      <c r="C1185" s="93"/>
      <c r="D1185" s="94">
        <f t="shared" si="121"/>
        <v>0</v>
      </c>
      <c r="E1185" s="355">
        <f t="shared" si="119"/>
        <v>0</v>
      </c>
      <c r="F1185" s="94">
        <f t="shared" si="122"/>
        <v>0</v>
      </c>
      <c r="G1185" s="94">
        <f>IF(AND(C1185&lt;&gt;"",SUM(G$34:G1184)&lt;E$25),$E$25/$E$29,0)</f>
        <v>0</v>
      </c>
      <c r="H1185" s="94">
        <f t="shared" si="123"/>
        <v>0</v>
      </c>
      <c r="I1185" s="94">
        <f t="shared" si="125"/>
        <v>0</v>
      </c>
      <c r="J1185" s="320" t="str">
        <f t="shared" si="124"/>
        <v>2117–2118</v>
      </c>
      <c r="L1185" s="356"/>
      <c r="N1185" s="95"/>
    </row>
    <row r="1186" spans="1:14" x14ac:dyDescent="0.3">
      <c r="A1186" s="354">
        <v>79806</v>
      </c>
      <c r="B1186" s="92">
        <f t="shared" si="120"/>
        <v>0</v>
      </c>
      <c r="C1186" s="93"/>
      <c r="D1186" s="94">
        <f t="shared" si="121"/>
        <v>0</v>
      </c>
      <c r="E1186" s="355">
        <f t="shared" ref="E1186:E1245" si="126">C1186-D1186</f>
        <v>0</v>
      </c>
      <c r="F1186" s="94">
        <f t="shared" si="122"/>
        <v>0</v>
      </c>
      <c r="G1186" s="94">
        <f>IF(AND(C1186&lt;&gt;"",SUM(G$34:G1185)&lt;E$25),$E$25/$E$29,0)</f>
        <v>0</v>
      </c>
      <c r="H1186" s="94">
        <f t="shared" si="123"/>
        <v>0</v>
      </c>
      <c r="I1186" s="94">
        <f t="shared" si="125"/>
        <v>0</v>
      </c>
      <c r="J1186" s="320" t="str">
        <f t="shared" si="124"/>
        <v>2118–2119</v>
      </c>
      <c r="L1186" s="356"/>
      <c r="N1186" s="95"/>
    </row>
    <row r="1187" spans="1:14" x14ac:dyDescent="0.3">
      <c r="A1187" s="354">
        <v>79837</v>
      </c>
      <c r="B1187" s="92">
        <f t="shared" ref="B1187:B1245" si="127">IF(C1187&gt;0,C1187*-1,C1187)</f>
        <v>0</v>
      </c>
      <c r="C1187" s="93"/>
      <c r="D1187" s="94">
        <f t="shared" ref="D1187:D1245" si="128">IF(C1187="",0,IF($E$20="Beginning",IF(C1186&lt;&gt;"",$F1186*$E$16/12,0),IF(C1186&lt;&gt;"",$F1186*$E$16/12,$E$21*$E$16/12)))</f>
        <v>0</v>
      </c>
      <c r="E1187" s="355">
        <f t="shared" si="126"/>
        <v>0</v>
      </c>
      <c r="F1187" s="94">
        <f t="shared" ref="F1187:F1245" si="129">IF(C1187="",0,IF(C1186="",$E$21-E1187,IF(C1187&lt;&gt;"",F1186-E1187)))</f>
        <v>0</v>
      </c>
      <c r="G1187" s="94">
        <f>IF(AND(C1187&lt;&gt;"",SUM(G$34:G1186)&lt;E$25),$E$25/$E$29,0)</f>
        <v>0</v>
      </c>
      <c r="H1187" s="94">
        <f t="shared" ref="H1187:H1245" si="130">IF(C1187&lt;&gt;"",G1187+H1186,0)</f>
        <v>0</v>
      </c>
      <c r="I1187" s="94">
        <f t="shared" si="125"/>
        <v>0</v>
      </c>
      <c r="J1187" s="320" t="str">
        <f t="shared" ref="J1187:J1245" si="131">IF(OR(MONTH(A1187)=1,MONTH(A1187)=2,MONTH(A1187)=3,MONTH(A1187)=4,MONTH(A1187)=5,MONTH(A1187)=6),YEAR(A1187)-1&amp;"–"&amp;YEAR(A1187),YEAR(A1187)&amp;"–"&amp;YEAR(A1187)+1)</f>
        <v>2118–2119</v>
      </c>
      <c r="L1187" s="356"/>
      <c r="N1187" s="95"/>
    </row>
    <row r="1188" spans="1:14" x14ac:dyDescent="0.3">
      <c r="A1188" s="354">
        <v>79868</v>
      </c>
      <c r="B1188" s="92">
        <f t="shared" si="127"/>
        <v>0</v>
      </c>
      <c r="C1188" s="93"/>
      <c r="D1188" s="94">
        <f t="shared" si="128"/>
        <v>0</v>
      </c>
      <c r="E1188" s="355">
        <f t="shared" si="126"/>
        <v>0</v>
      </c>
      <c r="F1188" s="94">
        <f t="shared" si="129"/>
        <v>0</v>
      </c>
      <c r="G1188" s="94">
        <f>IF(AND(C1188&lt;&gt;"",SUM(G$34:G1187)&lt;E$25),$E$25/$E$29,0)</f>
        <v>0</v>
      </c>
      <c r="H1188" s="94">
        <f t="shared" si="130"/>
        <v>0</v>
      </c>
      <c r="I1188" s="94">
        <f t="shared" ref="I1188:I1245" si="132">IF(C1188&lt;&gt;"",$E$25-H1188,0)</f>
        <v>0</v>
      </c>
      <c r="J1188" s="320" t="str">
        <f t="shared" si="131"/>
        <v>2118–2119</v>
      </c>
      <c r="L1188" s="356"/>
      <c r="N1188" s="95"/>
    </row>
    <row r="1189" spans="1:14" x14ac:dyDescent="0.3">
      <c r="A1189" s="354">
        <v>79898</v>
      </c>
      <c r="B1189" s="92">
        <f t="shared" si="127"/>
        <v>0</v>
      </c>
      <c r="C1189" s="93"/>
      <c r="D1189" s="94">
        <f t="shared" si="128"/>
        <v>0</v>
      </c>
      <c r="E1189" s="355">
        <f t="shared" si="126"/>
        <v>0</v>
      </c>
      <c r="F1189" s="94">
        <f t="shared" si="129"/>
        <v>0</v>
      </c>
      <c r="G1189" s="94">
        <f>IF(AND(C1189&lt;&gt;"",SUM(G$34:G1188)&lt;E$25),$E$25/$E$29,0)</f>
        <v>0</v>
      </c>
      <c r="H1189" s="94">
        <f t="shared" si="130"/>
        <v>0</v>
      </c>
      <c r="I1189" s="94">
        <f t="shared" si="132"/>
        <v>0</v>
      </c>
      <c r="J1189" s="320" t="str">
        <f t="shared" si="131"/>
        <v>2118–2119</v>
      </c>
      <c r="L1189" s="356"/>
      <c r="N1189" s="95"/>
    </row>
    <row r="1190" spans="1:14" x14ac:dyDescent="0.3">
      <c r="A1190" s="354">
        <v>79929</v>
      </c>
      <c r="B1190" s="92">
        <f t="shared" si="127"/>
        <v>0</v>
      </c>
      <c r="C1190" s="93"/>
      <c r="D1190" s="94">
        <f t="shared" si="128"/>
        <v>0</v>
      </c>
      <c r="E1190" s="355">
        <f t="shared" si="126"/>
        <v>0</v>
      </c>
      <c r="F1190" s="94">
        <f t="shared" si="129"/>
        <v>0</v>
      </c>
      <c r="G1190" s="94">
        <f>IF(AND(C1190&lt;&gt;"",SUM(G$34:G1189)&lt;E$25),$E$25/$E$29,0)</f>
        <v>0</v>
      </c>
      <c r="H1190" s="94">
        <f t="shared" si="130"/>
        <v>0</v>
      </c>
      <c r="I1190" s="94">
        <f t="shared" si="132"/>
        <v>0</v>
      </c>
      <c r="J1190" s="320" t="str">
        <f t="shared" si="131"/>
        <v>2118–2119</v>
      </c>
      <c r="L1190" s="356"/>
      <c r="N1190" s="95"/>
    </row>
    <row r="1191" spans="1:14" x14ac:dyDescent="0.3">
      <c r="A1191" s="354">
        <v>79959</v>
      </c>
      <c r="B1191" s="92">
        <f t="shared" si="127"/>
        <v>0</v>
      </c>
      <c r="C1191" s="93"/>
      <c r="D1191" s="94">
        <f t="shared" si="128"/>
        <v>0</v>
      </c>
      <c r="E1191" s="355">
        <f t="shared" si="126"/>
        <v>0</v>
      </c>
      <c r="F1191" s="94">
        <f t="shared" si="129"/>
        <v>0</v>
      </c>
      <c r="G1191" s="94">
        <f>IF(AND(C1191&lt;&gt;"",SUM(G$34:G1190)&lt;E$25),$E$25/$E$29,0)</f>
        <v>0</v>
      </c>
      <c r="H1191" s="94">
        <f t="shared" si="130"/>
        <v>0</v>
      </c>
      <c r="I1191" s="94">
        <f t="shared" si="132"/>
        <v>0</v>
      </c>
      <c r="J1191" s="320" t="str">
        <f t="shared" si="131"/>
        <v>2118–2119</v>
      </c>
      <c r="L1191" s="356"/>
      <c r="N1191" s="95"/>
    </row>
    <row r="1192" spans="1:14" x14ac:dyDescent="0.3">
      <c r="A1192" s="354">
        <v>79990</v>
      </c>
      <c r="B1192" s="92">
        <f t="shared" si="127"/>
        <v>0</v>
      </c>
      <c r="C1192" s="93"/>
      <c r="D1192" s="94">
        <f t="shared" si="128"/>
        <v>0</v>
      </c>
      <c r="E1192" s="355">
        <f t="shared" si="126"/>
        <v>0</v>
      </c>
      <c r="F1192" s="94">
        <f t="shared" si="129"/>
        <v>0</v>
      </c>
      <c r="G1192" s="94">
        <f>IF(AND(C1192&lt;&gt;"",SUM(G$34:G1191)&lt;E$25),$E$25/$E$29,0)</f>
        <v>0</v>
      </c>
      <c r="H1192" s="94">
        <f t="shared" si="130"/>
        <v>0</v>
      </c>
      <c r="I1192" s="94">
        <f t="shared" si="132"/>
        <v>0</v>
      </c>
      <c r="J1192" s="320" t="str">
        <f t="shared" si="131"/>
        <v>2118–2119</v>
      </c>
      <c r="L1192" s="356"/>
      <c r="N1192" s="95"/>
    </row>
    <row r="1193" spans="1:14" x14ac:dyDescent="0.3">
      <c r="A1193" s="354">
        <v>80021</v>
      </c>
      <c r="B1193" s="92">
        <f t="shared" si="127"/>
        <v>0</v>
      </c>
      <c r="C1193" s="93"/>
      <c r="D1193" s="94">
        <f t="shared" si="128"/>
        <v>0</v>
      </c>
      <c r="E1193" s="355">
        <f t="shared" si="126"/>
        <v>0</v>
      </c>
      <c r="F1193" s="94">
        <f t="shared" si="129"/>
        <v>0</v>
      </c>
      <c r="G1193" s="94">
        <f>IF(AND(C1193&lt;&gt;"",SUM(G$34:G1192)&lt;E$25),$E$25/$E$29,0)</f>
        <v>0</v>
      </c>
      <c r="H1193" s="94">
        <f t="shared" si="130"/>
        <v>0</v>
      </c>
      <c r="I1193" s="94">
        <f t="shared" si="132"/>
        <v>0</v>
      </c>
      <c r="J1193" s="320" t="str">
        <f t="shared" si="131"/>
        <v>2118–2119</v>
      </c>
      <c r="L1193" s="356"/>
      <c r="N1193" s="95"/>
    </row>
    <row r="1194" spans="1:14" x14ac:dyDescent="0.3">
      <c r="A1194" s="354">
        <v>80049</v>
      </c>
      <c r="B1194" s="92">
        <f t="shared" si="127"/>
        <v>0</v>
      </c>
      <c r="C1194" s="93"/>
      <c r="D1194" s="94">
        <f t="shared" si="128"/>
        <v>0</v>
      </c>
      <c r="E1194" s="355">
        <f t="shared" si="126"/>
        <v>0</v>
      </c>
      <c r="F1194" s="94">
        <f t="shared" si="129"/>
        <v>0</v>
      </c>
      <c r="G1194" s="94">
        <f>IF(AND(C1194&lt;&gt;"",SUM(G$34:G1193)&lt;E$25),$E$25/$E$29,0)</f>
        <v>0</v>
      </c>
      <c r="H1194" s="94">
        <f t="shared" si="130"/>
        <v>0</v>
      </c>
      <c r="I1194" s="94">
        <f t="shared" si="132"/>
        <v>0</v>
      </c>
      <c r="J1194" s="320" t="str">
        <f t="shared" si="131"/>
        <v>2118–2119</v>
      </c>
      <c r="L1194" s="356"/>
      <c r="N1194" s="95"/>
    </row>
    <row r="1195" spans="1:14" x14ac:dyDescent="0.3">
      <c r="A1195" s="354">
        <v>80080</v>
      </c>
      <c r="B1195" s="92">
        <f t="shared" si="127"/>
        <v>0</v>
      </c>
      <c r="C1195" s="93"/>
      <c r="D1195" s="94">
        <f t="shared" si="128"/>
        <v>0</v>
      </c>
      <c r="E1195" s="355">
        <f t="shared" si="126"/>
        <v>0</v>
      </c>
      <c r="F1195" s="94">
        <f t="shared" si="129"/>
        <v>0</v>
      </c>
      <c r="G1195" s="94">
        <f>IF(AND(C1195&lt;&gt;"",SUM(G$34:G1194)&lt;E$25),$E$25/$E$29,0)</f>
        <v>0</v>
      </c>
      <c r="H1195" s="94">
        <f t="shared" si="130"/>
        <v>0</v>
      </c>
      <c r="I1195" s="94">
        <f t="shared" si="132"/>
        <v>0</v>
      </c>
      <c r="J1195" s="320" t="str">
        <f t="shared" si="131"/>
        <v>2118–2119</v>
      </c>
      <c r="L1195" s="356"/>
      <c r="N1195" s="95"/>
    </row>
    <row r="1196" spans="1:14" x14ac:dyDescent="0.3">
      <c r="A1196" s="354">
        <v>80110</v>
      </c>
      <c r="B1196" s="92">
        <f t="shared" si="127"/>
        <v>0</v>
      </c>
      <c r="C1196" s="93"/>
      <c r="D1196" s="94">
        <f t="shared" si="128"/>
        <v>0</v>
      </c>
      <c r="E1196" s="355">
        <f t="shared" si="126"/>
        <v>0</v>
      </c>
      <c r="F1196" s="94">
        <f t="shared" si="129"/>
        <v>0</v>
      </c>
      <c r="G1196" s="94">
        <f>IF(AND(C1196&lt;&gt;"",SUM(G$34:G1195)&lt;E$25),$E$25/$E$29,0)</f>
        <v>0</v>
      </c>
      <c r="H1196" s="94">
        <f t="shared" si="130"/>
        <v>0</v>
      </c>
      <c r="I1196" s="94">
        <f t="shared" si="132"/>
        <v>0</v>
      </c>
      <c r="J1196" s="320" t="str">
        <f t="shared" si="131"/>
        <v>2118–2119</v>
      </c>
      <c r="L1196" s="356"/>
      <c r="N1196" s="95"/>
    </row>
    <row r="1197" spans="1:14" x14ac:dyDescent="0.3">
      <c r="A1197" s="354">
        <v>80141</v>
      </c>
      <c r="B1197" s="92">
        <f t="shared" si="127"/>
        <v>0</v>
      </c>
      <c r="C1197" s="93"/>
      <c r="D1197" s="94">
        <f t="shared" si="128"/>
        <v>0</v>
      </c>
      <c r="E1197" s="355">
        <f t="shared" si="126"/>
        <v>0</v>
      </c>
      <c r="F1197" s="94">
        <f t="shared" si="129"/>
        <v>0</v>
      </c>
      <c r="G1197" s="94">
        <f>IF(AND(C1197&lt;&gt;"",SUM(G$34:G1196)&lt;E$25),$E$25/$E$29,0)</f>
        <v>0</v>
      </c>
      <c r="H1197" s="94">
        <f t="shared" si="130"/>
        <v>0</v>
      </c>
      <c r="I1197" s="94">
        <f t="shared" si="132"/>
        <v>0</v>
      </c>
      <c r="J1197" s="320" t="str">
        <f t="shared" si="131"/>
        <v>2118–2119</v>
      </c>
      <c r="L1197" s="356"/>
      <c r="N1197" s="95"/>
    </row>
    <row r="1198" spans="1:14" x14ac:dyDescent="0.3">
      <c r="A1198" s="354">
        <v>80171</v>
      </c>
      <c r="B1198" s="92">
        <f t="shared" si="127"/>
        <v>0</v>
      </c>
      <c r="C1198" s="93"/>
      <c r="D1198" s="94">
        <f t="shared" si="128"/>
        <v>0</v>
      </c>
      <c r="E1198" s="355">
        <f t="shared" si="126"/>
        <v>0</v>
      </c>
      <c r="F1198" s="94">
        <f t="shared" si="129"/>
        <v>0</v>
      </c>
      <c r="G1198" s="94">
        <f>IF(AND(C1198&lt;&gt;"",SUM(G$34:G1197)&lt;E$25),$E$25/$E$29,0)</f>
        <v>0</v>
      </c>
      <c r="H1198" s="94">
        <f t="shared" si="130"/>
        <v>0</v>
      </c>
      <c r="I1198" s="94">
        <f t="shared" si="132"/>
        <v>0</v>
      </c>
      <c r="J1198" s="320" t="str">
        <f t="shared" si="131"/>
        <v>2119–2120</v>
      </c>
      <c r="L1198" s="356"/>
      <c r="N1198" s="95"/>
    </row>
    <row r="1199" spans="1:14" x14ac:dyDescent="0.3">
      <c r="A1199" s="354">
        <v>80202</v>
      </c>
      <c r="B1199" s="92">
        <f t="shared" si="127"/>
        <v>0</v>
      </c>
      <c r="C1199" s="93"/>
      <c r="D1199" s="94">
        <f t="shared" si="128"/>
        <v>0</v>
      </c>
      <c r="E1199" s="355">
        <f t="shared" si="126"/>
        <v>0</v>
      </c>
      <c r="F1199" s="94">
        <f t="shared" si="129"/>
        <v>0</v>
      </c>
      <c r="G1199" s="94">
        <f>IF(AND(C1199&lt;&gt;"",SUM(G$34:G1198)&lt;E$25),$E$25/$E$29,0)</f>
        <v>0</v>
      </c>
      <c r="H1199" s="94">
        <f t="shared" si="130"/>
        <v>0</v>
      </c>
      <c r="I1199" s="94">
        <f t="shared" si="132"/>
        <v>0</v>
      </c>
      <c r="J1199" s="320" t="str">
        <f t="shared" si="131"/>
        <v>2119–2120</v>
      </c>
      <c r="L1199" s="356"/>
      <c r="N1199" s="95"/>
    </row>
    <row r="1200" spans="1:14" x14ac:dyDescent="0.3">
      <c r="A1200" s="354">
        <v>80233</v>
      </c>
      <c r="B1200" s="92">
        <f t="shared" si="127"/>
        <v>0</v>
      </c>
      <c r="C1200" s="93"/>
      <c r="D1200" s="94">
        <f t="shared" si="128"/>
        <v>0</v>
      </c>
      <c r="E1200" s="355">
        <f t="shared" si="126"/>
        <v>0</v>
      </c>
      <c r="F1200" s="94">
        <f t="shared" si="129"/>
        <v>0</v>
      </c>
      <c r="G1200" s="94">
        <f>IF(AND(C1200&lt;&gt;"",SUM(G$34:G1199)&lt;E$25),$E$25/$E$29,0)</f>
        <v>0</v>
      </c>
      <c r="H1200" s="94">
        <f t="shared" si="130"/>
        <v>0</v>
      </c>
      <c r="I1200" s="94">
        <f t="shared" si="132"/>
        <v>0</v>
      </c>
      <c r="J1200" s="320" t="str">
        <f t="shared" si="131"/>
        <v>2119–2120</v>
      </c>
      <c r="L1200" s="356"/>
      <c r="N1200" s="95"/>
    </row>
    <row r="1201" spans="1:14" x14ac:dyDescent="0.3">
      <c r="A1201" s="354">
        <v>80263</v>
      </c>
      <c r="B1201" s="92">
        <f t="shared" si="127"/>
        <v>0</v>
      </c>
      <c r="C1201" s="93"/>
      <c r="D1201" s="94">
        <f t="shared" si="128"/>
        <v>0</v>
      </c>
      <c r="E1201" s="355">
        <f t="shared" si="126"/>
        <v>0</v>
      </c>
      <c r="F1201" s="94">
        <f t="shared" si="129"/>
        <v>0</v>
      </c>
      <c r="G1201" s="94">
        <f>IF(AND(C1201&lt;&gt;"",SUM(G$34:G1200)&lt;E$25),$E$25/$E$29,0)</f>
        <v>0</v>
      </c>
      <c r="H1201" s="94">
        <f t="shared" si="130"/>
        <v>0</v>
      </c>
      <c r="I1201" s="94">
        <f t="shared" si="132"/>
        <v>0</v>
      </c>
      <c r="J1201" s="320" t="str">
        <f t="shared" si="131"/>
        <v>2119–2120</v>
      </c>
      <c r="L1201" s="356"/>
      <c r="N1201" s="95"/>
    </row>
    <row r="1202" spans="1:14" x14ac:dyDescent="0.3">
      <c r="A1202" s="354">
        <v>80294</v>
      </c>
      <c r="B1202" s="92">
        <f t="shared" si="127"/>
        <v>0</v>
      </c>
      <c r="C1202" s="93"/>
      <c r="D1202" s="94">
        <f t="shared" si="128"/>
        <v>0</v>
      </c>
      <c r="E1202" s="355">
        <f t="shared" si="126"/>
        <v>0</v>
      </c>
      <c r="F1202" s="94">
        <f t="shared" si="129"/>
        <v>0</v>
      </c>
      <c r="G1202" s="94">
        <f>IF(AND(C1202&lt;&gt;"",SUM(G$34:G1201)&lt;E$25),$E$25/$E$29,0)</f>
        <v>0</v>
      </c>
      <c r="H1202" s="94">
        <f t="shared" si="130"/>
        <v>0</v>
      </c>
      <c r="I1202" s="94">
        <f t="shared" si="132"/>
        <v>0</v>
      </c>
      <c r="J1202" s="320" t="str">
        <f t="shared" si="131"/>
        <v>2119–2120</v>
      </c>
      <c r="L1202" s="356"/>
      <c r="N1202" s="95"/>
    </row>
    <row r="1203" spans="1:14" x14ac:dyDescent="0.3">
      <c r="A1203" s="354">
        <v>80324</v>
      </c>
      <c r="B1203" s="92">
        <f t="shared" si="127"/>
        <v>0</v>
      </c>
      <c r="C1203" s="93"/>
      <c r="D1203" s="94">
        <f t="shared" si="128"/>
        <v>0</v>
      </c>
      <c r="E1203" s="355">
        <f t="shared" si="126"/>
        <v>0</v>
      </c>
      <c r="F1203" s="94">
        <f t="shared" si="129"/>
        <v>0</v>
      </c>
      <c r="G1203" s="94">
        <f>IF(AND(C1203&lt;&gt;"",SUM(G$34:G1202)&lt;E$25),$E$25/$E$29,0)</f>
        <v>0</v>
      </c>
      <c r="H1203" s="94">
        <f t="shared" si="130"/>
        <v>0</v>
      </c>
      <c r="I1203" s="94">
        <f t="shared" si="132"/>
        <v>0</v>
      </c>
      <c r="J1203" s="320" t="str">
        <f t="shared" si="131"/>
        <v>2119–2120</v>
      </c>
      <c r="L1203" s="356"/>
      <c r="N1203" s="95"/>
    </row>
    <row r="1204" spans="1:14" x14ac:dyDescent="0.3">
      <c r="A1204" s="354">
        <v>80355</v>
      </c>
      <c r="B1204" s="92">
        <f t="shared" si="127"/>
        <v>0</v>
      </c>
      <c r="C1204" s="93"/>
      <c r="D1204" s="94">
        <f t="shared" si="128"/>
        <v>0</v>
      </c>
      <c r="E1204" s="355">
        <f t="shared" si="126"/>
        <v>0</v>
      </c>
      <c r="F1204" s="94">
        <f t="shared" si="129"/>
        <v>0</v>
      </c>
      <c r="G1204" s="94">
        <f>IF(AND(C1204&lt;&gt;"",SUM(G$34:G1203)&lt;E$25),$E$25/$E$29,0)</f>
        <v>0</v>
      </c>
      <c r="H1204" s="94">
        <f t="shared" si="130"/>
        <v>0</v>
      </c>
      <c r="I1204" s="94">
        <f t="shared" si="132"/>
        <v>0</v>
      </c>
      <c r="J1204" s="320" t="str">
        <f t="shared" si="131"/>
        <v>2119–2120</v>
      </c>
      <c r="L1204" s="356"/>
      <c r="N1204" s="95"/>
    </row>
    <row r="1205" spans="1:14" x14ac:dyDescent="0.3">
      <c r="A1205" s="354">
        <v>80386</v>
      </c>
      <c r="B1205" s="92">
        <f t="shared" si="127"/>
        <v>0</v>
      </c>
      <c r="C1205" s="93"/>
      <c r="D1205" s="94">
        <f t="shared" si="128"/>
        <v>0</v>
      </c>
      <c r="E1205" s="355">
        <f t="shared" si="126"/>
        <v>0</v>
      </c>
      <c r="F1205" s="94">
        <f t="shared" si="129"/>
        <v>0</v>
      </c>
      <c r="G1205" s="94">
        <f>IF(AND(C1205&lt;&gt;"",SUM(G$34:G1204)&lt;E$25),$E$25/$E$29,0)</f>
        <v>0</v>
      </c>
      <c r="H1205" s="94">
        <f t="shared" si="130"/>
        <v>0</v>
      </c>
      <c r="I1205" s="94">
        <f t="shared" si="132"/>
        <v>0</v>
      </c>
      <c r="J1205" s="320" t="str">
        <f t="shared" si="131"/>
        <v>2119–2120</v>
      </c>
      <c r="L1205" s="356"/>
      <c r="N1205" s="95"/>
    </row>
    <row r="1206" spans="1:14" x14ac:dyDescent="0.3">
      <c r="A1206" s="354">
        <v>80415</v>
      </c>
      <c r="B1206" s="92">
        <f t="shared" si="127"/>
        <v>0</v>
      </c>
      <c r="C1206" s="93"/>
      <c r="D1206" s="94">
        <f t="shared" si="128"/>
        <v>0</v>
      </c>
      <c r="E1206" s="355">
        <f t="shared" si="126"/>
        <v>0</v>
      </c>
      <c r="F1206" s="94">
        <f t="shared" si="129"/>
        <v>0</v>
      </c>
      <c r="G1206" s="94">
        <f>IF(AND(C1206&lt;&gt;"",SUM(G$34:G1205)&lt;E$25),$E$25/$E$29,0)</f>
        <v>0</v>
      </c>
      <c r="H1206" s="94">
        <f t="shared" si="130"/>
        <v>0</v>
      </c>
      <c r="I1206" s="94">
        <f t="shared" si="132"/>
        <v>0</v>
      </c>
      <c r="J1206" s="320" t="str">
        <f t="shared" si="131"/>
        <v>2119–2120</v>
      </c>
      <c r="L1206" s="356"/>
      <c r="N1206" s="95"/>
    </row>
    <row r="1207" spans="1:14" x14ac:dyDescent="0.3">
      <c r="A1207" s="354">
        <v>80446</v>
      </c>
      <c r="B1207" s="92">
        <f t="shared" si="127"/>
        <v>0</v>
      </c>
      <c r="C1207" s="93"/>
      <c r="D1207" s="94">
        <f t="shared" si="128"/>
        <v>0</v>
      </c>
      <c r="E1207" s="355">
        <f t="shared" si="126"/>
        <v>0</v>
      </c>
      <c r="F1207" s="94">
        <f t="shared" si="129"/>
        <v>0</v>
      </c>
      <c r="G1207" s="94">
        <f>IF(AND(C1207&lt;&gt;"",SUM(G$34:G1206)&lt;E$25),$E$25/$E$29,0)</f>
        <v>0</v>
      </c>
      <c r="H1207" s="94">
        <f t="shared" si="130"/>
        <v>0</v>
      </c>
      <c r="I1207" s="94">
        <f t="shared" si="132"/>
        <v>0</v>
      </c>
      <c r="J1207" s="320" t="str">
        <f t="shared" si="131"/>
        <v>2119–2120</v>
      </c>
      <c r="L1207" s="356"/>
      <c r="N1207" s="95"/>
    </row>
    <row r="1208" spans="1:14" x14ac:dyDescent="0.3">
      <c r="A1208" s="354">
        <v>80476</v>
      </c>
      <c r="B1208" s="92">
        <f t="shared" si="127"/>
        <v>0</v>
      </c>
      <c r="C1208" s="93"/>
      <c r="D1208" s="94">
        <f t="shared" si="128"/>
        <v>0</v>
      </c>
      <c r="E1208" s="355">
        <f t="shared" si="126"/>
        <v>0</v>
      </c>
      <c r="F1208" s="94">
        <f t="shared" si="129"/>
        <v>0</v>
      </c>
      <c r="G1208" s="94">
        <f>IF(AND(C1208&lt;&gt;"",SUM(G$34:G1207)&lt;E$25),$E$25/$E$29,0)</f>
        <v>0</v>
      </c>
      <c r="H1208" s="94">
        <f t="shared" si="130"/>
        <v>0</v>
      </c>
      <c r="I1208" s="94">
        <f t="shared" si="132"/>
        <v>0</v>
      </c>
      <c r="J1208" s="320" t="str">
        <f t="shared" si="131"/>
        <v>2119–2120</v>
      </c>
      <c r="L1208" s="356"/>
      <c r="N1208" s="95"/>
    </row>
    <row r="1209" spans="1:14" x14ac:dyDescent="0.3">
      <c r="A1209" s="354">
        <v>80507</v>
      </c>
      <c r="B1209" s="92">
        <f t="shared" si="127"/>
        <v>0</v>
      </c>
      <c r="C1209" s="93"/>
      <c r="D1209" s="94">
        <f t="shared" si="128"/>
        <v>0</v>
      </c>
      <c r="E1209" s="355">
        <f t="shared" si="126"/>
        <v>0</v>
      </c>
      <c r="F1209" s="94">
        <f t="shared" si="129"/>
        <v>0</v>
      </c>
      <c r="G1209" s="94">
        <f>IF(AND(C1209&lt;&gt;"",SUM(G$34:G1208)&lt;E$25),$E$25/$E$29,0)</f>
        <v>0</v>
      </c>
      <c r="H1209" s="94">
        <f t="shared" si="130"/>
        <v>0</v>
      </c>
      <c r="I1209" s="94">
        <f t="shared" si="132"/>
        <v>0</v>
      </c>
      <c r="J1209" s="320" t="str">
        <f t="shared" si="131"/>
        <v>2119–2120</v>
      </c>
      <c r="L1209" s="356"/>
      <c r="N1209" s="95"/>
    </row>
    <row r="1210" spans="1:14" x14ac:dyDescent="0.3">
      <c r="A1210" s="354">
        <v>80537</v>
      </c>
      <c r="B1210" s="92">
        <f t="shared" si="127"/>
        <v>0</v>
      </c>
      <c r="C1210" s="93"/>
      <c r="D1210" s="94">
        <f t="shared" si="128"/>
        <v>0</v>
      </c>
      <c r="E1210" s="355">
        <f t="shared" si="126"/>
        <v>0</v>
      </c>
      <c r="F1210" s="94">
        <f t="shared" si="129"/>
        <v>0</v>
      </c>
      <c r="G1210" s="94">
        <f>IF(AND(C1210&lt;&gt;"",SUM(G$34:G1209)&lt;E$25),$E$25/$E$29,0)</f>
        <v>0</v>
      </c>
      <c r="H1210" s="94">
        <f t="shared" si="130"/>
        <v>0</v>
      </c>
      <c r="I1210" s="94">
        <f t="shared" si="132"/>
        <v>0</v>
      </c>
      <c r="J1210" s="320" t="str">
        <f t="shared" si="131"/>
        <v>2120–2121</v>
      </c>
      <c r="L1210" s="356"/>
      <c r="N1210" s="95"/>
    </row>
    <row r="1211" spans="1:14" x14ac:dyDescent="0.3">
      <c r="A1211" s="354">
        <v>80568</v>
      </c>
      <c r="B1211" s="92">
        <f t="shared" si="127"/>
        <v>0</v>
      </c>
      <c r="C1211" s="93"/>
      <c r="D1211" s="94">
        <f t="shared" si="128"/>
        <v>0</v>
      </c>
      <c r="E1211" s="355">
        <f t="shared" si="126"/>
        <v>0</v>
      </c>
      <c r="F1211" s="94">
        <f t="shared" si="129"/>
        <v>0</v>
      </c>
      <c r="G1211" s="94">
        <f>IF(AND(C1211&lt;&gt;"",SUM(G$34:G1210)&lt;E$25),$E$25/$E$29,0)</f>
        <v>0</v>
      </c>
      <c r="H1211" s="94">
        <f t="shared" si="130"/>
        <v>0</v>
      </c>
      <c r="I1211" s="94">
        <f t="shared" si="132"/>
        <v>0</v>
      </c>
      <c r="J1211" s="320" t="str">
        <f t="shared" si="131"/>
        <v>2120–2121</v>
      </c>
      <c r="L1211" s="356"/>
      <c r="N1211" s="95"/>
    </row>
    <row r="1212" spans="1:14" x14ac:dyDescent="0.3">
      <c r="A1212" s="354">
        <v>80599</v>
      </c>
      <c r="B1212" s="92">
        <f t="shared" si="127"/>
        <v>0</v>
      </c>
      <c r="C1212" s="93"/>
      <c r="D1212" s="94">
        <f t="shared" si="128"/>
        <v>0</v>
      </c>
      <c r="E1212" s="355">
        <f t="shared" si="126"/>
        <v>0</v>
      </c>
      <c r="F1212" s="94">
        <f t="shared" si="129"/>
        <v>0</v>
      </c>
      <c r="G1212" s="94">
        <f>IF(AND(C1212&lt;&gt;"",SUM(G$34:G1211)&lt;E$25),$E$25/$E$29,0)</f>
        <v>0</v>
      </c>
      <c r="H1212" s="94">
        <f t="shared" si="130"/>
        <v>0</v>
      </c>
      <c r="I1212" s="94">
        <f t="shared" si="132"/>
        <v>0</v>
      </c>
      <c r="J1212" s="320" t="str">
        <f t="shared" si="131"/>
        <v>2120–2121</v>
      </c>
      <c r="L1212" s="356"/>
      <c r="N1212" s="95"/>
    </row>
    <row r="1213" spans="1:14" x14ac:dyDescent="0.3">
      <c r="A1213" s="354">
        <v>80629</v>
      </c>
      <c r="B1213" s="92">
        <f t="shared" si="127"/>
        <v>0</v>
      </c>
      <c r="C1213" s="93"/>
      <c r="D1213" s="94">
        <f t="shared" si="128"/>
        <v>0</v>
      </c>
      <c r="E1213" s="355">
        <f t="shared" si="126"/>
        <v>0</v>
      </c>
      <c r="F1213" s="94">
        <f t="shared" si="129"/>
        <v>0</v>
      </c>
      <c r="G1213" s="94">
        <f>IF(AND(C1213&lt;&gt;"",SUM(G$34:G1212)&lt;E$25),$E$25/$E$29,0)</f>
        <v>0</v>
      </c>
      <c r="H1213" s="94">
        <f t="shared" si="130"/>
        <v>0</v>
      </c>
      <c r="I1213" s="94">
        <f t="shared" si="132"/>
        <v>0</v>
      </c>
      <c r="J1213" s="320" t="str">
        <f t="shared" si="131"/>
        <v>2120–2121</v>
      </c>
      <c r="L1213" s="356"/>
      <c r="N1213" s="95"/>
    </row>
    <row r="1214" spans="1:14" x14ac:dyDescent="0.3">
      <c r="A1214" s="354">
        <v>80660</v>
      </c>
      <c r="B1214" s="92">
        <f t="shared" si="127"/>
        <v>0</v>
      </c>
      <c r="C1214" s="93"/>
      <c r="D1214" s="94">
        <f t="shared" si="128"/>
        <v>0</v>
      </c>
      <c r="E1214" s="355">
        <f t="shared" si="126"/>
        <v>0</v>
      </c>
      <c r="F1214" s="94">
        <f t="shared" si="129"/>
        <v>0</v>
      </c>
      <c r="G1214" s="94">
        <f>IF(AND(C1214&lt;&gt;"",SUM(G$34:G1213)&lt;E$25),$E$25/$E$29,0)</f>
        <v>0</v>
      </c>
      <c r="H1214" s="94">
        <f t="shared" si="130"/>
        <v>0</v>
      </c>
      <c r="I1214" s="94">
        <f t="shared" si="132"/>
        <v>0</v>
      </c>
      <c r="J1214" s="320" t="str">
        <f t="shared" si="131"/>
        <v>2120–2121</v>
      </c>
      <c r="L1214" s="356"/>
      <c r="N1214" s="95"/>
    </row>
    <row r="1215" spans="1:14" x14ac:dyDescent="0.3">
      <c r="A1215" s="354">
        <v>80690</v>
      </c>
      <c r="B1215" s="92">
        <f t="shared" si="127"/>
        <v>0</v>
      </c>
      <c r="C1215" s="93"/>
      <c r="D1215" s="94">
        <f t="shared" si="128"/>
        <v>0</v>
      </c>
      <c r="E1215" s="355">
        <f t="shared" si="126"/>
        <v>0</v>
      </c>
      <c r="F1215" s="94">
        <f t="shared" si="129"/>
        <v>0</v>
      </c>
      <c r="G1215" s="94">
        <f>IF(AND(C1215&lt;&gt;"",SUM(G$34:G1214)&lt;E$25),$E$25/$E$29,0)</f>
        <v>0</v>
      </c>
      <c r="H1215" s="94">
        <f t="shared" si="130"/>
        <v>0</v>
      </c>
      <c r="I1215" s="94">
        <f t="shared" si="132"/>
        <v>0</v>
      </c>
      <c r="J1215" s="320" t="str">
        <f t="shared" si="131"/>
        <v>2120–2121</v>
      </c>
      <c r="L1215" s="356"/>
      <c r="N1215" s="95"/>
    </row>
    <row r="1216" spans="1:14" x14ac:dyDescent="0.3">
      <c r="A1216" s="354">
        <v>80721</v>
      </c>
      <c r="B1216" s="92">
        <f t="shared" si="127"/>
        <v>0</v>
      </c>
      <c r="C1216" s="93"/>
      <c r="D1216" s="94">
        <f t="shared" si="128"/>
        <v>0</v>
      </c>
      <c r="E1216" s="355">
        <f t="shared" si="126"/>
        <v>0</v>
      </c>
      <c r="F1216" s="94">
        <f t="shared" si="129"/>
        <v>0</v>
      </c>
      <c r="G1216" s="94">
        <f>IF(AND(C1216&lt;&gt;"",SUM(G$34:G1215)&lt;E$25),$E$25/$E$29,0)</f>
        <v>0</v>
      </c>
      <c r="H1216" s="94">
        <f t="shared" si="130"/>
        <v>0</v>
      </c>
      <c r="I1216" s="94">
        <f t="shared" si="132"/>
        <v>0</v>
      </c>
      <c r="J1216" s="320" t="str">
        <f t="shared" si="131"/>
        <v>2120–2121</v>
      </c>
      <c r="L1216" s="356"/>
      <c r="N1216" s="95"/>
    </row>
    <row r="1217" spans="1:14" x14ac:dyDescent="0.3">
      <c r="A1217" s="354">
        <v>80752</v>
      </c>
      <c r="B1217" s="92">
        <f t="shared" si="127"/>
        <v>0</v>
      </c>
      <c r="C1217" s="93"/>
      <c r="D1217" s="94">
        <f t="shared" si="128"/>
        <v>0</v>
      </c>
      <c r="E1217" s="355">
        <f t="shared" si="126"/>
        <v>0</v>
      </c>
      <c r="F1217" s="94">
        <f t="shared" si="129"/>
        <v>0</v>
      </c>
      <c r="G1217" s="94">
        <f>IF(AND(C1217&lt;&gt;"",SUM(G$34:G1216)&lt;E$25),$E$25/$E$29,0)</f>
        <v>0</v>
      </c>
      <c r="H1217" s="94">
        <f t="shared" si="130"/>
        <v>0</v>
      </c>
      <c r="I1217" s="94">
        <f t="shared" si="132"/>
        <v>0</v>
      </c>
      <c r="J1217" s="320" t="str">
        <f t="shared" si="131"/>
        <v>2120–2121</v>
      </c>
      <c r="L1217" s="356"/>
      <c r="N1217" s="95"/>
    </row>
    <row r="1218" spans="1:14" x14ac:dyDescent="0.3">
      <c r="A1218" s="354">
        <v>80780</v>
      </c>
      <c r="B1218" s="92">
        <f t="shared" si="127"/>
        <v>0</v>
      </c>
      <c r="C1218" s="93"/>
      <c r="D1218" s="94">
        <f t="shared" si="128"/>
        <v>0</v>
      </c>
      <c r="E1218" s="355">
        <f t="shared" si="126"/>
        <v>0</v>
      </c>
      <c r="F1218" s="94">
        <f t="shared" si="129"/>
        <v>0</v>
      </c>
      <c r="G1218" s="94">
        <f>IF(AND(C1218&lt;&gt;"",SUM(G$34:G1217)&lt;E$25),$E$25/$E$29,0)</f>
        <v>0</v>
      </c>
      <c r="H1218" s="94">
        <f t="shared" si="130"/>
        <v>0</v>
      </c>
      <c r="I1218" s="94">
        <f t="shared" si="132"/>
        <v>0</v>
      </c>
      <c r="J1218" s="320" t="str">
        <f t="shared" si="131"/>
        <v>2120–2121</v>
      </c>
      <c r="L1218" s="356"/>
      <c r="N1218" s="95"/>
    </row>
    <row r="1219" spans="1:14" x14ac:dyDescent="0.3">
      <c r="A1219" s="354">
        <v>80811</v>
      </c>
      <c r="B1219" s="92">
        <f t="shared" si="127"/>
        <v>0</v>
      </c>
      <c r="C1219" s="93"/>
      <c r="D1219" s="94">
        <f t="shared" si="128"/>
        <v>0</v>
      </c>
      <c r="E1219" s="355">
        <f t="shared" si="126"/>
        <v>0</v>
      </c>
      <c r="F1219" s="94">
        <f t="shared" si="129"/>
        <v>0</v>
      </c>
      <c r="G1219" s="94">
        <f>IF(AND(C1219&lt;&gt;"",SUM(G$34:G1218)&lt;E$25),$E$25/$E$29,0)</f>
        <v>0</v>
      </c>
      <c r="H1219" s="94">
        <f t="shared" si="130"/>
        <v>0</v>
      </c>
      <c r="I1219" s="94">
        <f t="shared" si="132"/>
        <v>0</v>
      </c>
      <c r="J1219" s="320" t="str">
        <f t="shared" si="131"/>
        <v>2120–2121</v>
      </c>
      <c r="L1219" s="356"/>
      <c r="N1219" s="95"/>
    </row>
    <row r="1220" spans="1:14" x14ac:dyDescent="0.3">
      <c r="A1220" s="354">
        <v>80841</v>
      </c>
      <c r="B1220" s="92">
        <f t="shared" si="127"/>
        <v>0</v>
      </c>
      <c r="C1220" s="93"/>
      <c r="D1220" s="94">
        <f t="shared" si="128"/>
        <v>0</v>
      </c>
      <c r="E1220" s="355">
        <f t="shared" si="126"/>
        <v>0</v>
      </c>
      <c r="F1220" s="94">
        <f t="shared" si="129"/>
        <v>0</v>
      </c>
      <c r="G1220" s="94">
        <f>IF(AND(C1220&lt;&gt;"",SUM(G$34:G1219)&lt;E$25),$E$25/$E$29,0)</f>
        <v>0</v>
      </c>
      <c r="H1220" s="94">
        <f t="shared" si="130"/>
        <v>0</v>
      </c>
      <c r="I1220" s="94">
        <f t="shared" si="132"/>
        <v>0</v>
      </c>
      <c r="J1220" s="320" t="str">
        <f t="shared" si="131"/>
        <v>2120–2121</v>
      </c>
      <c r="L1220" s="356"/>
      <c r="N1220" s="95"/>
    </row>
    <row r="1221" spans="1:14" x14ac:dyDescent="0.3">
      <c r="A1221" s="354">
        <v>80872</v>
      </c>
      <c r="B1221" s="92">
        <f t="shared" si="127"/>
        <v>0</v>
      </c>
      <c r="C1221" s="93"/>
      <c r="D1221" s="94">
        <f t="shared" si="128"/>
        <v>0</v>
      </c>
      <c r="E1221" s="355">
        <f t="shared" si="126"/>
        <v>0</v>
      </c>
      <c r="F1221" s="94">
        <f t="shared" si="129"/>
        <v>0</v>
      </c>
      <c r="G1221" s="94">
        <f>IF(AND(C1221&lt;&gt;"",SUM(G$34:G1220)&lt;E$25),$E$25/$E$29,0)</f>
        <v>0</v>
      </c>
      <c r="H1221" s="94">
        <f t="shared" si="130"/>
        <v>0</v>
      </c>
      <c r="I1221" s="94">
        <f t="shared" si="132"/>
        <v>0</v>
      </c>
      <c r="J1221" s="320" t="str">
        <f t="shared" si="131"/>
        <v>2120–2121</v>
      </c>
      <c r="L1221" s="356"/>
      <c r="N1221" s="95"/>
    </row>
    <row r="1222" spans="1:14" x14ac:dyDescent="0.3">
      <c r="A1222" s="354">
        <v>80902</v>
      </c>
      <c r="B1222" s="92">
        <f t="shared" si="127"/>
        <v>0</v>
      </c>
      <c r="C1222" s="93"/>
      <c r="D1222" s="94">
        <f t="shared" si="128"/>
        <v>0</v>
      </c>
      <c r="E1222" s="355">
        <f t="shared" si="126"/>
        <v>0</v>
      </c>
      <c r="F1222" s="94">
        <f t="shared" si="129"/>
        <v>0</v>
      </c>
      <c r="G1222" s="94">
        <f>IF(AND(C1222&lt;&gt;"",SUM(G$34:G1221)&lt;E$25),$E$25/$E$29,0)</f>
        <v>0</v>
      </c>
      <c r="H1222" s="94">
        <f t="shared" si="130"/>
        <v>0</v>
      </c>
      <c r="I1222" s="94">
        <f t="shared" si="132"/>
        <v>0</v>
      </c>
      <c r="J1222" s="320" t="str">
        <f t="shared" si="131"/>
        <v>2121–2122</v>
      </c>
      <c r="L1222" s="356"/>
      <c r="N1222" s="95"/>
    </row>
    <row r="1223" spans="1:14" x14ac:dyDescent="0.3">
      <c r="A1223" s="354">
        <v>80933</v>
      </c>
      <c r="B1223" s="92">
        <f t="shared" si="127"/>
        <v>0</v>
      </c>
      <c r="C1223" s="93"/>
      <c r="D1223" s="94">
        <f t="shared" si="128"/>
        <v>0</v>
      </c>
      <c r="E1223" s="355">
        <f t="shared" si="126"/>
        <v>0</v>
      </c>
      <c r="F1223" s="94">
        <f t="shared" si="129"/>
        <v>0</v>
      </c>
      <c r="G1223" s="94">
        <f>IF(AND(C1223&lt;&gt;"",SUM(G$34:G1222)&lt;E$25),$E$25/$E$29,0)</f>
        <v>0</v>
      </c>
      <c r="H1223" s="94">
        <f t="shared" si="130"/>
        <v>0</v>
      </c>
      <c r="I1223" s="94">
        <f t="shared" si="132"/>
        <v>0</v>
      </c>
      <c r="J1223" s="320" t="str">
        <f t="shared" si="131"/>
        <v>2121–2122</v>
      </c>
      <c r="L1223" s="356"/>
      <c r="N1223" s="95"/>
    </row>
    <row r="1224" spans="1:14" x14ac:dyDescent="0.3">
      <c r="A1224" s="354">
        <v>80964</v>
      </c>
      <c r="B1224" s="92">
        <f t="shared" si="127"/>
        <v>0</v>
      </c>
      <c r="C1224" s="93"/>
      <c r="D1224" s="94">
        <f t="shared" si="128"/>
        <v>0</v>
      </c>
      <c r="E1224" s="355">
        <f t="shared" si="126"/>
        <v>0</v>
      </c>
      <c r="F1224" s="94">
        <f t="shared" si="129"/>
        <v>0</v>
      </c>
      <c r="G1224" s="94">
        <f>IF(AND(C1224&lt;&gt;"",SUM(G$34:G1223)&lt;E$25),$E$25/$E$29,0)</f>
        <v>0</v>
      </c>
      <c r="H1224" s="94">
        <f t="shared" si="130"/>
        <v>0</v>
      </c>
      <c r="I1224" s="94">
        <f t="shared" si="132"/>
        <v>0</v>
      </c>
      <c r="J1224" s="320" t="str">
        <f t="shared" si="131"/>
        <v>2121–2122</v>
      </c>
      <c r="L1224" s="356"/>
      <c r="N1224" s="95"/>
    </row>
    <row r="1225" spans="1:14" x14ac:dyDescent="0.3">
      <c r="A1225" s="354">
        <v>80994</v>
      </c>
      <c r="B1225" s="92">
        <f t="shared" si="127"/>
        <v>0</v>
      </c>
      <c r="C1225" s="93"/>
      <c r="D1225" s="94">
        <f t="shared" si="128"/>
        <v>0</v>
      </c>
      <c r="E1225" s="355">
        <f t="shared" si="126"/>
        <v>0</v>
      </c>
      <c r="F1225" s="94">
        <f t="shared" si="129"/>
        <v>0</v>
      </c>
      <c r="G1225" s="94">
        <f>IF(AND(C1225&lt;&gt;"",SUM(G$34:G1224)&lt;E$25),$E$25/$E$29,0)</f>
        <v>0</v>
      </c>
      <c r="H1225" s="94">
        <f t="shared" si="130"/>
        <v>0</v>
      </c>
      <c r="I1225" s="94">
        <f t="shared" si="132"/>
        <v>0</v>
      </c>
      <c r="J1225" s="320" t="str">
        <f t="shared" si="131"/>
        <v>2121–2122</v>
      </c>
      <c r="L1225" s="356"/>
      <c r="N1225" s="95"/>
    </row>
    <row r="1226" spans="1:14" x14ac:dyDescent="0.3">
      <c r="A1226" s="354">
        <v>81025</v>
      </c>
      <c r="B1226" s="92">
        <f t="shared" si="127"/>
        <v>0</v>
      </c>
      <c r="C1226" s="93"/>
      <c r="D1226" s="94">
        <f t="shared" si="128"/>
        <v>0</v>
      </c>
      <c r="E1226" s="355">
        <f t="shared" si="126"/>
        <v>0</v>
      </c>
      <c r="F1226" s="94">
        <f t="shared" si="129"/>
        <v>0</v>
      </c>
      <c r="G1226" s="94">
        <f>IF(AND(C1226&lt;&gt;"",SUM(G$34:G1225)&lt;E$25),$E$25/$E$29,0)</f>
        <v>0</v>
      </c>
      <c r="H1226" s="94">
        <f t="shared" si="130"/>
        <v>0</v>
      </c>
      <c r="I1226" s="94">
        <f t="shared" si="132"/>
        <v>0</v>
      </c>
      <c r="J1226" s="320" t="str">
        <f t="shared" si="131"/>
        <v>2121–2122</v>
      </c>
      <c r="L1226" s="356"/>
      <c r="N1226" s="95"/>
    </row>
    <row r="1227" spans="1:14" x14ac:dyDescent="0.3">
      <c r="A1227" s="354">
        <v>81055</v>
      </c>
      <c r="B1227" s="92">
        <f t="shared" si="127"/>
        <v>0</v>
      </c>
      <c r="C1227" s="93"/>
      <c r="D1227" s="94">
        <f t="shared" si="128"/>
        <v>0</v>
      </c>
      <c r="E1227" s="355">
        <f t="shared" si="126"/>
        <v>0</v>
      </c>
      <c r="F1227" s="94">
        <f t="shared" si="129"/>
        <v>0</v>
      </c>
      <c r="G1227" s="94">
        <f>IF(AND(C1227&lt;&gt;"",SUM(G$34:G1226)&lt;E$25),$E$25/$E$29,0)</f>
        <v>0</v>
      </c>
      <c r="H1227" s="94">
        <f t="shared" si="130"/>
        <v>0</v>
      </c>
      <c r="I1227" s="94">
        <f t="shared" si="132"/>
        <v>0</v>
      </c>
      <c r="J1227" s="320" t="str">
        <f t="shared" si="131"/>
        <v>2121–2122</v>
      </c>
      <c r="L1227" s="356"/>
      <c r="N1227" s="95"/>
    </row>
    <row r="1228" spans="1:14" x14ac:dyDescent="0.3">
      <c r="A1228" s="354">
        <v>81086</v>
      </c>
      <c r="B1228" s="92">
        <f t="shared" si="127"/>
        <v>0</v>
      </c>
      <c r="C1228" s="93"/>
      <c r="D1228" s="94">
        <f t="shared" si="128"/>
        <v>0</v>
      </c>
      <c r="E1228" s="355">
        <f t="shared" si="126"/>
        <v>0</v>
      </c>
      <c r="F1228" s="94">
        <f t="shared" si="129"/>
        <v>0</v>
      </c>
      <c r="G1228" s="94">
        <f>IF(AND(C1228&lt;&gt;"",SUM(G$34:G1227)&lt;E$25),$E$25/$E$29,0)</f>
        <v>0</v>
      </c>
      <c r="H1228" s="94">
        <f t="shared" si="130"/>
        <v>0</v>
      </c>
      <c r="I1228" s="94">
        <f t="shared" si="132"/>
        <v>0</v>
      </c>
      <c r="J1228" s="320" t="str">
        <f t="shared" si="131"/>
        <v>2121–2122</v>
      </c>
      <c r="L1228" s="356"/>
      <c r="N1228" s="95"/>
    </row>
    <row r="1229" spans="1:14" x14ac:dyDescent="0.3">
      <c r="A1229" s="354">
        <v>81117</v>
      </c>
      <c r="B1229" s="92">
        <f t="shared" si="127"/>
        <v>0</v>
      </c>
      <c r="C1229" s="93"/>
      <c r="D1229" s="94">
        <f t="shared" si="128"/>
        <v>0</v>
      </c>
      <c r="E1229" s="355">
        <f t="shared" si="126"/>
        <v>0</v>
      </c>
      <c r="F1229" s="94">
        <f t="shared" si="129"/>
        <v>0</v>
      </c>
      <c r="G1229" s="94">
        <f>IF(AND(C1229&lt;&gt;"",SUM(G$34:G1228)&lt;E$25),$E$25/$E$29,0)</f>
        <v>0</v>
      </c>
      <c r="H1229" s="94">
        <f t="shared" si="130"/>
        <v>0</v>
      </c>
      <c r="I1229" s="94">
        <f t="shared" si="132"/>
        <v>0</v>
      </c>
      <c r="J1229" s="320" t="str">
        <f t="shared" si="131"/>
        <v>2121–2122</v>
      </c>
      <c r="L1229" s="356"/>
      <c r="N1229" s="95"/>
    </row>
    <row r="1230" spans="1:14" x14ac:dyDescent="0.3">
      <c r="A1230" s="354">
        <v>81145</v>
      </c>
      <c r="B1230" s="92">
        <f t="shared" si="127"/>
        <v>0</v>
      </c>
      <c r="C1230" s="93"/>
      <c r="D1230" s="94">
        <f t="shared" si="128"/>
        <v>0</v>
      </c>
      <c r="E1230" s="355">
        <f t="shared" si="126"/>
        <v>0</v>
      </c>
      <c r="F1230" s="94">
        <f t="shared" si="129"/>
        <v>0</v>
      </c>
      <c r="G1230" s="94">
        <f>IF(AND(C1230&lt;&gt;"",SUM(G$34:G1229)&lt;E$25),$E$25/$E$29,0)</f>
        <v>0</v>
      </c>
      <c r="H1230" s="94">
        <f t="shared" si="130"/>
        <v>0</v>
      </c>
      <c r="I1230" s="94">
        <f t="shared" si="132"/>
        <v>0</v>
      </c>
      <c r="J1230" s="320" t="str">
        <f t="shared" si="131"/>
        <v>2121–2122</v>
      </c>
      <c r="L1230" s="356"/>
      <c r="N1230" s="95"/>
    </row>
    <row r="1231" spans="1:14" x14ac:dyDescent="0.3">
      <c r="A1231" s="354">
        <v>81176</v>
      </c>
      <c r="B1231" s="92">
        <f t="shared" si="127"/>
        <v>0</v>
      </c>
      <c r="C1231" s="93"/>
      <c r="D1231" s="94">
        <f t="shared" si="128"/>
        <v>0</v>
      </c>
      <c r="E1231" s="355">
        <f t="shared" si="126"/>
        <v>0</v>
      </c>
      <c r="F1231" s="94">
        <f t="shared" si="129"/>
        <v>0</v>
      </c>
      <c r="G1231" s="94">
        <f>IF(AND(C1231&lt;&gt;"",SUM(G$34:G1230)&lt;E$25),$E$25/$E$29,0)</f>
        <v>0</v>
      </c>
      <c r="H1231" s="94">
        <f t="shared" si="130"/>
        <v>0</v>
      </c>
      <c r="I1231" s="94">
        <f t="shared" si="132"/>
        <v>0</v>
      </c>
      <c r="J1231" s="320" t="str">
        <f t="shared" si="131"/>
        <v>2121–2122</v>
      </c>
      <c r="L1231" s="356"/>
      <c r="N1231" s="95"/>
    </row>
    <row r="1232" spans="1:14" x14ac:dyDescent="0.3">
      <c r="A1232" s="354">
        <v>81206</v>
      </c>
      <c r="B1232" s="92">
        <f t="shared" si="127"/>
        <v>0</v>
      </c>
      <c r="C1232" s="93"/>
      <c r="D1232" s="94">
        <f t="shared" si="128"/>
        <v>0</v>
      </c>
      <c r="E1232" s="355">
        <f t="shared" si="126"/>
        <v>0</v>
      </c>
      <c r="F1232" s="94">
        <f t="shared" si="129"/>
        <v>0</v>
      </c>
      <c r="G1232" s="94">
        <f>IF(AND(C1232&lt;&gt;"",SUM(G$34:G1231)&lt;E$25),$E$25/$E$29,0)</f>
        <v>0</v>
      </c>
      <c r="H1232" s="94">
        <f t="shared" si="130"/>
        <v>0</v>
      </c>
      <c r="I1232" s="94">
        <f t="shared" si="132"/>
        <v>0</v>
      </c>
      <c r="J1232" s="320" t="str">
        <f t="shared" si="131"/>
        <v>2121–2122</v>
      </c>
      <c r="L1232" s="356"/>
      <c r="N1232" s="95"/>
    </row>
    <row r="1233" spans="1:15" x14ac:dyDescent="0.3">
      <c r="A1233" s="354">
        <v>81237</v>
      </c>
      <c r="B1233" s="92">
        <f t="shared" si="127"/>
        <v>0</v>
      </c>
      <c r="C1233" s="93"/>
      <c r="D1233" s="94">
        <f t="shared" si="128"/>
        <v>0</v>
      </c>
      <c r="E1233" s="355">
        <f t="shared" si="126"/>
        <v>0</v>
      </c>
      <c r="F1233" s="94">
        <f t="shared" si="129"/>
        <v>0</v>
      </c>
      <c r="G1233" s="94">
        <f>IF(AND(C1233&lt;&gt;"",SUM(G$34:G1232)&lt;E$25),$E$25/$E$29,0)</f>
        <v>0</v>
      </c>
      <c r="H1233" s="94">
        <f t="shared" si="130"/>
        <v>0</v>
      </c>
      <c r="I1233" s="94">
        <f t="shared" si="132"/>
        <v>0</v>
      </c>
      <c r="J1233" s="320" t="str">
        <f t="shared" si="131"/>
        <v>2121–2122</v>
      </c>
      <c r="L1233" s="356"/>
      <c r="N1233" s="95"/>
    </row>
    <row r="1234" spans="1:15" x14ac:dyDescent="0.3">
      <c r="A1234" s="354">
        <v>81267</v>
      </c>
      <c r="B1234" s="92">
        <f t="shared" si="127"/>
        <v>0</v>
      </c>
      <c r="C1234" s="93"/>
      <c r="D1234" s="94">
        <f t="shared" si="128"/>
        <v>0</v>
      </c>
      <c r="E1234" s="355">
        <f t="shared" si="126"/>
        <v>0</v>
      </c>
      <c r="F1234" s="94">
        <f t="shared" si="129"/>
        <v>0</v>
      </c>
      <c r="G1234" s="94">
        <f>IF(AND(C1234&lt;&gt;"",SUM(G$34:G1233)&lt;E$25),$E$25/$E$29,0)</f>
        <v>0</v>
      </c>
      <c r="H1234" s="94">
        <f t="shared" si="130"/>
        <v>0</v>
      </c>
      <c r="I1234" s="94">
        <f t="shared" si="132"/>
        <v>0</v>
      </c>
      <c r="J1234" s="320" t="str">
        <f t="shared" si="131"/>
        <v>2122–2123</v>
      </c>
      <c r="L1234" s="356"/>
      <c r="N1234" s="95"/>
    </row>
    <row r="1235" spans="1:15" x14ac:dyDescent="0.3">
      <c r="A1235" s="354">
        <v>81298</v>
      </c>
      <c r="B1235" s="92">
        <f t="shared" si="127"/>
        <v>0</v>
      </c>
      <c r="C1235" s="93"/>
      <c r="D1235" s="94">
        <f t="shared" si="128"/>
        <v>0</v>
      </c>
      <c r="E1235" s="355">
        <f t="shared" si="126"/>
        <v>0</v>
      </c>
      <c r="F1235" s="94">
        <f t="shared" si="129"/>
        <v>0</v>
      </c>
      <c r="G1235" s="94">
        <f>IF(AND(C1235&lt;&gt;"",SUM(G$34:G1234)&lt;E$25),$E$25/$E$29,0)</f>
        <v>0</v>
      </c>
      <c r="H1235" s="94">
        <f t="shared" si="130"/>
        <v>0</v>
      </c>
      <c r="I1235" s="94">
        <f t="shared" si="132"/>
        <v>0</v>
      </c>
      <c r="J1235" s="320" t="str">
        <f t="shared" si="131"/>
        <v>2122–2123</v>
      </c>
      <c r="L1235" s="356"/>
      <c r="N1235" s="95"/>
    </row>
    <row r="1236" spans="1:15" x14ac:dyDescent="0.3">
      <c r="A1236" s="354">
        <v>81329</v>
      </c>
      <c r="B1236" s="92">
        <f t="shared" si="127"/>
        <v>0</v>
      </c>
      <c r="C1236" s="93"/>
      <c r="D1236" s="94">
        <f t="shared" si="128"/>
        <v>0</v>
      </c>
      <c r="E1236" s="355">
        <f t="shared" si="126"/>
        <v>0</v>
      </c>
      <c r="F1236" s="94">
        <f t="shared" si="129"/>
        <v>0</v>
      </c>
      <c r="G1236" s="94">
        <f>IF(AND(C1236&lt;&gt;"",SUM(G$34:G1235)&lt;E$25),$E$25/$E$29,0)</f>
        <v>0</v>
      </c>
      <c r="H1236" s="94">
        <f t="shared" si="130"/>
        <v>0</v>
      </c>
      <c r="I1236" s="94">
        <f t="shared" si="132"/>
        <v>0</v>
      </c>
      <c r="J1236" s="320" t="str">
        <f t="shared" si="131"/>
        <v>2122–2123</v>
      </c>
      <c r="L1236" s="356"/>
      <c r="N1236" s="95"/>
    </row>
    <row r="1237" spans="1:15" x14ac:dyDescent="0.3">
      <c r="A1237" s="354">
        <v>81359</v>
      </c>
      <c r="B1237" s="92">
        <f t="shared" si="127"/>
        <v>0</v>
      </c>
      <c r="C1237" s="93"/>
      <c r="D1237" s="94">
        <f t="shared" si="128"/>
        <v>0</v>
      </c>
      <c r="E1237" s="355">
        <f t="shared" si="126"/>
        <v>0</v>
      </c>
      <c r="F1237" s="94">
        <f t="shared" si="129"/>
        <v>0</v>
      </c>
      <c r="G1237" s="94">
        <f>IF(AND(C1237&lt;&gt;"",SUM(G$34:G1236)&lt;E$25),$E$25/$E$29,0)</f>
        <v>0</v>
      </c>
      <c r="H1237" s="94">
        <f t="shared" si="130"/>
        <v>0</v>
      </c>
      <c r="I1237" s="94">
        <f t="shared" si="132"/>
        <v>0</v>
      </c>
      <c r="J1237" s="320" t="str">
        <f t="shared" si="131"/>
        <v>2122–2123</v>
      </c>
      <c r="L1237" s="356"/>
      <c r="N1237" s="95"/>
    </row>
    <row r="1238" spans="1:15" x14ac:dyDescent="0.3">
      <c r="A1238" s="354">
        <v>81390</v>
      </c>
      <c r="B1238" s="92">
        <f t="shared" si="127"/>
        <v>0</v>
      </c>
      <c r="C1238" s="93"/>
      <c r="D1238" s="94">
        <f t="shared" si="128"/>
        <v>0</v>
      </c>
      <c r="E1238" s="355">
        <f t="shared" si="126"/>
        <v>0</v>
      </c>
      <c r="F1238" s="94">
        <f t="shared" si="129"/>
        <v>0</v>
      </c>
      <c r="G1238" s="94">
        <f>IF(AND(C1238&lt;&gt;"",SUM(G$34:G1237)&lt;E$25),$E$25/$E$29,0)</f>
        <v>0</v>
      </c>
      <c r="H1238" s="94">
        <f t="shared" si="130"/>
        <v>0</v>
      </c>
      <c r="I1238" s="94">
        <f t="shared" si="132"/>
        <v>0</v>
      </c>
      <c r="J1238" s="320" t="str">
        <f t="shared" si="131"/>
        <v>2122–2123</v>
      </c>
      <c r="L1238" s="356"/>
      <c r="N1238" s="95"/>
    </row>
    <row r="1239" spans="1:15" x14ac:dyDescent="0.3">
      <c r="A1239" s="354">
        <v>81420</v>
      </c>
      <c r="B1239" s="92">
        <f t="shared" si="127"/>
        <v>0</v>
      </c>
      <c r="C1239" s="93"/>
      <c r="D1239" s="94">
        <f t="shared" si="128"/>
        <v>0</v>
      </c>
      <c r="E1239" s="355">
        <f t="shared" si="126"/>
        <v>0</v>
      </c>
      <c r="F1239" s="94">
        <f t="shared" si="129"/>
        <v>0</v>
      </c>
      <c r="G1239" s="94">
        <f>IF(AND(C1239&lt;&gt;"",SUM(G$34:G1238)&lt;E$25),$E$25/$E$29,0)</f>
        <v>0</v>
      </c>
      <c r="H1239" s="94">
        <f t="shared" si="130"/>
        <v>0</v>
      </c>
      <c r="I1239" s="94">
        <f t="shared" si="132"/>
        <v>0</v>
      </c>
      <c r="J1239" s="320" t="str">
        <f t="shared" si="131"/>
        <v>2122–2123</v>
      </c>
      <c r="L1239" s="356"/>
      <c r="N1239" s="95"/>
    </row>
    <row r="1240" spans="1:15" x14ac:dyDescent="0.3">
      <c r="A1240" s="354">
        <v>81451</v>
      </c>
      <c r="B1240" s="92">
        <f t="shared" si="127"/>
        <v>0</v>
      </c>
      <c r="C1240" s="93"/>
      <c r="D1240" s="94">
        <f t="shared" si="128"/>
        <v>0</v>
      </c>
      <c r="E1240" s="355">
        <f t="shared" si="126"/>
        <v>0</v>
      </c>
      <c r="F1240" s="94">
        <f t="shared" si="129"/>
        <v>0</v>
      </c>
      <c r="G1240" s="94">
        <f>IF(AND(C1240&lt;&gt;"",SUM(G$34:G1239)&lt;E$25),$E$25/$E$29,0)</f>
        <v>0</v>
      </c>
      <c r="H1240" s="94">
        <f t="shared" si="130"/>
        <v>0</v>
      </c>
      <c r="I1240" s="94">
        <f t="shared" si="132"/>
        <v>0</v>
      </c>
      <c r="J1240" s="320" t="str">
        <f t="shared" si="131"/>
        <v>2122–2123</v>
      </c>
      <c r="L1240" s="356"/>
      <c r="N1240" s="95"/>
    </row>
    <row r="1241" spans="1:15" x14ac:dyDescent="0.3">
      <c r="A1241" s="354">
        <v>81482</v>
      </c>
      <c r="B1241" s="92">
        <f t="shared" si="127"/>
        <v>0</v>
      </c>
      <c r="C1241" s="93"/>
      <c r="D1241" s="94">
        <f t="shared" si="128"/>
        <v>0</v>
      </c>
      <c r="E1241" s="355">
        <f t="shared" si="126"/>
        <v>0</v>
      </c>
      <c r="F1241" s="94">
        <f t="shared" si="129"/>
        <v>0</v>
      </c>
      <c r="G1241" s="94">
        <f>IF(AND(C1241&lt;&gt;"",SUM(G$34:G1240)&lt;E$25),$E$25/$E$29,0)</f>
        <v>0</v>
      </c>
      <c r="H1241" s="94">
        <f t="shared" si="130"/>
        <v>0</v>
      </c>
      <c r="I1241" s="94">
        <f t="shared" si="132"/>
        <v>0</v>
      </c>
      <c r="J1241" s="320" t="str">
        <f t="shared" si="131"/>
        <v>2122–2123</v>
      </c>
      <c r="L1241" s="356"/>
      <c r="N1241" s="95"/>
    </row>
    <row r="1242" spans="1:15" x14ac:dyDescent="0.3">
      <c r="A1242" s="354">
        <v>81510</v>
      </c>
      <c r="B1242" s="92">
        <f t="shared" si="127"/>
        <v>0</v>
      </c>
      <c r="C1242" s="93"/>
      <c r="D1242" s="94">
        <f t="shared" si="128"/>
        <v>0</v>
      </c>
      <c r="E1242" s="355">
        <f t="shared" si="126"/>
        <v>0</v>
      </c>
      <c r="F1242" s="94">
        <f t="shared" si="129"/>
        <v>0</v>
      </c>
      <c r="G1242" s="94">
        <f>IF(AND(C1242&lt;&gt;"",SUM(G$34:G1241)&lt;E$25),$E$25/$E$29,0)</f>
        <v>0</v>
      </c>
      <c r="H1242" s="94">
        <f t="shared" si="130"/>
        <v>0</v>
      </c>
      <c r="I1242" s="94">
        <f t="shared" si="132"/>
        <v>0</v>
      </c>
      <c r="J1242" s="320" t="str">
        <f t="shared" si="131"/>
        <v>2122–2123</v>
      </c>
      <c r="L1242" s="356"/>
      <c r="N1242" s="95"/>
    </row>
    <row r="1243" spans="1:15" x14ac:dyDescent="0.3">
      <c r="A1243" s="354">
        <v>81541</v>
      </c>
      <c r="B1243" s="92">
        <f t="shared" si="127"/>
        <v>0</v>
      </c>
      <c r="C1243" s="93"/>
      <c r="D1243" s="94">
        <f t="shared" si="128"/>
        <v>0</v>
      </c>
      <c r="E1243" s="355">
        <f t="shared" si="126"/>
        <v>0</v>
      </c>
      <c r="F1243" s="94">
        <f t="shared" si="129"/>
        <v>0</v>
      </c>
      <c r="G1243" s="94">
        <f>IF(AND(C1243&lt;&gt;"",SUM(G$34:G1242)&lt;E$25),$E$25/$E$29,0)</f>
        <v>0</v>
      </c>
      <c r="H1243" s="94">
        <f t="shared" si="130"/>
        <v>0</v>
      </c>
      <c r="I1243" s="94">
        <f t="shared" si="132"/>
        <v>0</v>
      </c>
      <c r="J1243" s="320" t="str">
        <f t="shared" si="131"/>
        <v>2122–2123</v>
      </c>
      <c r="L1243" s="356"/>
      <c r="N1243" s="95"/>
    </row>
    <row r="1244" spans="1:15" x14ac:dyDescent="0.3">
      <c r="A1244" s="354">
        <v>81571</v>
      </c>
      <c r="B1244" s="92">
        <f t="shared" si="127"/>
        <v>0</v>
      </c>
      <c r="C1244" s="93"/>
      <c r="D1244" s="94">
        <f t="shared" si="128"/>
        <v>0</v>
      </c>
      <c r="E1244" s="355">
        <f t="shared" si="126"/>
        <v>0</v>
      </c>
      <c r="F1244" s="94">
        <f t="shared" si="129"/>
        <v>0</v>
      </c>
      <c r="G1244" s="94">
        <f>IF(AND(C1244&lt;&gt;"",SUM(G$34:G1243)&lt;E$25),$E$25/$E$29,0)</f>
        <v>0</v>
      </c>
      <c r="H1244" s="94">
        <f t="shared" si="130"/>
        <v>0</v>
      </c>
      <c r="I1244" s="94">
        <f t="shared" si="132"/>
        <v>0</v>
      </c>
      <c r="J1244" s="320" t="str">
        <f t="shared" si="131"/>
        <v>2122–2123</v>
      </c>
      <c r="L1244" s="356"/>
      <c r="N1244" s="95"/>
    </row>
    <row r="1245" spans="1:15" x14ac:dyDescent="0.3">
      <c r="A1245" s="354">
        <v>81602</v>
      </c>
      <c r="B1245" s="92">
        <f t="shared" si="127"/>
        <v>0</v>
      </c>
      <c r="C1245" s="93"/>
      <c r="D1245" s="94">
        <f t="shared" si="128"/>
        <v>0</v>
      </c>
      <c r="E1245" s="355">
        <f t="shared" si="126"/>
        <v>0</v>
      </c>
      <c r="F1245" s="94">
        <f t="shared" si="129"/>
        <v>0</v>
      </c>
      <c r="G1245" s="94">
        <f>IF(AND(C1245&lt;&gt;"",SUM(G$34:G1244)&lt;E$25),$E$25/$E$29,0)</f>
        <v>0</v>
      </c>
      <c r="H1245" s="94">
        <f t="shared" si="130"/>
        <v>0</v>
      </c>
      <c r="I1245" s="94">
        <f t="shared" si="132"/>
        <v>0</v>
      </c>
      <c r="J1245" s="320" t="str">
        <f t="shared" si="131"/>
        <v>2122–2123</v>
      </c>
      <c r="L1245" s="356"/>
      <c r="N1245" s="95"/>
    </row>
    <row r="1246" spans="1:15" hidden="1" x14ac:dyDescent="0.3">
      <c r="B1246" s="320"/>
      <c r="C1246" s="68"/>
      <c r="D1246" s="320"/>
      <c r="F1246" s="320"/>
      <c r="G1246" s="320"/>
      <c r="O1246" s="359"/>
    </row>
  </sheetData>
  <sheetProtection algorithmName="SHA-512" hashValue="dfNgrzr3/KWjT12q02y31c6Q85v8aF7tt2MsUFIgWjy9xxYHEEAB/C7hh0y3rK8a8mZVrHddT8fyCnvlLU79iA==" saltValue="zohOAW/sq1PG7vuJjGwYEw==" spinCount="100000" sheet="1" formatColumns="0" formatRows="0"/>
  <mergeCells count="68">
    <mergeCell ref="H7:I7"/>
    <mergeCell ref="A20:C20"/>
    <mergeCell ref="A21:C21"/>
    <mergeCell ref="A7:C7"/>
    <mergeCell ref="E7:F7"/>
    <mergeCell ref="E12:F12"/>
    <mergeCell ref="E13:F13"/>
    <mergeCell ref="E14:F14"/>
    <mergeCell ref="E18:F18"/>
    <mergeCell ref="E16:F16"/>
    <mergeCell ref="E19:F19"/>
    <mergeCell ref="A19:C19"/>
    <mergeCell ref="A16:D16"/>
    <mergeCell ref="A15:C15"/>
    <mergeCell ref="A22:D22"/>
    <mergeCell ref="E21:F21"/>
    <mergeCell ref="E15:F15"/>
    <mergeCell ref="A12:C12"/>
    <mergeCell ref="A13:C13"/>
    <mergeCell ref="A14:C14"/>
    <mergeCell ref="A17:C17"/>
    <mergeCell ref="A18:C18"/>
    <mergeCell ref="A1:F2"/>
    <mergeCell ref="E11:F11"/>
    <mergeCell ref="E10:F10"/>
    <mergeCell ref="A3:F3"/>
    <mergeCell ref="A6:F6"/>
    <mergeCell ref="E8:F8"/>
    <mergeCell ref="E4:F4"/>
    <mergeCell ref="C4:D4"/>
    <mergeCell ref="A5:F5"/>
    <mergeCell ref="E9:F9"/>
    <mergeCell ref="A8:C8"/>
    <mergeCell ref="A9:C9"/>
    <mergeCell ref="A10:C10"/>
    <mergeCell ref="A11:C11"/>
    <mergeCell ref="A23:D23"/>
    <mergeCell ref="E23:F23"/>
    <mergeCell ref="A24:D24"/>
    <mergeCell ref="G32:I32"/>
    <mergeCell ref="E25:F25"/>
    <mergeCell ref="E26:F26"/>
    <mergeCell ref="E27:F27"/>
    <mergeCell ref="E28:F28"/>
    <mergeCell ref="E29:F29"/>
    <mergeCell ref="A31:I31"/>
    <mergeCell ref="D32:F32"/>
    <mergeCell ref="A28:C28"/>
    <mergeCell ref="A29:C29"/>
    <mergeCell ref="A26:C26"/>
    <mergeCell ref="A27:C27"/>
    <mergeCell ref="A25:C25"/>
    <mergeCell ref="E24:F24"/>
    <mergeCell ref="G1:H1"/>
    <mergeCell ref="G2:H2"/>
    <mergeCell ref="G3:H3"/>
    <mergeCell ref="G4:H4"/>
    <mergeCell ref="H8:P8"/>
    <mergeCell ref="H6:Q6"/>
    <mergeCell ref="G18:I19"/>
    <mergeCell ref="H9:P9"/>
    <mergeCell ref="H10:P10"/>
    <mergeCell ref="H11:P11"/>
    <mergeCell ref="H12:P12"/>
    <mergeCell ref="H13:P13"/>
    <mergeCell ref="E20:F20"/>
    <mergeCell ref="E17:F17"/>
    <mergeCell ref="E22:F22"/>
  </mergeCells>
  <dataValidations count="3">
    <dataValidation operator="lessThan" allowBlank="1" showInputMessage="1" showErrorMessage="1" sqref="Q1246:Q1048576 Q31:Q32 A34:A1245 G29:I29 G27:I27 AD6 E27 E29 E21:E25 G18 G21:I25 R7 E19 R9:R27" xr:uid="{8783E450-F24B-40ED-AA13-C4CEEFE35E61}"/>
    <dataValidation type="textLength" operator="lessThan" allowBlank="1" showInputMessage="1" showErrorMessage="1" sqref="E28 G28:I28" xr:uid="{05C9FADD-BB29-4020-A81B-E90013098495}">
      <formula1>0</formula1>
    </dataValidation>
    <dataValidation operator="lessThan" showInputMessage="1" showErrorMessage="1" sqref="C34:C276" xr:uid="{B594785A-302A-44EB-AEBB-412B528BC3F4}"/>
  </dataValidations>
  <pageMargins left="0.5" right="0.5" top="0.5" bottom="0.5" header="0.3" footer="0.3"/>
  <pageSetup scale="40" fitToHeight="100" orientation="portrait" r:id="rId1"/>
  <headerFooter>
    <oddHeader>&amp;C&amp;"arial,Bold"&amp;14GASB 96 
Amortization Schedule</oddHeader>
    <oddFooter>&amp;L&amp;"arial,Regular"&amp;12State Auditor's Office&amp;C&amp;"arial,Regular"&amp;12&amp;A&amp;R&amp;"arial,Regular"&amp;12Page &amp;P of &amp;N</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promptTitle="Arrangement #" prompt="Select the associated Arrangement number found in column A of the Review Log." xr:uid="{5482C1BD-079B-4652-9EE0-BB536A8461E5}">
          <x14:formula1>
            <xm:f>'Review Log'!$A$7:$A$406</xm:f>
          </x14:formula1>
          <xm:sqref>I1</xm:sqref>
        </x14:dataValidation>
        <x14:dataValidation type="list" allowBlank="1" showInputMessage="1" showErrorMessage="1" promptTitle="Enter Fiscal Reporting Year" prompt="Enter the current fiscal reporting year.  For example, 2024-2025 is FY2025 or July 1, 2024 through June 30, 2025" xr:uid="{100A9940-0F77-48D2-A6A4-E0D9F4514FB2}">
          <x14:formula1>
            <xm:f>'Drop-down Menus'!$D$1:$D$100</xm:f>
          </x14:formula1>
          <xm:sqref>I2</xm:sqref>
        </x14:dataValidation>
        <x14:dataValidation type="list" allowBlank="1" showInputMessage="1" showErrorMessage="1" xr:uid="{3C67E8E0-1CDD-4F4F-9A17-5E61A240537C}">
          <x14:formula1>
            <xm:f>'Drop-down Menus'!$E$1:$E$2</xm:f>
          </x14:formula1>
          <xm:sqref>Q8 O12 O10 Q10 Q12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83692-1A07-4E1A-B74B-5B2DB11C89CA}">
  <sheetPr>
    <tabColor theme="7" tint="0.79998168889431442"/>
  </sheetPr>
  <dimension ref="B4"/>
  <sheetViews>
    <sheetView workbookViewId="0">
      <selection activeCell="B4" sqref="B4"/>
    </sheetView>
  </sheetViews>
  <sheetFormatPr defaultRowHeight="15" x14ac:dyDescent="0.2"/>
  <sheetData>
    <row r="4" spans="2:2" x14ac:dyDescent="0.2">
      <c r="B4" s="401" t="s">
        <v>1276</v>
      </c>
    </row>
  </sheetData>
  <hyperlinks>
    <hyperlink ref="B4" r:id="rId1" xr:uid="{5A8B74D9-C72D-40E3-ACB9-BEB69631A80F}"/>
  </hyperlinks>
  <pageMargins left="0.7" right="0.7" top="0.75" bottom="0.75" header="0.3" footer="0.3"/>
  <pageSetup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43145-1A5B-4F96-825A-A60F9E2DF3A4}">
  <sheetPr>
    <tabColor theme="7" tint="0.79998168889431442"/>
    <pageSetUpPr fitToPage="1"/>
  </sheetPr>
  <dimension ref="A1:U1245"/>
  <sheetViews>
    <sheetView zoomScale="55" zoomScaleNormal="55" workbookViewId="0">
      <selection activeCell="I1" sqref="I1"/>
    </sheetView>
  </sheetViews>
  <sheetFormatPr defaultColWidth="7.44140625" defaultRowHeight="15" x14ac:dyDescent="0.2"/>
  <cols>
    <col min="1" max="1" width="26.88671875" style="366" customWidth="1"/>
    <col min="2" max="2" width="23.44140625" style="376" hidden="1" customWidth="1"/>
    <col min="3" max="3" width="25.88671875" style="373" customWidth="1"/>
    <col min="4" max="4" width="25.109375" style="373" customWidth="1"/>
    <col min="5" max="5" width="25.109375" style="366" customWidth="1"/>
    <col min="6" max="6" width="25.109375" style="373" customWidth="1"/>
    <col min="7" max="7" width="22.33203125" style="373" customWidth="1"/>
    <col min="8" max="9" width="22.33203125" style="366" customWidth="1"/>
    <col min="10" max="10" width="33.6640625" style="364" hidden="1" customWidth="1"/>
    <col min="11" max="11" width="26.109375" style="364" hidden="1" customWidth="1"/>
    <col min="12" max="12" width="24.44140625" style="364" hidden="1" customWidth="1"/>
    <col min="13" max="13" width="23.33203125" style="364" hidden="1" customWidth="1"/>
    <col min="14" max="14" width="24.6640625" style="364" hidden="1" customWidth="1"/>
    <col min="15" max="15" width="20.109375" style="365" customWidth="1"/>
    <col min="16" max="16" width="14.33203125" style="366" bestFit="1" customWidth="1"/>
    <col min="17" max="17" width="19.109375" style="366" customWidth="1"/>
    <col min="18" max="18" width="28.5546875" style="366" customWidth="1"/>
    <col min="19" max="19" width="39" style="366" customWidth="1"/>
    <col min="20" max="20" width="7.88671875" style="366" customWidth="1"/>
    <col min="21" max="16384" width="7.44140625" style="366"/>
  </cols>
  <sheetData>
    <row r="1" spans="1:21" ht="80.25" customHeight="1" x14ac:dyDescent="0.2">
      <c r="A1" s="616" t="s">
        <v>1275</v>
      </c>
      <c r="B1" s="616"/>
      <c r="C1" s="616"/>
      <c r="D1" s="616"/>
      <c r="E1" s="616"/>
      <c r="F1" s="616"/>
      <c r="G1" s="617" t="s">
        <v>1085</v>
      </c>
      <c r="H1" s="617"/>
      <c r="I1" s="363"/>
    </row>
    <row r="2" spans="1:21" ht="45" customHeight="1" x14ac:dyDescent="0.3">
      <c r="A2" s="618" t="s">
        <v>1239</v>
      </c>
      <c r="B2" s="618"/>
      <c r="C2" s="618"/>
      <c r="D2" s="618"/>
      <c r="E2" s="618"/>
      <c r="F2" s="618"/>
      <c r="G2" s="619" t="s">
        <v>809</v>
      </c>
      <c r="H2" s="619"/>
      <c r="I2" s="367"/>
    </row>
    <row r="3" spans="1:21" ht="35.25" customHeight="1" x14ac:dyDescent="0.25">
      <c r="A3" s="620" t="s">
        <v>1240</v>
      </c>
      <c r="B3" s="621"/>
      <c r="C3" s="621"/>
      <c r="D3" s="621"/>
      <c r="E3" s="621"/>
      <c r="F3" s="621"/>
      <c r="G3" s="402"/>
      <c r="H3" s="402"/>
      <c r="I3" s="402"/>
      <c r="J3" s="403"/>
      <c r="K3" s="404"/>
      <c r="L3" s="404"/>
      <c r="M3" s="404"/>
      <c r="N3" s="404"/>
      <c r="O3" s="405"/>
      <c r="P3" s="406"/>
      <c r="Q3" s="406"/>
      <c r="R3" s="406"/>
      <c r="S3" s="368"/>
      <c r="U3" s="369"/>
    </row>
    <row r="4" spans="1:21" ht="33.75" customHeight="1" x14ac:dyDescent="0.3">
      <c r="A4" s="622" t="s">
        <v>1241</v>
      </c>
      <c r="B4" s="623"/>
      <c r="C4" s="623"/>
      <c r="D4" s="623"/>
      <c r="E4" s="623"/>
      <c r="F4" s="624"/>
      <c r="G4" s="407"/>
      <c r="H4" s="503" t="s">
        <v>1006</v>
      </c>
      <c r="I4" s="503"/>
      <c r="J4" s="503"/>
      <c r="K4" s="503"/>
      <c r="L4" s="503"/>
      <c r="M4" s="503"/>
      <c r="N4" s="503"/>
      <c r="O4" s="503"/>
      <c r="P4" s="503"/>
      <c r="Q4" s="503"/>
      <c r="R4" s="443"/>
    </row>
    <row r="5" spans="1:21" ht="23.25" customHeight="1" x14ac:dyDescent="0.3">
      <c r="A5" s="582" t="s">
        <v>992</v>
      </c>
      <c r="B5" s="583"/>
      <c r="C5" s="583"/>
      <c r="D5" s="584"/>
      <c r="E5" s="614"/>
      <c r="F5" s="615"/>
      <c r="G5" s="409"/>
      <c r="H5" s="555" t="str">
        <f>"BE SURE TO ANSWER EACH QUESTION FOR FISCAL YEAR "&amp;$I$2&amp;" ONLY."</f>
        <v>BE SURE TO ANSWER EACH QUESTION FOR FISCAL YEAR  ONLY.</v>
      </c>
      <c r="I5" s="555"/>
      <c r="J5" s="324"/>
      <c r="K5" s="324"/>
      <c r="L5" s="324"/>
      <c r="M5" s="324"/>
      <c r="N5" s="324"/>
      <c r="O5" s="324"/>
      <c r="P5" s="324"/>
      <c r="Q5" s="324" t="s">
        <v>1184</v>
      </c>
      <c r="R5" s="68"/>
    </row>
    <row r="6" spans="1:21" ht="41.1" customHeight="1" x14ac:dyDescent="0.3">
      <c r="A6" s="582" t="s">
        <v>911</v>
      </c>
      <c r="B6" s="583"/>
      <c r="C6" s="583"/>
      <c r="D6" s="584"/>
      <c r="E6" s="564"/>
      <c r="F6" s="565"/>
      <c r="G6" s="409"/>
      <c r="H6" s="501" t="s">
        <v>1084</v>
      </c>
      <c r="I6" s="502"/>
      <c r="J6" s="502"/>
      <c r="K6" s="502"/>
      <c r="L6" s="502"/>
      <c r="M6" s="502"/>
      <c r="N6" s="502"/>
      <c r="O6" s="502"/>
      <c r="P6" s="502"/>
      <c r="Q6" s="135"/>
      <c r="R6" s="68"/>
    </row>
    <row r="7" spans="1:21" ht="50.45" customHeight="1" x14ac:dyDescent="0.25">
      <c r="A7" s="582" t="s">
        <v>1242</v>
      </c>
      <c r="B7" s="583"/>
      <c r="C7" s="583"/>
      <c r="D7" s="584"/>
      <c r="E7" s="625"/>
      <c r="F7" s="626"/>
      <c r="G7" s="411"/>
      <c r="H7" s="506" t="s">
        <v>998</v>
      </c>
      <c r="I7" s="507"/>
      <c r="J7" s="507"/>
      <c r="K7" s="507"/>
      <c r="L7" s="507"/>
      <c r="M7" s="507"/>
      <c r="N7" s="507"/>
      <c r="O7" s="507"/>
      <c r="P7" s="507"/>
      <c r="Q7" s="136"/>
      <c r="R7" s="326" t="str">
        <f>+IF(ISBLANK(Q6),"Answer Question #1",IF(AND(Q6="Yes",ISBLANK(Q7)),"Enter the amount of variable payments.",IF(AND(Q6="Yes",Q7=0),"Be sure to enter variable amount paid in the fiscal year.",IF(AND(Q6="No",Q7&gt;0),"Ensure the answer to question #1 is correct.",""))))</f>
        <v>Answer Question #1</v>
      </c>
    </row>
    <row r="8" spans="1:21" ht="41.1" customHeight="1" x14ac:dyDescent="0.25">
      <c r="A8" s="582" t="s">
        <v>25</v>
      </c>
      <c r="B8" s="583"/>
      <c r="C8" s="583"/>
      <c r="D8" s="584"/>
      <c r="E8" s="614"/>
      <c r="F8" s="615"/>
      <c r="G8" s="412"/>
      <c r="H8" s="508" t="s">
        <v>1000</v>
      </c>
      <c r="I8" s="509"/>
      <c r="J8" s="509"/>
      <c r="K8" s="509"/>
      <c r="L8" s="509"/>
      <c r="M8" s="509"/>
      <c r="N8" s="509"/>
      <c r="O8" s="509"/>
      <c r="P8" s="509"/>
      <c r="Q8" s="135"/>
      <c r="R8" s="444"/>
    </row>
    <row r="9" spans="1:21" ht="50.45" customHeight="1" x14ac:dyDescent="0.25">
      <c r="A9" s="582" t="s">
        <v>24</v>
      </c>
      <c r="B9" s="583"/>
      <c r="C9" s="583"/>
      <c r="D9" s="584"/>
      <c r="E9" s="608"/>
      <c r="F9" s="609"/>
      <c r="G9" s="411"/>
      <c r="H9" s="506" t="s">
        <v>999</v>
      </c>
      <c r="I9" s="507"/>
      <c r="J9" s="507"/>
      <c r="K9" s="507"/>
      <c r="L9" s="507"/>
      <c r="M9" s="507"/>
      <c r="N9" s="507"/>
      <c r="O9" s="507">
        <v>0</v>
      </c>
      <c r="P9" s="507"/>
      <c r="Q9" s="137"/>
      <c r="R9" s="326" t="str">
        <f>+IF(ISBLANK(Q8),"Answer Question #2",IF(AND(Q8="Yes",ISBLANK(Q9)),"Enter the amount of other payments.",IF(AND(Q8="Yes",Q9=0),"Be sure to enter other payment amounts paid in the fiscal year.",IF(AND(Q8="No",Q9&gt;0),"Ensure the answer to question #2 is correct.",""))))</f>
        <v>Answer Question #2</v>
      </c>
    </row>
    <row r="10" spans="1:21" ht="42" customHeight="1" x14ac:dyDescent="0.25">
      <c r="A10" s="582" t="s">
        <v>1243</v>
      </c>
      <c r="B10" s="583"/>
      <c r="C10" s="583"/>
      <c r="D10" s="584"/>
      <c r="E10" s="610"/>
      <c r="F10" s="611"/>
      <c r="G10" s="413"/>
      <c r="H10" s="508" t="s">
        <v>1001</v>
      </c>
      <c r="I10" s="509"/>
      <c r="J10" s="509"/>
      <c r="K10" s="509"/>
      <c r="L10" s="509"/>
      <c r="M10" s="509"/>
      <c r="N10" s="509"/>
      <c r="O10" s="509"/>
      <c r="P10" s="509"/>
      <c r="Q10" s="135"/>
      <c r="R10" s="444"/>
    </row>
    <row r="11" spans="1:21" ht="50.45" customHeight="1" x14ac:dyDescent="0.2">
      <c r="A11" s="601" t="s">
        <v>38</v>
      </c>
      <c r="B11" s="602"/>
      <c r="C11" s="602"/>
      <c r="D11" s="603"/>
      <c r="E11" s="612" t="str">
        <f>IFERROR(IF($E$10="","",VLOOKUP(E10,Fund!$C$3:$I$486,5,FALSE)),"SAO to Review")</f>
        <v/>
      </c>
      <c r="F11" s="613"/>
      <c r="G11" s="413"/>
      <c r="H11" s="510" t="s">
        <v>1002</v>
      </c>
      <c r="I11" s="511"/>
      <c r="J11" s="511"/>
      <c r="K11" s="511"/>
      <c r="L11" s="511"/>
      <c r="M11" s="511"/>
      <c r="N11" s="511"/>
      <c r="O11" s="511">
        <v>0</v>
      </c>
      <c r="P11" s="511"/>
      <c r="Q11" s="138"/>
      <c r="R11" s="326" t="str">
        <f>+IF(ISBLANK(Q10),"Answer Question #3",IF(AND(Q10="Yes",ISBLANK(Q11)),"Enter the amount of incentive payments.  Enter zero if unknown.",IF(AND(Q10="Yes",Q11=0),"Be sure to enter incentive amount, if known.",IF(AND(Q10="No",Q11&gt;0),"Ensure the answer to question #3 is correct.",""))))</f>
        <v>Answer Question #3</v>
      </c>
    </row>
    <row r="12" spans="1:21" ht="23.25" customHeight="1" x14ac:dyDescent="0.2">
      <c r="A12" s="601" t="s">
        <v>1153</v>
      </c>
      <c r="B12" s="602"/>
      <c r="C12" s="602"/>
      <c r="D12" s="603"/>
      <c r="E12" s="604" t="str">
        <f>IF($E$10="","",IF($E$11="SAO to Review","SAO to Review",IF(OR($E$13="Proprietary - Internal Fund",$E$13="Proprietary - Enterprise Fund")=TRUE,"Yes","No")))</f>
        <v/>
      </c>
      <c r="F12" s="605"/>
      <c r="G12" s="414"/>
      <c r="H12" s="413"/>
      <c r="I12" s="413"/>
      <c r="J12" s="408"/>
      <c r="K12" s="408"/>
      <c r="L12" s="408"/>
      <c r="M12" s="408"/>
      <c r="N12" s="408"/>
      <c r="O12" s="408"/>
      <c r="P12" s="403"/>
      <c r="Q12" s="403"/>
      <c r="R12" s="410"/>
    </row>
    <row r="13" spans="1:21" ht="23.25" customHeight="1" x14ac:dyDescent="0.2">
      <c r="A13" s="601" t="s">
        <v>15</v>
      </c>
      <c r="B13" s="602"/>
      <c r="C13" s="602"/>
      <c r="D13" s="603"/>
      <c r="E13" s="604" t="str">
        <f>IFERROR(IF($E$10="","",VLOOKUP(E11,Fund!$G$2:$M$486, 7, FALSE)),"SAO to Review")</f>
        <v/>
      </c>
      <c r="F13" s="605"/>
      <c r="G13" s="415"/>
      <c r="H13" s="413"/>
      <c r="I13" s="413"/>
      <c r="J13" s="408"/>
      <c r="K13" s="408"/>
      <c r="L13" s="408"/>
      <c r="M13" s="408"/>
      <c r="N13" s="408"/>
      <c r="O13" s="408"/>
      <c r="P13" s="403"/>
      <c r="Q13" s="403"/>
      <c r="R13" s="410"/>
    </row>
    <row r="14" spans="1:21" ht="23.25" customHeight="1" x14ac:dyDescent="0.2">
      <c r="A14" s="566" t="s">
        <v>1244</v>
      </c>
      <c r="B14" s="567"/>
      <c r="C14" s="567"/>
      <c r="D14" s="568"/>
      <c r="E14" s="606" t="e">
        <f t="array" ref="E14">INDEX(A33:C1244,MATCH(FALSE,ISBLANK(C33:C1244),0),0)</f>
        <v>#N/A</v>
      </c>
      <c r="F14" s="607"/>
      <c r="G14" s="416"/>
      <c r="H14" s="413"/>
      <c r="I14" s="413"/>
      <c r="J14" s="408"/>
      <c r="K14" s="408"/>
      <c r="L14" s="408"/>
      <c r="M14" s="408"/>
      <c r="N14" s="408"/>
      <c r="O14" s="408"/>
      <c r="P14" s="403"/>
      <c r="Q14" s="417"/>
      <c r="R14" s="403"/>
    </row>
    <row r="15" spans="1:21" ht="23.25" customHeight="1" x14ac:dyDescent="0.25">
      <c r="A15" s="582" t="s">
        <v>1245</v>
      </c>
      <c r="B15" s="583"/>
      <c r="C15" s="583"/>
      <c r="D15" s="584"/>
      <c r="E15" s="585"/>
      <c r="F15" s="586"/>
      <c r="G15" s="418"/>
      <c r="H15" s="418"/>
      <c r="I15" s="419"/>
      <c r="J15" s="408"/>
      <c r="K15" s="408"/>
      <c r="L15" s="408"/>
      <c r="M15" s="408"/>
      <c r="N15" s="408"/>
      <c r="O15" s="408"/>
      <c r="P15" s="403"/>
      <c r="Q15" s="403"/>
      <c r="R15" s="403"/>
    </row>
    <row r="16" spans="1:21" ht="23.25" customHeight="1" x14ac:dyDescent="0.25">
      <c r="A16" s="582" t="s">
        <v>1246</v>
      </c>
      <c r="B16" s="583"/>
      <c r="C16" s="583"/>
      <c r="D16" s="584"/>
      <c r="E16" s="396"/>
      <c r="F16" s="397"/>
      <c r="G16" s="598" t="s">
        <v>1247</v>
      </c>
      <c r="H16" s="599"/>
      <c r="I16" s="600"/>
      <c r="O16" s="364"/>
    </row>
    <row r="17" spans="1:19" ht="37.5" customHeight="1" x14ac:dyDescent="0.25">
      <c r="A17" s="587" t="str">
        <f>IF($E$16="Yes","Obligation Balance as of June of the Prior Year (see instructions)","Obligation Balance at the End of the Month before Arrangement Modifcations (see instructions)")</f>
        <v>Obligation Balance at the End of the Month before Arrangement Modifcations (see instructions)</v>
      </c>
      <c r="B17" s="588"/>
      <c r="C17" s="588"/>
      <c r="D17" s="589"/>
      <c r="E17" s="590"/>
      <c r="F17" s="591"/>
      <c r="G17" s="420"/>
      <c r="H17" s="420"/>
      <c r="I17" s="421"/>
      <c r="J17" s="422"/>
      <c r="K17" s="422"/>
      <c r="L17" s="422"/>
      <c r="M17" s="422"/>
      <c r="N17" s="422"/>
      <c r="O17" s="422"/>
      <c r="P17" s="423"/>
      <c r="Q17" s="423"/>
      <c r="R17" s="423"/>
    </row>
    <row r="18" spans="1:19" ht="37.5" customHeight="1" x14ac:dyDescent="0.25">
      <c r="A18" s="587" t="str">
        <f>IF($E$16="Yes","Accumulated Amortization as of June of the Prior Year (see instructions)","Accumulated Amortization at the End of the Month before Arrangement Modifications (see instructions)")</f>
        <v>Accumulated Amortization at the End of the Month before Arrangement Modifications (see instructions)</v>
      </c>
      <c r="B18" s="588"/>
      <c r="C18" s="588"/>
      <c r="D18" s="589"/>
      <c r="E18" s="590"/>
      <c r="F18" s="591"/>
      <c r="G18" s="420"/>
      <c r="H18" s="420"/>
      <c r="I18" s="421"/>
      <c r="J18" s="422"/>
      <c r="K18" s="422"/>
      <c r="L18" s="422"/>
      <c r="M18" s="422"/>
      <c r="N18" s="422"/>
      <c r="O18" s="422"/>
      <c r="P18" s="423"/>
      <c r="Q18" s="423"/>
      <c r="R18" s="423"/>
    </row>
    <row r="19" spans="1:19" ht="37.5" customHeight="1" x14ac:dyDescent="0.25">
      <c r="A19" s="587" t="str">
        <f>IF($E$16="Yes","RTU Asset Carrying Value as of June of the Prior Year (see instructions)","RTU Asset Carrying Value at the End of Month before Arrangement Modifications (see instructions)")</f>
        <v>RTU Asset Carrying Value at the End of Month before Arrangement Modifications (see instructions)</v>
      </c>
      <c r="B19" s="588"/>
      <c r="C19" s="588"/>
      <c r="D19" s="589"/>
      <c r="E19" s="590"/>
      <c r="F19" s="591"/>
      <c r="G19" s="420"/>
      <c r="H19" s="420"/>
      <c r="I19" s="421"/>
      <c r="J19" s="422"/>
      <c r="K19" s="422"/>
      <c r="L19" s="422"/>
      <c r="M19" s="422"/>
      <c r="N19" s="422"/>
      <c r="O19" s="422"/>
      <c r="P19" s="423"/>
      <c r="Q19" s="423"/>
      <c r="R19" s="423"/>
    </row>
    <row r="20" spans="1:19" ht="26.1" customHeight="1" x14ac:dyDescent="0.25">
      <c r="A20" s="592" t="str">
        <f>IF(D15="Yes", "Do NOT enter Current Year (CY) Totals if selected yes for early termination. Leave the yellow fields in this row blank", "Enter Current Year (CY) Totals before arrangement modifications from the original arrangement input tab of the GASB 96 SBITA Workbook, if any (see instructions).")</f>
        <v>Enter Current Year (CY) Totals before arrangement modifications from the original arrangement input tab of the GASB 96 SBITA Workbook, if any (see instructions).</v>
      </c>
      <c r="B20" s="593"/>
      <c r="C20" s="594"/>
      <c r="D20" s="370" t="s">
        <v>1248</v>
      </c>
      <c r="E20" s="371" t="s">
        <v>1249</v>
      </c>
      <c r="F20" s="372" t="s">
        <v>1250</v>
      </c>
      <c r="G20" s="420"/>
      <c r="H20" s="420"/>
      <c r="I20" s="421"/>
      <c r="J20" s="422"/>
      <c r="K20" s="422"/>
      <c r="L20" s="422"/>
      <c r="M20" s="422"/>
      <c r="N20" s="422"/>
      <c r="O20" s="422"/>
      <c r="P20" s="423"/>
      <c r="Q20" s="423"/>
      <c r="R20" s="423"/>
    </row>
    <row r="21" spans="1:19" ht="26.1" customHeight="1" x14ac:dyDescent="0.2">
      <c r="A21" s="595"/>
      <c r="B21" s="596"/>
      <c r="C21" s="597"/>
      <c r="D21" s="398"/>
      <c r="E21" s="399"/>
      <c r="F21" s="400"/>
      <c r="G21" s="420"/>
      <c r="H21" s="420"/>
      <c r="I21" s="421"/>
      <c r="J21" s="422"/>
      <c r="K21" s="422"/>
      <c r="L21" s="422"/>
      <c r="M21" s="422"/>
      <c r="N21" s="422"/>
      <c r="O21" s="422"/>
      <c r="P21" s="423"/>
      <c r="Q21" s="423"/>
      <c r="R21" s="423"/>
    </row>
    <row r="22" spans="1:19" ht="23.25" customHeight="1" x14ac:dyDescent="0.2">
      <c r="A22" s="566" t="s">
        <v>1251</v>
      </c>
      <c r="B22" s="567"/>
      <c r="C22" s="567"/>
      <c r="D22" s="568"/>
      <c r="E22" s="580" t="e">
        <f>IF(E15="Beginning",ABS(NPV(E7/12,INDEX(A33:B1244,MATCH(E14,A33:A1244,0),2):$B$1244))*(1+E7/12),ABS(NPV(E7/12,INDEX(A33:B1244,MATCH(E14,A33:A1244,0),2):$B$1244)))</f>
        <v>#N/A</v>
      </c>
      <c r="F22" s="581"/>
      <c r="G22" s="424"/>
      <c r="H22" s="424"/>
      <c r="I22" s="424"/>
      <c r="J22" s="422"/>
      <c r="K22" s="422"/>
      <c r="L22" s="422"/>
      <c r="M22" s="422"/>
      <c r="N22" s="422"/>
      <c r="O22" s="422"/>
      <c r="P22" s="423"/>
      <c r="Q22" s="425"/>
      <c r="R22" s="425"/>
    </row>
    <row r="23" spans="1:19" ht="23.25" customHeight="1" x14ac:dyDescent="0.2">
      <c r="A23" s="566" t="s">
        <v>1252</v>
      </c>
      <c r="B23" s="567"/>
      <c r="C23" s="567"/>
      <c r="D23" s="568"/>
      <c r="E23" s="578" t="e">
        <f>IF($E$16="yes",0,$E$22-$E$17)</f>
        <v>#N/A</v>
      </c>
      <c r="F23" s="579"/>
      <c r="G23" s="424"/>
      <c r="H23" s="424"/>
      <c r="I23" s="424"/>
      <c r="J23" s="426" t="s">
        <v>1253</v>
      </c>
      <c r="K23" s="422"/>
      <c r="L23" s="422"/>
      <c r="M23" s="422"/>
      <c r="N23" s="422"/>
      <c r="O23" s="426"/>
      <c r="P23" s="423"/>
      <c r="Q23" s="411"/>
      <c r="R23" s="425"/>
    </row>
    <row r="24" spans="1:19" ht="23.25" customHeight="1" x14ac:dyDescent="0.2">
      <c r="A24" s="566" t="s">
        <v>1254</v>
      </c>
      <c r="B24" s="567"/>
      <c r="C24" s="567"/>
      <c r="D24" s="568"/>
      <c r="E24" s="578" t="e">
        <f>+E19+E23</f>
        <v>#N/A</v>
      </c>
      <c r="F24" s="579"/>
      <c r="G24" s="424"/>
      <c r="H24" s="424"/>
      <c r="I24" s="424"/>
      <c r="J24" s="422"/>
      <c r="K24" s="422"/>
      <c r="L24" s="422"/>
      <c r="M24" s="422"/>
      <c r="N24" s="422"/>
      <c r="O24" s="427"/>
      <c r="P24" s="428"/>
      <c r="Q24" s="425"/>
      <c r="R24" s="425"/>
    </row>
    <row r="25" spans="1:19" ht="23.25" customHeight="1" x14ac:dyDescent="0.2">
      <c r="A25" s="566" t="s">
        <v>1255</v>
      </c>
      <c r="B25" s="567"/>
      <c r="C25" s="567"/>
      <c r="D25" s="568"/>
      <c r="E25" s="578" t="e">
        <f>+E18+E19+E23</f>
        <v>#N/A</v>
      </c>
      <c r="F25" s="579"/>
      <c r="G25" s="424"/>
      <c r="H25" s="424"/>
      <c r="I25" s="424"/>
      <c r="J25" s="429" t="s">
        <v>789</v>
      </c>
      <c r="K25" s="429" t="s">
        <v>790</v>
      </c>
      <c r="L25" s="430" t="s">
        <v>791</v>
      </c>
      <c r="M25" s="430" t="s">
        <v>792</v>
      </c>
      <c r="N25" s="430" t="s">
        <v>793</v>
      </c>
      <c r="O25" s="427"/>
      <c r="P25" s="428"/>
      <c r="Q25" s="425"/>
      <c r="R25" s="425"/>
    </row>
    <row r="26" spans="1:19" ht="23.25" customHeight="1" x14ac:dyDescent="0.25">
      <c r="A26" s="566" t="s">
        <v>1256</v>
      </c>
      <c r="B26" s="567"/>
      <c r="C26" s="567"/>
      <c r="D26" s="568"/>
      <c r="E26" s="574" t="s">
        <v>1257</v>
      </c>
      <c r="F26" s="575"/>
      <c r="G26" s="431"/>
      <c r="H26" s="432"/>
      <c r="I26" s="432"/>
      <c r="J26" s="433" t="e">
        <f>LEFT($I$2,4)-1&amp;"–"&amp;RIGHT($I$2,4)-1</f>
        <v>#VALUE!</v>
      </c>
      <c r="K26" s="434" t="e">
        <f>DATE(RIGHT(J26,4),6,1)</f>
        <v>#VALUE!</v>
      </c>
      <c r="L26" s="435">
        <f>(ROUND(SUMIFS($F$33:$F$1244,$A$33:$A$1244,$K$26),2))</f>
        <v>0</v>
      </c>
      <c r="M26" s="435" t="e">
        <f>IF(AND($I$2&gt;$J$29,$I$2&lt;=$L$29),SUMIFS($H$33:$H$1244,$A$33:$A$1244,$K$26)+$E$18,0)</f>
        <v>#N/A</v>
      </c>
      <c r="N26" s="435" t="e">
        <f>IF(AND($I$2&gt;$J$29,$I$2&lt;=$L$29),$E$25,0)</f>
        <v>#N/A</v>
      </c>
      <c r="O26" s="427"/>
      <c r="P26" s="428"/>
      <c r="Q26" s="425"/>
      <c r="R26" s="425"/>
    </row>
    <row r="27" spans="1:19" ht="23.25" customHeight="1" x14ac:dyDescent="0.2">
      <c r="A27" s="566" t="s">
        <v>1258</v>
      </c>
      <c r="B27" s="567"/>
      <c r="C27" s="567"/>
      <c r="D27" s="568"/>
      <c r="E27" s="576">
        <v>120</v>
      </c>
      <c r="F27" s="577"/>
      <c r="G27" s="436"/>
      <c r="H27" s="436"/>
      <c r="I27" s="436"/>
      <c r="J27" s="422"/>
      <c r="K27" s="422"/>
      <c r="L27" s="422"/>
      <c r="M27" s="422"/>
      <c r="N27" s="422"/>
      <c r="O27" s="427"/>
      <c r="P27" s="428"/>
      <c r="Q27" s="425"/>
      <c r="R27" s="425"/>
    </row>
    <row r="28" spans="1:19" ht="23.25" customHeight="1" x14ac:dyDescent="0.2">
      <c r="A28" s="566" t="s">
        <v>1259</v>
      </c>
      <c r="B28" s="567"/>
      <c r="C28" s="567"/>
      <c r="D28" s="568"/>
      <c r="E28" s="576">
        <f>ROUND(COUNTIF(C33:C1244,"&lt;&gt;"&amp;""),1)</f>
        <v>0</v>
      </c>
      <c r="F28" s="577"/>
      <c r="G28" s="436"/>
      <c r="H28" s="436"/>
      <c r="I28" s="436"/>
      <c r="J28" s="437" t="s">
        <v>794</v>
      </c>
      <c r="K28" s="437" t="s">
        <v>795</v>
      </c>
      <c r="L28" s="437" t="s">
        <v>796</v>
      </c>
      <c r="M28" s="437" t="s">
        <v>797</v>
      </c>
      <c r="N28" s="438" t="s">
        <v>1260</v>
      </c>
      <c r="O28" s="439"/>
      <c r="P28" s="423"/>
      <c r="Q28" s="423"/>
      <c r="R28" s="423"/>
    </row>
    <row r="29" spans="1:19" ht="23.25" customHeight="1" x14ac:dyDescent="0.25">
      <c r="A29" s="566" t="s">
        <v>1261</v>
      </c>
      <c r="B29" s="567"/>
      <c r="C29" s="567"/>
      <c r="D29" s="568"/>
      <c r="E29" s="569">
        <f>IF(E27&lt;E28,E27,E28)</f>
        <v>0</v>
      </c>
      <c r="F29" s="570"/>
      <c r="G29" s="440"/>
      <c r="H29" s="440"/>
      <c r="I29" s="440"/>
      <c r="J29" s="437" t="e">
        <f>IF(OR(MONTH($E$14)=1,MONTH($E$14)=2,MONTH($E$14)=3,MONTH($E$14)=4,MONTH($E$14)=5,MONTH($E$14)=6),YEAR($E$14)-1&amp;"–"&amp;YEAR($E$14),YEAR($E$14)&amp;"–"&amp;YEAR($E$14)+1)</f>
        <v>#N/A</v>
      </c>
      <c r="K29" s="441" t="e">
        <f>EDATE($E$14,+($E$28-1))</f>
        <v>#N/A</v>
      </c>
      <c r="L29" s="437" t="e">
        <f>IF(OR(MONTH($K$29)=1,MONTH($K$29)=2,MONTH($K$29)=3,MONTH($K$29)=4,MONTH($K$29)=5,MONTH($K$29)=6),YEAR($K$29)-1&amp;"–"&amp;YEAR($K$29),YEAR($K$29)&amp;"–"&amp;YEAR($K$29)+1)</f>
        <v>#N/A</v>
      </c>
      <c r="M29" s="437" t="e">
        <f>IF($L$29=$I$2,$E$25,0)</f>
        <v>#N/A</v>
      </c>
      <c r="N29" s="437" t="e">
        <f>IF($J$29=$I$2,ABS($E$23),0)</f>
        <v>#N/A</v>
      </c>
      <c r="O29" s="439"/>
      <c r="P29" s="423"/>
      <c r="Q29" s="423"/>
      <c r="R29" s="425"/>
      <c r="S29" s="373"/>
    </row>
    <row r="30" spans="1:19" ht="20.25" customHeight="1" x14ac:dyDescent="0.2">
      <c r="A30" s="374"/>
      <c r="B30" s="374"/>
      <c r="C30" s="374"/>
      <c r="D30" s="375"/>
      <c r="F30" s="376"/>
      <c r="G30" s="376"/>
      <c r="H30" s="376"/>
      <c r="I30" s="376"/>
    </row>
    <row r="31" spans="1:19" ht="87.75" customHeight="1" x14ac:dyDescent="0.25">
      <c r="A31" s="571" t="s">
        <v>1262</v>
      </c>
      <c r="B31" s="572"/>
      <c r="C31" s="572"/>
      <c r="D31" s="572"/>
      <c r="E31" s="572"/>
      <c r="F31" s="572"/>
      <c r="G31" s="572"/>
      <c r="H31" s="572"/>
      <c r="I31" s="573"/>
      <c r="J31" s="377" t="s">
        <v>1263</v>
      </c>
      <c r="K31" s="378" t="e">
        <f>LEFT($I$2,4)+1&amp;"–"&amp;RIGHT($I$2,4)+1</f>
        <v>#VALUE!</v>
      </c>
    </row>
    <row r="32" spans="1:19" ht="66" customHeight="1" x14ac:dyDescent="0.25">
      <c r="A32" s="379" t="s">
        <v>802</v>
      </c>
      <c r="B32" s="380"/>
      <c r="C32" s="381" t="s">
        <v>803</v>
      </c>
      <c r="D32" s="379" t="s">
        <v>804</v>
      </c>
      <c r="E32" s="379" t="s">
        <v>805</v>
      </c>
      <c r="F32" s="380" t="str">
        <f>IF(E15="Beginning","Beginning Monthly Obligation Balance","Ending Monthly Obligation Balance")</f>
        <v>Ending Monthly Obligation Balance</v>
      </c>
      <c r="G32" s="380" t="s">
        <v>806</v>
      </c>
      <c r="H32" s="380" t="s">
        <v>807</v>
      </c>
      <c r="I32" s="380" t="s">
        <v>808</v>
      </c>
      <c r="J32" s="382" t="s">
        <v>1264</v>
      </c>
    </row>
    <row r="33" spans="1:17" ht="20.25" customHeight="1" x14ac:dyDescent="0.2">
      <c r="A33" s="395">
        <v>44743</v>
      </c>
      <c r="B33" s="383">
        <f>IF(C33&gt;0,C33*-1,C33)</f>
        <v>0</v>
      </c>
      <c r="C33" s="384"/>
      <c r="D33" s="392">
        <f>IF(C33&lt;&gt;"",IF(E15="Beginning",0,$E$22*($E$7/12)),0)</f>
        <v>0</v>
      </c>
      <c r="E33" s="393">
        <f t="shared" ref="E33:E96" si="0">C33-D33</f>
        <v>0</v>
      </c>
      <c r="F33" s="392">
        <f>IF(C33&lt;&gt;"",$E$22-E33,0)</f>
        <v>0</v>
      </c>
      <c r="G33" s="392">
        <f>IF(C33&lt;&gt;"",$E$24/$E$29,0)</f>
        <v>0</v>
      </c>
      <c r="H33" s="392">
        <f>IF(C33&lt;&gt;"",G33,0)</f>
        <v>0</v>
      </c>
      <c r="I33" s="392">
        <f>IF(C33&lt;&gt;"",$E$24-H33,0)</f>
        <v>0</v>
      </c>
      <c r="J33" s="364" t="str">
        <f>IF(OR(MONTH(A33)=1,MONTH(A33)=2,MONTH(A33)=3,MONTH(A33)=4,MONTH(A33)=5,MONTH(A33)=6),YEAR(A33)-1&amp;"–"&amp;YEAR(A33),YEAR(A33)&amp;"–"&amp;YEAR(A33)+1)</f>
        <v>2022–2023</v>
      </c>
      <c r="Q33" s="385"/>
    </row>
    <row r="34" spans="1:17" ht="20.25" customHeight="1" x14ac:dyDescent="0.2">
      <c r="A34" s="395">
        <v>44774</v>
      </c>
      <c r="B34" s="383">
        <f t="shared" ref="B34:B97" si="1">IF(C34&gt;0,C34*-1,C34)</f>
        <v>0</v>
      </c>
      <c r="C34" s="384"/>
      <c r="D34" s="392">
        <f t="shared" ref="D34:D97" si="2">IF(C34="",0,IF($E$15="Beginning",IF(C33&lt;&gt;"",$F33*$E$7/12,0),IF(C33&lt;&gt;"",$F33*$E$7/12,$E$22*$E$7/12)))</f>
        <v>0</v>
      </c>
      <c r="E34" s="393">
        <f t="shared" si="0"/>
        <v>0</v>
      </c>
      <c r="F34" s="392">
        <f t="shared" ref="F34:F97" si="3">IF(C34="",0,IF(C33="",$E$22-E34,IF(C34&lt;&gt;"",F33-E34)))</f>
        <v>0</v>
      </c>
      <c r="G34" s="392" t="e">
        <f>IF(AND(C34&lt;&gt;"",G33&lt;E$24),$E$24/$E$29,0)</f>
        <v>#N/A</v>
      </c>
      <c r="H34" s="392">
        <f t="shared" ref="H34:H97" si="4">IF(C34&lt;&gt;"",G34+H33,0)</f>
        <v>0</v>
      </c>
      <c r="I34" s="392">
        <f>IF(C34&lt;&gt;"",$E$24-H34,0)</f>
        <v>0</v>
      </c>
      <c r="J34" s="364" t="str">
        <f t="shared" ref="J34:J97" si="5">IF(OR(MONTH(A34)=1,MONTH(A34)=2,MONTH(A34)=3,MONTH(A34)=4,MONTH(A34)=5,MONTH(A34)=6),YEAR(A34)-1&amp;"–"&amp;YEAR(A34),YEAR(A34)&amp;"–"&amp;YEAR(A34)+1)</f>
        <v>2022–2023</v>
      </c>
      <c r="Q34" s="385"/>
    </row>
    <row r="35" spans="1:17" ht="20.25" customHeight="1" x14ac:dyDescent="0.2">
      <c r="A35" s="395">
        <v>44805</v>
      </c>
      <c r="B35" s="383">
        <f t="shared" si="1"/>
        <v>0</v>
      </c>
      <c r="C35" s="384"/>
      <c r="D35" s="392">
        <f t="shared" si="2"/>
        <v>0</v>
      </c>
      <c r="E35" s="393">
        <f t="shared" si="0"/>
        <v>0</v>
      </c>
      <c r="F35" s="392">
        <f t="shared" si="3"/>
        <v>0</v>
      </c>
      <c r="G35" s="392" t="e">
        <f>IF(AND(C35&lt;&gt;"",SUM(G$33:G34)&lt;E$24),$E$24/$E$29,0)</f>
        <v>#N/A</v>
      </c>
      <c r="H35" s="392">
        <f t="shared" si="4"/>
        <v>0</v>
      </c>
      <c r="I35" s="392">
        <f>IF(C35&lt;&gt;"",$E$24-H35,0)</f>
        <v>0</v>
      </c>
      <c r="J35" s="364" t="str">
        <f t="shared" si="5"/>
        <v>2022–2023</v>
      </c>
      <c r="Q35" s="385"/>
    </row>
    <row r="36" spans="1:17" ht="20.25" customHeight="1" x14ac:dyDescent="0.2">
      <c r="A36" s="395">
        <v>44835</v>
      </c>
      <c r="B36" s="383">
        <f t="shared" si="1"/>
        <v>0</v>
      </c>
      <c r="C36" s="384"/>
      <c r="D36" s="392">
        <f t="shared" si="2"/>
        <v>0</v>
      </c>
      <c r="E36" s="393">
        <f t="shared" si="0"/>
        <v>0</v>
      </c>
      <c r="F36" s="392">
        <f t="shared" si="3"/>
        <v>0</v>
      </c>
      <c r="G36" s="392" t="e">
        <f>IF(AND(C36&lt;&gt;"",SUM(G$33:G35)&lt;E$24),$E$24/$E$29,0)</f>
        <v>#N/A</v>
      </c>
      <c r="H36" s="392">
        <f t="shared" si="4"/>
        <v>0</v>
      </c>
      <c r="I36" s="392">
        <f t="shared" ref="I36:I99" si="6">IF(C36&lt;&gt;"",$E$24-H36,0)</f>
        <v>0</v>
      </c>
      <c r="J36" s="364" t="str">
        <f t="shared" si="5"/>
        <v>2022–2023</v>
      </c>
      <c r="Q36" s="385"/>
    </row>
    <row r="37" spans="1:17" ht="20.25" customHeight="1" x14ac:dyDescent="0.2">
      <c r="A37" s="395">
        <v>44866</v>
      </c>
      <c r="B37" s="383">
        <f t="shared" si="1"/>
        <v>0</v>
      </c>
      <c r="C37" s="384"/>
      <c r="D37" s="392">
        <f t="shared" si="2"/>
        <v>0</v>
      </c>
      <c r="E37" s="393">
        <f t="shared" si="0"/>
        <v>0</v>
      </c>
      <c r="F37" s="392">
        <f t="shared" si="3"/>
        <v>0</v>
      </c>
      <c r="G37" s="392" t="e">
        <f>IF(AND(C37&lt;&gt;"",SUM(G$33:G36)&lt;E$24),$E$24/$E$29,0)</f>
        <v>#N/A</v>
      </c>
      <c r="H37" s="392">
        <f t="shared" si="4"/>
        <v>0</v>
      </c>
      <c r="I37" s="392">
        <f t="shared" si="6"/>
        <v>0</v>
      </c>
      <c r="J37" s="364" t="str">
        <f t="shared" si="5"/>
        <v>2022–2023</v>
      </c>
      <c r="L37" s="386"/>
      <c r="N37" s="387"/>
      <c r="Q37" s="385"/>
    </row>
    <row r="38" spans="1:17" ht="20.25" customHeight="1" x14ac:dyDescent="0.2">
      <c r="A38" s="395">
        <v>44896</v>
      </c>
      <c r="B38" s="383">
        <f t="shared" si="1"/>
        <v>0</v>
      </c>
      <c r="C38" s="384"/>
      <c r="D38" s="392">
        <f t="shared" si="2"/>
        <v>0</v>
      </c>
      <c r="E38" s="393">
        <f t="shared" si="0"/>
        <v>0</v>
      </c>
      <c r="F38" s="392">
        <f t="shared" si="3"/>
        <v>0</v>
      </c>
      <c r="G38" s="392" t="e">
        <f>IF(AND(C38&lt;&gt;"",SUM(G$33:G37)&lt;E$24),$E$24/$E$29,0)</f>
        <v>#N/A</v>
      </c>
      <c r="H38" s="392">
        <f t="shared" si="4"/>
        <v>0</v>
      </c>
      <c r="I38" s="392">
        <f t="shared" si="6"/>
        <v>0</v>
      </c>
      <c r="J38" s="364" t="str">
        <f t="shared" si="5"/>
        <v>2022–2023</v>
      </c>
      <c r="N38" s="387"/>
      <c r="Q38" s="385"/>
    </row>
    <row r="39" spans="1:17" ht="20.25" customHeight="1" x14ac:dyDescent="0.2">
      <c r="A39" s="395">
        <v>44927</v>
      </c>
      <c r="B39" s="383">
        <f t="shared" si="1"/>
        <v>0</v>
      </c>
      <c r="C39" s="384"/>
      <c r="D39" s="392">
        <f t="shared" si="2"/>
        <v>0</v>
      </c>
      <c r="E39" s="393">
        <f t="shared" si="0"/>
        <v>0</v>
      </c>
      <c r="F39" s="392">
        <f t="shared" si="3"/>
        <v>0</v>
      </c>
      <c r="G39" s="392" t="e">
        <f>IF(AND(C39&lt;&gt;"",SUM(G$33:G38)&lt;E$24),$E$24/$E$29,0)</f>
        <v>#N/A</v>
      </c>
      <c r="H39" s="392">
        <f t="shared" si="4"/>
        <v>0</v>
      </c>
      <c r="I39" s="392">
        <f t="shared" si="6"/>
        <v>0</v>
      </c>
      <c r="J39" s="364" t="str">
        <f t="shared" si="5"/>
        <v>2022–2023</v>
      </c>
      <c r="N39" s="387"/>
      <c r="Q39" s="385"/>
    </row>
    <row r="40" spans="1:17" ht="20.25" customHeight="1" x14ac:dyDescent="0.2">
      <c r="A40" s="395">
        <v>44958</v>
      </c>
      <c r="B40" s="383">
        <f t="shared" si="1"/>
        <v>0</v>
      </c>
      <c r="C40" s="384"/>
      <c r="D40" s="392">
        <f t="shared" si="2"/>
        <v>0</v>
      </c>
      <c r="E40" s="393">
        <f t="shared" si="0"/>
        <v>0</v>
      </c>
      <c r="F40" s="392">
        <f t="shared" si="3"/>
        <v>0</v>
      </c>
      <c r="G40" s="392" t="e">
        <f>IF(AND(C40&lt;&gt;"",SUM(G$33:G39)&lt;E$24),$E$24/$E$29,0)</f>
        <v>#N/A</v>
      </c>
      <c r="H40" s="392">
        <f t="shared" si="4"/>
        <v>0</v>
      </c>
      <c r="I40" s="392">
        <f t="shared" si="6"/>
        <v>0</v>
      </c>
      <c r="J40" s="364" t="str">
        <f t="shared" si="5"/>
        <v>2022–2023</v>
      </c>
      <c r="N40" s="387"/>
      <c r="Q40" s="385"/>
    </row>
    <row r="41" spans="1:17" ht="20.25" customHeight="1" x14ac:dyDescent="0.2">
      <c r="A41" s="395">
        <v>44986</v>
      </c>
      <c r="B41" s="383">
        <f t="shared" si="1"/>
        <v>0</v>
      </c>
      <c r="C41" s="384"/>
      <c r="D41" s="392">
        <f t="shared" si="2"/>
        <v>0</v>
      </c>
      <c r="E41" s="393">
        <f t="shared" si="0"/>
        <v>0</v>
      </c>
      <c r="F41" s="392">
        <f t="shared" si="3"/>
        <v>0</v>
      </c>
      <c r="G41" s="392" t="e">
        <f>IF(AND(C41&lt;&gt;"",SUM(G$33:G40)&lt;E$24),$E$24/$E$29,0)</f>
        <v>#N/A</v>
      </c>
      <c r="H41" s="392">
        <f t="shared" si="4"/>
        <v>0</v>
      </c>
      <c r="I41" s="392">
        <f t="shared" si="6"/>
        <v>0</v>
      </c>
      <c r="J41" s="364" t="str">
        <f t="shared" si="5"/>
        <v>2022–2023</v>
      </c>
      <c r="N41" s="387"/>
      <c r="Q41" s="385"/>
    </row>
    <row r="42" spans="1:17" ht="20.25" customHeight="1" x14ac:dyDescent="0.2">
      <c r="A42" s="395">
        <v>45017</v>
      </c>
      <c r="B42" s="383">
        <f t="shared" si="1"/>
        <v>0</v>
      </c>
      <c r="C42" s="388"/>
      <c r="D42" s="392">
        <f t="shared" si="2"/>
        <v>0</v>
      </c>
      <c r="E42" s="393">
        <f t="shared" si="0"/>
        <v>0</v>
      </c>
      <c r="F42" s="392">
        <f t="shared" si="3"/>
        <v>0</v>
      </c>
      <c r="G42" s="392" t="e">
        <f>IF(AND(C42&lt;&gt;"",SUM(G$33:G41)&lt;E$24),$E$24/$E$29,0)</f>
        <v>#N/A</v>
      </c>
      <c r="H42" s="392">
        <f t="shared" si="4"/>
        <v>0</v>
      </c>
      <c r="I42" s="392">
        <f t="shared" si="6"/>
        <v>0</v>
      </c>
      <c r="J42" s="364" t="str">
        <f t="shared" si="5"/>
        <v>2022–2023</v>
      </c>
      <c r="N42" s="387"/>
      <c r="Q42" s="385"/>
    </row>
    <row r="43" spans="1:17" ht="20.25" customHeight="1" x14ac:dyDescent="0.2">
      <c r="A43" s="395">
        <v>45047</v>
      </c>
      <c r="B43" s="383">
        <f t="shared" si="1"/>
        <v>0</v>
      </c>
      <c r="C43" s="388"/>
      <c r="D43" s="392">
        <f t="shared" si="2"/>
        <v>0</v>
      </c>
      <c r="E43" s="393">
        <f t="shared" si="0"/>
        <v>0</v>
      </c>
      <c r="F43" s="392">
        <f t="shared" si="3"/>
        <v>0</v>
      </c>
      <c r="G43" s="392" t="e">
        <f>IF(AND(C43&lt;&gt;"",SUM(G$33:G42)&lt;E$24),$E$24/$E$29,0)</f>
        <v>#N/A</v>
      </c>
      <c r="H43" s="392">
        <f t="shared" si="4"/>
        <v>0</v>
      </c>
      <c r="I43" s="392">
        <f t="shared" si="6"/>
        <v>0</v>
      </c>
      <c r="J43" s="364" t="str">
        <f t="shared" si="5"/>
        <v>2022–2023</v>
      </c>
      <c r="L43" s="389"/>
      <c r="N43" s="387"/>
      <c r="Q43" s="385"/>
    </row>
    <row r="44" spans="1:17" ht="20.25" customHeight="1" x14ac:dyDescent="0.2">
      <c r="A44" s="395">
        <v>45078</v>
      </c>
      <c r="B44" s="383">
        <f t="shared" si="1"/>
        <v>0</v>
      </c>
      <c r="C44" s="388"/>
      <c r="D44" s="392">
        <f t="shared" si="2"/>
        <v>0</v>
      </c>
      <c r="E44" s="393">
        <f t="shared" si="0"/>
        <v>0</v>
      </c>
      <c r="F44" s="394">
        <f t="shared" si="3"/>
        <v>0</v>
      </c>
      <c r="G44" s="392" t="e">
        <f>IF(AND(C44&lt;&gt;"",SUM(G$33:G43)&lt;E$24),$E$24/$E$29,0)</f>
        <v>#N/A</v>
      </c>
      <c r="H44" s="394">
        <f t="shared" si="4"/>
        <v>0</v>
      </c>
      <c r="I44" s="392">
        <f t="shared" si="6"/>
        <v>0</v>
      </c>
      <c r="J44" s="364" t="str">
        <f t="shared" si="5"/>
        <v>2022–2023</v>
      </c>
      <c r="L44" s="389"/>
      <c r="N44" s="387"/>
      <c r="Q44" s="385"/>
    </row>
    <row r="45" spans="1:17" ht="20.25" customHeight="1" x14ac:dyDescent="0.2">
      <c r="A45" s="395">
        <v>45108</v>
      </c>
      <c r="B45" s="383">
        <f t="shared" si="1"/>
        <v>0</v>
      </c>
      <c r="C45" s="388"/>
      <c r="D45" s="392">
        <f t="shared" si="2"/>
        <v>0</v>
      </c>
      <c r="E45" s="393">
        <f t="shared" si="0"/>
        <v>0</v>
      </c>
      <c r="F45" s="394">
        <f t="shared" si="3"/>
        <v>0</v>
      </c>
      <c r="G45" s="392" t="e">
        <f>IF(AND(C45&lt;&gt;"",SUM(G$33:G44)&lt;E$24),$E$24/$E$29,0)</f>
        <v>#N/A</v>
      </c>
      <c r="H45" s="394">
        <f t="shared" si="4"/>
        <v>0</v>
      </c>
      <c r="I45" s="392">
        <f t="shared" si="6"/>
        <v>0</v>
      </c>
      <c r="J45" s="364" t="str">
        <f t="shared" si="5"/>
        <v>2023–2024</v>
      </c>
      <c r="L45" s="389"/>
      <c r="N45" s="387"/>
      <c r="Q45" s="385"/>
    </row>
    <row r="46" spans="1:17" ht="20.25" customHeight="1" x14ac:dyDescent="0.2">
      <c r="A46" s="395">
        <v>45139</v>
      </c>
      <c r="B46" s="383">
        <f t="shared" si="1"/>
        <v>0</v>
      </c>
      <c r="C46" s="388"/>
      <c r="D46" s="392">
        <f t="shared" si="2"/>
        <v>0</v>
      </c>
      <c r="E46" s="393">
        <f t="shared" si="0"/>
        <v>0</v>
      </c>
      <c r="F46" s="394">
        <f t="shared" si="3"/>
        <v>0</v>
      </c>
      <c r="G46" s="392" t="e">
        <f>IF(AND(C46&lt;&gt;"",SUM(G$33:G45)&lt;E$24),$E$24/$E$29,0)</f>
        <v>#N/A</v>
      </c>
      <c r="H46" s="394">
        <f t="shared" si="4"/>
        <v>0</v>
      </c>
      <c r="I46" s="392">
        <f t="shared" si="6"/>
        <v>0</v>
      </c>
      <c r="J46" s="364" t="str">
        <f t="shared" si="5"/>
        <v>2023–2024</v>
      </c>
      <c r="L46" s="389"/>
      <c r="N46" s="387"/>
      <c r="Q46" s="385"/>
    </row>
    <row r="47" spans="1:17" ht="20.25" customHeight="1" x14ac:dyDescent="0.2">
      <c r="A47" s="395">
        <v>45170</v>
      </c>
      <c r="B47" s="383">
        <f t="shared" si="1"/>
        <v>0</v>
      </c>
      <c r="C47" s="388"/>
      <c r="D47" s="392">
        <f t="shared" si="2"/>
        <v>0</v>
      </c>
      <c r="E47" s="393">
        <f t="shared" si="0"/>
        <v>0</v>
      </c>
      <c r="F47" s="394">
        <f t="shared" si="3"/>
        <v>0</v>
      </c>
      <c r="G47" s="392" t="e">
        <f>IF(AND(C47&lt;&gt;"",SUM(G$33:G46)&lt;E$24),$E$24/$E$29,0)</f>
        <v>#N/A</v>
      </c>
      <c r="H47" s="394">
        <f t="shared" si="4"/>
        <v>0</v>
      </c>
      <c r="I47" s="392">
        <f t="shared" si="6"/>
        <v>0</v>
      </c>
      <c r="J47" s="364" t="str">
        <f t="shared" si="5"/>
        <v>2023–2024</v>
      </c>
      <c r="L47" s="389"/>
      <c r="N47" s="387"/>
      <c r="Q47" s="385"/>
    </row>
    <row r="48" spans="1:17" ht="20.25" customHeight="1" x14ac:dyDescent="0.2">
      <c r="A48" s="395">
        <v>45200</v>
      </c>
      <c r="B48" s="383">
        <f t="shared" si="1"/>
        <v>0</v>
      </c>
      <c r="C48" s="388"/>
      <c r="D48" s="392">
        <f t="shared" si="2"/>
        <v>0</v>
      </c>
      <c r="E48" s="393">
        <f t="shared" si="0"/>
        <v>0</v>
      </c>
      <c r="F48" s="394">
        <f t="shared" si="3"/>
        <v>0</v>
      </c>
      <c r="G48" s="392" t="e">
        <f>IF(AND(C48&lt;&gt;"",SUM(G$33:G47)&lt;E$24),$E$24/$E$29,0)</f>
        <v>#N/A</v>
      </c>
      <c r="H48" s="394">
        <f t="shared" si="4"/>
        <v>0</v>
      </c>
      <c r="I48" s="392">
        <f t="shared" si="6"/>
        <v>0</v>
      </c>
      <c r="J48" s="364" t="str">
        <f t="shared" si="5"/>
        <v>2023–2024</v>
      </c>
      <c r="L48" s="389"/>
      <c r="N48" s="387"/>
      <c r="Q48" s="385"/>
    </row>
    <row r="49" spans="1:17" ht="20.25" customHeight="1" x14ac:dyDescent="0.2">
      <c r="A49" s="395">
        <v>45231</v>
      </c>
      <c r="B49" s="383">
        <f t="shared" si="1"/>
        <v>0</v>
      </c>
      <c r="C49" s="388"/>
      <c r="D49" s="392">
        <f t="shared" si="2"/>
        <v>0</v>
      </c>
      <c r="E49" s="393">
        <f t="shared" si="0"/>
        <v>0</v>
      </c>
      <c r="F49" s="394">
        <f t="shared" si="3"/>
        <v>0</v>
      </c>
      <c r="G49" s="392" t="e">
        <f>IF(AND(C49&lt;&gt;"",SUM(G$33:G48)&lt;E$24),$E$24/$E$29,0)</f>
        <v>#N/A</v>
      </c>
      <c r="H49" s="394">
        <f t="shared" si="4"/>
        <v>0</v>
      </c>
      <c r="I49" s="392">
        <f t="shared" si="6"/>
        <v>0</v>
      </c>
      <c r="J49" s="364" t="str">
        <f t="shared" si="5"/>
        <v>2023–2024</v>
      </c>
      <c r="L49" s="389"/>
      <c r="N49" s="387"/>
      <c r="Q49" s="385"/>
    </row>
    <row r="50" spans="1:17" ht="20.25" customHeight="1" x14ac:dyDescent="0.2">
      <c r="A50" s="395">
        <v>45261</v>
      </c>
      <c r="B50" s="383">
        <f t="shared" si="1"/>
        <v>0</v>
      </c>
      <c r="C50" s="388"/>
      <c r="D50" s="392">
        <f t="shared" si="2"/>
        <v>0</v>
      </c>
      <c r="E50" s="393">
        <f t="shared" si="0"/>
        <v>0</v>
      </c>
      <c r="F50" s="394">
        <f t="shared" si="3"/>
        <v>0</v>
      </c>
      <c r="G50" s="392" t="e">
        <f>IF(AND(C50&lt;&gt;"",SUM(G$33:G49)&lt;E$24),$E$24/$E$29,0)</f>
        <v>#N/A</v>
      </c>
      <c r="H50" s="394">
        <f t="shared" si="4"/>
        <v>0</v>
      </c>
      <c r="I50" s="392">
        <f t="shared" si="6"/>
        <v>0</v>
      </c>
      <c r="J50" s="364" t="str">
        <f t="shared" si="5"/>
        <v>2023–2024</v>
      </c>
      <c r="L50" s="389"/>
      <c r="N50" s="387"/>
      <c r="Q50" s="385"/>
    </row>
    <row r="51" spans="1:17" ht="20.25" customHeight="1" x14ac:dyDescent="0.2">
      <c r="A51" s="395">
        <v>45292</v>
      </c>
      <c r="B51" s="383">
        <f t="shared" si="1"/>
        <v>0</v>
      </c>
      <c r="C51" s="388"/>
      <c r="D51" s="392">
        <f t="shared" si="2"/>
        <v>0</v>
      </c>
      <c r="E51" s="393">
        <f t="shared" si="0"/>
        <v>0</v>
      </c>
      <c r="F51" s="394">
        <f t="shared" si="3"/>
        <v>0</v>
      </c>
      <c r="G51" s="392" t="e">
        <f>IF(AND(C51&lt;&gt;"",SUM(G$33:G50)&lt;E$24),$E$24/$E$29,0)</f>
        <v>#N/A</v>
      </c>
      <c r="H51" s="394">
        <f t="shared" si="4"/>
        <v>0</v>
      </c>
      <c r="I51" s="392">
        <f t="shared" si="6"/>
        <v>0</v>
      </c>
      <c r="J51" s="364" t="str">
        <f t="shared" si="5"/>
        <v>2023–2024</v>
      </c>
      <c r="L51" s="389"/>
      <c r="N51" s="387"/>
      <c r="Q51" s="385"/>
    </row>
    <row r="52" spans="1:17" ht="20.25" customHeight="1" x14ac:dyDescent="0.2">
      <c r="A52" s="395">
        <v>45323</v>
      </c>
      <c r="B52" s="383">
        <f t="shared" si="1"/>
        <v>0</v>
      </c>
      <c r="C52" s="388"/>
      <c r="D52" s="392">
        <f t="shared" si="2"/>
        <v>0</v>
      </c>
      <c r="E52" s="393">
        <f t="shared" si="0"/>
        <v>0</v>
      </c>
      <c r="F52" s="394">
        <f t="shared" si="3"/>
        <v>0</v>
      </c>
      <c r="G52" s="392" t="e">
        <f>IF(AND(C52&lt;&gt;"",SUM(G$33:G51)&lt;E$24),$E$24/$E$29,0)</f>
        <v>#N/A</v>
      </c>
      <c r="H52" s="394">
        <f t="shared" si="4"/>
        <v>0</v>
      </c>
      <c r="I52" s="392">
        <f t="shared" si="6"/>
        <v>0</v>
      </c>
      <c r="J52" s="364" t="str">
        <f t="shared" si="5"/>
        <v>2023–2024</v>
      </c>
      <c r="L52" s="389"/>
      <c r="N52" s="387"/>
      <c r="Q52" s="385"/>
    </row>
    <row r="53" spans="1:17" ht="20.25" customHeight="1" x14ac:dyDescent="0.2">
      <c r="A53" s="395">
        <v>45352</v>
      </c>
      <c r="B53" s="383">
        <f t="shared" si="1"/>
        <v>0</v>
      </c>
      <c r="C53" s="388"/>
      <c r="D53" s="392">
        <f t="shared" si="2"/>
        <v>0</v>
      </c>
      <c r="E53" s="393">
        <f t="shared" si="0"/>
        <v>0</v>
      </c>
      <c r="F53" s="394">
        <f t="shared" si="3"/>
        <v>0</v>
      </c>
      <c r="G53" s="392" t="e">
        <f>IF(AND(C53&lt;&gt;"",SUM(G$33:G52)&lt;E$24),$E$24/$E$29,0)</f>
        <v>#N/A</v>
      </c>
      <c r="H53" s="394">
        <f t="shared" si="4"/>
        <v>0</v>
      </c>
      <c r="I53" s="392">
        <f t="shared" si="6"/>
        <v>0</v>
      </c>
      <c r="J53" s="364" t="str">
        <f t="shared" si="5"/>
        <v>2023–2024</v>
      </c>
      <c r="L53" s="389"/>
      <c r="N53" s="387"/>
      <c r="Q53" s="385"/>
    </row>
    <row r="54" spans="1:17" ht="20.25" customHeight="1" x14ac:dyDescent="0.2">
      <c r="A54" s="395">
        <v>45383</v>
      </c>
      <c r="B54" s="383">
        <f t="shared" si="1"/>
        <v>0</v>
      </c>
      <c r="C54" s="388"/>
      <c r="D54" s="392">
        <f t="shared" si="2"/>
        <v>0</v>
      </c>
      <c r="E54" s="393">
        <f t="shared" si="0"/>
        <v>0</v>
      </c>
      <c r="F54" s="394">
        <f t="shared" si="3"/>
        <v>0</v>
      </c>
      <c r="G54" s="392" t="e">
        <f>IF(AND(C54&lt;&gt;"",SUM(G$33:G53)&lt;E$24),$E$24/$E$29,0)</f>
        <v>#N/A</v>
      </c>
      <c r="H54" s="394">
        <f t="shared" si="4"/>
        <v>0</v>
      </c>
      <c r="I54" s="392">
        <f t="shared" si="6"/>
        <v>0</v>
      </c>
      <c r="J54" s="364" t="str">
        <f t="shared" si="5"/>
        <v>2023–2024</v>
      </c>
      <c r="L54" s="389"/>
      <c r="N54" s="387"/>
      <c r="Q54" s="385"/>
    </row>
    <row r="55" spans="1:17" ht="20.25" customHeight="1" x14ac:dyDescent="0.2">
      <c r="A55" s="395">
        <v>45413</v>
      </c>
      <c r="B55" s="383">
        <f t="shared" si="1"/>
        <v>0</v>
      </c>
      <c r="C55" s="388"/>
      <c r="D55" s="392">
        <f t="shared" si="2"/>
        <v>0</v>
      </c>
      <c r="E55" s="393">
        <f t="shared" si="0"/>
        <v>0</v>
      </c>
      <c r="F55" s="394">
        <f t="shared" si="3"/>
        <v>0</v>
      </c>
      <c r="G55" s="392" t="e">
        <f>IF(AND(C55&lt;&gt;"",SUM(G$33:G54)&lt;E$24),$E$24/$E$29,0)</f>
        <v>#N/A</v>
      </c>
      <c r="H55" s="394">
        <f t="shared" si="4"/>
        <v>0</v>
      </c>
      <c r="I55" s="392">
        <f t="shared" si="6"/>
        <v>0</v>
      </c>
      <c r="J55" s="364" t="str">
        <f t="shared" si="5"/>
        <v>2023–2024</v>
      </c>
      <c r="L55" s="389"/>
      <c r="N55" s="387"/>
      <c r="Q55" s="385"/>
    </row>
    <row r="56" spans="1:17" ht="20.25" customHeight="1" x14ac:dyDescent="0.2">
      <c r="A56" s="395">
        <v>45444</v>
      </c>
      <c r="B56" s="383">
        <f t="shared" si="1"/>
        <v>0</v>
      </c>
      <c r="C56" s="388"/>
      <c r="D56" s="392">
        <f t="shared" si="2"/>
        <v>0</v>
      </c>
      <c r="E56" s="393">
        <f t="shared" si="0"/>
        <v>0</v>
      </c>
      <c r="F56" s="394">
        <f t="shared" si="3"/>
        <v>0</v>
      </c>
      <c r="G56" s="392" t="e">
        <f>IF(AND(C56&lt;&gt;"",SUM(G$33:G55)&lt;E$24),$E$24/$E$29,0)</f>
        <v>#N/A</v>
      </c>
      <c r="H56" s="394">
        <f t="shared" si="4"/>
        <v>0</v>
      </c>
      <c r="I56" s="392">
        <f t="shared" si="6"/>
        <v>0</v>
      </c>
      <c r="J56" s="364" t="str">
        <f t="shared" si="5"/>
        <v>2023–2024</v>
      </c>
      <c r="L56" s="389"/>
      <c r="N56" s="387"/>
      <c r="Q56" s="385"/>
    </row>
    <row r="57" spans="1:17" ht="20.25" customHeight="1" x14ac:dyDescent="0.2">
      <c r="A57" s="395">
        <v>45474</v>
      </c>
      <c r="B57" s="383">
        <f t="shared" si="1"/>
        <v>0</v>
      </c>
      <c r="C57" s="388"/>
      <c r="D57" s="392">
        <f t="shared" si="2"/>
        <v>0</v>
      </c>
      <c r="E57" s="393">
        <f t="shared" si="0"/>
        <v>0</v>
      </c>
      <c r="F57" s="394">
        <f t="shared" si="3"/>
        <v>0</v>
      </c>
      <c r="G57" s="392" t="e">
        <f>IF(AND(C57&lt;&gt;"",SUM(G$33:G56)&lt;E$24),$E$24/$E$29,0)</f>
        <v>#N/A</v>
      </c>
      <c r="H57" s="392">
        <f t="shared" si="4"/>
        <v>0</v>
      </c>
      <c r="I57" s="392">
        <f t="shared" si="6"/>
        <v>0</v>
      </c>
      <c r="J57" s="364" t="str">
        <f t="shared" si="5"/>
        <v>2024–2025</v>
      </c>
      <c r="L57" s="389"/>
      <c r="N57" s="387"/>
      <c r="Q57" s="385"/>
    </row>
    <row r="58" spans="1:17" ht="20.25" customHeight="1" x14ac:dyDescent="0.2">
      <c r="A58" s="395">
        <v>45505</v>
      </c>
      <c r="B58" s="383">
        <f t="shared" si="1"/>
        <v>0</v>
      </c>
      <c r="C58" s="388"/>
      <c r="D58" s="392">
        <f t="shared" si="2"/>
        <v>0</v>
      </c>
      <c r="E58" s="393">
        <f t="shared" si="0"/>
        <v>0</v>
      </c>
      <c r="F58" s="394">
        <f t="shared" si="3"/>
        <v>0</v>
      </c>
      <c r="G58" s="392" t="e">
        <f>IF(AND(C58&lt;&gt;"",SUM(G$33:G57)&lt;E$24),$E$24/$E$29,0)</f>
        <v>#N/A</v>
      </c>
      <c r="H58" s="392">
        <f t="shared" si="4"/>
        <v>0</v>
      </c>
      <c r="I58" s="392">
        <f t="shared" si="6"/>
        <v>0</v>
      </c>
      <c r="J58" s="364" t="str">
        <f t="shared" si="5"/>
        <v>2024–2025</v>
      </c>
      <c r="L58" s="389"/>
      <c r="N58" s="387"/>
      <c r="Q58" s="385"/>
    </row>
    <row r="59" spans="1:17" ht="20.25" customHeight="1" x14ac:dyDescent="0.2">
      <c r="A59" s="395">
        <v>45536</v>
      </c>
      <c r="B59" s="383">
        <f t="shared" si="1"/>
        <v>0</v>
      </c>
      <c r="C59" s="388"/>
      <c r="D59" s="392">
        <f t="shared" si="2"/>
        <v>0</v>
      </c>
      <c r="E59" s="393">
        <f t="shared" si="0"/>
        <v>0</v>
      </c>
      <c r="F59" s="394">
        <f t="shared" si="3"/>
        <v>0</v>
      </c>
      <c r="G59" s="392" t="e">
        <f>IF(AND(C59&lt;&gt;"",SUM(G$33:G58)&lt;E$24),$E$24/$E$29,0)</f>
        <v>#N/A</v>
      </c>
      <c r="H59" s="392">
        <f t="shared" si="4"/>
        <v>0</v>
      </c>
      <c r="I59" s="392">
        <f t="shared" si="6"/>
        <v>0</v>
      </c>
      <c r="J59" s="364" t="str">
        <f t="shared" si="5"/>
        <v>2024–2025</v>
      </c>
      <c r="L59" s="389"/>
      <c r="N59" s="387"/>
      <c r="Q59" s="385"/>
    </row>
    <row r="60" spans="1:17" ht="20.25" customHeight="1" x14ac:dyDescent="0.2">
      <c r="A60" s="395">
        <v>45566</v>
      </c>
      <c r="B60" s="383">
        <f t="shared" si="1"/>
        <v>0</v>
      </c>
      <c r="C60" s="388"/>
      <c r="D60" s="392">
        <f t="shared" si="2"/>
        <v>0</v>
      </c>
      <c r="E60" s="393">
        <f t="shared" si="0"/>
        <v>0</v>
      </c>
      <c r="F60" s="394">
        <f t="shared" si="3"/>
        <v>0</v>
      </c>
      <c r="G60" s="392" t="e">
        <f>IF(AND(C60&lt;&gt;"",SUM(G$33:G59)&lt;E$24),$E$24/$E$29,0)</f>
        <v>#N/A</v>
      </c>
      <c r="H60" s="392">
        <f t="shared" si="4"/>
        <v>0</v>
      </c>
      <c r="I60" s="392">
        <f t="shared" si="6"/>
        <v>0</v>
      </c>
      <c r="J60" s="364" t="str">
        <f t="shared" si="5"/>
        <v>2024–2025</v>
      </c>
      <c r="L60" s="389"/>
      <c r="N60" s="387"/>
      <c r="Q60" s="385"/>
    </row>
    <row r="61" spans="1:17" ht="20.25" customHeight="1" x14ac:dyDescent="0.2">
      <c r="A61" s="395">
        <v>45597</v>
      </c>
      <c r="B61" s="383">
        <f t="shared" si="1"/>
        <v>0</v>
      </c>
      <c r="C61" s="388"/>
      <c r="D61" s="392">
        <f t="shared" si="2"/>
        <v>0</v>
      </c>
      <c r="E61" s="393">
        <f t="shared" si="0"/>
        <v>0</v>
      </c>
      <c r="F61" s="392">
        <f t="shared" si="3"/>
        <v>0</v>
      </c>
      <c r="G61" s="392" t="e">
        <f>IF(AND(C61&lt;&gt;"",SUM(G$33:G60)&lt;E$24),$E$24/$E$29,0)</f>
        <v>#N/A</v>
      </c>
      <c r="H61" s="392">
        <f t="shared" si="4"/>
        <v>0</v>
      </c>
      <c r="I61" s="392">
        <f t="shared" si="6"/>
        <v>0</v>
      </c>
      <c r="J61" s="364" t="str">
        <f t="shared" si="5"/>
        <v>2024–2025</v>
      </c>
      <c r="L61" s="389"/>
      <c r="N61" s="387"/>
      <c r="Q61" s="385"/>
    </row>
    <row r="62" spans="1:17" ht="20.25" customHeight="1" x14ac:dyDescent="0.2">
      <c r="A62" s="395">
        <v>45627</v>
      </c>
      <c r="B62" s="383">
        <f t="shared" si="1"/>
        <v>0</v>
      </c>
      <c r="C62" s="388"/>
      <c r="D62" s="392">
        <f t="shared" si="2"/>
        <v>0</v>
      </c>
      <c r="E62" s="393">
        <f t="shared" si="0"/>
        <v>0</v>
      </c>
      <c r="F62" s="392">
        <f t="shared" si="3"/>
        <v>0</v>
      </c>
      <c r="G62" s="392" t="e">
        <f>IF(AND(C62&lt;&gt;"",SUM(G$33:G61)&lt;E$24),$E$24/$E$29,0)</f>
        <v>#N/A</v>
      </c>
      <c r="H62" s="392">
        <f t="shared" si="4"/>
        <v>0</v>
      </c>
      <c r="I62" s="392">
        <f t="shared" si="6"/>
        <v>0</v>
      </c>
      <c r="J62" s="364" t="str">
        <f t="shared" si="5"/>
        <v>2024–2025</v>
      </c>
      <c r="L62" s="389"/>
      <c r="N62" s="387"/>
      <c r="Q62" s="385"/>
    </row>
    <row r="63" spans="1:17" ht="20.25" customHeight="1" x14ac:dyDescent="0.2">
      <c r="A63" s="395">
        <v>45658</v>
      </c>
      <c r="B63" s="383">
        <f t="shared" si="1"/>
        <v>0</v>
      </c>
      <c r="C63" s="388"/>
      <c r="D63" s="392">
        <f t="shared" si="2"/>
        <v>0</v>
      </c>
      <c r="E63" s="393">
        <f t="shared" si="0"/>
        <v>0</v>
      </c>
      <c r="F63" s="392">
        <f t="shared" si="3"/>
        <v>0</v>
      </c>
      <c r="G63" s="392" t="e">
        <f>IF(AND(C63&lt;&gt;"",SUM(G$33:G62)&lt;E$24),$E$24/$E$29,0)</f>
        <v>#N/A</v>
      </c>
      <c r="H63" s="392">
        <f t="shared" si="4"/>
        <v>0</v>
      </c>
      <c r="I63" s="392">
        <f t="shared" si="6"/>
        <v>0</v>
      </c>
      <c r="J63" s="364" t="str">
        <f t="shared" si="5"/>
        <v>2024–2025</v>
      </c>
      <c r="L63" s="389"/>
      <c r="N63" s="387"/>
      <c r="Q63" s="385"/>
    </row>
    <row r="64" spans="1:17" ht="20.25" customHeight="1" x14ac:dyDescent="0.2">
      <c r="A64" s="395">
        <v>45689</v>
      </c>
      <c r="B64" s="383">
        <f t="shared" si="1"/>
        <v>0</v>
      </c>
      <c r="C64" s="388"/>
      <c r="D64" s="392">
        <f t="shared" si="2"/>
        <v>0</v>
      </c>
      <c r="E64" s="393">
        <f t="shared" si="0"/>
        <v>0</v>
      </c>
      <c r="F64" s="392">
        <f t="shared" si="3"/>
        <v>0</v>
      </c>
      <c r="G64" s="392" t="e">
        <f>IF(AND(C64&lt;&gt;"",SUM(G$33:G63)&lt;E$24),$E$24/$E$29,0)</f>
        <v>#N/A</v>
      </c>
      <c r="H64" s="392">
        <f t="shared" si="4"/>
        <v>0</v>
      </c>
      <c r="I64" s="392">
        <f t="shared" si="6"/>
        <v>0</v>
      </c>
      <c r="J64" s="364" t="str">
        <f t="shared" si="5"/>
        <v>2024–2025</v>
      </c>
      <c r="L64" s="389"/>
      <c r="N64" s="387"/>
      <c r="Q64" s="385"/>
    </row>
    <row r="65" spans="1:17" ht="20.25" customHeight="1" x14ac:dyDescent="0.2">
      <c r="A65" s="395">
        <v>45717</v>
      </c>
      <c r="B65" s="383">
        <f t="shared" si="1"/>
        <v>0</v>
      </c>
      <c r="C65" s="388"/>
      <c r="D65" s="392">
        <f t="shared" si="2"/>
        <v>0</v>
      </c>
      <c r="E65" s="393">
        <f t="shared" si="0"/>
        <v>0</v>
      </c>
      <c r="F65" s="392">
        <f t="shared" si="3"/>
        <v>0</v>
      </c>
      <c r="G65" s="392" t="e">
        <f>IF(AND(C65&lt;&gt;"",SUM(G$33:G64)&lt;E$24),$E$24/$E$29,0)</f>
        <v>#N/A</v>
      </c>
      <c r="H65" s="392">
        <f t="shared" si="4"/>
        <v>0</v>
      </c>
      <c r="I65" s="392">
        <f t="shared" si="6"/>
        <v>0</v>
      </c>
      <c r="J65" s="364" t="str">
        <f t="shared" si="5"/>
        <v>2024–2025</v>
      </c>
      <c r="L65" s="389"/>
      <c r="N65" s="387"/>
      <c r="Q65" s="385"/>
    </row>
    <row r="66" spans="1:17" ht="20.25" customHeight="1" x14ac:dyDescent="0.2">
      <c r="A66" s="395">
        <v>45748</v>
      </c>
      <c r="B66" s="383">
        <f t="shared" si="1"/>
        <v>0</v>
      </c>
      <c r="C66" s="388"/>
      <c r="D66" s="392">
        <f t="shared" si="2"/>
        <v>0</v>
      </c>
      <c r="E66" s="393">
        <f t="shared" si="0"/>
        <v>0</v>
      </c>
      <c r="F66" s="392">
        <f t="shared" si="3"/>
        <v>0</v>
      </c>
      <c r="G66" s="392" t="e">
        <f>IF(AND(C66&lt;&gt;"",SUM(G$33:G65)&lt;E$24),$E$24/$E$29,0)</f>
        <v>#N/A</v>
      </c>
      <c r="H66" s="392">
        <f t="shared" si="4"/>
        <v>0</v>
      </c>
      <c r="I66" s="392">
        <f t="shared" si="6"/>
        <v>0</v>
      </c>
      <c r="J66" s="364" t="str">
        <f t="shared" si="5"/>
        <v>2024–2025</v>
      </c>
      <c r="L66" s="389"/>
      <c r="N66" s="387"/>
      <c r="Q66" s="385"/>
    </row>
    <row r="67" spans="1:17" ht="20.25" customHeight="1" x14ac:dyDescent="0.2">
      <c r="A67" s="395">
        <v>45778</v>
      </c>
      <c r="B67" s="383">
        <f t="shared" si="1"/>
        <v>0</v>
      </c>
      <c r="C67" s="388"/>
      <c r="D67" s="392">
        <f t="shared" si="2"/>
        <v>0</v>
      </c>
      <c r="E67" s="393">
        <f t="shared" si="0"/>
        <v>0</v>
      </c>
      <c r="F67" s="392">
        <f t="shared" si="3"/>
        <v>0</v>
      </c>
      <c r="G67" s="392" t="e">
        <f>IF(AND(C67&lt;&gt;"",SUM(G$33:G66)&lt;E$24),$E$24/$E$29,0)</f>
        <v>#N/A</v>
      </c>
      <c r="H67" s="392">
        <f t="shared" si="4"/>
        <v>0</v>
      </c>
      <c r="I67" s="392">
        <f t="shared" si="6"/>
        <v>0</v>
      </c>
      <c r="J67" s="364" t="str">
        <f t="shared" si="5"/>
        <v>2024–2025</v>
      </c>
      <c r="L67" s="389"/>
      <c r="N67" s="387"/>
      <c r="Q67" s="385"/>
    </row>
    <row r="68" spans="1:17" ht="20.25" customHeight="1" x14ac:dyDescent="0.2">
      <c r="A68" s="395">
        <v>45809</v>
      </c>
      <c r="B68" s="383">
        <f t="shared" si="1"/>
        <v>0</v>
      </c>
      <c r="C68" s="388"/>
      <c r="D68" s="392">
        <f t="shared" si="2"/>
        <v>0</v>
      </c>
      <c r="E68" s="393">
        <f t="shared" si="0"/>
        <v>0</v>
      </c>
      <c r="F68" s="392">
        <f t="shared" si="3"/>
        <v>0</v>
      </c>
      <c r="G68" s="392" t="e">
        <f>IF(AND(C68&lt;&gt;"",SUM(G$33:G67)&lt;E$24),$E$24/$E$29,0)</f>
        <v>#N/A</v>
      </c>
      <c r="H68" s="392">
        <f t="shared" si="4"/>
        <v>0</v>
      </c>
      <c r="I68" s="392">
        <f t="shared" si="6"/>
        <v>0</v>
      </c>
      <c r="J68" s="364" t="str">
        <f t="shared" si="5"/>
        <v>2024–2025</v>
      </c>
      <c r="L68" s="389"/>
      <c r="N68" s="387"/>
      <c r="Q68" s="385"/>
    </row>
    <row r="69" spans="1:17" ht="20.25" customHeight="1" x14ac:dyDescent="0.2">
      <c r="A69" s="395">
        <v>45839</v>
      </c>
      <c r="B69" s="383">
        <f t="shared" si="1"/>
        <v>0</v>
      </c>
      <c r="C69" s="388"/>
      <c r="D69" s="392">
        <f t="shared" si="2"/>
        <v>0</v>
      </c>
      <c r="E69" s="393">
        <f t="shared" si="0"/>
        <v>0</v>
      </c>
      <c r="F69" s="392">
        <f t="shared" si="3"/>
        <v>0</v>
      </c>
      <c r="G69" s="392" t="e">
        <f>IF(AND(C69&lt;&gt;"",SUM(G$33:G68)&lt;E$24),$E$24/$E$29,0)</f>
        <v>#N/A</v>
      </c>
      <c r="H69" s="392">
        <f t="shared" si="4"/>
        <v>0</v>
      </c>
      <c r="I69" s="392">
        <f t="shared" si="6"/>
        <v>0</v>
      </c>
      <c r="J69" s="364" t="str">
        <f t="shared" si="5"/>
        <v>2025–2026</v>
      </c>
      <c r="L69" s="389"/>
      <c r="N69" s="387"/>
      <c r="Q69" s="385"/>
    </row>
    <row r="70" spans="1:17" ht="20.25" customHeight="1" x14ac:dyDescent="0.2">
      <c r="A70" s="395">
        <v>45870</v>
      </c>
      <c r="B70" s="383">
        <f t="shared" si="1"/>
        <v>0</v>
      </c>
      <c r="C70" s="388"/>
      <c r="D70" s="392">
        <f t="shared" si="2"/>
        <v>0</v>
      </c>
      <c r="E70" s="393">
        <f t="shared" si="0"/>
        <v>0</v>
      </c>
      <c r="F70" s="392">
        <f t="shared" si="3"/>
        <v>0</v>
      </c>
      <c r="G70" s="392" t="e">
        <f>IF(AND(C70&lt;&gt;"",SUM(G$33:G69)&lt;E$24),$E$24/$E$29,0)</f>
        <v>#N/A</v>
      </c>
      <c r="H70" s="392">
        <f t="shared" si="4"/>
        <v>0</v>
      </c>
      <c r="I70" s="392">
        <f t="shared" si="6"/>
        <v>0</v>
      </c>
      <c r="J70" s="364" t="str">
        <f t="shared" si="5"/>
        <v>2025–2026</v>
      </c>
      <c r="L70" s="389"/>
      <c r="N70" s="387"/>
      <c r="Q70" s="385"/>
    </row>
    <row r="71" spans="1:17" ht="20.25" customHeight="1" x14ac:dyDescent="0.2">
      <c r="A71" s="395">
        <v>45901</v>
      </c>
      <c r="B71" s="383">
        <f t="shared" si="1"/>
        <v>0</v>
      </c>
      <c r="C71" s="388"/>
      <c r="D71" s="392">
        <f t="shared" si="2"/>
        <v>0</v>
      </c>
      <c r="E71" s="393">
        <f t="shared" si="0"/>
        <v>0</v>
      </c>
      <c r="F71" s="392">
        <f t="shared" si="3"/>
        <v>0</v>
      </c>
      <c r="G71" s="392" t="e">
        <f>IF(AND(C71&lt;&gt;"",SUM(G$33:G70)&lt;E$24),$E$24/$E$29,0)</f>
        <v>#N/A</v>
      </c>
      <c r="H71" s="392">
        <f t="shared" si="4"/>
        <v>0</v>
      </c>
      <c r="I71" s="392">
        <f t="shared" si="6"/>
        <v>0</v>
      </c>
      <c r="J71" s="364" t="str">
        <f t="shared" si="5"/>
        <v>2025–2026</v>
      </c>
      <c r="L71" s="389"/>
      <c r="N71" s="387"/>
      <c r="Q71" s="385"/>
    </row>
    <row r="72" spans="1:17" ht="20.25" customHeight="1" x14ac:dyDescent="0.2">
      <c r="A72" s="395">
        <v>45931</v>
      </c>
      <c r="B72" s="383">
        <f t="shared" si="1"/>
        <v>0</v>
      </c>
      <c r="C72" s="388"/>
      <c r="D72" s="392">
        <f t="shared" si="2"/>
        <v>0</v>
      </c>
      <c r="E72" s="393">
        <f t="shared" si="0"/>
        <v>0</v>
      </c>
      <c r="F72" s="392">
        <f t="shared" si="3"/>
        <v>0</v>
      </c>
      <c r="G72" s="392" t="e">
        <f>IF(AND(C72&lt;&gt;"",SUM(G$33:G71)&lt;E$24),$E$24/$E$29,0)</f>
        <v>#N/A</v>
      </c>
      <c r="H72" s="392">
        <f t="shared" si="4"/>
        <v>0</v>
      </c>
      <c r="I72" s="392">
        <f t="shared" si="6"/>
        <v>0</v>
      </c>
      <c r="J72" s="364" t="str">
        <f t="shared" si="5"/>
        <v>2025–2026</v>
      </c>
      <c r="L72" s="389"/>
      <c r="N72" s="387"/>
      <c r="Q72" s="385"/>
    </row>
    <row r="73" spans="1:17" ht="20.25" customHeight="1" x14ac:dyDescent="0.2">
      <c r="A73" s="395">
        <v>45962</v>
      </c>
      <c r="B73" s="383">
        <f t="shared" si="1"/>
        <v>0</v>
      </c>
      <c r="C73" s="388"/>
      <c r="D73" s="392">
        <f t="shared" si="2"/>
        <v>0</v>
      </c>
      <c r="E73" s="393">
        <f t="shared" si="0"/>
        <v>0</v>
      </c>
      <c r="F73" s="392">
        <f t="shared" si="3"/>
        <v>0</v>
      </c>
      <c r="G73" s="392" t="e">
        <f>IF(AND(C73&lt;&gt;"",SUM(G$33:G72)&lt;E$24),$E$24/$E$29,0)</f>
        <v>#N/A</v>
      </c>
      <c r="H73" s="392">
        <f t="shared" si="4"/>
        <v>0</v>
      </c>
      <c r="I73" s="392">
        <f t="shared" si="6"/>
        <v>0</v>
      </c>
      <c r="J73" s="364" t="str">
        <f t="shared" si="5"/>
        <v>2025–2026</v>
      </c>
      <c r="L73" s="389"/>
      <c r="N73" s="387"/>
      <c r="Q73" s="385"/>
    </row>
    <row r="74" spans="1:17" ht="20.25" customHeight="1" x14ac:dyDescent="0.2">
      <c r="A74" s="395">
        <v>45992</v>
      </c>
      <c r="B74" s="383">
        <f t="shared" si="1"/>
        <v>0</v>
      </c>
      <c r="C74" s="388"/>
      <c r="D74" s="392">
        <f t="shared" si="2"/>
        <v>0</v>
      </c>
      <c r="E74" s="393">
        <f t="shared" si="0"/>
        <v>0</v>
      </c>
      <c r="F74" s="392">
        <f t="shared" si="3"/>
        <v>0</v>
      </c>
      <c r="G74" s="392" t="e">
        <f>IF(AND(C74&lt;&gt;"",SUM(G$33:G73)&lt;E$24),$E$24/$E$29,0)</f>
        <v>#N/A</v>
      </c>
      <c r="H74" s="392">
        <f t="shared" si="4"/>
        <v>0</v>
      </c>
      <c r="I74" s="392">
        <f t="shared" si="6"/>
        <v>0</v>
      </c>
      <c r="J74" s="364" t="str">
        <f t="shared" si="5"/>
        <v>2025–2026</v>
      </c>
      <c r="L74" s="389"/>
      <c r="N74" s="387"/>
      <c r="Q74" s="385"/>
    </row>
    <row r="75" spans="1:17" ht="20.25" customHeight="1" x14ac:dyDescent="0.2">
      <c r="A75" s="395">
        <v>46023</v>
      </c>
      <c r="B75" s="383">
        <f t="shared" si="1"/>
        <v>0</v>
      </c>
      <c r="C75" s="388"/>
      <c r="D75" s="392">
        <f t="shared" si="2"/>
        <v>0</v>
      </c>
      <c r="E75" s="393">
        <f t="shared" si="0"/>
        <v>0</v>
      </c>
      <c r="F75" s="392">
        <f t="shared" si="3"/>
        <v>0</v>
      </c>
      <c r="G75" s="392" t="e">
        <f>IF(AND(C75&lt;&gt;"",SUM(G$33:G74)&lt;E$24),$E$24/$E$29,0)</f>
        <v>#N/A</v>
      </c>
      <c r="H75" s="392">
        <f t="shared" si="4"/>
        <v>0</v>
      </c>
      <c r="I75" s="392">
        <f t="shared" si="6"/>
        <v>0</v>
      </c>
      <c r="J75" s="364" t="str">
        <f t="shared" si="5"/>
        <v>2025–2026</v>
      </c>
      <c r="L75" s="389"/>
      <c r="N75" s="387"/>
      <c r="Q75" s="385"/>
    </row>
    <row r="76" spans="1:17" ht="20.25" customHeight="1" x14ac:dyDescent="0.2">
      <c r="A76" s="395">
        <v>46054</v>
      </c>
      <c r="B76" s="383">
        <f t="shared" si="1"/>
        <v>0</v>
      </c>
      <c r="C76" s="388"/>
      <c r="D76" s="392">
        <f t="shared" si="2"/>
        <v>0</v>
      </c>
      <c r="E76" s="393">
        <f t="shared" si="0"/>
        <v>0</v>
      </c>
      <c r="F76" s="392">
        <f t="shared" si="3"/>
        <v>0</v>
      </c>
      <c r="G76" s="392" t="e">
        <f>IF(AND(C76&lt;&gt;"",SUM(G$33:G75)&lt;E$24),$E$24/$E$29,0)</f>
        <v>#N/A</v>
      </c>
      <c r="H76" s="392">
        <f t="shared" si="4"/>
        <v>0</v>
      </c>
      <c r="I76" s="392">
        <f t="shared" si="6"/>
        <v>0</v>
      </c>
      <c r="J76" s="364" t="str">
        <f t="shared" si="5"/>
        <v>2025–2026</v>
      </c>
      <c r="L76" s="389"/>
      <c r="N76" s="387"/>
      <c r="Q76" s="385"/>
    </row>
    <row r="77" spans="1:17" ht="20.25" customHeight="1" x14ac:dyDescent="0.2">
      <c r="A77" s="395">
        <v>46082</v>
      </c>
      <c r="B77" s="383">
        <f t="shared" si="1"/>
        <v>0</v>
      </c>
      <c r="C77" s="388"/>
      <c r="D77" s="392">
        <f t="shared" si="2"/>
        <v>0</v>
      </c>
      <c r="E77" s="393">
        <f t="shared" si="0"/>
        <v>0</v>
      </c>
      <c r="F77" s="392">
        <f t="shared" si="3"/>
        <v>0</v>
      </c>
      <c r="G77" s="392" t="e">
        <f>IF(AND(C77&lt;&gt;"",SUM(G$33:G76)&lt;E$24),$E$24/$E$29,0)</f>
        <v>#N/A</v>
      </c>
      <c r="H77" s="392">
        <f t="shared" si="4"/>
        <v>0</v>
      </c>
      <c r="I77" s="392">
        <f t="shared" si="6"/>
        <v>0</v>
      </c>
      <c r="J77" s="364" t="str">
        <f t="shared" si="5"/>
        <v>2025–2026</v>
      </c>
      <c r="L77" s="389"/>
      <c r="N77" s="387"/>
      <c r="Q77" s="385"/>
    </row>
    <row r="78" spans="1:17" ht="20.25" customHeight="1" x14ac:dyDescent="0.2">
      <c r="A78" s="395">
        <v>46113</v>
      </c>
      <c r="B78" s="383">
        <f t="shared" si="1"/>
        <v>0</v>
      </c>
      <c r="C78" s="388"/>
      <c r="D78" s="392">
        <f t="shared" si="2"/>
        <v>0</v>
      </c>
      <c r="E78" s="393">
        <f t="shared" si="0"/>
        <v>0</v>
      </c>
      <c r="F78" s="392">
        <f t="shared" si="3"/>
        <v>0</v>
      </c>
      <c r="G78" s="392" t="e">
        <f>IF(AND(C78&lt;&gt;"",SUM(G$33:G77)&lt;E$24),$E$24/$E$29,0)</f>
        <v>#N/A</v>
      </c>
      <c r="H78" s="392">
        <f t="shared" si="4"/>
        <v>0</v>
      </c>
      <c r="I78" s="392">
        <f t="shared" si="6"/>
        <v>0</v>
      </c>
      <c r="J78" s="364" t="str">
        <f t="shared" si="5"/>
        <v>2025–2026</v>
      </c>
      <c r="L78" s="389"/>
      <c r="N78" s="387"/>
      <c r="Q78" s="385"/>
    </row>
    <row r="79" spans="1:17" ht="20.25" customHeight="1" x14ac:dyDescent="0.2">
      <c r="A79" s="395">
        <v>46143</v>
      </c>
      <c r="B79" s="383">
        <f t="shared" si="1"/>
        <v>0</v>
      </c>
      <c r="C79" s="388"/>
      <c r="D79" s="392">
        <f t="shared" si="2"/>
        <v>0</v>
      </c>
      <c r="E79" s="393">
        <f t="shared" si="0"/>
        <v>0</v>
      </c>
      <c r="F79" s="392">
        <f t="shared" si="3"/>
        <v>0</v>
      </c>
      <c r="G79" s="392" t="e">
        <f>IF(AND(C79&lt;&gt;"",SUM(G$33:G78)&lt;E$24),$E$24/$E$29,0)</f>
        <v>#N/A</v>
      </c>
      <c r="H79" s="392">
        <f t="shared" si="4"/>
        <v>0</v>
      </c>
      <c r="I79" s="392">
        <f t="shared" si="6"/>
        <v>0</v>
      </c>
      <c r="J79" s="364" t="str">
        <f t="shared" si="5"/>
        <v>2025–2026</v>
      </c>
      <c r="L79" s="389"/>
      <c r="N79" s="387"/>
      <c r="Q79" s="385"/>
    </row>
    <row r="80" spans="1:17" ht="20.25" customHeight="1" x14ac:dyDescent="0.2">
      <c r="A80" s="395">
        <v>46174</v>
      </c>
      <c r="B80" s="383">
        <f t="shared" si="1"/>
        <v>0</v>
      </c>
      <c r="C80" s="388"/>
      <c r="D80" s="392">
        <f t="shared" si="2"/>
        <v>0</v>
      </c>
      <c r="E80" s="393">
        <f t="shared" si="0"/>
        <v>0</v>
      </c>
      <c r="F80" s="392">
        <f t="shared" si="3"/>
        <v>0</v>
      </c>
      <c r="G80" s="392" t="e">
        <f>IF(AND(C80&lt;&gt;"",SUM(G$33:G79)&lt;E$24),$E$24/$E$29,0)</f>
        <v>#N/A</v>
      </c>
      <c r="H80" s="392">
        <f t="shared" si="4"/>
        <v>0</v>
      </c>
      <c r="I80" s="392">
        <f t="shared" si="6"/>
        <v>0</v>
      </c>
      <c r="J80" s="364" t="str">
        <f t="shared" si="5"/>
        <v>2025–2026</v>
      </c>
      <c r="L80" s="389"/>
      <c r="N80" s="387"/>
      <c r="Q80" s="385"/>
    </row>
    <row r="81" spans="1:17" ht="20.25" customHeight="1" x14ac:dyDescent="0.2">
      <c r="A81" s="395">
        <v>46204</v>
      </c>
      <c r="B81" s="383">
        <f t="shared" si="1"/>
        <v>0</v>
      </c>
      <c r="C81" s="388"/>
      <c r="D81" s="392">
        <f t="shared" si="2"/>
        <v>0</v>
      </c>
      <c r="E81" s="393">
        <f t="shared" si="0"/>
        <v>0</v>
      </c>
      <c r="F81" s="392">
        <f t="shared" si="3"/>
        <v>0</v>
      </c>
      <c r="G81" s="392" t="e">
        <f>IF(AND(C81&lt;&gt;"",SUM(G$33:G80)&lt;E$24),$E$24/$E$29,0)</f>
        <v>#N/A</v>
      </c>
      <c r="H81" s="392">
        <f t="shared" si="4"/>
        <v>0</v>
      </c>
      <c r="I81" s="392">
        <f t="shared" si="6"/>
        <v>0</v>
      </c>
      <c r="J81" s="364" t="str">
        <f t="shared" si="5"/>
        <v>2026–2027</v>
      </c>
      <c r="L81" s="389"/>
      <c r="N81" s="387"/>
      <c r="Q81" s="385"/>
    </row>
    <row r="82" spans="1:17" ht="20.25" customHeight="1" x14ac:dyDescent="0.2">
      <c r="A82" s="395">
        <v>46235</v>
      </c>
      <c r="B82" s="383">
        <f t="shared" si="1"/>
        <v>0</v>
      </c>
      <c r="C82" s="388"/>
      <c r="D82" s="392">
        <f t="shared" si="2"/>
        <v>0</v>
      </c>
      <c r="E82" s="393">
        <f t="shared" si="0"/>
        <v>0</v>
      </c>
      <c r="F82" s="392">
        <f t="shared" si="3"/>
        <v>0</v>
      </c>
      <c r="G82" s="392" t="e">
        <f>IF(AND(C82&lt;&gt;"",SUM(G$33:G81)&lt;E$24),$E$24/$E$29,0)</f>
        <v>#N/A</v>
      </c>
      <c r="H82" s="392">
        <f t="shared" si="4"/>
        <v>0</v>
      </c>
      <c r="I82" s="392">
        <f t="shared" si="6"/>
        <v>0</v>
      </c>
      <c r="J82" s="364" t="str">
        <f t="shared" si="5"/>
        <v>2026–2027</v>
      </c>
      <c r="L82" s="389"/>
      <c r="N82" s="387"/>
      <c r="Q82" s="385"/>
    </row>
    <row r="83" spans="1:17" ht="20.25" customHeight="1" x14ac:dyDescent="0.2">
      <c r="A83" s="395">
        <v>46266</v>
      </c>
      <c r="B83" s="383">
        <f t="shared" si="1"/>
        <v>0</v>
      </c>
      <c r="C83" s="388"/>
      <c r="D83" s="392">
        <f t="shared" si="2"/>
        <v>0</v>
      </c>
      <c r="E83" s="393">
        <f t="shared" si="0"/>
        <v>0</v>
      </c>
      <c r="F83" s="392">
        <f t="shared" si="3"/>
        <v>0</v>
      </c>
      <c r="G83" s="392" t="e">
        <f>IF(AND(C83&lt;&gt;"",SUM(G$33:G82)&lt;E$24),$E$24/$E$29,0)</f>
        <v>#N/A</v>
      </c>
      <c r="H83" s="392">
        <f t="shared" si="4"/>
        <v>0</v>
      </c>
      <c r="I83" s="392">
        <f t="shared" si="6"/>
        <v>0</v>
      </c>
      <c r="J83" s="364" t="str">
        <f t="shared" si="5"/>
        <v>2026–2027</v>
      </c>
      <c r="L83" s="389"/>
      <c r="N83" s="387"/>
      <c r="Q83" s="385"/>
    </row>
    <row r="84" spans="1:17" ht="20.25" customHeight="1" x14ac:dyDescent="0.2">
      <c r="A84" s="395">
        <v>46296</v>
      </c>
      <c r="B84" s="383">
        <f t="shared" si="1"/>
        <v>0</v>
      </c>
      <c r="C84" s="388"/>
      <c r="D84" s="392">
        <f t="shared" si="2"/>
        <v>0</v>
      </c>
      <c r="E84" s="393">
        <f t="shared" si="0"/>
        <v>0</v>
      </c>
      <c r="F84" s="392">
        <f t="shared" si="3"/>
        <v>0</v>
      </c>
      <c r="G84" s="392" t="e">
        <f>IF(AND(C84&lt;&gt;"",SUM(G$33:G83)&lt;E$24),$E$24/$E$29,0)</f>
        <v>#N/A</v>
      </c>
      <c r="H84" s="392">
        <f t="shared" si="4"/>
        <v>0</v>
      </c>
      <c r="I84" s="392">
        <f t="shared" si="6"/>
        <v>0</v>
      </c>
      <c r="J84" s="364" t="str">
        <f t="shared" si="5"/>
        <v>2026–2027</v>
      </c>
      <c r="L84" s="389"/>
      <c r="N84" s="387"/>
      <c r="Q84" s="385"/>
    </row>
    <row r="85" spans="1:17" ht="20.25" customHeight="1" x14ac:dyDescent="0.2">
      <c r="A85" s="395">
        <v>46327</v>
      </c>
      <c r="B85" s="383">
        <f t="shared" si="1"/>
        <v>0</v>
      </c>
      <c r="C85" s="388"/>
      <c r="D85" s="392">
        <f t="shared" si="2"/>
        <v>0</v>
      </c>
      <c r="E85" s="393">
        <f t="shared" si="0"/>
        <v>0</v>
      </c>
      <c r="F85" s="392">
        <f t="shared" si="3"/>
        <v>0</v>
      </c>
      <c r="G85" s="392" t="e">
        <f>IF(AND(C85&lt;&gt;"",SUM(G$33:G84)&lt;E$24),$E$24/$E$29,0)</f>
        <v>#N/A</v>
      </c>
      <c r="H85" s="392">
        <f t="shared" si="4"/>
        <v>0</v>
      </c>
      <c r="I85" s="392">
        <f t="shared" si="6"/>
        <v>0</v>
      </c>
      <c r="J85" s="364" t="str">
        <f t="shared" si="5"/>
        <v>2026–2027</v>
      </c>
      <c r="L85" s="389"/>
      <c r="N85" s="387"/>
      <c r="Q85" s="385"/>
    </row>
    <row r="86" spans="1:17" ht="20.25" customHeight="1" x14ac:dyDescent="0.2">
      <c r="A86" s="395">
        <v>46357</v>
      </c>
      <c r="B86" s="383">
        <f t="shared" si="1"/>
        <v>0</v>
      </c>
      <c r="C86" s="388"/>
      <c r="D86" s="392">
        <f t="shared" si="2"/>
        <v>0</v>
      </c>
      <c r="E86" s="393">
        <f t="shared" si="0"/>
        <v>0</v>
      </c>
      <c r="F86" s="392">
        <f t="shared" si="3"/>
        <v>0</v>
      </c>
      <c r="G86" s="392" t="e">
        <f>IF(AND(C86&lt;&gt;"",SUM(G$33:G85)&lt;E$24),$E$24/$E$29,0)</f>
        <v>#N/A</v>
      </c>
      <c r="H86" s="392">
        <f t="shared" si="4"/>
        <v>0</v>
      </c>
      <c r="I86" s="392">
        <f t="shared" si="6"/>
        <v>0</v>
      </c>
      <c r="J86" s="364" t="str">
        <f t="shared" si="5"/>
        <v>2026–2027</v>
      </c>
      <c r="L86" s="389"/>
      <c r="N86" s="387"/>
      <c r="Q86" s="385"/>
    </row>
    <row r="87" spans="1:17" ht="20.25" customHeight="1" x14ac:dyDescent="0.2">
      <c r="A87" s="395">
        <v>46388</v>
      </c>
      <c r="B87" s="383">
        <f t="shared" si="1"/>
        <v>0</v>
      </c>
      <c r="C87" s="388"/>
      <c r="D87" s="392">
        <f t="shared" si="2"/>
        <v>0</v>
      </c>
      <c r="E87" s="393">
        <f t="shared" si="0"/>
        <v>0</v>
      </c>
      <c r="F87" s="392">
        <f t="shared" si="3"/>
        <v>0</v>
      </c>
      <c r="G87" s="392" t="e">
        <f>IF(AND(C87&lt;&gt;"",SUM(G$33:G86)&lt;E$24),$E$24/$E$29,0)</f>
        <v>#N/A</v>
      </c>
      <c r="H87" s="392">
        <f t="shared" si="4"/>
        <v>0</v>
      </c>
      <c r="I87" s="392">
        <f t="shared" si="6"/>
        <v>0</v>
      </c>
      <c r="J87" s="364" t="str">
        <f t="shared" si="5"/>
        <v>2026–2027</v>
      </c>
      <c r="L87" s="389"/>
      <c r="N87" s="387"/>
      <c r="Q87" s="385"/>
    </row>
    <row r="88" spans="1:17" ht="20.25" customHeight="1" x14ac:dyDescent="0.2">
      <c r="A88" s="395">
        <v>46419</v>
      </c>
      <c r="B88" s="383">
        <f t="shared" si="1"/>
        <v>0</v>
      </c>
      <c r="C88" s="388"/>
      <c r="D88" s="392">
        <f t="shared" si="2"/>
        <v>0</v>
      </c>
      <c r="E88" s="393">
        <f t="shared" si="0"/>
        <v>0</v>
      </c>
      <c r="F88" s="392">
        <f t="shared" si="3"/>
        <v>0</v>
      </c>
      <c r="G88" s="392" t="e">
        <f>IF(AND(C88&lt;&gt;"",SUM(G$33:G87)&lt;E$24),$E$24/$E$29,0)</f>
        <v>#N/A</v>
      </c>
      <c r="H88" s="392">
        <f t="shared" si="4"/>
        <v>0</v>
      </c>
      <c r="I88" s="392">
        <f t="shared" si="6"/>
        <v>0</v>
      </c>
      <c r="J88" s="364" t="str">
        <f t="shared" si="5"/>
        <v>2026–2027</v>
      </c>
      <c r="L88" s="389"/>
      <c r="N88" s="387"/>
      <c r="Q88" s="385"/>
    </row>
    <row r="89" spans="1:17" ht="20.25" customHeight="1" x14ac:dyDescent="0.2">
      <c r="A89" s="395">
        <v>46447</v>
      </c>
      <c r="B89" s="383">
        <f t="shared" si="1"/>
        <v>0</v>
      </c>
      <c r="C89" s="388"/>
      <c r="D89" s="392">
        <f t="shared" si="2"/>
        <v>0</v>
      </c>
      <c r="E89" s="393">
        <f t="shared" si="0"/>
        <v>0</v>
      </c>
      <c r="F89" s="392">
        <f t="shared" si="3"/>
        <v>0</v>
      </c>
      <c r="G89" s="392" t="e">
        <f>IF(AND(C89&lt;&gt;"",SUM(G$33:G88)&lt;E$24),$E$24/$E$29,0)</f>
        <v>#N/A</v>
      </c>
      <c r="H89" s="392">
        <f t="shared" si="4"/>
        <v>0</v>
      </c>
      <c r="I89" s="392">
        <f t="shared" si="6"/>
        <v>0</v>
      </c>
      <c r="J89" s="364" t="str">
        <f t="shared" si="5"/>
        <v>2026–2027</v>
      </c>
      <c r="L89" s="389"/>
      <c r="N89" s="387"/>
      <c r="Q89" s="385"/>
    </row>
    <row r="90" spans="1:17" ht="20.25" customHeight="1" x14ac:dyDescent="0.2">
      <c r="A90" s="395">
        <v>46478</v>
      </c>
      <c r="B90" s="383">
        <f t="shared" si="1"/>
        <v>0</v>
      </c>
      <c r="C90" s="388"/>
      <c r="D90" s="392">
        <f t="shared" si="2"/>
        <v>0</v>
      </c>
      <c r="E90" s="393">
        <f t="shared" si="0"/>
        <v>0</v>
      </c>
      <c r="F90" s="392">
        <f t="shared" si="3"/>
        <v>0</v>
      </c>
      <c r="G90" s="392" t="e">
        <f>IF(AND(C90&lt;&gt;"",SUM(G$33:G89)&lt;E$24),$E$24/$E$29,0)</f>
        <v>#N/A</v>
      </c>
      <c r="H90" s="392">
        <f t="shared" si="4"/>
        <v>0</v>
      </c>
      <c r="I90" s="392">
        <f t="shared" si="6"/>
        <v>0</v>
      </c>
      <c r="J90" s="364" t="str">
        <f t="shared" si="5"/>
        <v>2026–2027</v>
      </c>
      <c r="L90" s="389"/>
      <c r="N90" s="387"/>
      <c r="Q90" s="385"/>
    </row>
    <row r="91" spans="1:17" ht="20.25" customHeight="1" x14ac:dyDescent="0.2">
      <c r="A91" s="395">
        <v>46508</v>
      </c>
      <c r="B91" s="383">
        <f t="shared" si="1"/>
        <v>0</v>
      </c>
      <c r="C91" s="388"/>
      <c r="D91" s="392">
        <f t="shared" si="2"/>
        <v>0</v>
      </c>
      <c r="E91" s="393">
        <f t="shared" si="0"/>
        <v>0</v>
      </c>
      <c r="F91" s="392">
        <f t="shared" si="3"/>
        <v>0</v>
      </c>
      <c r="G91" s="392" t="e">
        <f>IF(AND(C91&lt;&gt;"",SUM(G$33:G90)&lt;E$24),$E$24/$E$29,0)</f>
        <v>#N/A</v>
      </c>
      <c r="H91" s="392">
        <f t="shared" si="4"/>
        <v>0</v>
      </c>
      <c r="I91" s="392">
        <f t="shared" si="6"/>
        <v>0</v>
      </c>
      <c r="J91" s="364" t="str">
        <f t="shared" si="5"/>
        <v>2026–2027</v>
      </c>
      <c r="L91" s="389"/>
      <c r="N91" s="387"/>
      <c r="Q91" s="385"/>
    </row>
    <row r="92" spans="1:17" ht="20.25" customHeight="1" x14ac:dyDescent="0.2">
      <c r="A92" s="395">
        <v>46539</v>
      </c>
      <c r="B92" s="383">
        <f t="shared" si="1"/>
        <v>0</v>
      </c>
      <c r="C92" s="388"/>
      <c r="D92" s="392">
        <f t="shared" si="2"/>
        <v>0</v>
      </c>
      <c r="E92" s="393">
        <f t="shared" si="0"/>
        <v>0</v>
      </c>
      <c r="F92" s="392">
        <f t="shared" si="3"/>
        <v>0</v>
      </c>
      <c r="G92" s="392" t="e">
        <f>IF(AND(C92&lt;&gt;"",SUM(G$33:G91)&lt;E$24),$E$24/$E$29,0)</f>
        <v>#N/A</v>
      </c>
      <c r="H92" s="394">
        <f>IF(C92&lt;&gt;"",G92+H91,0)</f>
        <v>0</v>
      </c>
      <c r="I92" s="392">
        <f t="shared" si="6"/>
        <v>0</v>
      </c>
      <c r="J92" s="364" t="str">
        <f t="shared" si="5"/>
        <v>2026–2027</v>
      </c>
      <c r="L92" s="389"/>
      <c r="N92" s="387"/>
      <c r="Q92" s="385"/>
    </row>
    <row r="93" spans="1:17" ht="20.25" customHeight="1" x14ac:dyDescent="0.2">
      <c r="A93" s="395">
        <v>46569</v>
      </c>
      <c r="B93" s="383">
        <f t="shared" si="1"/>
        <v>0</v>
      </c>
      <c r="C93" s="388"/>
      <c r="D93" s="392">
        <f t="shared" si="2"/>
        <v>0</v>
      </c>
      <c r="E93" s="393">
        <f t="shared" si="0"/>
        <v>0</v>
      </c>
      <c r="F93" s="392">
        <f t="shared" si="3"/>
        <v>0</v>
      </c>
      <c r="G93" s="392" t="e">
        <f>IF(AND(C93&lt;&gt;"",SUM(G$33:G92)&lt;E$24),$E$24/$E$29,0)</f>
        <v>#N/A</v>
      </c>
      <c r="H93" s="392">
        <f t="shared" si="4"/>
        <v>0</v>
      </c>
      <c r="I93" s="392">
        <f t="shared" si="6"/>
        <v>0</v>
      </c>
      <c r="J93" s="364" t="str">
        <f t="shared" si="5"/>
        <v>2027–2028</v>
      </c>
      <c r="L93" s="389"/>
      <c r="N93" s="387"/>
      <c r="Q93" s="385"/>
    </row>
    <row r="94" spans="1:17" ht="20.25" customHeight="1" x14ac:dyDescent="0.2">
      <c r="A94" s="395">
        <v>46600</v>
      </c>
      <c r="B94" s="383">
        <f t="shared" si="1"/>
        <v>0</v>
      </c>
      <c r="C94" s="388"/>
      <c r="D94" s="392">
        <f t="shared" si="2"/>
        <v>0</v>
      </c>
      <c r="E94" s="393">
        <f t="shared" si="0"/>
        <v>0</v>
      </c>
      <c r="F94" s="392">
        <f t="shared" si="3"/>
        <v>0</v>
      </c>
      <c r="G94" s="392" t="e">
        <f>IF(AND(C94&lt;&gt;"",SUM(G$33:G93)&lt;E$24),$E$24/$E$29,0)</f>
        <v>#N/A</v>
      </c>
      <c r="H94" s="392">
        <f t="shared" si="4"/>
        <v>0</v>
      </c>
      <c r="I94" s="392">
        <f t="shared" si="6"/>
        <v>0</v>
      </c>
      <c r="J94" s="364" t="str">
        <f t="shared" si="5"/>
        <v>2027–2028</v>
      </c>
      <c r="L94" s="389"/>
      <c r="N94" s="387"/>
      <c r="Q94" s="385"/>
    </row>
    <row r="95" spans="1:17" ht="20.25" customHeight="1" x14ac:dyDescent="0.2">
      <c r="A95" s="395">
        <v>46631</v>
      </c>
      <c r="B95" s="383">
        <f t="shared" si="1"/>
        <v>0</v>
      </c>
      <c r="C95" s="388"/>
      <c r="D95" s="392">
        <f t="shared" si="2"/>
        <v>0</v>
      </c>
      <c r="E95" s="393">
        <f t="shared" si="0"/>
        <v>0</v>
      </c>
      <c r="F95" s="392">
        <f t="shared" si="3"/>
        <v>0</v>
      </c>
      <c r="G95" s="392" t="e">
        <f>IF(AND(C95&lt;&gt;"",SUM(G$33:G94)&lt;E$24),$E$24/$E$29,0)</f>
        <v>#N/A</v>
      </c>
      <c r="H95" s="392">
        <f t="shared" si="4"/>
        <v>0</v>
      </c>
      <c r="I95" s="392">
        <f t="shared" si="6"/>
        <v>0</v>
      </c>
      <c r="J95" s="364" t="str">
        <f t="shared" si="5"/>
        <v>2027–2028</v>
      </c>
      <c r="L95" s="389"/>
      <c r="N95" s="387"/>
      <c r="Q95" s="385"/>
    </row>
    <row r="96" spans="1:17" ht="20.25" customHeight="1" x14ac:dyDescent="0.2">
      <c r="A96" s="395">
        <v>46661</v>
      </c>
      <c r="B96" s="383">
        <f t="shared" si="1"/>
        <v>0</v>
      </c>
      <c r="C96" s="388"/>
      <c r="D96" s="392">
        <f t="shared" si="2"/>
        <v>0</v>
      </c>
      <c r="E96" s="393">
        <f t="shared" si="0"/>
        <v>0</v>
      </c>
      <c r="F96" s="392">
        <f t="shared" si="3"/>
        <v>0</v>
      </c>
      <c r="G96" s="392" t="e">
        <f>IF(AND(C96&lt;&gt;"",SUM(G$33:G95)&lt;E$24),$E$24/$E$29,0)</f>
        <v>#N/A</v>
      </c>
      <c r="H96" s="392">
        <f t="shared" si="4"/>
        <v>0</v>
      </c>
      <c r="I96" s="392">
        <f t="shared" si="6"/>
        <v>0</v>
      </c>
      <c r="J96" s="364" t="str">
        <f t="shared" si="5"/>
        <v>2027–2028</v>
      </c>
      <c r="L96" s="389"/>
      <c r="N96" s="387"/>
      <c r="Q96" s="385"/>
    </row>
    <row r="97" spans="1:17" ht="20.25" customHeight="1" x14ac:dyDescent="0.2">
      <c r="A97" s="395">
        <v>46692</v>
      </c>
      <c r="B97" s="383">
        <f t="shared" si="1"/>
        <v>0</v>
      </c>
      <c r="C97" s="388"/>
      <c r="D97" s="392">
        <f t="shared" si="2"/>
        <v>0</v>
      </c>
      <c r="E97" s="393">
        <f t="shared" ref="E97:E160" si="7">C97-D97</f>
        <v>0</v>
      </c>
      <c r="F97" s="392">
        <f t="shared" si="3"/>
        <v>0</v>
      </c>
      <c r="G97" s="392" t="e">
        <f>IF(AND(C97&lt;&gt;"",SUM(G$33:G96)&lt;E$24),$E$24/$E$29,0)</f>
        <v>#N/A</v>
      </c>
      <c r="H97" s="392">
        <f t="shared" si="4"/>
        <v>0</v>
      </c>
      <c r="I97" s="392">
        <f t="shared" si="6"/>
        <v>0</v>
      </c>
      <c r="J97" s="364" t="str">
        <f t="shared" si="5"/>
        <v>2027–2028</v>
      </c>
      <c r="L97" s="389"/>
      <c r="N97" s="387"/>
      <c r="Q97" s="385"/>
    </row>
    <row r="98" spans="1:17" ht="20.25" customHeight="1" x14ac:dyDescent="0.2">
      <c r="A98" s="395">
        <v>46722</v>
      </c>
      <c r="B98" s="383">
        <f t="shared" ref="B98:B161" si="8">IF(C98&gt;0,C98*-1,C98)</f>
        <v>0</v>
      </c>
      <c r="C98" s="388"/>
      <c r="D98" s="392">
        <f t="shared" ref="D98:D161" si="9">IF(C98="",0,IF($E$15="Beginning",IF(C97&lt;&gt;"",$F97*$E$7/12,0),IF(C97&lt;&gt;"",$F97*$E$7/12,$E$22*$E$7/12)))</f>
        <v>0</v>
      </c>
      <c r="E98" s="393">
        <f t="shared" si="7"/>
        <v>0</v>
      </c>
      <c r="F98" s="392">
        <f t="shared" ref="F98:F161" si="10">IF(C98="",0,IF(C97="",$E$22-E98,IF(C98&lt;&gt;"",F97-E98)))</f>
        <v>0</v>
      </c>
      <c r="G98" s="392" t="e">
        <f>IF(AND(C98&lt;&gt;"",SUM(G$33:G97)&lt;E$24),$E$24/$E$29,0)</f>
        <v>#N/A</v>
      </c>
      <c r="H98" s="392">
        <f t="shared" ref="H98:H161" si="11">IF(C98&lt;&gt;"",G98+H97,0)</f>
        <v>0</v>
      </c>
      <c r="I98" s="392">
        <f t="shared" si="6"/>
        <v>0</v>
      </c>
      <c r="J98" s="364" t="str">
        <f t="shared" ref="J98:J161" si="12">IF(OR(MONTH(A98)=1,MONTH(A98)=2,MONTH(A98)=3,MONTH(A98)=4,MONTH(A98)=5,MONTH(A98)=6),YEAR(A98)-1&amp;"–"&amp;YEAR(A98),YEAR(A98)&amp;"–"&amp;YEAR(A98)+1)</f>
        <v>2027–2028</v>
      </c>
      <c r="L98" s="389"/>
      <c r="N98" s="387"/>
      <c r="Q98" s="385"/>
    </row>
    <row r="99" spans="1:17" ht="20.25" customHeight="1" x14ac:dyDescent="0.2">
      <c r="A99" s="395">
        <v>46753</v>
      </c>
      <c r="B99" s="383">
        <f t="shared" si="8"/>
        <v>0</v>
      </c>
      <c r="C99" s="388"/>
      <c r="D99" s="392">
        <f t="shared" si="9"/>
        <v>0</v>
      </c>
      <c r="E99" s="393">
        <f t="shared" si="7"/>
        <v>0</v>
      </c>
      <c r="F99" s="392">
        <f t="shared" si="10"/>
        <v>0</v>
      </c>
      <c r="G99" s="392" t="e">
        <f>IF(AND(C99&lt;&gt;"",SUM(G$33:G98)&lt;E$24),$E$24/$E$29,0)</f>
        <v>#N/A</v>
      </c>
      <c r="H99" s="392">
        <f t="shared" si="11"/>
        <v>0</v>
      </c>
      <c r="I99" s="392">
        <f t="shared" si="6"/>
        <v>0</v>
      </c>
      <c r="J99" s="364" t="str">
        <f t="shared" si="12"/>
        <v>2027–2028</v>
      </c>
      <c r="L99" s="389"/>
      <c r="N99" s="387"/>
      <c r="Q99" s="385"/>
    </row>
    <row r="100" spans="1:17" ht="20.25" customHeight="1" x14ac:dyDescent="0.2">
      <c r="A100" s="395">
        <v>46784</v>
      </c>
      <c r="B100" s="383">
        <f t="shared" si="8"/>
        <v>0</v>
      </c>
      <c r="C100" s="388"/>
      <c r="D100" s="392">
        <f t="shared" si="9"/>
        <v>0</v>
      </c>
      <c r="E100" s="393">
        <f t="shared" si="7"/>
        <v>0</v>
      </c>
      <c r="F100" s="392">
        <f t="shared" si="10"/>
        <v>0</v>
      </c>
      <c r="G100" s="392" t="e">
        <f>IF(AND(C100&lt;&gt;"",SUM(G$33:G99)&lt;E$24),$E$24/$E$29,0)</f>
        <v>#N/A</v>
      </c>
      <c r="H100" s="392">
        <f t="shared" si="11"/>
        <v>0</v>
      </c>
      <c r="I100" s="392">
        <f t="shared" ref="I100:I163" si="13">IF(C100&lt;&gt;"",$E$24-H100,0)</f>
        <v>0</v>
      </c>
      <c r="J100" s="364" t="str">
        <f t="shared" si="12"/>
        <v>2027–2028</v>
      </c>
      <c r="L100" s="389"/>
      <c r="N100" s="387"/>
      <c r="Q100" s="385"/>
    </row>
    <row r="101" spans="1:17" ht="20.25" customHeight="1" x14ac:dyDescent="0.2">
      <c r="A101" s="395">
        <v>46813</v>
      </c>
      <c r="B101" s="383">
        <f t="shared" si="8"/>
        <v>0</v>
      </c>
      <c r="C101" s="388"/>
      <c r="D101" s="392">
        <f t="shared" si="9"/>
        <v>0</v>
      </c>
      <c r="E101" s="393">
        <f t="shared" si="7"/>
        <v>0</v>
      </c>
      <c r="F101" s="392">
        <f t="shared" si="10"/>
        <v>0</v>
      </c>
      <c r="G101" s="392" t="e">
        <f>IF(AND(C101&lt;&gt;"",SUM(G$33:G100)&lt;E$24),$E$24/$E$29,0)</f>
        <v>#N/A</v>
      </c>
      <c r="H101" s="392">
        <f t="shared" si="11"/>
        <v>0</v>
      </c>
      <c r="I101" s="392">
        <f t="shared" si="13"/>
        <v>0</v>
      </c>
      <c r="J101" s="364" t="str">
        <f t="shared" si="12"/>
        <v>2027–2028</v>
      </c>
      <c r="L101" s="389"/>
      <c r="N101" s="387"/>
      <c r="Q101" s="385"/>
    </row>
    <row r="102" spans="1:17" ht="20.25" customHeight="1" x14ac:dyDescent="0.2">
      <c r="A102" s="395">
        <v>46844</v>
      </c>
      <c r="B102" s="383">
        <f t="shared" si="8"/>
        <v>0</v>
      </c>
      <c r="C102" s="388"/>
      <c r="D102" s="392">
        <f t="shared" si="9"/>
        <v>0</v>
      </c>
      <c r="E102" s="393">
        <f t="shared" si="7"/>
        <v>0</v>
      </c>
      <c r="F102" s="392">
        <f t="shared" si="10"/>
        <v>0</v>
      </c>
      <c r="G102" s="392" t="e">
        <f>IF(AND(C102&lt;&gt;"",SUM(G$33:G101)&lt;E$24),$E$24/$E$29,0)</f>
        <v>#N/A</v>
      </c>
      <c r="H102" s="392">
        <f t="shared" si="11"/>
        <v>0</v>
      </c>
      <c r="I102" s="392">
        <f t="shared" si="13"/>
        <v>0</v>
      </c>
      <c r="J102" s="364" t="str">
        <f t="shared" si="12"/>
        <v>2027–2028</v>
      </c>
      <c r="L102" s="389"/>
      <c r="N102" s="387"/>
      <c r="Q102" s="385"/>
    </row>
    <row r="103" spans="1:17" ht="20.25" customHeight="1" x14ac:dyDescent="0.2">
      <c r="A103" s="395">
        <v>46874</v>
      </c>
      <c r="B103" s="383">
        <f t="shared" si="8"/>
        <v>0</v>
      </c>
      <c r="C103" s="388"/>
      <c r="D103" s="392">
        <f t="shared" si="9"/>
        <v>0</v>
      </c>
      <c r="E103" s="393">
        <f t="shared" si="7"/>
        <v>0</v>
      </c>
      <c r="F103" s="392">
        <f t="shared" si="10"/>
        <v>0</v>
      </c>
      <c r="G103" s="392" t="e">
        <f>IF(AND(C103&lt;&gt;"",SUM(G$33:G102)&lt;E$24),$E$24/$E$29,0)</f>
        <v>#N/A</v>
      </c>
      <c r="H103" s="392">
        <f t="shared" si="11"/>
        <v>0</v>
      </c>
      <c r="I103" s="392">
        <f t="shared" si="13"/>
        <v>0</v>
      </c>
      <c r="J103" s="364" t="str">
        <f t="shared" si="12"/>
        <v>2027–2028</v>
      </c>
      <c r="L103" s="389"/>
      <c r="N103" s="387"/>
      <c r="Q103" s="385"/>
    </row>
    <row r="104" spans="1:17" ht="20.25" customHeight="1" x14ac:dyDescent="0.2">
      <c r="A104" s="395">
        <v>46905</v>
      </c>
      <c r="B104" s="383">
        <f t="shared" si="8"/>
        <v>0</v>
      </c>
      <c r="C104" s="388"/>
      <c r="D104" s="392">
        <f t="shared" si="9"/>
        <v>0</v>
      </c>
      <c r="E104" s="393">
        <f t="shared" si="7"/>
        <v>0</v>
      </c>
      <c r="F104" s="392">
        <f t="shared" si="10"/>
        <v>0</v>
      </c>
      <c r="G104" s="392" t="e">
        <f>IF(AND(C104&lt;&gt;"",SUM(G$33:G103)&lt;E$24),$E$24/$E$29,0)</f>
        <v>#N/A</v>
      </c>
      <c r="H104" s="392">
        <f t="shared" si="11"/>
        <v>0</v>
      </c>
      <c r="I104" s="392">
        <f t="shared" si="13"/>
        <v>0</v>
      </c>
      <c r="J104" s="364" t="str">
        <f t="shared" si="12"/>
        <v>2027–2028</v>
      </c>
      <c r="L104" s="389"/>
      <c r="N104" s="387"/>
      <c r="Q104" s="385"/>
    </row>
    <row r="105" spans="1:17" ht="20.25" customHeight="1" x14ac:dyDescent="0.2">
      <c r="A105" s="395">
        <v>46935</v>
      </c>
      <c r="B105" s="383">
        <f t="shared" si="8"/>
        <v>0</v>
      </c>
      <c r="C105" s="388"/>
      <c r="D105" s="392">
        <f t="shared" si="9"/>
        <v>0</v>
      </c>
      <c r="E105" s="393">
        <f t="shared" si="7"/>
        <v>0</v>
      </c>
      <c r="F105" s="392">
        <f t="shared" si="10"/>
        <v>0</v>
      </c>
      <c r="G105" s="392" t="e">
        <f>IF(AND(C105&lt;&gt;"",SUM(G$33:G104)&lt;E$24),$E$24/$E$29,0)</f>
        <v>#N/A</v>
      </c>
      <c r="H105" s="392">
        <f t="shared" si="11"/>
        <v>0</v>
      </c>
      <c r="I105" s="392">
        <f t="shared" si="13"/>
        <v>0</v>
      </c>
      <c r="J105" s="364" t="str">
        <f t="shared" si="12"/>
        <v>2028–2029</v>
      </c>
      <c r="L105" s="389"/>
      <c r="N105" s="387"/>
      <c r="Q105" s="385"/>
    </row>
    <row r="106" spans="1:17" ht="20.25" customHeight="1" x14ac:dyDescent="0.2">
      <c r="A106" s="395">
        <v>46966</v>
      </c>
      <c r="B106" s="383">
        <f t="shared" si="8"/>
        <v>0</v>
      </c>
      <c r="C106" s="388"/>
      <c r="D106" s="392">
        <f t="shared" si="9"/>
        <v>0</v>
      </c>
      <c r="E106" s="393">
        <f t="shared" si="7"/>
        <v>0</v>
      </c>
      <c r="F106" s="392">
        <f t="shared" si="10"/>
        <v>0</v>
      </c>
      <c r="G106" s="392" t="e">
        <f>IF(AND(C106&lt;&gt;"",SUM(G$33:G105)&lt;E$24),$E$24/$E$29,0)</f>
        <v>#N/A</v>
      </c>
      <c r="H106" s="392">
        <f t="shared" si="11"/>
        <v>0</v>
      </c>
      <c r="I106" s="392">
        <f t="shared" si="13"/>
        <v>0</v>
      </c>
      <c r="J106" s="364" t="str">
        <f t="shared" si="12"/>
        <v>2028–2029</v>
      </c>
      <c r="L106" s="389"/>
      <c r="N106" s="387"/>
      <c r="Q106" s="385"/>
    </row>
    <row r="107" spans="1:17" ht="20.25" customHeight="1" x14ac:dyDescent="0.2">
      <c r="A107" s="395">
        <v>46997</v>
      </c>
      <c r="B107" s="383">
        <f t="shared" si="8"/>
        <v>0</v>
      </c>
      <c r="C107" s="388"/>
      <c r="D107" s="392">
        <f t="shared" si="9"/>
        <v>0</v>
      </c>
      <c r="E107" s="393">
        <f t="shared" si="7"/>
        <v>0</v>
      </c>
      <c r="F107" s="392">
        <f t="shared" si="10"/>
        <v>0</v>
      </c>
      <c r="G107" s="392" t="e">
        <f>IF(AND(C107&lt;&gt;"",SUM(G$33:G106)&lt;E$24),$E$24/$E$29,0)</f>
        <v>#N/A</v>
      </c>
      <c r="H107" s="392">
        <f t="shared" si="11"/>
        <v>0</v>
      </c>
      <c r="I107" s="392">
        <f t="shared" si="13"/>
        <v>0</v>
      </c>
      <c r="J107" s="364" t="str">
        <f t="shared" si="12"/>
        <v>2028–2029</v>
      </c>
      <c r="L107" s="389"/>
      <c r="N107" s="387"/>
      <c r="Q107" s="385"/>
    </row>
    <row r="108" spans="1:17" ht="20.25" customHeight="1" x14ac:dyDescent="0.2">
      <c r="A108" s="395">
        <v>47027</v>
      </c>
      <c r="B108" s="383">
        <f t="shared" si="8"/>
        <v>0</v>
      </c>
      <c r="C108" s="388"/>
      <c r="D108" s="392">
        <f t="shared" si="9"/>
        <v>0</v>
      </c>
      <c r="E108" s="393">
        <f t="shared" si="7"/>
        <v>0</v>
      </c>
      <c r="F108" s="392">
        <f t="shared" si="10"/>
        <v>0</v>
      </c>
      <c r="G108" s="392" t="e">
        <f>IF(AND(C108&lt;&gt;"",SUM(G$33:G107)&lt;E$24),$E$24/$E$29,0)</f>
        <v>#N/A</v>
      </c>
      <c r="H108" s="392">
        <f t="shared" si="11"/>
        <v>0</v>
      </c>
      <c r="I108" s="392">
        <f t="shared" si="13"/>
        <v>0</v>
      </c>
      <c r="J108" s="364" t="str">
        <f t="shared" si="12"/>
        <v>2028–2029</v>
      </c>
      <c r="L108" s="389"/>
      <c r="N108" s="387"/>
      <c r="Q108" s="385"/>
    </row>
    <row r="109" spans="1:17" ht="20.25" customHeight="1" x14ac:dyDescent="0.2">
      <c r="A109" s="395">
        <v>47058</v>
      </c>
      <c r="B109" s="383">
        <f t="shared" si="8"/>
        <v>0</v>
      </c>
      <c r="C109" s="388"/>
      <c r="D109" s="392">
        <f t="shared" si="9"/>
        <v>0</v>
      </c>
      <c r="E109" s="393">
        <f t="shared" si="7"/>
        <v>0</v>
      </c>
      <c r="F109" s="392">
        <f t="shared" si="10"/>
        <v>0</v>
      </c>
      <c r="G109" s="392" t="e">
        <f>IF(AND(C109&lt;&gt;"",SUM(G$33:G108)&lt;E$24),$E$24/$E$29,0)</f>
        <v>#N/A</v>
      </c>
      <c r="H109" s="392">
        <f t="shared" si="11"/>
        <v>0</v>
      </c>
      <c r="I109" s="392">
        <f t="shared" si="13"/>
        <v>0</v>
      </c>
      <c r="J109" s="364" t="str">
        <f t="shared" si="12"/>
        <v>2028–2029</v>
      </c>
      <c r="L109" s="389"/>
      <c r="N109" s="387"/>
      <c r="Q109" s="385"/>
    </row>
    <row r="110" spans="1:17" ht="20.25" customHeight="1" x14ac:dyDescent="0.2">
      <c r="A110" s="395">
        <v>47088</v>
      </c>
      <c r="B110" s="383">
        <f t="shared" si="8"/>
        <v>0</v>
      </c>
      <c r="C110" s="388"/>
      <c r="D110" s="392">
        <f t="shared" si="9"/>
        <v>0</v>
      </c>
      <c r="E110" s="393">
        <f t="shared" si="7"/>
        <v>0</v>
      </c>
      <c r="F110" s="392">
        <f t="shared" si="10"/>
        <v>0</v>
      </c>
      <c r="G110" s="392" t="e">
        <f>IF(AND(C110&lt;&gt;"",SUM(G$33:G109)&lt;E$24),$E$24/$E$29,0)</f>
        <v>#N/A</v>
      </c>
      <c r="H110" s="392">
        <f t="shared" si="11"/>
        <v>0</v>
      </c>
      <c r="I110" s="392">
        <f t="shared" si="13"/>
        <v>0</v>
      </c>
      <c r="J110" s="364" t="str">
        <f t="shared" si="12"/>
        <v>2028–2029</v>
      </c>
      <c r="L110" s="389"/>
      <c r="N110" s="387"/>
      <c r="Q110" s="385"/>
    </row>
    <row r="111" spans="1:17" ht="20.25" customHeight="1" x14ac:dyDescent="0.2">
      <c r="A111" s="395">
        <v>47119</v>
      </c>
      <c r="B111" s="383">
        <f t="shared" si="8"/>
        <v>0</v>
      </c>
      <c r="C111" s="388"/>
      <c r="D111" s="392">
        <f t="shared" si="9"/>
        <v>0</v>
      </c>
      <c r="E111" s="393">
        <f t="shared" si="7"/>
        <v>0</v>
      </c>
      <c r="F111" s="392">
        <f t="shared" si="10"/>
        <v>0</v>
      </c>
      <c r="G111" s="392" t="e">
        <f>IF(AND(C111&lt;&gt;"",SUM(G$33:G110)&lt;E$24),$E$24/$E$29,0)</f>
        <v>#N/A</v>
      </c>
      <c r="H111" s="392">
        <f t="shared" si="11"/>
        <v>0</v>
      </c>
      <c r="I111" s="392">
        <f t="shared" si="13"/>
        <v>0</v>
      </c>
      <c r="J111" s="364" t="str">
        <f t="shared" si="12"/>
        <v>2028–2029</v>
      </c>
      <c r="L111" s="389"/>
      <c r="N111" s="387"/>
      <c r="Q111" s="385"/>
    </row>
    <row r="112" spans="1:17" ht="20.25" customHeight="1" x14ac:dyDescent="0.2">
      <c r="A112" s="395">
        <v>47150</v>
      </c>
      <c r="B112" s="383">
        <f t="shared" si="8"/>
        <v>0</v>
      </c>
      <c r="C112" s="388"/>
      <c r="D112" s="392">
        <f t="shared" si="9"/>
        <v>0</v>
      </c>
      <c r="E112" s="393">
        <f t="shared" si="7"/>
        <v>0</v>
      </c>
      <c r="F112" s="392">
        <f t="shared" si="10"/>
        <v>0</v>
      </c>
      <c r="G112" s="392" t="e">
        <f>IF(AND(C112&lt;&gt;"",SUM(G$33:G111)&lt;E$24),$E$24/$E$29,0)</f>
        <v>#N/A</v>
      </c>
      <c r="H112" s="392">
        <f t="shared" si="11"/>
        <v>0</v>
      </c>
      <c r="I112" s="392">
        <f t="shared" si="13"/>
        <v>0</v>
      </c>
      <c r="J112" s="364" t="str">
        <f t="shared" si="12"/>
        <v>2028–2029</v>
      </c>
      <c r="L112" s="389"/>
      <c r="N112" s="387"/>
      <c r="Q112" s="385"/>
    </row>
    <row r="113" spans="1:17" ht="20.25" customHeight="1" x14ac:dyDescent="0.2">
      <c r="A113" s="395">
        <v>47178</v>
      </c>
      <c r="B113" s="383">
        <f t="shared" si="8"/>
        <v>0</v>
      </c>
      <c r="C113" s="388"/>
      <c r="D113" s="392">
        <f t="shared" si="9"/>
        <v>0</v>
      </c>
      <c r="E113" s="393">
        <f t="shared" si="7"/>
        <v>0</v>
      </c>
      <c r="F113" s="392">
        <f t="shared" si="10"/>
        <v>0</v>
      </c>
      <c r="G113" s="392" t="e">
        <f>IF(AND(C113&lt;&gt;"",SUM(G$33:G112)&lt;E$24),$E$24/$E$29,0)</f>
        <v>#N/A</v>
      </c>
      <c r="H113" s="392">
        <f t="shared" si="11"/>
        <v>0</v>
      </c>
      <c r="I113" s="392">
        <f t="shared" si="13"/>
        <v>0</v>
      </c>
      <c r="J113" s="364" t="str">
        <f t="shared" si="12"/>
        <v>2028–2029</v>
      </c>
      <c r="L113" s="389"/>
      <c r="N113" s="387"/>
      <c r="Q113" s="385"/>
    </row>
    <row r="114" spans="1:17" ht="20.25" customHeight="1" x14ac:dyDescent="0.2">
      <c r="A114" s="395">
        <v>47209</v>
      </c>
      <c r="B114" s="383">
        <f t="shared" si="8"/>
        <v>0</v>
      </c>
      <c r="C114" s="388"/>
      <c r="D114" s="392">
        <f t="shared" si="9"/>
        <v>0</v>
      </c>
      <c r="E114" s="393">
        <f t="shared" si="7"/>
        <v>0</v>
      </c>
      <c r="F114" s="392">
        <f t="shared" si="10"/>
        <v>0</v>
      </c>
      <c r="G114" s="392" t="e">
        <f>IF(AND(C114&lt;&gt;"",SUM(G$33:G113)&lt;E$24),$E$24/$E$29,0)</f>
        <v>#N/A</v>
      </c>
      <c r="H114" s="392">
        <f t="shared" si="11"/>
        <v>0</v>
      </c>
      <c r="I114" s="392">
        <f t="shared" si="13"/>
        <v>0</v>
      </c>
      <c r="J114" s="364" t="str">
        <f t="shared" si="12"/>
        <v>2028–2029</v>
      </c>
      <c r="L114" s="389"/>
      <c r="N114" s="387"/>
      <c r="Q114" s="385"/>
    </row>
    <row r="115" spans="1:17" ht="20.25" customHeight="1" x14ac:dyDescent="0.2">
      <c r="A115" s="395">
        <v>47239</v>
      </c>
      <c r="B115" s="383">
        <f t="shared" si="8"/>
        <v>0</v>
      </c>
      <c r="C115" s="388"/>
      <c r="D115" s="392">
        <f t="shared" si="9"/>
        <v>0</v>
      </c>
      <c r="E115" s="393">
        <f t="shared" si="7"/>
        <v>0</v>
      </c>
      <c r="F115" s="392">
        <f t="shared" si="10"/>
        <v>0</v>
      </c>
      <c r="G115" s="392" t="e">
        <f>IF(AND(C115&lt;&gt;"",SUM(G$33:G114)&lt;E$24),$E$24/$E$29,0)</f>
        <v>#N/A</v>
      </c>
      <c r="H115" s="392">
        <f t="shared" si="11"/>
        <v>0</v>
      </c>
      <c r="I115" s="392">
        <f t="shared" si="13"/>
        <v>0</v>
      </c>
      <c r="J115" s="364" t="str">
        <f t="shared" si="12"/>
        <v>2028–2029</v>
      </c>
      <c r="L115" s="389"/>
      <c r="N115" s="387"/>
      <c r="Q115" s="385"/>
    </row>
    <row r="116" spans="1:17" ht="20.25" customHeight="1" x14ac:dyDescent="0.2">
      <c r="A116" s="395">
        <v>47270</v>
      </c>
      <c r="B116" s="383">
        <f t="shared" si="8"/>
        <v>0</v>
      </c>
      <c r="C116" s="388"/>
      <c r="D116" s="392">
        <f t="shared" si="9"/>
        <v>0</v>
      </c>
      <c r="E116" s="393">
        <f t="shared" si="7"/>
        <v>0</v>
      </c>
      <c r="F116" s="392">
        <f t="shared" si="10"/>
        <v>0</v>
      </c>
      <c r="G116" s="392" t="e">
        <f>IF(AND(C116&lt;&gt;"",SUM(G$33:G115)&lt;E$24),$E$24/$E$29,0)</f>
        <v>#N/A</v>
      </c>
      <c r="H116" s="392">
        <f t="shared" si="11"/>
        <v>0</v>
      </c>
      <c r="I116" s="392">
        <f t="shared" si="13"/>
        <v>0</v>
      </c>
      <c r="J116" s="364" t="str">
        <f t="shared" si="12"/>
        <v>2028–2029</v>
      </c>
      <c r="L116" s="389"/>
      <c r="N116" s="387"/>
      <c r="Q116" s="385"/>
    </row>
    <row r="117" spans="1:17" ht="20.25" customHeight="1" x14ac:dyDescent="0.2">
      <c r="A117" s="395">
        <v>47300</v>
      </c>
      <c r="B117" s="383">
        <f t="shared" si="8"/>
        <v>0</v>
      </c>
      <c r="C117" s="388"/>
      <c r="D117" s="392">
        <f t="shared" si="9"/>
        <v>0</v>
      </c>
      <c r="E117" s="393">
        <f t="shared" si="7"/>
        <v>0</v>
      </c>
      <c r="F117" s="392">
        <f t="shared" si="10"/>
        <v>0</v>
      </c>
      <c r="G117" s="392" t="e">
        <f>IF(AND(C117&lt;&gt;"",SUM(G$33:G116)&lt;E$24),$E$24/$E$29,0)</f>
        <v>#N/A</v>
      </c>
      <c r="H117" s="392">
        <f t="shared" si="11"/>
        <v>0</v>
      </c>
      <c r="I117" s="392">
        <f t="shared" si="13"/>
        <v>0</v>
      </c>
      <c r="J117" s="364" t="str">
        <f t="shared" si="12"/>
        <v>2029–2030</v>
      </c>
      <c r="L117" s="389"/>
      <c r="N117" s="387"/>
      <c r="Q117" s="385"/>
    </row>
    <row r="118" spans="1:17" ht="20.25" customHeight="1" x14ac:dyDescent="0.2">
      <c r="A118" s="395">
        <v>47331</v>
      </c>
      <c r="B118" s="383">
        <f t="shared" si="8"/>
        <v>0</v>
      </c>
      <c r="C118" s="388"/>
      <c r="D118" s="392">
        <f t="shared" si="9"/>
        <v>0</v>
      </c>
      <c r="E118" s="393">
        <f t="shared" si="7"/>
        <v>0</v>
      </c>
      <c r="F118" s="392">
        <f t="shared" si="10"/>
        <v>0</v>
      </c>
      <c r="G118" s="392" t="e">
        <f>IF(AND(C118&lt;&gt;"",SUM(G$33:G117)&lt;E$24),$E$24/$E$29,0)</f>
        <v>#N/A</v>
      </c>
      <c r="H118" s="392">
        <f t="shared" si="11"/>
        <v>0</v>
      </c>
      <c r="I118" s="392">
        <f t="shared" si="13"/>
        <v>0</v>
      </c>
      <c r="J118" s="364" t="str">
        <f t="shared" si="12"/>
        <v>2029–2030</v>
      </c>
      <c r="L118" s="389"/>
      <c r="N118" s="387"/>
      <c r="Q118" s="385"/>
    </row>
    <row r="119" spans="1:17" ht="20.25" customHeight="1" x14ac:dyDescent="0.2">
      <c r="A119" s="395">
        <v>47362</v>
      </c>
      <c r="B119" s="383">
        <f t="shared" si="8"/>
        <v>0</v>
      </c>
      <c r="C119" s="388"/>
      <c r="D119" s="392">
        <f t="shared" si="9"/>
        <v>0</v>
      </c>
      <c r="E119" s="393">
        <f t="shared" si="7"/>
        <v>0</v>
      </c>
      <c r="F119" s="392">
        <f t="shared" si="10"/>
        <v>0</v>
      </c>
      <c r="G119" s="392" t="e">
        <f>IF(AND(C119&lt;&gt;"",SUM(G$33:G118)&lt;E$24),$E$24/$E$29,0)</f>
        <v>#N/A</v>
      </c>
      <c r="H119" s="392">
        <f t="shared" si="11"/>
        <v>0</v>
      </c>
      <c r="I119" s="392">
        <f t="shared" si="13"/>
        <v>0</v>
      </c>
      <c r="J119" s="364" t="str">
        <f t="shared" si="12"/>
        <v>2029–2030</v>
      </c>
      <c r="L119" s="389"/>
      <c r="N119" s="387"/>
      <c r="Q119" s="385"/>
    </row>
    <row r="120" spans="1:17" ht="20.25" customHeight="1" x14ac:dyDescent="0.2">
      <c r="A120" s="395">
        <v>47392</v>
      </c>
      <c r="B120" s="383">
        <f t="shared" si="8"/>
        <v>0</v>
      </c>
      <c r="C120" s="388"/>
      <c r="D120" s="392">
        <f t="shared" si="9"/>
        <v>0</v>
      </c>
      <c r="E120" s="393">
        <f t="shared" si="7"/>
        <v>0</v>
      </c>
      <c r="F120" s="392">
        <f t="shared" si="10"/>
        <v>0</v>
      </c>
      <c r="G120" s="392" t="e">
        <f>IF(AND(C120&lt;&gt;"",SUM(G$33:G119)&lt;E$24),$E$24/$E$29,0)</f>
        <v>#N/A</v>
      </c>
      <c r="H120" s="392">
        <f t="shared" si="11"/>
        <v>0</v>
      </c>
      <c r="I120" s="392">
        <f t="shared" si="13"/>
        <v>0</v>
      </c>
      <c r="J120" s="364" t="str">
        <f t="shared" si="12"/>
        <v>2029–2030</v>
      </c>
      <c r="L120" s="389"/>
      <c r="N120" s="387"/>
      <c r="Q120" s="385"/>
    </row>
    <row r="121" spans="1:17" ht="20.25" customHeight="1" x14ac:dyDescent="0.2">
      <c r="A121" s="395">
        <v>47423</v>
      </c>
      <c r="B121" s="383">
        <f t="shared" si="8"/>
        <v>0</v>
      </c>
      <c r="C121" s="388"/>
      <c r="D121" s="392">
        <f t="shared" si="9"/>
        <v>0</v>
      </c>
      <c r="E121" s="393">
        <f t="shared" si="7"/>
        <v>0</v>
      </c>
      <c r="F121" s="392">
        <f t="shared" si="10"/>
        <v>0</v>
      </c>
      <c r="G121" s="392" t="e">
        <f>IF(AND(C121&lt;&gt;"",SUM(G$33:G120)&lt;E$24),$E$24/$E$29,0)</f>
        <v>#N/A</v>
      </c>
      <c r="H121" s="392">
        <f t="shared" si="11"/>
        <v>0</v>
      </c>
      <c r="I121" s="392">
        <f t="shared" si="13"/>
        <v>0</v>
      </c>
      <c r="J121" s="364" t="str">
        <f t="shared" si="12"/>
        <v>2029–2030</v>
      </c>
      <c r="L121" s="389"/>
      <c r="N121" s="387"/>
      <c r="Q121" s="385"/>
    </row>
    <row r="122" spans="1:17" ht="20.25" customHeight="1" x14ac:dyDescent="0.2">
      <c r="A122" s="395">
        <v>47453</v>
      </c>
      <c r="B122" s="383">
        <f t="shared" si="8"/>
        <v>0</v>
      </c>
      <c r="C122" s="388"/>
      <c r="D122" s="392">
        <f t="shared" si="9"/>
        <v>0</v>
      </c>
      <c r="E122" s="393">
        <f t="shared" si="7"/>
        <v>0</v>
      </c>
      <c r="F122" s="392">
        <f t="shared" si="10"/>
        <v>0</v>
      </c>
      <c r="G122" s="392" t="e">
        <f>IF(AND(C122&lt;&gt;"",SUM(G$33:G121)&lt;E$24),$E$24/$E$29,0)</f>
        <v>#N/A</v>
      </c>
      <c r="H122" s="392">
        <f t="shared" si="11"/>
        <v>0</v>
      </c>
      <c r="I122" s="392">
        <f t="shared" si="13"/>
        <v>0</v>
      </c>
      <c r="J122" s="364" t="str">
        <f t="shared" si="12"/>
        <v>2029–2030</v>
      </c>
      <c r="L122" s="389"/>
      <c r="N122" s="387"/>
      <c r="Q122" s="385"/>
    </row>
    <row r="123" spans="1:17" ht="20.25" customHeight="1" x14ac:dyDescent="0.2">
      <c r="A123" s="395">
        <v>47484</v>
      </c>
      <c r="B123" s="383">
        <f t="shared" si="8"/>
        <v>0</v>
      </c>
      <c r="C123" s="388"/>
      <c r="D123" s="392">
        <f t="shared" si="9"/>
        <v>0</v>
      </c>
      <c r="E123" s="393">
        <f t="shared" si="7"/>
        <v>0</v>
      </c>
      <c r="F123" s="392">
        <f t="shared" si="10"/>
        <v>0</v>
      </c>
      <c r="G123" s="392" t="e">
        <f>IF(AND(C123&lt;&gt;"",SUM(G$33:G122)&lt;E$24),$E$24/$E$29,0)</f>
        <v>#N/A</v>
      </c>
      <c r="H123" s="392">
        <f t="shared" si="11"/>
        <v>0</v>
      </c>
      <c r="I123" s="392">
        <f t="shared" si="13"/>
        <v>0</v>
      </c>
      <c r="J123" s="364" t="str">
        <f t="shared" si="12"/>
        <v>2029–2030</v>
      </c>
      <c r="L123" s="389"/>
      <c r="N123" s="387"/>
      <c r="Q123" s="385"/>
    </row>
    <row r="124" spans="1:17" ht="20.25" customHeight="1" x14ac:dyDescent="0.2">
      <c r="A124" s="395">
        <v>47515</v>
      </c>
      <c r="B124" s="383">
        <f t="shared" si="8"/>
        <v>0</v>
      </c>
      <c r="C124" s="388"/>
      <c r="D124" s="392">
        <f t="shared" si="9"/>
        <v>0</v>
      </c>
      <c r="E124" s="393">
        <f t="shared" si="7"/>
        <v>0</v>
      </c>
      <c r="F124" s="392">
        <f t="shared" si="10"/>
        <v>0</v>
      </c>
      <c r="G124" s="392" t="e">
        <f>IF(AND(C124&lt;&gt;"",SUM(G$33:G123)&lt;E$24),$E$24/$E$29,0)</f>
        <v>#N/A</v>
      </c>
      <c r="H124" s="392">
        <f t="shared" si="11"/>
        <v>0</v>
      </c>
      <c r="I124" s="392">
        <f t="shared" si="13"/>
        <v>0</v>
      </c>
      <c r="J124" s="364" t="str">
        <f t="shared" si="12"/>
        <v>2029–2030</v>
      </c>
      <c r="L124" s="389"/>
      <c r="N124" s="387"/>
      <c r="Q124" s="385"/>
    </row>
    <row r="125" spans="1:17" ht="20.25" customHeight="1" x14ac:dyDescent="0.2">
      <c r="A125" s="395">
        <v>47543</v>
      </c>
      <c r="B125" s="383">
        <f t="shared" si="8"/>
        <v>0</v>
      </c>
      <c r="C125" s="388"/>
      <c r="D125" s="392">
        <f t="shared" si="9"/>
        <v>0</v>
      </c>
      <c r="E125" s="393">
        <f t="shared" si="7"/>
        <v>0</v>
      </c>
      <c r="F125" s="392">
        <f t="shared" si="10"/>
        <v>0</v>
      </c>
      <c r="G125" s="392" t="e">
        <f>IF(AND(C125&lt;&gt;"",SUM(G$33:G124)&lt;E$24),$E$24/$E$29,0)</f>
        <v>#N/A</v>
      </c>
      <c r="H125" s="392">
        <f t="shared" si="11"/>
        <v>0</v>
      </c>
      <c r="I125" s="392">
        <f t="shared" si="13"/>
        <v>0</v>
      </c>
      <c r="J125" s="364" t="str">
        <f t="shared" si="12"/>
        <v>2029–2030</v>
      </c>
      <c r="L125" s="389"/>
      <c r="N125" s="387"/>
      <c r="Q125" s="385"/>
    </row>
    <row r="126" spans="1:17" ht="20.25" customHeight="1" x14ac:dyDescent="0.2">
      <c r="A126" s="395">
        <v>47574</v>
      </c>
      <c r="B126" s="383">
        <f t="shared" si="8"/>
        <v>0</v>
      </c>
      <c r="C126" s="388"/>
      <c r="D126" s="392">
        <f t="shared" si="9"/>
        <v>0</v>
      </c>
      <c r="E126" s="393">
        <f t="shared" si="7"/>
        <v>0</v>
      </c>
      <c r="F126" s="392">
        <f t="shared" si="10"/>
        <v>0</v>
      </c>
      <c r="G126" s="392" t="e">
        <f>IF(AND(C126&lt;&gt;"",SUM(G$33:G125)&lt;E$24),$E$24/$E$29,0)</f>
        <v>#N/A</v>
      </c>
      <c r="H126" s="392">
        <f t="shared" si="11"/>
        <v>0</v>
      </c>
      <c r="I126" s="392">
        <f t="shared" si="13"/>
        <v>0</v>
      </c>
      <c r="J126" s="364" t="str">
        <f t="shared" si="12"/>
        <v>2029–2030</v>
      </c>
      <c r="L126" s="389"/>
      <c r="N126" s="387"/>
      <c r="Q126" s="385"/>
    </row>
    <row r="127" spans="1:17" ht="20.25" customHeight="1" x14ac:dyDescent="0.2">
      <c r="A127" s="395">
        <v>47604</v>
      </c>
      <c r="B127" s="383">
        <f t="shared" si="8"/>
        <v>0</v>
      </c>
      <c r="C127" s="388"/>
      <c r="D127" s="392">
        <f t="shared" si="9"/>
        <v>0</v>
      </c>
      <c r="E127" s="393">
        <f t="shared" si="7"/>
        <v>0</v>
      </c>
      <c r="F127" s="392">
        <f t="shared" si="10"/>
        <v>0</v>
      </c>
      <c r="G127" s="392" t="e">
        <f>IF(AND(C127&lt;&gt;"",SUM(G$33:G126)&lt;E$24),$E$24/$E$29,0)</f>
        <v>#N/A</v>
      </c>
      <c r="H127" s="392">
        <f t="shared" si="11"/>
        <v>0</v>
      </c>
      <c r="I127" s="392">
        <f t="shared" si="13"/>
        <v>0</v>
      </c>
      <c r="J127" s="364" t="str">
        <f t="shared" si="12"/>
        <v>2029–2030</v>
      </c>
      <c r="L127" s="389"/>
      <c r="N127" s="387"/>
      <c r="Q127" s="385"/>
    </row>
    <row r="128" spans="1:17" ht="20.25" customHeight="1" x14ac:dyDescent="0.2">
      <c r="A128" s="395">
        <v>47635</v>
      </c>
      <c r="B128" s="383">
        <f t="shared" si="8"/>
        <v>0</v>
      </c>
      <c r="C128" s="388"/>
      <c r="D128" s="392">
        <f t="shared" si="9"/>
        <v>0</v>
      </c>
      <c r="E128" s="393">
        <f t="shared" si="7"/>
        <v>0</v>
      </c>
      <c r="F128" s="392">
        <f t="shared" si="10"/>
        <v>0</v>
      </c>
      <c r="G128" s="392" t="e">
        <f>IF(AND(C128&lt;&gt;"",SUM(G$33:G127)&lt;E$24),$E$24/$E$29,0)</f>
        <v>#N/A</v>
      </c>
      <c r="H128" s="392">
        <f t="shared" si="11"/>
        <v>0</v>
      </c>
      <c r="I128" s="392">
        <f t="shared" si="13"/>
        <v>0</v>
      </c>
      <c r="J128" s="364" t="str">
        <f t="shared" si="12"/>
        <v>2029–2030</v>
      </c>
      <c r="L128" s="389"/>
      <c r="N128" s="387"/>
      <c r="Q128" s="385"/>
    </row>
    <row r="129" spans="1:17" ht="20.25" customHeight="1" x14ac:dyDescent="0.2">
      <c r="A129" s="395">
        <v>47665</v>
      </c>
      <c r="B129" s="383">
        <f t="shared" si="8"/>
        <v>0</v>
      </c>
      <c r="C129" s="388"/>
      <c r="D129" s="392">
        <f t="shared" si="9"/>
        <v>0</v>
      </c>
      <c r="E129" s="393">
        <f t="shared" si="7"/>
        <v>0</v>
      </c>
      <c r="F129" s="392">
        <f t="shared" si="10"/>
        <v>0</v>
      </c>
      <c r="G129" s="392" t="e">
        <f>IF(AND(C129&lt;&gt;"",SUM(G$33:G128)&lt;E$24),$E$24/$E$29,0)</f>
        <v>#N/A</v>
      </c>
      <c r="H129" s="392">
        <f t="shared" si="11"/>
        <v>0</v>
      </c>
      <c r="I129" s="392">
        <f t="shared" si="13"/>
        <v>0</v>
      </c>
      <c r="J129" s="364" t="str">
        <f t="shared" si="12"/>
        <v>2030–2031</v>
      </c>
      <c r="L129" s="389"/>
      <c r="N129" s="387"/>
      <c r="Q129" s="385"/>
    </row>
    <row r="130" spans="1:17" ht="20.25" customHeight="1" x14ac:dyDescent="0.2">
      <c r="A130" s="395">
        <v>47696</v>
      </c>
      <c r="B130" s="383">
        <f t="shared" si="8"/>
        <v>0</v>
      </c>
      <c r="C130" s="388"/>
      <c r="D130" s="392">
        <f t="shared" si="9"/>
        <v>0</v>
      </c>
      <c r="E130" s="393">
        <f t="shared" si="7"/>
        <v>0</v>
      </c>
      <c r="F130" s="392">
        <f t="shared" si="10"/>
        <v>0</v>
      </c>
      <c r="G130" s="392" t="e">
        <f>IF(AND(C130&lt;&gt;"",SUM(G$33:G129)&lt;E$24),$E$24/$E$29,0)</f>
        <v>#N/A</v>
      </c>
      <c r="H130" s="392">
        <f t="shared" si="11"/>
        <v>0</v>
      </c>
      <c r="I130" s="392">
        <f t="shared" si="13"/>
        <v>0</v>
      </c>
      <c r="J130" s="364" t="str">
        <f t="shared" si="12"/>
        <v>2030–2031</v>
      </c>
      <c r="L130" s="389"/>
      <c r="N130" s="387"/>
      <c r="Q130" s="385"/>
    </row>
    <row r="131" spans="1:17" ht="20.25" customHeight="1" x14ac:dyDescent="0.2">
      <c r="A131" s="395">
        <v>47727</v>
      </c>
      <c r="B131" s="383">
        <f t="shared" si="8"/>
        <v>0</v>
      </c>
      <c r="C131" s="388"/>
      <c r="D131" s="392">
        <f t="shared" si="9"/>
        <v>0</v>
      </c>
      <c r="E131" s="393">
        <f t="shared" si="7"/>
        <v>0</v>
      </c>
      <c r="F131" s="392">
        <f t="shared" si="10"/>
        <v>0</v>
      </c>
      <c r="G131" s="392" t="e">
        <f>IF(AND(C131&lt;&gt;"",SUM(G$33:G130)&lt;E$24),$E$24/$E$29,0)</f>
        <v>#N/A</v>
      </c>
      <c r="H131" s="392">
        <f t="shared" si="11"/>
        <v>0</v>
      </c>
      <c r="I131" s="392">
        <f t="shared" si="13"/>
        <v>0</v>
      </c>
      <c r="J131" s="364" t="str">
        <f t="shared" si="12"/>
        <v>2030–2031</v>
      </c>
      <c r="L131" s="389"/>
      <c r="N131" s="387"/>
      <c r="Q131" s="385"/>
    </row>
    <row r="132" spans="1:17" ht="20.25" customHeight="1" x14ac:dyDescent="0.2">
      <c r="A132" s="395">
        <v>47757</v>
      </c>
      <c r="B132" s="383">
        <f t="shared" si="8"/>
        <v>0</v>
      </c>
      <c r="C132" s="388"/>
      <c r="D132" s="392">
        <f t="shared" si="9"/>
        <v>0</v>
      </c>
      <c r="E132" s="393">
        <f t="shared" si="7"/>
        <v>0</v>
      </c>
      <c r="F132" s="392">
        <f t="shared" si="10"/>
        <v>0</v>
      </c>
      <c r="G132" s="392" t="e">
        <f>IF(AND(C132&lt;&gt;"",SUM(G$33:G131)&lt;E$24),$E$24/$E$29,0)</f>
        <v>#N/A</v>
      </c>
      <c r="H132" s="392">
        <f t="shared" si="11"/>
        <v>0</v>
      </c>
      <c r="I132" s="392">
        <f t="shared" si="13"/>
        <v>0</v>
      </c>
      <c r="J132" s="364" t="str">
        <f t="shared" si="12"/>
        <v>2030–2031</v>
      </c>
      <c r="L132" s="389"/>
      <c r="N132" s="387"/>
      <c r="Q132" s="385"/>
    </row>
    <row r="133" spans="1:17" ht="20.25" customHeight="1" x14ac:dyDescent="0.2">
      <c r="A133" s="395">
        <v>47788</v>
      </c>
      <c r="B133" s="383">
        <f t="shared" si="8"/>
        <v>0</v>
      </c>
      <c r="C133" s="388"/>
      <c r="D133" s="392">
        <f t="shared" si="9"/>
        <v>0</v>
      </c>
      <c r="E133" s="393">
        <f t="shared" si="7"/>
        <v>0</v>
      </c>
      <c r="F133" s="392">
        <f t="shared" si="10"/>
        <v>0</v>
      </c>
      <c r="G133" s="392" t="e">
        <f>IF(AND(C133&lt;&gt;"",SUM(G$33:G132)&lt;E$24),$E$24/$E$29,0)</f>
        <v>#N/A</v>
      </c>
      <c r="H133" s="392">
        <f t="shared" si="11"/>
        <v>0</v>
      </c>
      <c r="I133" s="392">
        <f t="shared" si="13"/>
        <v>0</v>
      </c>
      <c r="J133" s="364" t="str">
        <f t="shared" si="12"/>
        <v>2030–2031</v>
      </c>
      <c r="L133" s="389"/>
      <c r="N133" s="387"/>
      <c r="Q133" s="385"/>
    </row>
    <row r="134" spans="1:17" ht="20.25" customHeight="1" x14ac:dyDescent="0.2">
      <c r="A134" s="395">
        <v>47818</v>
      </c>
      <c r="B134" s="383">
        <f t="shared" si="8"/>
        <v>0</v>
      </c>
      <c r="C134" s="388"/>
      <c r="D134" s="392">
        <f t="shared" si="9"/>
        <v>0</v>
      </c>
      <c r="E134" s="393">
        <f t="shared" si="7"/>
        <v>0</v>
      </c>
      <c r="F134" s="392">
        <f t="shared" si="10"/>
        <v>0</v>
      </c>
      <c r="G134" s="392" t="e">
        <f>IF(AND(C134&lt;&gt;"",SUM(G$33:G133)&lt;E$24),$E$24/$E$29,0)</f>
        <v>#N/A</v>
      </c>
      <c r="H134" s="392">
        <f t="shared" si="11"/>
        <v>0</v>
      </c>
      <c r="I134" s="392">
        <f t="shared" si="13"/>
        <v>0</v>
      </c>
      <c r="J134" s="364" t="str">
        <f t="shared" si="12"/>
        <v>2030–2031</v>
      </c>
      <c r="L134" s="389"/>
      <c r="N134" s="387"/>
      <c r="Q134" s="385"/>
    </row>
    <row r="135" spans="1:17" ht="20.25" customHeight="1" x14ac:dyDescent="0.2">
      <c r="A135" s="395">
        <v>47849</v>
      </c>
      <c r="B135" s="383">
        <f t="shared" si="8"/>
        <v>0</v>
      </c>
      <c r="C135" s="388"/>
      <c r="D135" s="392">
        <f t="shared" si="9"/>
        <v>0</v>
      </c>
      <c r="E135" s="393">
        <f t="shared" si="7"/>
        <v>0</v>
      </c>
      <c r="F135" s="392">
        <f t="shared" si="10"/>
        <v>0</v>
      </c>
      <c r="G135" s="392" t="e">
        <f>IF(AND(C135&lt;&gt;"",SUM(G$33:G134)&lt;E$24),$E$24/$E$29,0)</f>
        <v>#N/A</v>
      </c>
      <c r="H135" s="392">
        <f t="shared" si="11"/>
        <v>0</v>
      </c>
      <c r="I135" s="392">
        <f t="shared" si="13"/>
        <v>0</v>
      </c>
      <c r="J135" s="364" t="str">
        <f t="shared" si="12"/>
        <v>2030–2031</v>
      </c>
      <c r="L135" s="389"/>
      <c r="N135" s="387"/>
      <c r="Q135" s="385"/>
    </row>
    <row r="136" spans="1:17" ht="20.25" customHeight="1" x14ac:dyDescent="0.2">
      <c r="A136" s="395">
        <v>47880</v>
      </c>
      <c r="B136" s="383">
        <f t="shared" si="8"/>
        <v>0</v>
      </c>
      <c r="C136" s="388"/>
      <c r="D136" s="392">
        <f t="shared" si="9"/>
        <v>0</v>
      </c>
      <c r="E136" s="393">
        <f t="shared" si="7"/>
        <v>0</v>
      </c>
      <c r="F136" s="392">
        <f t="shared" si="10"/>
        <v>0</v>
      </c>
      <c r="G136" s="392" t="e">
        <f>IF(AND(C136&lt;&gt;"",SUM(G$33:G135)&lt;E$24),$E$24/$E$29,0)</f>
        <v>#N/A</v>
      </c>
      <c r="H136" s="392">
        <f t="shared" si="11"/>
        <v>0</v>
      </c>
      <c r="I136" s="392">
        <f t="shared" si="13"/>
        <v>0</v>
      </c>
      <c r="J136" s="364" t="str">
        <f t="shared" si="12"/>
        <v>2030–2031</v>
      </c>
      <c r="L136" s="389"/>
      <c r="N136" s="387"/>
      <c r="Q136" s="385"/>
    </row>
    <row r="137" spans="1:17" ht="20.25" customHeight="1" x14ac:dyDescent="0.2">
      <c r="A137" s="395">
        <v>47908</v>
      </c>
      <c r="B137" s="383">
        <f t="shared" si="8"/>
        <v>0</v>
      </c>
      <c r="C137" s="388"/>
      <c r="D137" s="392">
        <f t="shared" si="9"/>
        <v>0</v>
      </c>
      <c r="E137" s="393">
        <f t="shared" si="7"/>
        <v>0</v>
      </c>
      <c r="F137" s="392">
        <f t="shared" si="10"/>
        <v>0</v>
      </c>
      <c r="G137" s="392" t="e">
        <f>IF(AND(C137&lt;&gt;"",SUM(G$33:G136)&lt;E$24),$E$24/$E$29,0)</f>
        <v>#N/A</v>
      </c>
      <c r="H137" s="392">
        <f t="shared" si="11"/>
        <v>0</v>
      </c>
      <c r="I137" s="392">
        <f t="shared" si="13"/>
        <v>0</v>
      </c>
      <c r="J137" s="364" t="str">
        <f t="shared" si="12"/>
        <v>2030–2031</v>
      </c>
      <c r="L137" s="389"/>
      <c r="N137" s="387"/>
      <c r="Q137" s="385"/>
    </row>
    <row r="138" spans="1:17" ht="20.25" customHeight="1" x14ac:dyDescent="0.2">
      <c r="A138" s="395">
        <v>47939</v>
      </c>
      <c r="B138" s="383">
        <f t="shared" si="8"/>
        <v>0</v>
      </c>
      <c r="C138" s="388"/>
      <c r="D138" s="392">
        <f t="shared" si="9"/>
        <v>0</v>
      </c>
      <c r="E138" s="393">
        <f t="shared" si="7"/>
        <v>0</v>
      </c>
      <c r="F138" s="392">
        <f t="shared" si="10"/>
        <v>0</v>
      </c>
      <c r="G138" s="392" t="e">
        <f>IF(AND(C138&lt;&gt;"",SUM(G$33:G137)&lt;E$24),$E$24/$E$29,0)</f>
        <v>#N/A</v>
      </c>
      <c r="H138" s="392">
        <f t="shared" si="11"/>
        <v>0</v>
      </c>
      <c r="I138" s="392">
        <f t="shared" si="13"/>
        <v>0</v>
      </c>
      <c r="J138" s="364" t="str">
        <f t="shared" si="12"/>
        <v>2030–2031</v>
      </c>
      <c r="L138" s="389"/>
      <c r="N138" s="387"/>
      <c r="Q138" s="385"/>
    </row>
    <row r="139" spans="1:17" ht="20.25" customHeight="1" x14ac:dyDescent="0.2">
      <c r="A139" s="395">
        <v>47969</v>
      </c>
      <c r="B139" s="383">
        <f t="shared" si="8"/>
        <v>0</v>
      </c>
      <c r="C139" s="388"/>
      <c r="D139" s="392">
        <f t="shared" si="9"/>
        <v>0</v>
      </c>
      <c r="E139" s="393">
        <f t="shared" si="7"/>
        <v>0</v>
      </c>
      <c r="F139" s="392">
        <f t="shared" si="10"/>
        <v>0</v>
      </c>
      <c r="G139" s="392" t="e">
        <f>IF(AND(C139&lt;&gt;"",SUM(G$33:G138)&lt;E$24),$E$24/$E$29,0)</f>
        <v>#N/A</v>
      </c>
      <c r="H139" s="392">
        <f t="shared" si="11"/>
        <v>0</v>
      </c>
      <c r="I139" s="392">
        <f t="shared" si="13"/>
        <v>0</v>
      </c>
      <c r="J139" s="364" t="str">
        <f t="shared" si="12"/>
        <v>2030–2031</v>
      </c>
      <c r="L139" s="389"/>
      <c r="N139" s="387"/>
      <c r="Q139" s="385"/>
    </row>
    <row r="140" spans="1:17" ht="20.25" customHeight="1" x14ac:dyDescent="0.2">
      <c r="A140" s="395">
        <v>48000</v>
      </c>
      <c r="B140" s="383">
        <f t="shared" si="8"/>
        <v>0</v>
      </c>
      <c r="C140" s="388"/>
      <c r="D140" s="392">
        <f t="shared" si="9"/>
        <v>0</v>
      </c>
      <c r="E140" s="393">
        <f t="shared" si="7"/>
        <v>0</v>
      </c>
      <c r="F140" s="392">
        <f t="shared" si="10"/>
        <v>0</v>
      </c>
      <c r="G140" s="392" t="e">
        <f>IF(AND(C140&lt;&gt;"",SUM(G$33:G139)&lt;E$24),$E$24/$E$29,0)</f>
        <v>#N/A</v>
      </c>
      <c r="H140" s="392">
        <f t="shared" si="11"/>
        <v>0</v>
      </c>
      <c r="I140" s="392">
        <f t="shared" si="13"/>
        <v>0</v>
      </c>
      <c r="J140" s="364" t="str">
        <f t="shared" si="12"/>
        <v>2030–2031</v>
      </c>
      <c r="L140" s="389"/>
      <c r="N140" s="387"/>
      <c r="Q140" s="385"/>
    </row>
    <row r="141" spans="1:17" ht="20.25" customHeight="1" x14ac:dyDescent="0.2">
      <c r="A141" s="395">
        <v>48030</v>
      </c>
      <c r="B141" s="383">
        <f t="shared" si="8"/>
        <v>0</v>
      </c>
      <c r="C141" s="384"/>
      <c r="D141" s="392">
        <f t="shared" si="9"/>
        <v>0</v>
      </c>
      <c r="E141" s="393">
        <f t="shared" si="7"/>
        <v>0</v>
      </c>
      <c r="F141" s="392">
        <f t="shared" si="10"/>
        <v>0</v>
      </c>
      <c r="G141" s="392" t="e">
        <f>IF(AND(C141&lt;&gt;"",SUM(G$33:G140)&lt;E$24),$E$24/$E$29,0)</f>
        <v>#N/A</v>
      </c>
      <c r="H141" s="392">
        <f t="shared" si="11"/>
        <v>0</v>
      </c>
      <c r="I141" s="392">
        <f t="shared" si="13"/>
        <v>0</v>
      </c>
      <c r="J141" s="364" t="str">
        <f t="shared" si="12"/>
        <v>2031–2032</v>
      </c>
      <c r="L141" s="389"/>
      <c r="N141" s="387"/>
      <c r="Q141" s="385"/>
    </row>
    <row r="142" spans="1:17" ht="20.25" customHeight="1" x14ac:dyDescent="0.2">
      <c r="A142" s="395">
        <v>48061</v>
      </c>
      <c r="B142" s="383">
        <f t="shared" si="8"/>
        <v>0</v>
      </c>
      <c r="C142" s="384"/>
      <c r="D142" s="392">
        <f t="shared" si="9"/>
        <v>0</v>
      </c>
      <c r="E142" s="393">
        <f t="shared" si="7"/>
        <v>0</v>
      </c>
      <c r="F142" s="392">
        <f t="shared" si="10"/>
        <v>0</v>
      </c>
      <c r="G142" s="392" t="e">
        <f>IF(AND(C142&lt;&gt;"",SUM(G$33:G141)&lt;E$24),$E$24/$E$29,0)</f>
        <v>#N/A</v>
      </c>
      <c r="H142" s="392">
        <f t="shared" si="11"/>
        <v>0</v>
      </c>
      <c r="I142" s="392">
        <f t="shared" si="13"/>
        <v>0</v>
      </c>
      <c r="J142" s="364" t="str">
        <f t="shared" si="12"/>
        <v>2031–2032</v>
      </c>
      <c r="L142" s="389"/>
      <c r="N142" s="387"/>
      <c r="Q142" s="385"/>
    </row>
    <row r="143" spans="1:17" ht="20.25" customHeight="1" x14ac:dyDescent="0.2">
      <c r="A143" s="395">
        <v>48092</v>
      </c>
      <c r="B143" s="383">
        <f t="shared" si="8"/>
        <v>0</v>
      </c>
      <c r="C143" s="384"/>
      <c r="D143" s="392">
        <f t="shared" si="9"/>
        <v>0</v>
      </c>
      <c r="E143" s="393">
        <f t="shared" si="7"/>
        <v>0</v>
      </c>
      <c r="F143" s="392">
        <f t="shared" si="10"/>
        <v>0</v>
      </c>
      <c r="G143" s="392" t="e">
        <f>IF(AND(C143&lt;&gt;"",SUM(G$33:G142)&lt;E$24),$E$24/$E$29,0)</f>
        <v>#N/A</v>
      </c>
      <c r="H143" s="392">
        <f t="shared" si="11"/>
        <v>0</v>
      </c>
      <c r="I143" s="392">
        <f t="shared" si="13"/>
        <v>0</v>
      </c>
      <c r="J143" s="364" t="str">
        <f t="shared" si="12"/>
        <v>2031–2032</v>
      </c>
      <c r="L143" s="389"/>
      <c r="N143" s="387"/>
      <c r="Q143" s="385"/>
    </row>
    <row r="144" spans="1:17" ht="20.25" customHeight="1" x14ac:dyDescent="0.2">
      <c r="A144" s="395">
        <v>48122</v>
      </c>
      <c r="B144" s="383">
        <f t="shared" si="8"/>
        <v>0</v>
      </c>
      <c r="C144" s="384"/>
      <c r="D144" s="392">
        <f t="shared" si="9"/>
        <v>0</v>
      </c>
      <c r="E144" s="393">
        <f t="shared" si="7"/>
        <v>0</v>
      </c>
      <c r="F144" s="392">
        <f t="shared" si="10"/>
        <v>0</v>
      </c>
      <c r="G144" s="392" t="e">
        <f>IF(AND(C144&lt;&gt;"",SUM(G$33:G143)&lt;E$24),$E$24/$E$29,0)</f>
        <v>#N/A</v>
      </c>
      <c r="H144" s="392">
        <f t="shared" si="11"/>
        <v>0</v>
      </c>
      <c r="I144" s="392">
        <f t="shared" si="13"/>
        <v>0</v>
      </c>
      <c r="J144" s="364" t="str">
        <f t="shared" si="12"/>
        <v>2031–2032</v>
      </c>
      <c r="L144" s="389"/>
      <c r="N144" s="387"/>
      <c r="Q144" s="385"/>
    </row>
    <row r="145" spans="1:17" ht="20.25" customHeight="1" x14ac:dyDescent="0.2">
      <c r="A145" s="395">
        <v>48153</v>
      </c>
      <c r="B145" s="383">
        <f t="shared" si="8"/>
        <v>0</v>
      </c>
      <c r="C145" s="384"/>
      <c r="D145" s="392">
        <f t="shared" si="9"/>
        <v>0</v>
      </c>
      <c r="E145" s="393">
        <f t="shared" si="7"/>
        <v>0</v>
      </c>
      <c r="F145" s="392">
        <f t="shared" si="10"/>
        <v>0</v>
      </c>
      <c r="G145" s="392" t="e">
        <f>IF(AND(C145&lt;&gt;"",SUM(G$33:G144)&lt;E$24),$E$24/$E$29,0)</f>
        <v>#N/A</v>
      </c>
      <c r="H145" s="392">
        <f t="shared" si="11"/>
        <v>0</v>
      </c>
      <c r="I145" s="392">
        <f t="shared" si="13"/>
        <v>0</v>
      </c>
      <c r="J145" s="364" t="str">
        <f t="shared" si="12"/>
        <v>2031–2032</v>
      </c>
      <c r="L145" s="389"/>
      <c r="N145" s="387"/>
      <c r="Q145" s="385"/>
    </row>
    <row r="146" spans="1:17" ht="20.25" customHeight="1" x14ac:dyDescent="0.2">
      <c r="A146" s="395">
        <v>48183</v>
      </c>
      <c r="B146" s="383">
        <f t="shared" si="8"/>
        <v>0</v>
      </c>
      <c r="C146" s="384"/>
      <c r="D146" s="392">
        <f t="shared" si="9"/>
        <v>0</v>
      </c>
      <c r="E146" s="393">
        <f t="shared" si="7"/>
        <v>0</v>
      </c>
      <c r="F146" s="392">
        <f t="shared" si="10"/>
        <v>0</v>
      </c>
      <c r="G146" s="392" t="e">
        <f>IF(AND(C146&lt;&gt;"",SUM(G$33:G145)&lt;E$24),$E$24/$E$29,0)</f>
        <v>#N/A</v>
      </c>
      <c r="H146" s="392">
        <f t="shared" si="11"/>
        <v>0</v>
      </c>
      <c r="I146" s="392">
        <f t="shared" si="13"/>
        <v>0</v>
      </c>
      <c r="J146" s="364" t="str">
        <f t="shared" si="12"/>
        <v>2031–2032</v>
      </c>
      <c r="L146" s="389"/>
      <c r="N146" s="387"/>
      <c r="Q146" s="385"/>
    </row>
    <row r="147" spans="1:17" ht="20.25" customHeight="1" x14ac:dyDescent="0.2">
      <c r="A147" s="395">
        <v>48214</v>
      </c>
      <c r="B147" s="383">
        <f t="shared" si="8"/>
        <v>0</v>
      </c>
      <c r="C147" s="384"/>
      <c r="D147" s="392">
        <f t="shared" si="9"/>
        <v>0</v>
      </c>
      <c r="E147" s="393">
        <f t="shared" si="7"/>
        <v>0</v>
      </c>
      <c r="F147" s="392">
        <f t="shared" si="10"/>
        <v>0</v>
      </c>
      <c r="G147" s="392" t="e">
        <f>IF(AND(C147&lt;&gt;"",SUM(G$33:G146)&lt;E$24),$E$24/$E$29,0)</f>
        <v>#N/A</v>
      </c>
      <c r="H147" s="392">
        <f t="shared" si="11"/>
        <v>0</v>
      </c>
      <c r="I147" s="392">
        <f t="shared" si="13"/>
        <v>0</v>
      </c>
      <c r="J147" s="364" t="str">
        <f t="shared" si="12"/>
        <v>2031–2032</v>
      </c>
      <c r="L147" s="389"/>
      <c r="N147" s="387"/>
      <c r="Q147" s="385"/>
    </row>
    <row r="148" spans="1:17" ht="20.25" customHeight="1" x14ac:dyDescent="0.2">
      <c r="A148" s="395">
        <v>48245</v>
      </c>
      <c r="B148" s="383">
        <f t="shared" si="8"/>
        <v>0</v>
      </c>
      <c r="C148" s="384"/>
      <c r="D148" s="392">
        <f t="shared" si="9"/>
        <v>0</v>
      </c>
      <c r="E148" s="393">
        <f t="shared" si="7"/>
        <v>0</v>
      </c>
      <c r="F148" s="392">
        <f t="shared" si="10"/>
        <v>0</v>
      </c>
      <c r="G148" s="392" t="e">
        <f>IF(AND(C148&lt;&gt;"",SUM(G$33:G147)&lt;E$24),$E$24/$E$29,0)</f>
        <v>#N/A</v>
      </c>
      <c r="H148" s="392">
        <f t="shared" si="11"/>
        <v>0</v>
      </c>
      <c r="I148" s="392">
        <f t="shared" si="13"/>
        <v>0</v>
      </c>
      <c r="J148" s="364" t="str">
        <f t="shared" si="12"/>
        <v>2031–2032</v>
      </c>
      <c r="L148" s="389"/>
      <c r="N148" s="387"/>
      <c r="Q148" s="385"/>
    </row>
    <row r="149" spans="1:17" ht="20.25" customHeight="1" x14ac:dyDescent="0.2">
      <c r="A149" s="395">
        <v>48274</v>
      </c>
      <c r="B149" s="383">
        <f t="shared" si="8"/>
        <v>0</v>
      </c>
      <c r="C149" s="384"/>
      <c r="D149" s="392">
        <f t="shared" si="9"/>
        <v>0</v>
      </c>
      <c r="E149" s="393">
        <f t="shared" si="7"/>
        <v>0</v>
      </c>
      <c r="F149" s="392">
        <f t="shared" si="10"/>
        <v>0</v>
      </c>
      <c r="G149" s="392" t="e">
        <f>IF(AND(C149&lt;&gt;"",SUM(G$33:G148)&lt;E$24),$E$24/$E$29,0)</f>
        <v>#N/A</v>
      </c>
      <c r="H149" s="392">
        <f t="shared" si="11"/>
        <v>0</v>
      </c>
      <c r="I149" s="392">
        <f t="shared" si="13"/>
        <v>0</v>
      </c>
      <c r="J149" s="364" t="str">
        <f t="shared" si="12"/>
        <v>2031–2032</v>
      </c>
      <c r="L149" s="389"/>
      <c r="N149" s="387"/>
      <c r="Q149" s="385"/>
    </row>
    <row r="150" spans="1:17" ht="20.25" customHeight="1" x14ac:dyDescent="0.2">
      <c r="A150" s="395">
        <v>48305</v>
      </c>
      <c r="B150" s="383">
        <f t="shared" si="8"/>
        <v>0</v>
      </c>
      <c r="C150" s="384"/>
      <c r="D150" s="392">
        <f t="shared" si="9"/>
        <v>0</v>
      </c>
      <c r="E150" s="393">
        <f t="shared" si="7"/>
        <v>0</v>
      </c>
      <c r="F150" s="392">
        <f t="shared" si="10"/>
        <v>0</v>
      </c>
      <c r="G150" s="392" t="e">
        <f>IF(AND(C150&lt;&gt;"",SUM(G$33:G149)&lt;E$24),$E$24/$E$29,0)</f>
        <v>#N/A</v>
      </c>
      <c r="H150" s="392">
        <f t="shared" si="11"/>
        <v>0</v>
      </c>
      <c r="I150" s="392">
        <f t="shared" si="13"/>
        <v>0</v>
      </c>
      <c r="J150" s="364" t="str">
        <f t="shared" si="12"/>
        <v>2031–2032</v>
      </c>
      <c r="L150" s="389"/>
      <c r="N150" s="387"/>
      <c r="Q150" s="385"/>
    </row>
    <row r="151" spans="1:17" ht="20.25" customHeight="1" x14ac:dyDescent="0.2">
      <c r="A151" s="395">
        <v>48335</v>
      </c>
      <c r="B151" s="383">
        <f t="shared" si="8"/>
        <v>0</v>
      </c>
      <c r="C151" s="384"/>
      <c r="D151" s="392">
        <f t="shared" si="9"/>
        <v>0</v>
      </c>
      <c r="E151" s="393">
        <f t="shared" si="7"/>
        <v>0</v>
      </c>
      <c r="F151" s="392">
        <f t="shared" si="10"/>
        <v>0</v>
      </c>
      <c r="G151" s="392" t="e">
        <f>IF(AND(C151&lt;&gt;"",SUM(G$33:G150)&lt;E$24),$E$24/$E$29,0)</f>
        <v>#N/A</v>
      </c>
      <c r="H151" s="392">
        <f t="shared" si="11"/>
        <v>0</v>
      </c>
      <c r="I151" s="392">
        <f t="shared" si="13"/>
        <v>0</v>
      </c>
      <c r="J151" s="364" t="str">
        <f t="shared" si="12"/>
        <v>2031–2032</v>
      </c>
      <c r="L151" s="389"/>
      <c r="N151" s="387"/>
      <c r="Q151" s="385"/>
    </row>
    <row r="152" spans="1:17" ht="20.25" customHeight="1" x14ac:dyDescent="0.2">
      <c r="A152" s="395">
        <v>48366</v>
      </c>
      <c r="B152" s="383">
        <f t="shared" si="8"/>
        <v>0</v>
      </c>
      <c r="C152" s="384"/>
      <c r="D152" s="392">
        <f t="shared" si="9"/>
        <v>0</v>
      </c>
      <c r="E152" s="393">
        <f t="shared" si="7"/>
        <v>0</v>
      </c>
      <c r="F152" s="392">
        <f t="shared" si="10"/>
        <v>0</v>
      </c>
      <c r="G152" s="392" t="e">
        <f>IF(AND(C152&lt;&gt;"",SUM(G$33:G151)&lt;E$24),$E$24/$E$29,0)</f>
        <v>#N/A</v>
      </c>
      <c r="H152" s="392">
        <f t="shared" si="11"/>
        <v>0</v>
      </c>
      <c r="I152" s="392">
        <f t="shared" si="13"/>
        <v>0</v>
      </c>
      <c r="J152" s="364" t="str">
        <f t="shared" si="12"/>
        <v>2031–2032</v>
      </c>
      <c r="L152" s="389"/>
      <c r="N152" s="387"/>
      <c r="Q152" s="385"/>
    </row>
    <row r="153" spans="1:17" ht="20.25" customHeight="1" x14ac:dyDescent="0.2">
      <c r="A153" s="395">
        <v>48396</v>
      </c>
      <c r="B153" s="383">
        <f t="shared" si="8"/>
        <v>0</v>
      </c>
      <c r="C153" s="384"/>
      <c r="D153" s="392">
        <f t="shared" si="9"/>
        <v>0</v>
      </c>
      <c r="E153" s="393">
        <f t="shared" si="7"/>
        <v>0</v>
      </c>
      <c r="F153" s="392">
        <f t="shared" si="10"/>
        <v>0</v>
      </c>
      <c r="G153" s="392" t="e">
        <f>IF(AND(C153&lt;&gt;"",SUM(G$33:G152)&lt;E$24),$E$24/$E$29,0)</f>
        <v>#N/A</v>
      </c>
      <c r="H153" s="392">
        <f t="shared" si="11"/>
        <v>0</v>
      </c>
      <c r="I153" s="392">
        <f t="shared" si="13"/>
        <v>0</v>
      </c>
      <c r="J153" s="364" t="str">
        <f t="shared" si="12"/>
        <v>2032–2033</v>
      </c>
      <c r="L153" s="389"/>
      <c r="N153" s="387"/>
      <c r="Q153" s="385"/>
    </row>
    <row r="154" spans="1:17" ht="20.25" customHeight="1" x14ac:dyDescent="0.2">
      <c r="A154" s="395">
        <v>48427</v>
      </c>
      <c r="B154" s="383">
        <f t="shared" si="8"/>
        <v>0</v>
      </c>
      <c r="C154" s="384"/>
      <c r="D154" s="392">
        <f t="shared" si="9"/>
        <v>0</v>
      </c>
      <c r="E154" s="393">
        <f t="shared" si="7"/>
        <v>0</v>
      </c>
      <c r="F154" s="392">
        <f t="shared" si="10"/>
        <v>0</v>
      </c>
      <c r="G154" s="392" t="e">
        <f>IF(AND(C154&lt;&gt;"",SUM(G$33:G153)&lt;E$24),$E$24/$E$29,0)</f>
        <v>#N/A</v>
      </c>
      <c r="H154" s="392">
        <f t="shared" si="11"/>
        <v>0</v>
      </c>
      <c r="I154" s="392">
        <f t="shared" si="13"/>
        <v>0</v>
      </c>
      <c r="J154" s="364" t="str">
        <f t="shared" si="12"/>
        <v>2032–2033</v>
      </c>
      <c r="L154" s="389"/>
      <c r="N154" s="387"/>
      <c r="Q154" s="385"/>
    </row>
    <row r="155" spans="1:17" ht="20.25" customHeight="1" x14ac:dyDescent="0.2">
      <c r="A155" s="395">
        <v>48458</v>
      </c>
      <c r="B155" s="383">
        <f t="shared" si="8"/>
        <v>0</v>
      </c>
      <c r="C155" s="384"/>
      <c r="D155" s="392">
        <f t="shared" si="9"/>
        <v>0</v>
      </c>
      <c r="E155" s="393">
        <f t="shared" si="7"/>
        <v>0</v>
      </c>
      <c r="F155" s="392">
        <f t="shared" si="10"/>
        <v>0</v>
      </c>
      <c r="G155" s="392" t="e">
        <f>IF(AND(C155&lt;&gt;"",SUM(G$33:G154)&lt;E$24),$E$24/$E$29,0)</f>
        <v>#N/A</v>
      </c>
      <c r="H155" s="392">
        <f t="shared" si="11"/>
        <v>0</v>
      </c>
      <c r="I155" s="392">
        <f t="shared" si="13"/>
        <v>0</v>
      </c>
      <c r="J155" s="364" t="str">
        <f t="shared" si="12"/>
        <v>2032–2033</v>
      </c>
      <c r="L155" s="389"/>
      <c r="N155" s="387"/>
      <c r="Q155" s="385"/>
    </row>
    <row r="156" spans="1:17" ht="20.25" customHeight="1" x14ac:dyDescent="0.2">
      <c r="A156" s="395">
        <v>48488</v>
      </c>
      <c r="B156" s="383">
        <f t="shared" si="8"/>
        <v>0</v>
      </c>
      <c r="C156" s="384"/>
      <c r="D156" s="392">
        <f t="shared" si="9"/>
        <v>0</v>
      </c>
      <c r="E156" s="393">
        <f t="shared" si="7"/>
        <v>0</v>
      </c>
      <c r="F156" s="392">
        <f t="shared" si="10"/>
        <v>0</v>
      </c>
      <c r="G156" s="392" t="e">
        <f>IF(AND(C156&lt;&gt;"",SUM(G$33:G155)&lt;E$24),$E$24/$E$29,0)</f>
        <v>#N/A</v>
      </c>
      <c r="H156" s="392">
        <f t="shared" si="11"/>
        <v>0</v>
      </c>
      <c r="I156" s="392">
        <f t="shared" si="13"/>
        <v>0</v>
      </c>
      <c r="J156" s="364" t="str">
        <f t="shared" si="12"/>
        <v>2032–2033</v>
      </c>
      <c r="L156" s="389"/>
      <c r="N156" s="387"/>
      <c r="Q156" s="385"/>
    </row>
    <row r="157" spans="1:17" ht="20.25" customHeight="1" x14ac:dyDescent="0.2">
      <c r="A157" s="395">
        <v>48519</v>
      </c>
      <c r="B157" s="383">
        <f t="shared" si="8"/>
        <v>0</v>
      </c>
      <c r="C157" s="384"/>
      <c r="D157" s="392">
        <f t="shared" si="9"/>
        <v>0</v>
      </c>
      <c r="E157" s="393">
        <f t="shared" si="7"/>
        <v>0</v>
      </c>
      <c r="F157" s="392">
        <f t="shared" si="10"/>
        <v>0</v>
      </c>
      <c r="G157" s="392" t="e">
        <f>IF(AND(C157&lt;&gt;"",SUM(G$33:G156)&lt;E$24),$E$24/$E$29,0)</f>
        <v>#N/A</v>
      </c>
      <c r="H157" s="392">
        <f t="shared" si="11"/>
        <v>0</v>
      </c>
      <c r="I157" s="392">
        <f t="shared" si="13"/>
        <v>0</v>
      </c>
      <c r="J157" s="364" t="str">
        <f t="shared" si="12"/>
        <v>2032–2033</v>
      </c>
      <c r="L157" s="389"/>
      <c r="N157" s="387"/>
      <c r="Q157" s="385"/>
    </row>
    <row r="158" spans="1:17" ht="20.25" customHeight="1" x14ac:dyDescent="0.2">
      <c r="A158" s="395">
        <v>48549</v>
      </c>
      <c r="B158" s="383">
        <f t="shared" si="8"/>
        <v>0</v>
      </c>
      <c r="C158" s="384"/>
      <c r="D158" s="392">
        <f t="shared" si="9"/>
        <v>0</v>
      </c>
      <c r="E158" s="393">
        <f t="shared" si="7"/>
        <v>0</v>
      </c>
      <c r="F158" s="392">
        <f t="shared" si="10"/>
        <v>0</v>
      </c>
      <c r="G158" s="392" t="e">
        <f>IF(AND(C158&lt;&gt;"",SUM(G$33:G157)&lt;E$24),$E$24/$E$29,0)</f>
        <v>#N/A</v>
      </c>
      <c r="H158" s="392">
        <f t="shared" si="11"/>
        <v>0</v>
      </c>
      <c r="I158" s="392">
        <f t="shared" si="13"/>
        <v>0</v>
      </c>
      <c r="J158" s="364" t="str">
        <f t="shared" si="12"/>
        <v>2032–2033</v>
      </c>
      <c r="L158" s="389"/>
      <c r="N158" s="387"/>
      <c r="Q158" s="385"/>
    </row>
    <row r="159" spans="1:17" ht="20.25" customHeight="1" x14ac:dyDescent="0.2">
      <c r="A159" s="395">
        <v>48580</v>
      </c>
      <c r="B159" s="383">
        <f t="shared" si="8"/>
        <v>0</v>
      </c>
      <c r="C159" s="384"/>
      <c r="D159" s="392">
        <f t="shared" si="9"/>
        <v>0</v>
      </c>
      <c r="E159" s="393">
        <f t="shared" si="7"/>
        <v>0</v>
      </c>
      <c r="F159" s="392">
        <f t="shared" si="10"/>
        <v>0</v>
      </c>
      <c r="G159" s="392" t="e">
        <f>IF(AND(C159&lt;&gt;"",SUM(G$33:G158)&lt;E$24),$E$24/$E$29,0)</f>
        <v>#N/A</v>
      </c>
      <c r="H159" s="392">
        <f t="shared" si="11"/>
        <v>0</v>
      </c>
      <c r="I159" s="392">
        <f t="shared" si="13"/>
        <v>0</v>
      </c>
      <c r="J159" s="364" t="str">
        <f t="shared" si="12"/>
        <v>2032–2033</v>
      </c>
      <c r="L159" s="389"/>
      <c r="N159" s="387"/>
      <c r="Q159" s="385"/>
    </row>
    <row r="160" spans="1:17" ht="20.25" customHeight="1" x14ac:dyDescent="0.2">
      <c r="A160" s="395">
        <v>48611</v>
      </c>
      <c r="B160" s="383">
        <f t="shared" si="8"/>
        <v>0</v>
      </c>
      <c r="C160" s="384"/>
      <c r="D160" s="392">
        <f t="shared" si="9"/>
        <v>0</v>
      </c>
      <c r="E160" s="393">
        <f t="shared" si="7"/>
        <v>0</v>
      </c>
      <c r="F160" s="392">
        <f t="shared" si="10"/>
        <v>0</v>
      </c>
      <c r="G160" s="392" t="e">
        <f>IF(AND(C160&lt;&gt;"",SUM(G$33:G159)&lt;E$24),$E$24/$E$29,0)</f>
        <v>#N/A</v>
      </c>
      <c r="H160" s="392">
        <f t="shared" si="11"/>
        <v>0</v>
      </c>
      <c r="I160" s="392">
        <f t="shared" si="13"/>
        <v>0</v>
      </c>
      <c r="J160" s="364" t="str">
        <f t="shared" si="12"/>
        <v>2032–2033</v>
      </c>
      <c r="L160" s="389"/>
      <c r="N160" s="387"/>
      <c r="Q160" s="385"/>
    </row>
    <row r="161" spans="1:17" ht="20.25" customHeight="1" x14ac:dyDescent="0.2">
      <c r="A161" s="395">
        <v>48639</v>
      </c>
      <c r="B161" s="383">
        <f t="shared" si="8"/>
        <v>0</v>
      </c>
      <c r="C161" s="384"/>
      <c r="D161" s="392">
        <f t="shared" si="9"/>
        <v>0</v>
      </c>
      <c r="E161" s="393">
        <f t="shared" ref="E161:E224" si="14">C161-D161</f>
        <v>0</v>
      </c>
      <c r="F161" s="392">
        <f t="shared" si="10"/>
        <v>0</v>
      </c>
      <c r="G161" s="392" t="e">
        <f>IF(AND(C161&lt;&gt;"",SUM(G$33:G160)&lt;E$24),$E$24/$E$29,0)</f>
        <v>#N/A</v>
      </c>
      <c r="H161" s="392">
        <f t="shared" si="11"/>
        <v>0</v>
      </c>
      <c r="I161" s="392">
        <f t="shared" si="13"/>
        <v>0</v>
      </c>
      <c r="J161" s="364" t="str">
        <f t="shared" si="12"/>
        <v>2032–2033</v>
      </c>
      <c r="L161" s="389"/>
      <c r="N161" s="387"/>
      <c r="Q161" s="385"/>
    </row>
    <row r="162" spans="1:17" ht="20.25" customHeight="1" x14ac:dyDescent="0.2">
      <c r="A162" s="395">
        <v>48670</v>
      </c>
      <c r="B162" s="383">
        <f t="shared" ref="B162:B225" si="15">IF(C162&gt;0,C162*-1,C162)</f>
        <v>0</v>
      </c>
      <c r="C162" s="384"/>
      <c r="D162" s="392">
        <f t="shared" ref="D162:D225" si="16">IF(C162="",0,IF($E$15="Beginning",IF(C161&lt;&gt;"",$F161*$E$7/12,0),IF(C161&lt;&gt;"",$F161*$E$7/12,$E$22*$E$7/12)))</f>
        <v>0</v>
      </c>
      <c r="E162" s="393">
        <f t="shared" si="14"/>
        <v>0</v>
      </c>
      <c r="F162" s="392">
        <f t="shared" ref="F162:F225" si="17">IF(C162="",0,IF(C161="",$E$22-E162,IF(C162&lt;&gt;"",F161-E162)))</f>
        <v>0</v>
      </c>
      <c r="G162" s="392" t="e">
        <f>IF(AND(C162&lt;&gt;"",SUM(G$33:G161)&lt;E$24),$E$24/$E$29,0)</f>
        <v>#N/A</v>
      </c>
      <c r="H162" s="392">
        <f t="shared" ref="H162:H225" si="18">IF(C162&lt;&gt;"",G162+H161,0)</f>
        <v>0</v>
      </c>
      <c r="I162" s="392">
        <f t="shared" si="13"/>
        <v>0</v>
      </c>
      <c r="J162" s="364" t="str">
        <f t="shared" ref="J162:J225" si="19">IF(OR(MONTH(A162)=1,MONTH(A162)=2,MONTH(A162)=3,MONTH(A162)=4,MONTH(A162)=5,MONTH(A162)=6),YEAR(A162)-1&amp;"–"&amp;YEAR(A162),YEAR(A162)&amp;"–"&amp;YEAR(A162)+1)</f>
        <v>2032–2033</v>
      </c>
      <c r="L162" s="389"/>
      <c r="N162" s="387"/>
      <c r="Q162" s="385"/>
    </row>
    <row r="163" spans="1:17" ht="20.25" customHeight="1" x14ac:dyDescent="0.2">
      <c r="A163" s="395">
        <v>48700</v>
      </c>
      <c r="B163" s="383">
        <f t="shared" si="15"/>
        <v>0</v>
      </c>
      <c r="C163" s="384"/>
      <c r="D163" s="392">
        <f t="shared" si="16"/>
        <v>0</v>
      </c>
      <c r="E163" s="393">
        <f t="shared" si="14"/>
        <v>0</v>
      </c>
      <c r="F163" s="392">
        <f t="shared" si="17"/>
        <v>0</v>
      </c>
      <c r="G163" s="392" t="e">
        <f>IF(AND(C163&lt;&gt;"",SUM(G$33:G162)&lt;E$24),$E$24/$E$29,0)</f>
        <v>#N/A</v>
      </c>
      <c r="H163" s="392">
        <f t="shared" si="18"/>
        <v>0</v>
      </c>
      <c r="I163" s="392">
        <f t="shared" si="13"/>
        <v>0</v>
      </c>
      <c r="J163" s="364" t="str">
        <f t="shared" si="19"/>
        <v>2032–2033</v>
      </c>
      <c r="L163" s="389"/>
      <c r="N163" s="387"/>
      <c r="Q163" s="385"/>
    </row>
    <row r="164" spans="1:17" ht="20.25" customHeight="1" x14ac:dyDescent="0.2">
      <c r="A164" s="395">
        <v>48731</v>
      </c>
      <c r="B164" s="383">
        <f t="shared" si="15"/>
        <v>0</v>
      </c>
      <c r="C164" s="384"/>
      <c r="D164" s="392">
        <f t="shared" si="16"/>
        <v>0</v>
      </c>
      <c r="E164" s="393">
        <f t="shared" si="14"/>
        <v>0</v>
      </c>
      <c r="F164" s="392">
        <f t="shared" si="17"/>
        <v>0</v>
      </c>
      <c r="G164" s="392" t="e">
        <f>IF(AND(C164&lt;&gt;"",SUM(G$33:G163)&lt;E$24),$E$24/$E$29,0)</f>
        <v>#N/A</v>
      </c>
      <c r="H164" s="392">
        <f t="shared" si="18"/>
        <v>0</v>
      </c>
      <c r="I164" s="392">
        <f t="shared" ref="I164:I227" si="20">IF(C164&lt;&gt;"",$E$24-H164,0)</f>
        <v>0</v>
      </c>
      <c r="J164" s="364" t="str">
        <f t="shared" si="19"/>
        <v>2032–2033</v>
      </c>
      <c r="L164" s="389"/>
      <c r="N164" s="387"/>
      <c r="Q164" s="385"/>
    </row>
    <row r="165" spans="1:17" ht="20.25" customHeight="1" x14ac:dyDescent="0.2">
      <c r="A165" s="395">
        <v>48761</v>
      </c>
      <c r="B165" s="383">
        <f t="shared" si="15"/>
        <v>0</v>
      </c>
      <c r="C165" s="384"/>
      <c r="D165" s="392">
        <f t="shared" si="16"/>
        <v>0</v>
      </c>
      <c r="E165" s="393">
        <f t="shared" si="14"/>
        <v>0</v>
      </c>
      <c r="F165" s="392">
        <f t="shared" si="17"/>
        <v>0</v>
      </c>
      <c r="G165" s="392" t="e">
        <f>IF(AND(C165&lt;&gt;"",SUM(G$33:G164)&lt;E$24),$E$24/$E$29,0)</f>
        <v>#N/A</v>
      </c>
      <c r="H165" s="392">
        <f t="shared" si="18"/>
        <v>0</v>
      </c>
      <c r="I165" s="392">
        <f t="shared" si="20"/>
        <v>0</v>
      </c>
      <c r="J165" s="364" t="str">
        <f t="shared" si="19"/>
        <v>2033–2034</v>
      </c>
      <c r="L165" s="389"/>
      <c r="N165" s="387"/>
      <c r="Q165" s="385"/>
    </row>
    <row r="166" spans="1:17" ht="20.25" customHeight="1" x14ac:dyDescent="0.2">
      <c r="A166" s="395">
        <v>48792</v>
      </c>
      <c r="B166" s="383">
        <f t="shared" si="15"/>
        <v>0</v>
      </c>
      <c r="C166" s="384"/>
      <c r="D166" s="392">
        <f t="shared" si="16"/>
        <v>0</v>
      </c>
      <c r="E166" s="393">
        <f t="shared" si="14"/>
        <v>0</v>
      </c>
      <c r="F166" s="392">
        <f t="shared" si="17"/>
        <v>0</v>
      </c>
      <c r="G166" s="392" t="e">
        <f>IF(AND(C166&lt;&gt;"",SUM(G$33:G165)&lt;E$24),$E$24/$E$29,0)</f>
        <v>#N/A</v>
      </c>
      <c r="H166" s="392">
        <f t="shared" si="18"/>
        <v>0</v>
      </c>
      <c r="I166" s="392">
        <f t="shared" si="20"/>
        <v>0</v>
      </c>
      <c r="J166" s="364" t="str">
        <f t="shared" si="19"/>
        <v>2033–2034</v>
      </c>
      <c r="L166" s="389"/>
      <c r="N166" s="387"/>
      <c r="Q166" s="385"/>
    </row>
    <row r="167" spans="1:17" ht="20.25" customHeight="1" x14ac:dyDescent="0.2">
      <c r="A167" s="395">
        <v>48823</v>
      </c>
      <c r="B167" s="383">
        <f t="shared" si="15"/>
        <v>0</v>
      </c>
      <c r="C167" s="384"/>
      <c r="D167" s="392">
        <f t="shared" si="16"/>
        <v>0</v>
      </c>
      <c r="E167" s="393">
        <f t="shared" si="14"/>
        <v>0</v>
      </c>
      <c r="F167" s="392">
        <f t="shared" si="17"/>
        <v>0</v>
      </c>
      <c r="G167" s="392" t="e">
        <f>IF(AND(C167&lt;&gt;"",SUM(G$33:G166)&lt;E$24),$E$24/$E$29,0)</f>
        <v>#N/A</v>
      </c>
      <c r="H167" s="392">
        <f t="shared" si="18"/>
        <v>0</v>
      </c>
      <c r="I167" s="392">
        <f t="shared" si="20"/>
        <v>0</v>
      </c>
      <c r="J167" s="364" t="str">
        <f t="shared" si="19"/>
        <v>2033–2034</v>
      </c>
      <c r="L167" s="389"/>
      <c r="N167" s="387"/>
      <c r="Q167" s="385"/>
    </row>
    <row r="168" spans="1:17" ht="20.25" customHeight="1" x14ac:dyDescent="0.2">
      <c r="A168" s="395">
        <v>48853</v>
      </c>
      <c r="B168" s="383">
        <f t="shared" si="15"/>
        <v>0</v>
      </c>
      <c r="C168" s="384"/>
      <c r="D168" s="392">
        <f t="shared" si="16"/>
        <v>0</v>
      </c>
      <c r="E168" s="393">
        <f t="shared" si="14"/>
        <v>0</v>
      </c>
      <c r="F168" s="392">
        <f t="shared" si="17"/>
        <v>0</v>
      </c>
      <c r="G168" s="392" t="e">
        <f>IF(AND(C168&lt;&gt;"",SUM(G$33:G167)&lt;E$24),$E$24/$E$29,0)</f>
        <v>#N/A</v>
      </c>
      <c r="H168" s="392">
        <f t="shared" si="18"/>
        <v>0</v>
      </c>
      <c r="I168" s="392">
        <f t="shared" si="20"/>
        <v>0</v>
      </c>
      <c r="J168" s="364" t="str">
        <f t="shared" si="19"/>
        <v>2033–2034</v>
      </c>
      <c r="L168" s="389"/>
      <c r="N168" s="387"/>
      <c r="Q168" s="385"/>
    </row>
    <row r="169" spans="1:17" ht="20.25" customHeight="1" x14ac:dyDescent="0.2">
      <c r="A169" s="395">
        <v>48884</v>
      </c>
      <c r="B169" s="383">
        <f t="shared" si="15"/>
        <v>0</v>
      </c>
      <c r="C169" s="384"/>
      <c r="D169" s="392">
        <f t="shared" si="16"/>
        <v>0</v>
      </c>
      <c r="E169" s="393">
        <f t="shared" si="14"/>
        <v>0</v>
      </c>
      <c r="F169" s="392">
        <f t="shared" si="17"/>
        <v>0</v>
      </c>
      <c r="G169" s="392" t="e">
        <f>IF(AND(C169&lt;&gt;"",SUM(G$33:G168)&lt;E$24),$E$24/$E$29,0)</f>
        <v>#N/A</v>
      </c>
      <c r="H169" s="392">
        <f t="shared" si="18"/>
        <v>0</v>
      </c>
      <c r="I169" s="392">
        <f t="shared" si="20"/>
        <v>0</v>
      </c>
      <c r="J169" s="364" t="str">
        <f t="shared" si="19"/>
        <v>2033–2034</v>
      </c>
      <c r="L169" s="389"/>
      <c r="N169" s="387"/>
      <c r="Q169" s="385"/>
    </row>
    <row r="170" spans="1:17" ht="20.25" customHeight="1" x14ac:dyDescent="0.2">
      <c r="A170" s="395">
        <v>48914</v>
      </c>
      <c r="B170" s="383">
        <f t="shared" si="15"/>
        <v>0</v>
      </c>
      <c r="C170" s="384"/>
      <c r="D170" s="392">
        <f t="shared" si="16"/>
        <v>0</v>
      </c>
      <c r="E170" s="393">
        <f t="shared" si="14"/>
        <v>0</v>
      </c>
      <c r="F170" s="392">
        <f t="shared" si="17"/>
        <v>0</v>
      </c>
      <c r="G170" s="392" t="e">
        <f>IF(AND(C170&lt;&gt;"",SUM(G$33:G169)&lt;E$24),$E$24/$E$29,0)</f>
        <v>#N/A</v>
      </c>
      <c r="H170" s="392">
        <f t="shared" si="18"/>
        <v>0</v>
      </c>
      <c r="I170" s="392">
        <f t="shared" si="20"/>
        <v>0</v>
      </c>
      <c r="J170" s="364" t="str">
        <f t="shared" si="19"/>
        <v>2033–2034</v>
      </c>
      <c r="L170" s="389"/>
      <c r="N170" s="387"/>
      <c r="Q170" s="385"/>
    </row>
    <row r="171" spans="1:17" ht="20.25" customHeight="1" x14ac:dyDescent="0.2">
      <c r="A171" s="395">
        <v>48945</v>
      </c>
      <c r="B171" s="383">
        <f t="shared" si="15"/>
        <v>0</v>
      </c>
      <c r="C171" s="384"/>
      <c r="D171" s="392">
        <f t="shared" si="16"/>
        <v>0</v>
      </c>
      <c r="E171" s="393">
        <f t="shared" si="14"/>
        <v>0</v>
      </c>
      <c r="F171" s="392">
        <f t="shared" si="17"/>
        <v>0</v>
      </c>
      <c r="G171" s="392" t="e">
        <f>IF(AND(C171&lt;&gt;"",SUM(G$33:G170)&lt;E$24),$E$24/$E$29,0)</f>
        <v>#N/A</v>
      </c>
      <c r="H171" s="392">
        <f t="shared" si="18"/>
        <v>0</v>
      </c>
      <c r="I171" s="392">
        <f t="shared" si="20"/>
        <v>0</v>
      </c>
      <c r="J171" s="364" t="str">
        <f t="shared" si="19"/>
        <v>2033–2034</v>
      </c>
      <c r="L171" s="389"/>
      <c r="N171" s="387"/>
      <c r="Q171" s="385"/>
    </row>
    <row r="172" spans="1:17" ht="20.25" customHeight="1" x14ac:dyDescent="0.2">
      <c r="A172" s="395">
        <v>48976</v>
      </c>
      <c r="B172" s="383">
        <f t="shared" si="15"/>
        <v>0</v>
      </c>
      <c r="C172" s="384"/>
      <c r="D172" s="392">
        <f t="shared" si="16"/>
        <v>0</v>
      </c>
      <c r="E172" s="393">
        <f t="shared" si="14"/>
        <v>0</v>
      </c>
      <c r="F172" s="392">
        <f t="shared" si="17"/>
        <v>0</v>
      </c>
      <c r="G172" s="392" t="e">
        <f>IF(AND(C172&lt;&gt;"",SUM(G$33:G171)&lt;E$24),$E$24/$E$29,0)</f>
        <v>#N/A</v>
      </c>
      <c r="H172" s="392">
        <f t="shared" si="18"/>
        <v>0</v>
      </c>
      <c r="I172" s="392">
        <f t="shared" si="20"/>
        <v>0</v>
      </c>
      <c r="J172" s="364" t="str">
        <f t="shared" si="19"/>
        <v>2033–2034</v>
      </c>
      <c r="L172" s="389"/>
      <c r="N172" s="387"/>
      <c r="Q172" s="385"/>
    </row>
    <row r="173" spans="1:17" ht="20.25" customHeight="1" x14ac:dyDescent="0.2">
      <c r="A173" s="395">
        <v>49004</v>
      </c>
      <c r="B173" s="383">
        <f t="shared" si="15"/>
        <v>0</v>
      </c>
      <c r="C173" s="384"/>
      <c r="D173" s="392">
        <f t="shared" si="16"/>
        <v>0</v>
      </c>
      <c r="E173" s="393">
        <f t="shared" si="14"/>
        <v>0</v>
      </c>
      <c r="F173" s="392">
        <f t="shared" si="17"/>
        <v>0</v>
      </c>
      <c r="G173" s="392" t="e">
        <f>IF(AND(C173&lt;&gt;"",SUM(G$33:G172)&lt;E$24),$E$24/$E$29,0)</f>
        <v>#N/A</v>
      </c>
      <c r="H173" s="392">
        <f t="shared" si="18"/>
        <v>0</v>
      </c>
      <c r="I173" s="392">
        <f t="shared" si="20"/>
        <v>0</v>
      </c>
      <c r="J173" s="364" t="str">
        <f t="shared" si="19"/>
        <v>2033–2034</v>
      </c>
      <c r="L173" s="389"/>
      <c r="N173" s="387"/>
      <c r="Q173" s="385"/>
    </row>
    <row r="174" spans="1:17" ht="20.25" customHeight="1" x14ac:dyDescent="0.2">
      <c r="A174" s="395">
        <v>49035</v>
      </c>
      <c r="B174" s="383">
        <f t="shared" si="15"/>
        <v>0</v>
      </c>
      <c r="C174" s="384"/>
      <c r="D174" s="392">
        <f t="shared" si="16"/>
        <v>0</v>
      </c>
      <c r="E174" s="393">
        <f t="shared" si="14"/>
        <v>0</v>
      </c>
      <c r="F174" s="392">
        <f t="shared" si="17"/>
        <v>0</v>
      </c>
      <c r="G174" s="392" t="e">
        <f>IF(AND(C174&lt;&gt;"",SUM(G$33:G173)&lt;E$24),$E$24/$E$29,0)</f>
        <v>#N/A</v>
      </c>
      <c r="H174" s="392">
        <f t="shared" si="18"/>
        <v>0</v>
      </c>
      <c r="I174" s="392">
        <f t="shared" si="20"/>
        <v>0</v>
      </c>
      <c r="J174" s="364" t="str">
        <f t="shared" si="19"/>
        <v>2033–2034</v>
      </c>
      <c r="L174" s="389"/>
      <c r="N174" s="387"/>
      <c r="Q174" s="385"/>
    </row>
    <row r="175" spans="1:17" ht="20.25" customHeight="1" x14ac:dyDescent="0.2">
      <c r="A175" s="395">
        <v>49065</v>
      </c>
      <c r="B175" s="383">
        <f t="shared" si="15"/>
        <v>0</v>
      </c>
      <c r="C175" s="384"/>
      <c r="D175" s="392">
        <f t="shared" si="16"/>
        <v>0</v>
      </c>
      <c r="E175" s="393">
        <f t="shared" si="14"/>
        <v>0</v>
      </c>
      <c r="F175" s="392">
        <f t="shared" si="17"/>
        <v>0</v>
      </c>
      <c r="G175" s="392" t="e">
        <f>IF(AND(C175&lt;&gt;"",SUM(G$33:G174)&lt;E$24),$E$24/$E$29,0)</f>
        <v>#N/A</v>
      </c>
      <c r="H175" s="392">
        <f t="shared" si="18"/>
        <v>0</v>
      </c>
      <c r="I175" s="392">
        <f t="shared" si="20"/>
        <v>0</v>
      </c>
      <c r="J175" s="364" t="str">
        <f t="shared" si="19"/>
        <v>2033–2034</v>
      </c>
      <c r="L175" s="389"/>
      <c r="N175" s="387"/>
      <c r="Q175" s="385"/>
    </row>
    <row r="176" spans="1:17" ht="20.25" customHeight="1" x14ac:dyDescent="0.2">
      <c r="A176" s="395">
        <v>49096</v>
      </c>
      <c r="B176" s="383">
        <f t="shared" si="15"/>
        <v>0</v>
      </c>
      <c r="C176" s="384"/>
      <c r="D176" s="392">
        <f t="shared" si="16"/>
        <v>0</v>
      </c>
      <c r="E176" s="393">
        <f t="shared" si="14"/>
        <v>0</v>
      </c>
      <c r="F176" s="392">
        <f t="shared" si="17"/>
        <v>0</v>
      </c>
      <c r="G176" s="392" t="e">
        <f>IF(AND(C176&lt;&gt;"",SUM(G$33:G175)&lt;E$24),$E$24/$E$29,0)</f>
        <v>#N/A</v>
      </c>
      <c r="H176" s="392">
        <f t="shared" si="18"/>
        <v>0</v>
      </c>
      <c r="I176" s="392">
        <f t="shared" si="20"/>
        <v>0</v>
      </c>
      <c r="J176" s="364" t="str">
        <f t="shared" si="19"/>
        <v>2033–2034</v>
      </c>
      <c r="L176" s="389"/>
      <c r="N176" s="387"/>
      <c r="Q176" s="385"/>
    </row>
    <row r="177" spans="1:17" ht="20.25" customHeight="1" x14ac:dyDescent="0.2">
      <c r="A177" s="395">
        <v>49126</v>
      </c>
      <c r="B177" s="383">
        <f t="shared" si="15"/>
        <v>0</v>
      </c>
      <c r="C177" s="384"/>
      <c r="D177" s="392">
        <f t="shared" si="16"/>
        <v>0</v>
      </c>
      <c r="E177" s="393">
        <f t="shared" si="14"/>
        <v>0</v>
      </c>
      <c r="F177" s="392">
        <f t="shared" si="17"/>
        <v>0</v>
      </c>
      <c r="G177" s="392" t="e">
        <f>IF(AND(C177&lt;&gt;"",SUM(G$33:G176)&lt;E$24),$E$24/$E$29,0)</f>
        <v>#N/A</v>
      </c>
      <c r="H177" s="392">
        <f t="shared" si="18"/>
        <v>0</v>
      </c>
      <c r="I177" s="392">
        <f t="shared" si="20"/>
        <v>0</v>
      </c>
      <c r="J177" s="364" t="str">
        <f t="shared" si="19"/>
        <v>2034–2035</v>
      </c>
      <c r="L177" s="389"/>
      <c r="N177" s="387"/>
      <c r="Q177" s="385"/>
    </row>
    <row r="178" spans="1:17" ht="20.25" customHeight="1" x14ac:dyDescent="0.2">
      <c r="A178" s="395">
        <v>49157</v>
      </c>
      <c r="B178" s="383">
        <f t="shared" si="15"/>
        <v>0</v>
      </c>
      <c r="C178" s="384"/>
      <c r="D178" s="392">
        <f t="shared" si="16"/>
        <v>0</v>
      </c>
      <c r="E178" s="393">
        <f t="shared" si="14"/>
        <v>0</v>
      </c>
      <c r="F178" s="392">
        <f t="shared" si="17"/>
        <v>0</v>
      </c>
      <c r="G178" s="392" t="e">
        <f>IF(AND(C178&lt;&gt;"",SUM(G$33:G177)&lt;E$24),$E$24/$E$29,0)</f>
        <v>#N/A</v>
      </c>
      <c r="H178" s="392">
        <f t="shared" si="18"/>
        <v>0</v>
      </c>
      <c r="I178" s="392">
        <f t="shared" si="20"/>
        <v>0</v>
      </c>
      <c r="J178" s="364" t="str">
        <f t="shared" si="19"/>
        <v>2034–2035</v>
      </c>
      <c r="L178" s="389"/>
      <c r="N178" s="387"/>
      <c r="Q178" s="385"/>
    </row>
    <row r="179" spans="1:17" ht="20.25" customHeight="1" x14ac:dyDescent="0.2">
      <c r="A179" s="395">
        <v>49188</v>
      </c>
      <c r="B179" s="383">
        <f t="shared" si="15"/>
        <v>0</v>
      </c>
      <c r="C179" s="384"/>
      <c r="D179" s="392">
        <f t="shared" si="16"/>
        <v>0</v>
      </c>
      <c r="E179" s="393">
        <f t="shared" si="14"/>
        <v>0</v>
      </c>
      <c r="F179" s="392">
        <f t="shared" si="17"/>
        <v>0</v>
      </c>
      <c r="G179" s="392" t="e">
        <f>IF(AND(C179&lt;&gt;"",SUM(G$33:G178)&lt;E$24),$E$24/$E$29,0)</f>
        <v>#N/A</v>
      </c>
      <c r="H179" s="392">
        <f t="shared" si="18"/>
        <v>0</v>
      </c>
      <c r="I179" s="392">
        <f t="shared" si="20"/>
        <v>0</v>
      </c>
      <c r="J179" s="364" t="str">
        <f t="shared" si="19"/>
        <v>2034–2035</v>
      </c>
      <c r="L179" s="389"/>
      <c r="N179" s="387"/>
      <c r="Q179" s="385"/>
    </row>
    <row r="180" spans="1:17" ht="20.25" customHeight="1" x14ac:dyDescent="0.2">
      <c r="A180" s="395">
        <v>49218</v>
      </c>
      <c r="B180" s="383">
        <f t="shared" si="15"/>
        <v>0</v>
      </c>
      <c r="C180" s="384"/>
      <c r="D180" s="392">
        <f t="shared" si="16"/>
        <v>0</v>
      </c>
      <c r="E180" s="393">
        <f t="shared" si="14"/>
        <v>0</v>
      </c>
      <c r="F180" s="392">
        <f t="shared" si="17"/>
        <v>0</v>
      </c>
      <c r="G180" s="392" t="e">
        <f>IF(AND(C180&lt;&gt;"",SUM(G$33:G179)&lt;E$24),$E$24/$E$29,0)</f>
        <v>#N/A</v>
      </c>
      <c r="H180" s="392">
        <f t="shared" si="18"/>
        <v>0</v>
      </c>
      <c r="I180" s="392">
        <f t="shared" si="20"/>
        <v>0</v>
      </c>
      <c r="J180" s="364" t="str">
        <f t="shared" si="19"/>
        <v>2034–2035</v>
      </c>
      <c r="L180" s="389"/>
      <c r="N180" s="387"/>
      <c r="Q180" s="385"/>
    </row>
    <row r="181" spans="1:17" ht="20.25" customHeight="1" x14ac:dyDescent="0.2">
      <c r="A181" s="395">
        <v>49249</v>
      </c>
      <c r="B181" s="383">
        <f t="shared" si="15"/>
        <v>0</v>
      </c>
      <c r="C181" s="384"/>
      <c r="D181" s="392">
        <f t="shared" si="16"/>
        <v>0</v>
      </c>
      <c r="E181" s="393">
        <f t="shared" si="14"/>
        <v>0</v>
      </c>
      <c r="F181" s="392">
        <f t="shared" si="17"/>
        <v>0</v>
      </c>
      <c r="G181" s="392" t="e">
        <f>IF(AND(C181&lt;&gt;"",SUM(G$33:G180)&lt;E$24),$E$24/$E$29,0)</f>
        <v>#N/A</v>
      </c>
      <c r="H181" s="392">
        <f t="shared" si="18"/>
        <v>0</v>
      </c>
      <c r="I181" s="392">
        <f t="shared" si="20"/>
        <v>0</v>
      </c>
      <c r="J181" s="364" t="str">
        <f t="shared" si="19"/>
        <v>2034–2035</v>
      </c>
      <c r="L181" s="389"/>
      <c r="N181" s="387"/>
      <c r="Q181" s="385"/>
    </row>
    <row r="182" spans="1:17" ht="20.25" customHeight="1" x14ac:dyDescent="0.2">
      <c r="A182" s="395">
        <v>49279</v>
      </c>
      <c r="B182" s="383">
        <f t="shared" si="15"/>
        <v>0</v>
      </c>
      <c r="C182" s="384"/>
      <c r="D182" s="392">
        <f t="shared" si="16"/>
        <v>0</v>
      </c>
      <c r="E182" s="393">
        <f t="shared" si="14"/>
        <v>0</v>
      </c>
      <c r="F182" s="392">
        <f t="shared" si="17"/>
        <v>0</v>
      </c>
      <c r="G182" s="392" t="e">
        <f>IF(AND(C182&lt;&gt;"",SUM(G$33:G181)&lt;E$24),$E$24/$E$29,0)</f>
        <v>#N/A</v>
      </c>
      <c r="H182" s="392">
        <f t="shared" si="18"/>
        <v>0</v>
      </c>
      <c r="I182" s="392">
        <f t="shared" si="20"/>
        <v>0</v>
      </c>
      <c r="J182" s="364" t="str">
        <f t="shared" si="19"/>
        <v>2034–2035</v>
      </c>
      <c r="L182" s="389"/>
      <c r="N182" s="387"/>
      <c r="Q182" s="385"/>
    </row>
    <row r="183" spans="1:17" ht="20.25" customHeight="1" x14ac:dyDescent="0.2">
      <c r="A183" s="395">
        <v>49310</v>
      </c>
      <c r="B183" s="383">
        <f t="shared" si="15"/>
        <v>0</v>
      </c>
      <c r="C183" s="384"/>
      <c r="D183" s="392">
        <f t="shared" si="16"/>
        <v>0</v>
      </c>
      <c r="E183" s="393">
        <f t="shared" si="14"/>
        <v>0</v>
      </c>
      <c r="F183" s="392">
        <f t="shared" si="17"/>
        <v>0</v>
      </c>
      <c r="G183" s="392" t="e">
        <f>IF(AND(C183&lt;&gt;"",SUM(G$33:G182)&lt;E$24),$E$24/$E$29,0)</f>
        <v>#N/A</v>
      </c>
      <c r="H183" s="392">
        <f t="shared" si="18"/>
        <v>0</v>
      </c>
      <c r="I183" s="392">
        <f t="shared" si="20"/>
        <v>0</v>
      </c>
      <c r="J183" s="364" t="str">
        <f t="shared" si="19"/>
        <v>2034–2035</v>
      </c>
      <c r="L183" s="389"/>
      <c r="N183" s="387"/>
      <c r="Q183" s="385"/>
    </row>
    <row r="184" spans="1:17" ht="20.25" customHeight="1" x14ac:dyDescent="0.2">
      <c r="A184" s="395">
        <v>49341</v>
      </c>
      <c r="B184" s="383">
        <f t="shared" si="15"/>
        <v>0</v>
      </c>
      <c r="C184" s="384"/>
      <c r="D184" s="392">
        <f t="shared" si="16"/>
        <v>0</v>
      </c>
      <c r="E184" s="393">
        <f t="shared" si="14"/>
        <v>0</v>
      </c>
      <c r="F184" s="392">
        <f t="shared" si="17"/>
        <v>0</v>
      </c>
      <c r="G184" s="392" t="e">
        <f>IF(AND(C184&lt;&gt;"",SUM(G$33:G183)&lt;E$24),$E$24/$E$29,0)</f>
        <v>#N/A</v>
      </c>
      <c r="H184" s="392">
        <f t="shared" si="18"/>
        <v>0</v>
      </c>
      <c r="I184" s="392">
        <f t="shared" si="20"/>
        <v>0</v>
      </c>
      <c r="J184" s="364" t="str">
        <f t="shared" si="19"/>
        <v>2034–2035</v>
      </c>
      <c r="L184" s="389"/>
      <c r="N184" s="387"/>
      <c r="Q184" s="385"/>
    </row>
    <row r="185" spans="1:17" ht="20.25" customHeight="1" x14ac:dyDescent="0.2">
      <c r="A185" s="395">
        <v>49369</v>
      </c>
      <c r="B185" s="383">
        <f t="shared" si="15"/>
        <v>0</v>
      </c>
      <c r="C185" s="384"/>
      <c r="D185" s="392">
        <f t="shared" si="16"/>
        <v>0</v>
      </c>
      <c r="E185" s="393">
        <f t="shared" si="14"/>
        <v>0</v>
      </c>
      <c r="F185" s="392">
        <f t="shared" si="17"/>
        <v>0</v>
      </c>
      <c r="G185" s="392" t="e">
        <f>IF(AND(C185&lt;&gt;"",SUM(G$33:G184)&lt;E$24),$E$24/$E$29,0)</f>
        <v>#N/A</v>
      </c>
      <c r="H185" s="392">
        <f t="shared" si="18"/>
        <v>0</v>
      </c>
      <c r="I185" s="392">
        <f t="shared" si="20"/>
        <v>0</v>
      </c>
      <c r="J185" s="364" t="str">
        <f t="shared" si="19"/>
        <v>2034–2035</v>
      </c>
      <c r="L185" s="389"/>
      <c r="N185" s="387"/>
      <c r="Q185" s="385"/>
    </row>
    <row r="186" spans="1:17" ht="20.25" customHeight="1" x14ac:dyDescent="0.2">
      <c r="A186" s="395">
        <v>49400</v>
      </c>
      <c r="B186" s="383">
        <f t="shared" si="15"/>
        <v>0</v>
      </c>
      <c r="C186" s="384"/>
      <c r="D186" s="392">
        <f t="shared" si="16"/>
        <v>0</v>
      </c>
      <c r="E186" s="393">
        <f t="shared" si="14"/>
        <v>0</v>
      </c>
      <c r="F186" s="392">
        <f t="shared" si="17"/>
        <v>0</v>
      </c>
      <c r="G186" s="392" t="e">
        <f>IF(AND(C186&lt;&gt;"",SUM(G$33:G185)&lt;E$24),$E$24/$E$29,0)</f>
        <v>#N/A</v>
      </c>
      <c r="H186" s="392">
        <f t="shared" si="18"/>
        <v>0</v>
      </c>
      <c r="I186" s="392">
        <f t="shared" si="20"/>
        <v>0</v>
      </c>
      <c r="J186" s="364" t="str">
        <f t="shared" si="19"/>
        <v>2034–2035</v>
      </c>
      <c r="L186" s="389"/>
      <c r="N186" s="387"/>
      <c r="Q186" s="385"/>
    </row>
    <row r="187" spans="1:17" ht="20.25" customHeight="1" x14ac:dyDescent="0.2">
      <c r="A187" s="395">
        <v>49430</v>
      </c>
      <c r="B187" s="383">
        <f t="shared" si="15"/>
        <v>0</v>
      </c>
      <c r="C187" s="384"/>
      <c r="D187" s="392">
        <f t="shared" si="16"/>
        <v>0</v>
      </c>
      <c r="E187" s="393">
        <f t="shared" si="14"/>
        <v>0</v>
      </c>
      <c r="F187" s="392">
        <f t="shared" si="17"/>
        <v>0</v>
      </c>
      <c r="G187" s="392" t="e">
        <f>IF(AND(C187&lt;&gt;"",SUM(G$33:G186)&lt;E$24),$E$24/$E$29,0)</f>
        <v>#N/A</v>
      </c>
      <c r="H187" s="392">
        <f t="shared" si="18"/>
        <v>0</v>
      </c>
      <c r="I187" s="392">
        <f t="shared" si="20"/>
        <v>0</v>
      </c>
      <c r="J187" s="364" t="str">
        <f t="shared" si="19"/>
        <v>2034–2035</v>
      </c>
      <c r="L187" s="389"/>
      <c r="N187" s="387"/>
      <c r="Q187" s="385"/>
    </row>
    <row r="188" spans="1:17" ht="20.25" customHeight="1" x14ac:dyDescent="0.2">
      <c r="A188" s="395">
        <v>49461</v>
      </c>
      <c r="B188" s="383">
        <f t="shared" si="15"/>
        <v>0</v>
      </c>
      <c r="C188" s="384"/>
      <c r="D188" s="392">
        <f t="shared" si="16"/>
        <v>0</v>
      </c>
      <c r="E188" s="393">
        <f t="shared" si="14"/>
        <v>0</v>
      </c>
      <c r="F188" s="392">
        <f t="shared" si="17"/>
        <v>0</v>
      </c>
      <c r="G188" s="392" t="e">
        <f>IF(AND(C188&lt;&gt;"",SUM(G$33:G187)&lt;E$24),$E$24/$E$29,0)</f>
        <v>#N/A</v>
      </c>
      <c r="H188" s="392">
        <f t="shared" si="18"/>
        <v>0</v>
      </c>
      <c r="I188" s="392">
        <f t="shared" si="20"/>
        <v>0</v>
      </c>
      <c r="J188" s="364" t="str">
        <f t="shared" si="19"/>
        <v>2034–2035</v>
      </c>
      <c r="L188" s="389"/>
      <c r="N188" s="387"/>
      <c r="Q188" s="385"/>
    </row>
    <row r="189" spans="1:17" ht="20.25" customHeight="1" x14ac:dyDescent="0.2">
      <c r="A189" s="395">
        <v>49491</v>
      </c>
      <c r="B189" s="383">
        <f t="shared" si="15"/>
        <v>0</v>
      </c>
      <c r="C189" s="384"/>
      <c r="D189" s="392">
        <f t="shared" si="16"/>
        <v>0</v>
      </c>
      <c r="E189" s="393">
        <f t="shared" si="14"/>
        <v>0</v>
      </c>
      <c r="F189" s="392">
        <f t="shared" si="17"/>
        <v>0</v>
      </c>
      <c r="G189" s="392" t="e">
        <f>IF(AND(C189&lt;&gt;"",SUM(G$33:G188)&lt;E$24),$E$24/$E$29,0)</f>
        <v>#N/A</v>
      </c>
      <c r="H189" s="392">
        <f t="shared" si="18"/>
        <v>0</v>
      </c>
      <c r="I189" s="392">
        <f t="shared" si="20"/>
        <v>0</v>
      </c>
      <c r="J189" s="364" t="str">
        <f t="shared" si="19"/>
        <v>2035–2036</v>
      </c>
      <c r="L189" s="389"/>
      <c r="N189" s="387"/>
      <c r="Q189" s="385"/>
    </row>
    <row r="190" spans="1:17" ht="20.25" customHeight="1" x14ac:dyDescent="0.2">
      <c r="A190" s="395">
        <v>49522</v>
      </c>
      <c r="B190" s="383">
        <f t="shared" si="15"/>
        <v>0</v>
      </c>
      <c r="C190" s="384"/>
      <c r="D190" s="392">
        <f t="shared" si="16"/>
        <v>0</v>
      </c>
      <c r="E190" s="393">
        <f t="shared" si="14"/>
        <v>0</v>
      </c>
      <c r="F190" s="392">
        <f t="shared" si="17"/>
        <v>0</v>
      </c>
      <c r="G190" s="392" t="e">
        <f>IF(AND(C190&lt;&gt;"",SUM(G$33:G189)&lt;E$24),$E$24/$E$29,0)</f>
        <v>#N/A</v>
      </c>
      <c r="H190" s="392">
        <f t="shared" si="18"/>
        <v>0</v>
      </c>
      <c r="I190" s="392">
        <f t="shared" si="20"/>
        <v>0</v>
      </c>
      <c r="J190" s="364" t="str">
        <f t="shared" si="19"/>
        <v>2035–2036</v>
      </c>
      <c r="L190" s="389"/>
      <c r="N190" s="387"/>
      <c r="Q190" s="385"/>
    </row>
    <row r="191" spans="1:17" ht="20.25" customHeight="1" x14ac:dyDescent="0.2">
      <c r="A191" s="395">
        <v>49553</v>
      </c>
      <c r="B191" s="383">
        <f t="shared" si="15"/>
        <v>0</v>
      </c>
      <c r="C191" s="384"/>
      <c r="D191" s="392">
        <f t="shared" si="16"/>
        <v>0</v>
      </c>
      <c r="E191" s="393">
        <f t="shared" si="14"/>
        <v>0</v>
      </c>
      <c r="F191" s="392">
        <f t="shared" si="17"/>
        <v>0</v>
      </c>
      <c r="G191" s="392" t="e">
        <f>IF(AND(C191&lt;&gt;"",SUM(G$33:G190)&lt;E$24),$E$24/$E$29,0)</f>
        <v>#N/A</v>
      </c>
      <c r="H191" s="392">
        <f t="shared" si="18"/>
        <v>0</v>
      </c>
      <c r="I191" s="392">
        <f t="shared" si="20"/>
        <v>0</v>
      </c>
      <c r="J191" s="364" t="str">
        <f t="shared" si="19"/>
        <v>2035–2036</v>
      </c>
      <c r="L191" s="389"/>
      <c r="N191" s="387"/>
      <c r="Q191" s="385"/>
    </row>
    <row r="192" spans="1:17" ht="20.25" customHeight="1" x14ac:dyDescent="0.2">
      <c r="A192" s="395">
        <v>49583</v>
      </c>
      <c r="B192" s="383">
        <f t="shared" si="15"/>
        <v>0</v>
      </c>
      <c r="C192" s="384"/>
      <c r="D192" s="392">
        <f t="shared" si="16"/>
        <v>0</v>
      </c>
      <c r="E192" s="393">
        <f t="shared" si="14"/>
        <v>0</v>
      </c>
      <c r="F192" s="392">
        <f t="shared" si="17"/>
        <v>0</v>
      </c>
      <c r="G192" s="392" t="e">
        <f>IF(AND(C192&lt;&gt;"",SUM(G$33:G191)&lt;E$24),$E$24/$E$29,0)</f>
        <v>#N/A</v>
      </c>
      <c r="H192" s="392">
        <f t="shared" si="18"/>
        <v>0</v>
      </c>
      <c r="I192" s="392">
        <f t="shared" si="20"/>
        <v>0</v>
      </c>
      <c r="J192" s="364" t="str">
        <f t="shared" si="19"/>
        <v>2035–2036</v>
      </c>
      <c r="L192" s="389"/>
      <c r="N192" s="387"/>
      <c r="Q192" s="385"/>
    </row>
    <row r="193" spans="1:17" ht="20.25" customHeight="1" x14ac:dyDescent="0.2">
      <c r="A193" s="395">
        <v>49614</v>
      </c>
      <c r="B193" s="383">
        <f t="shared" si="15"/>
        <v>0</v>
      </c>
      <c r="C193" s="384"/>
      <c r="D193" s="392">
        <f t="shared" si="16"/>
        <v>0</v>
      </c>
      <c r="E193" s="393">
        <f t="shared" si="14"/>
        <v>0</v>
      </c>
      <c r="F193" s="392">
        <f t="shared" si="17"/>
        <v>0</v>
      </c>
      <c r="G193" s="392" t="e">
        <f>IF(AND(C193&lt;&gt;"",SUM(G$33:G192)&lt;E$24),$E$24/$E$29,0)</f>
        <v>#N/A</v>
      </c>
      <c r="H193" s="392">
        <f t="shared" si="18"/>
        <v>0</v>
      </c>
      <c r="I193" s="392">
        <f t="shared" si="20"/>
        <v>0</v>
      </c>
      <c r="J193" s="364" t="str">
        <f t="shared" si="19"/>
        <v>2035–2036</v>
      </c>
      <c r="L193" s="389"/>
      <c r="N193" s="387"/>
      <c r="Q193" s="385"/>
    </row>
    <row r="194" spans="1:17" ht="20.25" customHeight="1" x14ac:dyDescent="0.2">
      <c r="A194" s="395">
        <v>49644</v>
      </c>
      <c r="B194" s="383">
        <f t="shared" si="15"/>
        <v>0</v>
      </c>
      <c r="C194" s="384"/>
      <c r="D194" s="392">
        <f t="shared" si="16"/>
        <v>0</v>
      </c>
      <c r="E194" s="393">
        <f t="shared" si="14"/>
        <v>0</v>
      </c>
      <c r="F194" s="392">
        <f t="shared" si="17"/>
        <v>0</v>
      </c>
      <c r="G194" s="392" t="e">
        <f>IF(AND(C194&lt;&gt;"",SUM(G$33:G193)&lt;E$24),$E$24/$E$29,0)</f>
        <v>#N/A</v>
      </c>
      <c r="H194" s="392">
        <f t="shared" si="18"/>
        <v>0</v>
      </c>
      <c r="I194" s="392">
        <f t="shared" si="20"/>
        <v>0</v>
      </c>
      <c r="J194" s="364" t="str">
        <f t="shared" si="19"/>
        <v>2035–2036</v>
      </c>
      <c r="L194" s="389"/>
      <c r="N194" s="387"/>
      <c r="Q194" s="385"/>
    </row>
    <row r="195" spans="1:17" ht="20.25" customHeight="1" x14ac:dyDescent="0.2">
      <c r="A195" s="395">
        <v>49675</v>
      </c>
      <c r="B195" s="383">
        <f t="shared" si="15"/>
        <v>0</v>
      </c>
      <c r="C195" s="384"/>
      <c r="D195" s="392">
        <f t="shared" si="16"/>
        <v>0</v>
      </c>
      <c r="E195" s="393">
        <f t="shared" si="14"/>
        <v>0</v>
      </c>
      <c r="F195" s="392">
        <f t="shared" si="17"/>
        <v>0</v>
      </c>
      <c r="G195" s="392" t="e">
        <f>IF(AND(C195&lt;&gt;"",SUM(G$33:G194)&lt;E$24),$E$24/$E$29,0)</f>
        <v>#N/A</v>
      </c>
      <c r="H195" s="392">
        <f t="shared" si="18"/>
        <v>0</v>
      </c>
      <c r="I195" s="392">
        <f t="shared" si="20"/>
        <v>0</v>
      </c>
      <c r="J195" s="364" t="str">
        <f t="shared" si="19"/>
        <v>2035–2036</v>
      </c>
      <c r="L195" s="389"/>
      <c r="N195" s="387"/>
      <c r="Q195" s="385"/>
    </row>
    <row r="196" spans="1:17" ht="20.25" customHeight="1" x14ac:dyDescent="0.2">
      <c r="A196" s="395">
        <v>49706</v>
      </c>
      <c r="B196" s="383">
        <f t="shared" si="15"/>
        <v>0</v>
      </c>
      <c r="C196" s="384"/>
      <c r="D196" s="392">
        <f t="shared" si="16"/>
        <v>0</v>
      </c>
      <c r="E196" s="393">
        <f t="shared" si="14"/>
        <v>0</v>
      </c>
      <c r="F196" s="392">
        <f t="shared" si="17"/>
        <v>0</v>
      </c>
      <c r="G196" s="392" t="e">
        <f>IF(AND(C196&lt;&gt;"",SUM(G$33:G195)&lt;E$24),$E$24/$E$29,0)</f>
        <v>#N/A</v>
      </c>
      <c r="H196" s="392">
        <f t="shared" si="18"/>
        <v>0</v>
      </c>
      <c r="I196" s="392">
        <f t="shared" si="20"/>
        <v>0</v>
      </c>
      <c r="J196" s="364" t="str">
        <f t="shared" si="19"/>
        <v>2035–2036</v>
      </c>
      <c r="L196" s="389"/>
      <c r="N196" s="387"/>
      <c r="Q196" s="385"/>
    </row>
    <row r="197" spans="1:17" ht="20.25" customHeight="1" x14ac:dyDescent="0.2">
      <c r="A197" s="395">
        <v>49735</v>
      </c>
      <c r="B197" s="383">
        <f t="shared" si="15"/>
        <v>0</v>
      </c>
      <c r="C197" s="384"/>
      <c r="D197" s="392">
        <f t="shared" si="16"/>
        <v>0</v>
      </c>
      <c r="E197" s="393">
        <f t="shared" si="14"/>
        <v>0</v>
      </c>
      <c r="F197" s="392">
        <f t="shared" si="17"/>
        <v>0</v>
      </c>
      <c r="G197" s="392" t="e">
        <f>IF(AND(C197&lt;&gt;"",SUM(G$33:G196)&lt;E$24),$E$24/$E$29,0)</f>
        <v>#N/A</v>
      </c>
      <c r="H197" s="392">
        <f t="shared" si="18"/>
        <v>0</v>
      </c>
      <c r="I197" s="392">
        <f t="shared" si="20"/>
        <v>0</v>
      </c>
      <c r="J197" s="364" t="str">
        <f t="shared" si="19"/>
        <v>2035–2036</v>
      </c>
      <c r="L197" s="389"/>
      <c r="N197" s="387"/>
      <c r="Q197" s="385"/>
    </row>
    <row r="198" spans="1:17" ht="20.25" customHeight="1" x14ac:dyDescent="0.2">
      <c r="A198" s="395">
        <v>49766</v>
      </c>
      <c r="B198" s="383">
        <f t="shared" si="15"/>
        <v>0</v>
      </c>
      <c r="C198" s="384"/>
      <c r="D198" s="392">
        <f t="shared" si="16"/>
        <v>0</v>
      </c>
      <c r="E198" s="393">
        <f t="shared" si="14"/>
        <v>0</v>
      </c>
      <c r="F198" s="392">
        <f t="shared" si="17"/>
        <v>0</v>
      </c>
      <c r="G198" s="392" t="e">
        <f>IF(AND(C198&lt;&gt;"",SUM(G$33:G197)&lt;E$24),$E$24/$E$29,0)</f>
        <v>#N/A</v>
      </c>
      <c r="H198" s="392">
        <f t="shared" si="18"/>
        <v>0</v>
      </c>
      <c r="I198" s="392">
        <f t="shared" si="20"/>
        <v>0</v>
      </c>
      <c r="J198" s="364" t="str">
        <f t="shared" si="19"/>
        <v>2035–2036</v>
      </c>
      <c r="L198" s="389"/>
      <c r="N198" s="387"/>
      <c r="Q198" s="385"/>
    </row>
    <row r="199" spans="1:17" ht="20.25" customHeight="1" x14ac:dyDescent="0.2">
      <c r="A199" s="395">
        <v>49796</v>
      </c>
      <c r="B199" s="383">
        <f t="shared" si="15"/>
        <v>0</v>
      </c>
      <c r="C199" s="384"/>
      <c r="D199" s="392">
        <f t="shared" si="16"/>
        <v>0</v>
      </c>
      <c r="E199" s="393">
        <f t="shared" si="14"/>
        <v>0</v>
      </c>
      <c r="F199" s="392">
        <f t="shared" si="17"/>
        <v>0</v>
      </c>
      <c r="G199" s="392" t="e">
        <f>IF(AND(C199&lt;&gt;"",SUM(G$33:G198)&lt;E$24),$E$24/$E$29,0)</f>
        <v>#N/A</v>
      </c>
      <c r="H199" s="392">
        <f t="shared" si="18"/>
        <v>0</v>
      </c>
      <c r="I199" s="392">
        <f t="shared" si="20"/>
        <v>0</v>
      </c>
      <c r="J199" s="364" t="str">
        <f t="shared" si="19"/>
        <v>2035–2036</v>
      </c>
      <c r="L199" s="389"/>
      <c r="N199" s="387"/>
      <c r="Q199" s="385"/>
    </row>
    <row r="200" spans="1:17" ht="20.25" customHeight="1" x14ac:dyDescent="0.2">
      <c r="A200" s="395">
        <v>49827</v>
      </c>
      <c r="B200" s="383">
        <f t="shared" si="15"/>
        <v>0</v>
      </c>
      <c r="C200" s="384"/>
      <c r="D200" s="392">
        <f t="shared" si="16"/>
        <v>0</v>
      </c>
      <c r="E200" s="393">
        <f t="shared" si="14"/>
        <v>0</v>
      </c>
      <c r="F200" s="392">
        <f t="shared" si="17"/>
        <v>0</v>
      </c>
      <c r="G200" s="392" t="e">
        <f>IF(AND(C200&lt;&gt;"",SUM(G$33:G199)&lt;E$24),$E$24/$E$29,0)</f>
        <v>#N/A</v>
      </c>
      <c r="H200" s="392">
        <f t="shared" si="18"/>
        <v>0</v>
      </c>
      <c r="I200" s="392">
        <f t="shared" si="20"/>
        <v>0</v>
      </c>
      <c r="J200" s="364" t="str">
        <f t="shared" si="19"/>
        <v>2035–2036</v>
      </c>
      <c r="L200" s="389"/>
      <c r="N200" s="387"/>
      <c r="Q200" s="385"/>
    </row>
    <row r="201" spans="1:17" ht="20.25" customHeight="1" x14ac:dyDescent="0.2">
      <c r="A201" s="395">
        <v>49857</v>
      </c>
      <c r="B201" s="383">
        <f t="shared" si="15"/>
        <v>0</v>
      </c>
      <c r="C201" s="384"/>
      <c r="D201" s="392">
        <f t="shared" si="16"/>
        <v>0</v>
      </c>
      <c r="E201" s="393">
        <f t="shared" si="14"/>
        <v>0</v>
      </c>
      <c r="F201" s="392">
        <f t="shared" si="17"/>
        <v>0</v>
      </c>
      <c r="G201" s="392" t="e">
        <f>IF(AND(C201&lt;&gt;"",SUM(G$33:G200)&lt;E$24),$E$24/$E$29,0)</f>
        <v>#N/A</v>
      </c>
      <c r="H201" s="392">
        <f t="shared" si="18"/>
        <v>0</v>
      </c>
      <c r="I201" s="392">
        <f t="shared" si="20"/>
        <v>0</v>
      </c>
      <c r="J201" s="364" t="str">
        <f t="shared" si="19"/>
        <v>2036–2037</v>
      </c>
      <c r="L201" s="389"/>
      <c r="N201" s="387"/>
      <c r="Q201" s="385"/>
    </row>
    <row r="202" spans="1:17" ht="20.25" customHeight="1" x14ac:dyDescent="0.2">
      <c r="A202" s="395">
        <v>49888</v>
      </c>
      <c r="B202" s="383">
        <f t="shared" si="15"/>
        <v>0</v>
      </c>
      <c r="C202" s="384"/>
      <c r="D202" s="392">
        <f t="shared" si="16"/>
        <v>0</v>
      </c>
      <c r="E202" s="393">
        <f t="shared" si="14"/>
        <v>0</v>
      </c>
      <c r="F202" s="392">
        <f t="shared" si="17"/>
        <v>0</v>
      </c>
      <c r="G202" s="392" t="e">
        <f>IF(AND(C202&lt;&gt;"",SUM(G$33:G201)&lt;E$24),$E$24/$E$29,0)</f>
        <v>#N/A</v>
      </c>
      <c r="H202" s="392">
        <f t="shared" si="18"/>
        <v>0</v>
      </c>
      <c r="I202" s="392">
        <f t="shared" si="20"/>
        <v>0</v>
      </c>
      <c r="J202" s="364" t="str">
        <f t="shared" si="19"/>
        <v>2036–2037</v>
      </c>
      <c r="L202" s="389"/>
      <c r="N202" s="387"/>
      <c r="Q202" s="385"/>
    </row>
    <row r="203" spans="1:17" ht="20.25" customHeight="1" x14ac:dyDescent="0.2">
      <c r="A203" s="395">
        <v>49919</v>
      </c>
      <c r="B203" s="383">
        <f t="shared" si="15"/>
        <v>0</v>
      </c>
      <c r="C203" s="384"/>
      <c r="D203" s="392">
        <f t="shared" si="16"/>
        <v>0</v>
      </c>
      <c r="E203" s="393">
        <f t="shared" si="14"/>
        <v>0</v>
      </c>
      <c r="F203" s="392">
        <f t="shared" si="17"/>
        <v>0</v>
      </c>
      <c r="G203" s="392" t="e">
        <f>IF(AND(C203&lt;&gt;"",SUM(G$33:G202)&lt;E$24),$E$24/$E$29,0)</f>
        <v>#N/A</v>
      </c>
      <c r="H203" s="392">
        <f t="shared" si="18"/>
        <v>0</v>
      </c>
      <c r="I203" s="392">
        <f t="shared" si="20"/>
        <v>0</v>
      </c>
      <c r="J203" s="364" t="str">
        <f t="shared" si="19"/>
        <v>2036–2037</v>
      </c>
      <c r="L203" s="389"/>
      <c r="N203" s="387"/>
      <c r="Q203" s="385"/>
    </row>
    <row r="204" spans="1:17" ht="20.25" customHeight="1" x14ac:dyDescent="0.2">
      <c r="A204" s="395">
        <v>49949</v>
      </c>
      <c r="B204" s="383">
        <f t="shared" si="15"/>
        <v>0</v>
      </c>
      <c r="C204" s="384"/>
      <c r="D204" s="392">
        <f t="shared" si="16"/>
        <v>0</v>
      </c>
      <c r="E204" s="393">
        <f t="shared" si="14"/>
        <v>0</v>
      </c>
      <c r="F204" s="392">
        <f t="shared" si="17"/>
        <v>0</v>
      </c>
      <c r="G204" s="392" t="e">
        <f>IF(AND(C204&lt;&gt;"",SUM(G$33:G203)&lt;E$24),$E$24/$E$29,0)</f>
        <v>#N/A</v>
      </c>
      <c r="H204" s="392">
        <f t="shared" si="18"/>
        <v>0</v>
      </c>
      <c r="I204" s="392">
        <f t="shared" si="20"/>
        <v>0</v>
      </c>
      <c r="J204" s="364" t="str">
        <f t="shared" si="19"/>
        <v>2036–2037</v>
      </c>
      <c r="L204" s="389"/>
      <c r="N204" s="387"/>
      <c r="Q204" s="385"/>
    </row>
    <row r="205" spans="1:17" ht="20.25" customHeight="1" x14ac:dyDescent="0.2">
      <c r="A205" s="395">
        <v>49980</v>
      </c>
      <c r="B205" s="383">
        <f t="shared" si="15"/>
        <v>0</v>
      </c>
      <c r="C205" s="384"/>
      <c r="D205" s="392">
        <f t="shared" si="16"/>
        <v>0</v>
      </c>
      <c r="E205" s="393">
        <f t="shared" si="14"/>
        <v>0</v>
      </c>
      <c r="F205" s="392">
        <f t="shared" si="17"/>
        <v>0</v>
      </c>
      <c r="G205" s="392" t="e">
        <f>IF(AND(C205&lt;&gt;"",SUM(G$33:G204)&lt;E$24),$E$24/$E$29,0)</f>
        <v>#N/A</v>
      </c>
      <c r="H205" s="392">
        <f t="shared" si="18"/>
        <v>0</v>
      </c>
      <c r="I205" s="392">
        <f t="shared" si="20"/>
        <v>0</v>
      </c>
      <c r="J205" s="364" t="str">
        <f t="shared" si="19"/>
        <v>2036–2037</v>
      </c>
      <c r="L205" s="389"/>
      <c r="N205" s="387"/>
      <c r="Q205" s="385"/>
    </row>
    <row r="206" spans="1:17" ht="20.25" customHeight="1" x14ac:dyDescent="0.2">
      <c r="A206" s="395">
        <v>50010</v>
      </c>
      <c r="B206" s="383">
        <f t="shared" si="15"/>
        <v>0</v>
      </c>
      <c r="C206" s="384"/>
      <c r="D206" s="392">
        <f t="shared" si="16"/>
        <v>0</v>
      </c>
      <c r="E206" s="393">
        <f t="shared" si="14"/>
        <v>0</v>
      </c>
      <c r="F206" s="392">
        <f t="shared" si="17"/>
        <v>0</v>
      </c>
      <c r="G206" s="392" t="e">
        <f>IF(AND(C206&lt;&gt;"",SUM(G$33:G205)&lt;E$24),$E$24/$E$29,0)</f>
        <v>#N/A</v>
      </c>
      <c r="H206" s="392">
        <f t="shared" si="18"/>
        <v>0</v>
      </c>
      <c r="I206" s="392">
        <f t="shared" si="20"/>
        <v>0</v>
      </c>
      <c r="J206" s="364" t="str">
        <f t="shared" si="19"/>
        <v>2036–2037</v>
      </c>
      <c r="L206" s="389"/>
      <c r="N206" s="387"/>
      <c r="Q206" s="385"/>
    </row>
    <row r="207" spans="1:17" ht="20.25" customHeight="1" x14ac:dyDescent="0.2">
      <c r="A207" s="395">
        <v>50041</v>
      </c>
      <c r="B207" s="383">
        <f t="shared" si="15"/>
        <v>0</v>
      </c>
      <c r="C207" s="384"/>
      <c r="D207" s="392">
        <f t="shared" si="16"/>
        <v>0</v>
      </c>
      <c r="E207" s="393">
        <f t="shared" si="14"/>
        <v>0</v>
      </c>
      <c r="F207" s="392">
        <f t="shared" si="17"/>
        <v>0</v>
      </c>
      <c r="G207" s="392" t="e">
        <f>IF(AND(C207&lt;&gt;"",SUM(G$33:G206)&lt;E$24),$E$24/$E$29,0)</f>
        <v>#N/A</v>
      </c>
      <c r="H207" s="392">
        <f t="shared" si="18"/>
        <v>0</v>
      </c>
      <c r="I207" s="392">
        <f t="shared" si="20"/>
        <v>0</v>
      </c>
      <c r="J207" s="364" t="str">
        <f t="shared" si="19"/>
        <v>2036–2037</v>
      </c>
      <c r="L207" s="389"/>
      <c r="N207" s="387"/>
      <c r="Q207" s="385"/>
    </row>
    <row r="208" spans="1:17" ht="20.25" customHeight="1" x14ac:dyDescent="0.2">
      <c r="A208" s="395">
        <v>50072</v>
      </c>
      <c r="B208" s="383">
        <f t="shared" si="15"/>
        <v>0</v>
      </c>
      <c r="C208" s="384"/>
      <c r="D208" s="392">
        <f t="shared" si="16"/>
        <v>0</v>
      </c>
      <c r="E208" s="393">
        <f t="shared" si="14"/>
        <v>0</v>
      </c>
      <c r="F208" s="392">
        <f t="shared" si="17"/>
        <v>0</v>
      </c>
      <c r="G208" s="392" t="e">
        <f>IF(AND(C208&lt;&gt;"",SUM(G$33:G207)&lt;E$24),$E$24/$E$29,0)</f>
        <v>#N/A</v>
      </c>
      <c r="H208" s="392">
        <f t="shared" si="18"/>
        <v>0</v>
      </c>
      <c r="I208" s="392">
        <f t="shared" si="20"/>
        <v>0</v>
      </c>
      <c r="J208" s="364" t="str">
        <f t="shared" si="19"/>
        <v>2036–2037</v>
      </c>
      <c r="L208" s="389"/>
      <c r="N208" s="387"/>
      <c r="Q208" s="385"/>
    </row>
    <row r="209" spans="1:17" ht="20.25" customHeight="1" x14ac:dyDescent="0.2">
      <c r="A209" s="395">
        <v>50100</v>
      </c>
      <c r="B209" s="383">
        <f t="shared" si="15"/>
        <v>0</v>
      </c>
      <c r="C209" s="384"/>
      <c r="D209" s="392">
        <f t="shared" si="16"/>
        <v>0</v>
      </c>
      <c r="E209" s="393">
        <f t="shared" si="14"/>
        <v>0</v>
      </c>
      <c r="F209" s="392">
        <f t="shared" si="17"/>
        <v>0</v>
      </c>
      <c r="G209" s="392" t="e">
        <f>IF(AND(C209&lt;&gt;"",SUM(G$33:G208)&lt;E$24),$E$24/$E$29,0)</f>
        <v>#N/A</v>
      </c>
      <c r="H209" s="392">
        <f t="shared" si="18"/>
        <v>0</v>
      </c>
      <c r="I209" s="392">
        <f t="shared" si="20"/>
        <v>0</v>
      </c>
      <c r="J209" s="364" t="str">
        <f t="shared" si="19"/>
        <v>2036–2037</v>
      </c>
      <c r="L209" s="389"/>
      <c r="N209" s="387"/>
      <c r="Q209" s="385"/>
    </row>
    <row r="210" spans="1:17" ht="20.25" customHeight="1" x14ac:dyDescent="0.2">
      <c r="A210" s="395">
        <v>50131</v>
      </c>
      <c r="B210" s="383">
        <f t="shared" si="15"/>
        <v>0</v>
      </c>
      <c r="C210" s="384"/>
      <c r="D210" s="392">
        <f t="shared" si="16"/>
        <v>0</v>
      </c>
      <c r="E210" s="393">
        <f t="shared" si="14"/>
        <v>0</v>
      </c>
      <c r="F210" s="392">
        <f t="shared" si="17"/>
        <v>0</v>
      </c>
      <c r="G210" s="392" t="e">
        <f>IF(AND(C210&lt;&gt;"",SUM(G$33:G209)&lt;E$24),$E$24/$E$29,0)</f>
        <v>#N/A</v>
      </c>
      <c r="H210" s="392">
        <f t="shared" si="18"/>
        <v>0</v>
      </c>
      <c r="I210" s="392">
        <f t="shared" si="20"/>
        <v>0</v>
      </c>
      <c r="J210" s="364" t="str">
        <f t="shared" si="19"/>
        <v>2036–2037</v>
      </c>
      <c r="L210" s="389"/>
      <c r="N210" s="387"/>
      <c r="Q210" s="385"/>
    </row>
    <row r="211" spans="1:17" ht="20.25" customHeight="1" x14ac:dyDescent="0.2">
      <c r="A211" s="395">
        <v>50161</v>
      </c>
      <c r="B211" s="383">
        <f t="shared" si="15"/>
        <v>0</v>
      </c>
      <c r="C211" s="384"/>
      <c r="D211" s="392">
        <f t="shared" si="16"/>
        <v>0</v>
      </c>
      <c r="E211" s="393">
        <f t="shared" si="14"/>
        <v>0</v>
      </c>
      <c r="F211" s="392">
        <f t="shared" si="17"/>
        <v>0</v>
      </c>
      <c r="G211" s="392" t="e">
        <f>IF(AND(C211&lt;&gt;"",SUM(G$33:G210)&lt;E$24),$E$24/$E$29,0)</f>
        <v>#N/A</v>
      </c>
      <c r="H211" s="392">
        <f t="shared" si="18"/>
        <v>0</v>
      </c>
      <c r="I211" s="392">
        <f t="shared" si="20"/>
        <v>0</v>
      </c>
      <c r="J211" s="364" t="str">
        <f t="shared" si="19"/>
        <v>2036–2037</v>
      </c>
      <c r="L211" s="389"/>
      <c r="N211" s="387"/>
      <c r="Q211" s="385"/>
    </row>
    <row r="212" spans="1:17" ht="20.25" customHeight="1" x14ac:dyDescent="0.2">
      <c r="A212" s="395">
        <v>50192</v>
      </c>
      <c r="B212" s="383">
        <f t="shared" si="15"/>
        <v>0</v>
      </c>
      <c r="C212" s="384"/>
      <c r="D212" s="392">
        <f t="shared" si="16"/>
        <v>0</v>
      </c>
      <c r="E212" s="393">
        <f t="shared" si="14"/>
        <v>0</v>
      </c>
      <c r="F212" s="392">
        <f t="shared" si="17"/>
        <v>0</v>
      </c>
      <c r="G212" s="392" t="e">
        <f>IF(AND(C212&lt;&gt;"",SUM(G$33:G211)&lt;E$24),$E$24/$E$29,0)</f>
        <v>#N/A</v>
      </c>
      <c r="H212" s="392">
        <f t="shared" si="18"/>
        <v>0</v>
      </c>
      <c r="I212" s="392">
        <f t="shared" si="20"/>
        <v>0</v>
      </c>
      <c r="J212" s="364" t="str">
        <f t="shared" si="19"/>
        <v>2036–2037</v>
      </c>
      <c r="L212" s="389"/>
      <c r="N212" s="387"/>
      <c r="Q212" s="385"/>
    </row>
    <row r="213" spans="1:17" ht="20.25" customHeight="1" x14ac:dyDescent="0.2">
      <c r="A213" s="395">
        <v>50222</v>
      </c>
      <c r="B213" s="383">
        <f t="shared" si="15"/>
        <v>0</v>
      </c>
      <c r="C213" s="384"/>
      <c r="D213" s="392">
        <f t="shared" si="16"/>
        <v>0</v>
      </c>
      <c r="E213" s="393">
        <f t="shared" si="14"/>
        <v>0</v>
      </c>
      <c r="F213" s="392">
        <f t="shared" si="17"/>
        <v>0</v>
      </c>
      <c r="G213" s="392" t="e">
        <f>IF(AND(C213&lt;&gt;"",SUM(G$33:G212)&lt;E$24),$E$24/$E$29,0)</f>
        <v>#N/A</v>
      </c>
      <c r="H213" s="392">
        <f t="shared" si="18"/>
        <v>0</v>
      </c>
      <c r="I213" s="392">
        <f t="shared" si="20"/>
        <v>0</v>
      </c>
      <c r="J213" s="364" t="str">
        <f t="shared" si="19"/>
        <v>2037–2038</v>
      </c>
      <c r="L213" s="389"/>
      <c r="N213" s="387"/>
      <c r="Q213" s="385"/>
    </row>
    <row r="214" spans="1:17" ht="20.25" customHeight="1" x14ac:dyDescent="0.2">
      <c r="A214" s="395">
        <v>50253</v>
      </c>
      <c r="B214" s="383">
        <f t="shared" si="15"/>
        <v>0</v>
      </c>
      <c r="C214" s="384"/>
      <c r="D214" s="392">
        <f t="shared" si="16"/>
        <v>0</v>
      </c>
      <c r="E214" s="393">
        <f t="shared" si="14"/>
        <v>0</v>
      </c>
      <c r="F214" s="392">
        <f t="shared" si="17"/>
        <v>0</v>
      </c>
      <c r="G214" s="392" t="e">
        <f>IF(AND(C214&lt;&gt;"",SUM(G$33:G213)&lt;E$24),$E$24/$E$29,0)</f>
        <v>#N/A</v>
      </c>
      <c r="H214" s="392">
        <f t="shared" si="18"/>
        <v>0</v>
      </c>
      <c r="I214" s="392">
        <f t="shared" si="20"/>
        <v>0</v>
      </c>
      <c r="J214" s="364" t="str">
        <f t="shared" si="19"/>
        <v>2037–2038</v>
      </c>
      <c r="L214" s="389"/>
      <c r="N214" s="387"/>
      <c r="Q214" s="385"/>
    </row>
    <row r="215" spans="1:17" ht="20.25" customHeight="1" x14ac:dyDescent="0.2">
      <c r="A215" s="395">
        <v>50284</v>
      </c>
      <c r="B215" s="383">
        <f t="shared" si="15"/>
        <v>0</v>
      </c>
      <c r="C215" s="384"/>
      <c r="D215" s="392">
        <f t="shared" si="16"/>
        <v>0</v>
      </c>
      <c r="E215" s="393">
        <f t="shared" si="14"/>
        <v>0</v>
      </c>
      <c r="F215" s="392">
        <f t="shared" si="17"/>
        <v>0</v>
      </c>
      <c r="G215" s="392" t="e">
        <f>IF(AND(C215&lt;&gt;"",SUM(G$33:G214)&lt;E$24),$E$24/$E$29,0)</f>
        <v>#N/A</v>
      </c>
      <c r="H215" s="392">
        <f t="shared" si="18"/>
        <v>0</v>
      </c>
      <c r="I215" s="392">
        <f t="shared" si="20"/>
        <v>0</v>
      </c>
      <c r="J215" s="364" t="str">
        <f t="shared" si="19"/>
        <v>2037–2038</v>
      </c>
      <c r="L215" s="389"/>
      <c r="N215" s="387"/>
      <c r="Q215" s="385"/>
    </row>
    <row r="216" spans="1:17" ht="20.25" customHeight="1" x14ac:dyDescent="0.2">
      <c r="A216" s="395">
        <v>50314</v>
      </c>
      <c r="B216" s="383">
        <f t="shared" si="15"/>
        <v>0</v>
      </c>
      <c r="C216" s="384"/>
      <c r="D216" s="392">
        <f t="shared" si="16"/>
        <v>0</v>
      </c>
      <c r="E216" s="393">
        <f t="shared" si="14"/>
        <v>0</v>
      </c>
      <c r="F216" s="392">
        <f t="shared" si="17"/>
        <v>0</v>
      </c>
      <c r="G216" s="392" t="e">
        <f>IF(AND(C216&lt;&gt;"",SUM(G$33:G215)&lt;E$24),$E$24/$E$29,0)</f>
        <v>#N/A</v>
      </c>
      <c r="H216" s="392">
        <f t="shared" si="18"/>
        <v>0</v>
      </c>
      <c r="I216" s="392">
        <f t="shared" si="20"/>
        <v>0</v>
      </c>
      <c r="J216" s="364" t="str">
        <f t="shared" si="19"/>
        <v>2037–2038</v>
      </c>
      <c r="L216" s="389"/>
      <c r="N216" s="387"/>
      <c r="Q216" s="385"/>
    </row>
    <row r="217" spans="1:17" ht="20.25" customHeight="1" x14ac:dyDescent="0.2">
      <c r="A217" s="395">
        <v>50345</v>
      </c>
      <c r="B217" s="383">
        <f t="shared" si="15"/>
        <v>0</v>
      </c>
      <c r="C217" s="384"/>
      <c r="D217" s="392">
        <f t="shared" si="16"/>
        <v>0</v>
      </c>
      <c r="E217" s="393">
        <f t="shared" si="14"/>
        <v>0</v>
      </c>
      <c r="F217" s="392">
        <f t="shared" si="17"/>
        <v>0</v>
      </c>
      <c r="G217" s="392" t="e">
        <f>IF(AND(C217&lt;&gt;"",SUM(G$33:G216)&lt;E$24),$E$24/$E$29,0)</f>
        <v>#N/A</v>
      </c>
      <c r="H217" s="392">
        <f t="shared" si="18"/>
        <v>0</v>
      </c>
      <c r="I217" s="392">
        <f t="shared" si="20"/>
        <v>0</v>
      </c>
      <c r="J217" s="364" t="str">
        <f t="shared" si="19"/>
        <v>2037–2038</v>
      </c>
      <c r="L217" s="389"/>
      <c r="N217" s="387"/>
      <c r="Q217" s="385"/>
    </row>
    <row r="218" spans="1:17" ht="20.25" customHeight="1" x14ac:dyDescent="0.2">
      <c r="A218" s="395">
        <v>50375</v>
      </c>
      <c r="B218" s="383">
        <f t="shared" si="15"/>
        <v>0</v>
      </c>
      <c r="C218" s="384"/>
      <c r="D218" s="392">
        <f t="shared" si="16"/>
        <v>0</v>
      </c>
      <c r="E218" s="393">
        <f t="shared" si="14"/>
        <v>0</v>
      </c>
      <c r="F218" s="392">
        <f t="shared" si="17"/>
        <v>0</v>
      </c>
      <c r="G218" s="392" t="e">
        <f>IF(AND(C218&lt;&gt;"",SUM(G$33:G217)&lt;E$24),$E$24/$E$29,0)</f>
        <v>#N/A</v>
      </c>
      <c r="H218" s="392">
        <f t="shared" si="18"/>
        <v>0</v>
      </c>
      <c r="I218" s="392">
        <f t="shared" si="20"/>
        <v>0</v>
      </c>
      <c r="J218" s="364" t="str">
        <f t="shared" si="19"/>
        <v>2037–2038</v>
      </c>
      <c r="L218" s="389"/>
      <c r="N218" s="387"/>
      <c r="Q218" s="385"/>
    </row>
    <row r="219" spans="1:17" ht="20.25" customHeight="1" x14ac:dyDescent="0.2">
      <c r="A219" s="395">
        <v>50406</v>
      </c>
      <c r="B219" s="383">
        <f t="shared" si="15"/>
        <v>0</v>
      </c>
      <c r="C219" s="384"/>
      <c r="D219" s="392">
        <f t="shared" si="16"/>
        <v>0</v>
      </c>
      <c r="E219" s="393">
        <f t="shared" si="14"/>
        <v>0</v>
      </c>
      <c r="F219" s="392">
        <f t="shared" si="17"/>
        <v>0</v>
      </c>
      <c r="G219" s="392" t="e">
        <f>IF(AND(C219&lt;&gt;"",SUM(G$33:G218)&lt;E$24),$E$24/$E$29,0)</f>
        <v>#N/A</v>
      </c>
      <c r="H219" s="392">
        <f t="shared" si="18"/>
        <v>0</v>
      </c>
      <c r="I219" s="392">
        <f t="shared" si="20"/>
        <v>0</v>
      </c>
      <c r="J219" s="364" t="str">
        <f t="shared" si="19"/>
        <v>2037–2038</v>
      </c>
      <c r="L219" s="389"/>
      <c r="N219" s="387"/>
      <c r="Q219" s="385"/>
    </row>
    <row r="220" spans="1:17" ht="20.25" customHeight="1" x14ac:dyDescent="0.2">
      <c r="A220" s="395">
        <v>50437</v>
      </c>
      <c r="B220" s="383">
        <f t="shared" si="15"/>
        <v>0</v>
      </c>
      <c r="C220" s="384"/>
      <c r="D220" s="392">
        <f t="shared" si="16"/>
        <v>0</v>
      </c>
      <c r="E220" s="393">
        <f t="shared" si="14"/>
        <v>0</v>
      </c>
      <c r="F220" s="392">
        <f t="shared" si="17"/>
        <v>0</v>
      </c>
      <c r="G220" s="392" t="e">
        <f>IF(AND(C220&lt;&gt;"",SUM(G$33:G219)&lt;E$24),$E$24/$E$29,0)</f>
        <v>#N/A</v>
      </c>
      <c r="H220" s="392">
        <f t="shared" si="18"/>
        <v>0</v>
      </c>
      <c r="I220" s="392">
        <f t="shared" si="20"/>
        <v>0</v>
      </c>
      <c r="J220" s="364" t="str">
        <f t="shared" si="19"/>
        <v>2037–2038</v>
      </c>
      <c r="L220" s="389"/>
      <c r="N220" s="387"/>
      <c r="Q220" s="385"/>
    </row>
    <row r="221" spans="1:17" ht="20.25" customHeight="1" x14ac:dyDescent="0.2">
      <c r="A221" s="395">
        <v>50465</v>
      </c>
      <c r="B221" s="383">
        <f t="shared" si="15"/>
        <v>0</v>
      </c>
      <c r="C221" s="384"/>
      <c r="D221" s="392">
        <f t="shared" si="16"/>
        <v>0</v>
      </c>
      <c r="E221" s="393">
        <f t="shared" si="14"/>
        <v>0</v>
      </c>
      <c r="F221" s="392">
        <f t="shared" si="17"/>
        <v>0</v>
      </c>
      <c r="G221" s="392" t="e">
        <f>IF(AND(C221&lt;&gt;"",SUM(G$33:G220)&lt;E$24),$E$24/$E$29,0)</f>
        <v>#N/A</v>
      </c>
      <c r="H221" s="392">
        <f t="shared" si="18"/>
        <v>0</v>
      </c>
      <c r="I221" s="392">
        <f t="shared" si="20"/>
        <v>0</v>
      </c>
      <c r="J221" s="364" t="str">
        <f t="shared" si="19"/>
        <v>2037–2038</v>
      </c>
      <c r="L221" s="389"/>
      <c r="N221" s="387"/>
      <c r="Q221" s="385"/>
    </row>
    <row r="222" spans="1:17" ht="20.25" customHeight="1" x14ac:dyDescent="0.2">
      <c r="A222" s="395">
        <v>50496</v>
      </c>
      <c r="B222" s="383">
        <f t="shared" si="15"/>
        <v>0</v>
      </c>
      <c r="C222" s="384"/>
      <c r="D222" s="392">
        <f t="shared" si="16"/>
        <v>0</v>
      </c>
      <c r="E222" s="393">
        <f t="shared" si="14"/>
        <v>0</v>
      </c>
      <c r="F222" s="392">
        <f t="shared" si="17"/>
        <v>0</v>
      </c>
      <c r="G222" s="392" t="e">
        <f>IF(AND(C222&lt;&gt;"",SUM(G$33:G221)&lt;E$24),$E$24/$E$29,0)</f>
        <v>#N/A</v>
      </c>
      <c r="H222" s="392">
        <f t="shared" si="18"/>
        <v>0</v>
      </c>
      <c r="I222" s="392">
        <f t="shared" si="20"/>
        <v>0</v>
      </c>
      <c r="J222" s="364" t="str">
        <f t="shared" si="19"/>
        <v>2037–2038</v>
      </c>
      <c r="L222" s="389"/>
      <c r="N222" s="387"/>
      <c r="Q222" s="385"/>
    </row>
    <row r="223" spans="1:17" ht="20.25" customHeight="1" x14ac:dyDescent="0.2">
      <c r="A223" s="395">
        <v>50526</v>
      </c>
      <c r="B223" s="383">
        <f t="shared" si="15"/>
        <v>0</v>
      </c>
      <c r="C223" s="384"/>
      <c r="D223" s="392">
        <f t="shared" si="16"/>
        <v>0</v>
      </c>
      <c r="E223" s="393">
        <f t="shared" si="14"/>
        <v>0</v>
      </c>
      <c r="F223" s="392">
        <f t="shared" si="17"/>
        <v>0</v>
      </c>
      <c r="G223" s="392" t="e">
        <f>IF(AND(C223&lt;&gt;"",SUM(G$33:G222)&lt;E$24),$E$24/$E$29,0)</f>
        <v>#N/A</v>
      </c>
      <c r="H223" s="392">
        <f t="shared" si="18"/>
        <v>0</v>
      </c>
      <c r="I223" s="392">
        <f t="shared" si="20"/>
        <v>0</v>
      </c>
      <c r="J223" s="364" t="str">
        <f t="shared" si="19"/>
        <v>2037–2038</v>
      </c>
      <c r="L223" s="389"/>
      <c r="N223" s="387"/>
      <c r="Q223" s="385"/>
    </row>
    <row r="224" spans="1:17" ht="20.25" customHeight="1" x14ac:dyDescent="0.2">
      <c r="A224" s="395">
        <v>50557</v>
      </c>
      <c r="B224" s="383">
        <f t="shared" si="15"/>
        <v>0</v>
      </c>
      <c r="C224" s="384"/>
      <c r="D224" s="392">
        <f t="shared" si="16"/>
        <v>0</v>
      </c>
      <c r="E224" s="393">
        <f t="shared" si="14"/>
        <v>0</v>
      </c>
      <c r="F224" s="392">
        <f t="shared" si="17"/>
        <v>0</v>
      </c>
      <c r="G224" s="392" t="e">
        <f>IF(AND(C224&lt;&gt;"",SUM(G$33:G223)&lt;E$24),$E$24/$E$29,0)</f>
        <v>#N/A</v>
      </c>
      <c r="H224" s="392">
        <f t="shared" si="18"/>
        <v>0</v>
      </c>
      <c r="I224" s="392">
        <f t="shared" si="20"/>
        <v>0</v>
      </c>
      <c r="J224" s="364" t="str">
        <f t="shared" si="19"/>
        <v>2037–2038</v>
      </c>
      <c r="L224" s="389"/>
      <c r="N224" s="387"/>
      <c r="Q224" s="385"/>
    </row>
    <row r="225" spans="1:17" ht="20.25" customHeight="1" x14ac:dyDescent="0.2">
      <c r="A225" s="395">
        <v>50587</v>
      </c>
      <c r="B225" s="383">
        <f t="shared" si="15"/>
        <v>0</v>
      </c>
      <c r="C225" s="384"/>
      <c r="D225" s="392">
        <f t="shared" si="16"/>
        <v>0</v>
      </c>
      <c r="E225" s="393">
        <f t="shared" ref="E225:E288" si="21">C225-D225</f>
        <v>0</v>
      </c>
      <c r="F225" s="392">
        <f t="shared" si="17"/>
        <v>0</v>
      </c>
      <c r="G225" s="392" t="e">
        <f>IF(AND(C225&lt;&gt;"",SUM(G$33:G224)&lt;E$24),$E$24/$E$29,0)</f>
        <v>#N/A</v>
      </c>
      <c r="H225" s="392">
        <f t="shared" si="18"/>
        <v>0</v>
      </c>
      <c r="I225" s="392">
        <f t="shared" si="20"/>
        <v>0</v>
      </c>
      <c r="J225" s="364" t="str">
        <f t="shared" si="19"/>
        <v>2038–2039</v>
      </c>
      <c r="L225" s="389"/>
      <c r="N225" s="387"/>
      <c r="Q225" s="385"/>
    </row>
    <row r="226" spans="1:17" ht="20.25" customHeight="1" x14ac:dyDescent="0.2">
      <c r="A226" s="395">
        <v>50618</v>
      </c>
      <c r="B226" s="383">
        <f t="shared" ref="B226:B289" si="22">IF(C226&gt;0,C226*-1,C226)</f>
        <v>0</v>
      </c>
      <c r="C226" s="384"/>
      <c r="D226" s="392">
        <f t="shared" ref="D226:D289" si="23">IF(C226="",0,IF($E$15="Beginning",IF(C225&lt;&gt;"",$F225*$E$7/12,0),IF(C225&lt;&gt;"",$F225*$E$7/12,$E$22*$E$7/12)))</f>
        <v>0</v>
      </c>
      <c r="E226" s="393">
        <f t="shared" si="21"/>
        <v>0</v>
      </c>
      <c r="F226" s="392">
        <f t="shared" ref="F226:F289" si="24">IF(C226="",0,IF(C225="",$E$22-E226,IF(C226&lt;&gt;"",F225-E226)))</f>
        <v>0</v>
      </c>
      <c r="G226" s="392" t="e">
        <f>IF(AND(C226&lt;&gt;"",SUM(G$33:G225)&lt;E$24),$E$24/$E$29,0)</f>
        <v>#N/A</v>
      </c>
      <c r="H226" s="392">
        <f t="shared" ref="H226:H289" si="25">IF(C226&lt;&gt;"",G226+H225,0)</f>
        <v>0</v>
      </c>
      <c r="I226" s="392">
        <f t="shared" si="20"/>
        <v>0</v>
      </c>
      <c r="J226" s="364" t="str">
        <f t="shared" ref="J226:J289" si="26">IF(OR(MONTH(A226)=1,MONTH(A226)=2,MONTH(A226)=3,MONTH(A226)=4,MONTH(A226)=5,MONTH(A226)=6),YEAR(A226)-1&amp;"–"&amp;YEAR(A226),YEAR(A226)&amp;"–"&amp;YEAR(A226)+1)</f>
        <v>2038–2039</v>
      </c>
      <c r="L226" s="389"/>
      <c r="N226" s="387"/>
      <c r="Q226" s="385"/>
    </row>
    <row r="227" spans="1:17" ht="20.25" customHeight="1" x14ac:dyDescent="0.2">
      <c r="A227" s="395">
        <v>50649</v>
      </c>
      <c r="B227" s="383">
        <f t="shared" si="22"/>
        <v>0</v>
      </c>
      <c r="C227" s="384"/>
      <c r="D227" s="392">
        <f t="shared" si="23"/>
        <v>0</v>
      </c>
      <c r="E227" s="393">
        <f t="shared" si="21"/>
        <v>0</v>
      </c>
      <c r="F227" s="392">
        <f t="shared" si="24"/>
        <v>0</v>
      </c>
      <c r="G227" s="392" t="e">
        <f>IF(AND(C227&lt;&gt;"",SUM(G$33:G226)&lt;E$24),$E$24/$E$29,0)</f>
        <v>#N/A</v>
      </c>
      <c r="H227" s="392">
        <f t="shared" si="25"/>
        <v>0</v>
      </c>
      <c r="I227" s="392">
        <f t="shared" si="20"/>
        <v>0</v>
      </c>
      <c r="J227" s="364" t="str">
        <f t="shared" si="26"/>
        <v>2038–2039</v>
      </c>
      <c r="L227" s="389"/>
      <c r="N227" s="387"/>
      <c r="Q227" s="385"/>
    </row>
    <row r="228" spans="1:17" ht="20.25" customHeight="1" x14ac:dyDescent="0.2">
      <c r="A228" s="395">
        <v>50679</v>
      </c>
      <c r="B228" s="383">
        <f t="shared" si="22"/>
        <v>0</v>
      </c>
      <c r="C228" s="384"/>
      <c r="D228" s="392">
        <f t="shared" si="23"/>
        <v>0</v>
      </c>
      <c r="E228" s="393">
        <f t="shared" si="21"/>
        <v>0</v>
      </c>
      <c r="F228" s="392">
        <f t="shared" si="24"/>
        <v>0</v>
      </c>
      <c r="G228" s="392" t="e">
        <f>IF(AND(C228&lt;&gt;"",SUM(G$33:G227)&lt;E$24),$E$24/$E$29,0)</f>
        <v>#N/A</v>
      </c>
      <c r="H228" s="392">
        <f t="shared" si="25"/>
        <v>0</v>
      </c>
      <c r="I228" s="392">
        <f t="shared" ref="I228:I291" si="27">IF(C228&lt;&gt;"",$E$24-H228,0)</f>
        <v>0</v>
      </c>
      <c r="J228" s="364" t="str">
        <f t="shared" si="26"/>
        <v>2038–2039</v>
      </c>
      <c r="L228" s="389"/>
      <c r="N228" s="387"/>
      <c r="Q228" s="385"/>
    </row>
    <row r="229" spans="1:17" ht="20.25" customHeight="1" x14ac:dyDescent="0.2">
      <c r="A229" s="395">
        <v>50710</v>
      </c>
      <c r="B229" s="383">
        <f t="shared" si="22"/>
        <v>0</v>
      </c>
      <c r="C229" s="384"/>
      <c r="D229" s="392">
        <f t="shared" si="23"/>
        <v>0</v>
      </c>
      <c r="E229" s="393">
        <f t="shared" si="21"/>
        <v>0</v>
      </c>
      <c r="F229" s="392">
        <f t="shared" si="24"/>
        <v>0</v>
      </c>
      <c r="G229" s="392" t="e">
        <f>IF(AND(C229&lt;&gt;"",SUM(G$33:G228)&lt;E$24),$E$24/$E$29,0)</f>
        <v>#N/A</v>
      </c>
      <c r="H229" s="392">
        <f t="shared" si="25"/>
        <v>0</v>
      </c>
      <c r="I229" s="392">
        <f t="shared" si="27"/>
        <v>0</v>
      </c>
      <c r="J229" s="364" t="str">
        <f t="shared" si="26"/>
        <v>2038–2039</v>
      </c>
      <c r="L229" s="389"/>
      <c r="N229" s="387"/>
      <c r="Q229" s="385"/>
    </row>
    <row r="230" spans="1:17" ht="20.25" customHeight="1" x14ac:dyDescent="0.2">
      <c r="A230" s="395">
        <v>50740</v>
      </c>
      <c r="B230" s="383">
        <f t="shared" si="22"/>
        <v>0</v>
      </c>
      <c r="C230" s="384"/>
      <c r="D230" s="392">
        <f t="shared" si="23"/>
        <v>0</v>
      </c>
      <c r="E230" s="393">
        <f t="shared" si="21"/>
        <v>0</v>
      </c>
      <c r="F230" s="392">
        <f t="shared" si="24"/>
        <v>0</v>
      </c>
      <c r="G230" s="392" t="e">
        <f>IF(AND(C230&lt;&gt;"",SUM(G$33:G229)&lt;E$24),$E$24/$E$29,0)</f>
        <v>#N/A</v>
      </c>
      <c r="H230" s="392">
        <f t="shared" si="25"/>
        <v>0</v>
      </c>
      <c r="I230" s="392">
        <f t="shared" si="27"/>
        <v>0</v>
      </c>
      <c r="J230" s="364" t="str">
        <f t="shared" si="26"/>
        <v>2038–2039</v>
      </c>
      <c r="L230" s="389"/>
      <c r="N230" s="387"/>
      <c r="Q230" s="385"/>
    </row>
    <row r="231" spans="1:17" ht="20.25" customHeight="1" x14ac:dyDescent="0.2">
      <c r="A231" s="395">
        <v>50771</v>
      </c>
      <c r="B231" s="383">
        <f t="shared" si="22"/>
        <v>0</v>
      </c>
      <c r="C231" s="384"/>
      <c r="D231" s="392">
        <f t="shared" si="23"/>
        <v>0</v>
      </c>
      <c r="E231" s="393">
        <f t="shared" si="21"/>
        <v>0</v>
      </c>
      <c r="F231" s="392">
        <f t="shared" si="24"/>
        <v>0</v>
      </c>
      <c r="G231" s="392" t="e">
        <f>IF(AND(C231&lt;&gt;"",SUM(G$33:G230)&lt;E$24),$E$24/$E$29,0)</f>
        <v>#N/A</v>
      </c>
      <c r="H231" s="392">
        <f t="shared" si="25"/>
        <v>0</v>
      </c>
      <c r="I231" s="392">
        <f t="shared" si="27"/>
        <v>0</v>
      </c>
      <c r="J231" s="364" t="str">
        <f t="shared" si="26"/>
        <v>2038–2039</v>
      </c>
      <c r="L231" s="389"/>
      <c r="N231" s="387"/>
      <c r="Q231" s="385"/>
    </row>
    <row r="232" spans="1:17" ht="20.25" customHeight="1" x14ac:dyDescent="0.2">
      <c r="A232" s="395">
        <v>50802</v>
      </c>
      <c r="B232" s="383">
        <f t="shared" si="22"/>
        <v>0</v>
      </c>
      <c r="C232" s="384"/>
      <c r="D232" s="392">
        <f t="shared" si="23"/>
        <v>0</v>
      </c>
      <c r="E232" s="393">
        <f t="shared" si="21"/>
        <v>0</v>
      </c>
      <c r="F232" s="392">
        <f t="shared" si="24"/>
        <v>0</v>
      </c>
      <c r="G232" s="392" t="e">
        <f>IF(AND(C232&lt;&gt;"",SUM(G$33:G231)&lt;E$24),$E$24/$E$29,0)</f>
        <v>#N/A</v>
      </c>
      <c r="H232" s="392">
        <f t="shared" si="25"/>
        <v>0</v>
      </c>
      <c r="I232" s="392">
        <f t="shared" si="27"/>
        <v>0</v>
      </c>
      <c r="J232" s="364" t="str">
        <f t="shared" si="26"/>
        <v>2038–2039</v>
      </c>
      <c r="L232" s="389"/>
      <c r="N232" s="387"/>
      <c r="Q232" s="385"/>
    </row>
    <row r="233" spans="1:17" ht="20.25" customHeight="1" x14ac:dyDescent="0.2">
      <c r="A233" s="395">
        <v>50830</v>
      </c>
      <c r="B233" s="383">
        <f t="shared" si="22"/>
        <v>0</v>
      </c>
      <c r="C233" s="384"/>
      <c r="D233" s="392">
        <f t="shared" si="23"/>
        <v>0</v>
      </c>
      <c r="E233" s="393">
        <f t="shared" si="21"/>
        <v>0</v>
      </c>
      <c r="F233" s="392">
        <f t="shared" si="24"/>
        <v>0</v>
      </c>
      <c r="G233" s="392" t="e">
        <f>IF(AND(C233&lt;&gt;"",SUM(G$33:G232)&lt;E$24),$E$24/$E$29,0)</f>
        <v>#N/A</v>
      </c>
      <c r="H233" s="392">
        <f t="shared" si="25"/>
        <v>0</v>
      </c>
      <c r="I233" s="392">
        <f t="shared" si="27"/>
        <v>0</v>
      </c>
      <c r="J233" s="364" t="str">
        <f t="shared" si="26"/>
        <v>2038–2039</v>
      </c>
      <c r="L233" s="389"/>
      <c r="N233" s="387"/>
      <c r="Q233" s="385"/>
    </row>
    <row r="234" spans="1:17" ht="20.25" customHeight="1" x14ac:dyDescent="0.2">
      <c r="A234" s="395">
        <v>50861</v>
      </c>
      <c r="B234" s="383">
        <f t="shared" si="22"/>
        <v>0</v>
      </c>
      <c r="C234" s="384"/>
      <c r="D234" s="392">
        <f t="shared" si="23"/>
        <v>0</v>
      </c>
      <c r="E234" s="393">
        <f t="shared" si="21"/>
        <v>0</v>
      </c>
      <c r="F234" s="392">
        <f t="shared" si="24"/>
        <v>0</v>
      </c>
      <c r="G234" s="392" t="e">
        <f>IF(AND(C234&lt;&gt;"",SUM(G$33:G233)&lt;E$24),$E$24/$E$29,0)</f>
        <v>#N/A</v>
      </c>
      <c r="H234" s="392">
        <f t="shared" si="25"/>
        <v>0</v>
      </c>
      <c r="I234" s="392">
        <f t="shared" si="27"/>
        <v>0</v>
      </c>
      <c r="J234" s="364" t="str">
        <f t="shared" si="26"/>
        <v>2038–2039</v>
      </c>
      <c r="L234" s="389"/>
      <c r="N234" s="387"/>
      <c r="Q234" s="385"/>
    </row>
    <row r="235" spans="1:17" ht="20.25" customHeight="1" x14ac:dyDescent="0.2">
      <c r="A235" s="395">
        <v>50891</v>
      </c>
      <c r="B235" s="383">
        <f t="shared" si="22"/>
        <v>0</v>
      </c>
      <c r="C235" s="384"/>
      <c r="D235" s="392">
        <f t="shared" si="23"/>
        <v>0</v>
      </c>
      <c r="E235" s="393">
        <f t="shared" si="21"/>
        <v>0</v>
      </c>
      <c r="F235" s="392">
        <f t="shared" si="24"/>
        <v>0</v>
      </c>
      <c r="G235" s="392" t="e">
        <f>IF(AND(C235&lt;&gt;"",SUM(G$33:G234)&lt;E$24),$E$24/$E$29,0)</f>
        <v>#N/A</v>
      </c>
      <c r="H235" s="392">
        <f t="shared" si="25"/>
        <v>0</v>
      </c>
      <c r="I235" s="392">
        <f t="shared" si="27"/>
        <v>0</v>
      </c>
      <c r="J235" s="364" t="str">
        <f t="shared" si="26"/>
        <v>2038–2039</v>
      </c>
      <c r="L235" s="389"/>
      <c r="N235" s="387"/>
      <c r="Q235" s="385"/>
    </row>
    <row r="236" spans="1:17" ht="20.25" customHeight="1" x14ac:dyDescent="0.2">
      <c r="A236" s="395">
        <v>50922</v>
      </c>
      <c r="B236" s="383">
        <f t="shared" si="22"/>
        <v>0</v>
      </c>
      <c r="C236" s="384"/>
      <c r="D236" s="392">
        <f t="shared" si="23"/>
        <v>0</v>
      </c>
      <c r="E236" s="393">
        <f t="shared" si="21"/>
        <v>0</v>
      </c>
      <c r="F236" s="392">
        <f t="shared" si="24"/>
        <v>0</v>
      </c>
      <c r="G236" s="392" t="e">
        <f>IF(AND(C236&lt;&gt;"",SUM(G$33:G235)&lt;E$24),$E$24/$E$29,0)</f>
        <v>#N/A</v>
      </c>
      <c r="H236" s="392">
        <f t="shared" si="25"/>
        <v>0</v>
      </c>
      <c r="I236" s="392">
        <f t="shared" si="27"/>
        <v>0</v>
      </c>
      <c r="J236" s="364" t="str">
        <f t="shared" si="26"/>
        <v>2038–2039</v>
      </c>
      <c r="L236" s="389"/>
      <c r="N236" s="387"/>
      <c r="Q236" s="385"/>
    </row>
    <row r="237" spans="1:17" ht="20.25" customHeight="1" x14ac:dyDescent="0.2">
      <c r="A237" s="395">
        <v>50952</v>
      </c>
      <c r="B237" s="383">
        <f t="shared" si="22"/>
        <v>0</v>
      </c>
      <c r="C237" s="384"/>
      <c r="D237" s="392">
        <f t="shared" si="23"/>
        <v>0</v>
      </c>
      <c r="E237" s="393">
        <f t="shared" si="21"/>
        <v>0</v>
      </c>
      <c r="F237" s="392">
        <f t="shared" si="24"/>
        <v>0</v>
      </c>
      <c r="G237" s="392" t="e">
        <f>IF(AND(C237&lt;&gt;"",SUM(G$33:G236)&lt;E$24),$E$24/$E$29,0)</f>
        <v>#N/A</v>
      </c>
      <c r="H237" s="392">
        <f t="shared" si="25"/>
        <v>0</v>
      </c>
      <c r="I237" s="392">
        <f t="shared" si="27"/>
        <v>0</v>
      </c>
      <c r="J237" s="364" t="str">
        <f t="shared" si="26"/>
        <v>2039–2040</v>
      </c>
      <c r="L237" s="389"/>
      <c r="N237" s="387"/>
      <c r="Q237" s="385"/>
    </row>
    <row r="238" spans="1:17" ht="20.25" customHeight="1" x14ac:dyDescent="0.2">
      <c r="A238" s="395">
        <v>50983</v>
      </c>
      <c r="B238" s="383">
        <f t="shared" si="22"/>
        <v>0</v>
      </c>
      <c r="C238" s="384"/>
      <c r="D238" s="392">
        <f t="shared" si="23"/>
        <v>0</v>
      </c>
      <c r="E238" s="393">
        <f t="shared" si="21"/>
        <v>0</v>
      </c>
      <c r="F238" s="392">
        <f t="shared" si="24"/>
        <v>0</v>
      </c>
      <c r="G238" s="392" t="e">
        <f>IF(AND(C238&lt;&gt;"",SUM(G$33:G237)&lt;E$24),$E$24/$E$29,0)</f>
        <v>#N/A</v>
      </c>
      <c r="H238" s="392">
        <f t="shared" si="25"/>
        <v>0</v>
      </c>
      <c r="I238" s="392">
        <f t="shared" si="27"/>
        <v>0</v>
      </c>
      <c r="J238" s="364" t="str">
        <f t="shared" si="26"/>
        <v>2039–2040</v>
      </c>
      <c r="L238" s="389"/>
      <c r="N238" s="387"/>
      <c r="Q238" s="385"/>
    </row>
    <row r="239" spans="1:17" ht="20.25" customHeight="1" x14ac:dyDescent="0.2">
      <c r="A239" s="395">
        <v>51014</v>
      </c>
      <c r="B239" s="383">
        <f t="shared" si="22"/>
        <v>0</v>
      </c>
      <c r="C239" s="384"/>
      <c r="D239" s="392">
        <f t="shared" si="23"/>
        <v>0</v>
      </c>
      <c r="E239" s="393">
        <f t="shared" si="21"/>
        <v>0</v>
      </c>
      <c r="F239" s="392">
        <f t="shared" si="24"/>
        <v>0</v>
      </c>
      <c r="G239" s="392" t="e">
        <f>IF(AND(C239&lt;&gt;"",SUM(G$33:G238)&lt;E$24),$E$24/$E$29,0)</f>
        <v>#N/A</v>
      </c>
      <c r="H239" s="392">
        <f t="shared" si="25"/>
        <v>0</v>
      </c>
      <c r="I239" s="392">
        <f t="shared" si="27"/>
        <v>0</v>
      </c>
      <c r="J239" s="364" t="str">
        <f t="shared" si="26"/>
        <v>2039–2040</v>
      </c>
      <c r="L239" s="389"/>
      <c r="N239" s="387"/>
      <c r="Q239" s="385"/>
    </row>
    <row r="240" spans="1:17" ht="20.25" customHeight="1" x14ac:dyDescent="0.2">
      <c r="A240" s="395">
        <v>51044</v>
      </c>
      <c r="B240" s="383">
        <f t="shared" si="22"/>
        <v>0</v>
      </c>
      <c r="C240" s="384"/>
      <c r="D240" s="392">
        <f t="shared" si="23"/>
        <v>0</v>
      </c>
      <c r="E240" s="393">
        <f t="shared" si="21"/>
        <v>0</v>
      </c>
      <c r="F240" s="392">
        <f t="shared" si="24"/>
        <v>0</v>
      </c>
      <c r="G240" s="392" t="e">
        <f>IF(AND(C240&lt;&gt;"",SUM(G$33:G239)&lt;E$24),$E$24/$E$29,0)</f>
        <v>#N/A</v>
      </c>
      <c r="H240" s="392">
        <f t="shared" si="25"/>
        <v>0</v>
      </c>
      <c r="I240" s="392">
        <f t="shared" si="27"/>
        <v>0</v>
      </c>
      <c r="J240" s="364" t="str">
        <f t="shared" si="26"/>
        <v>2039–2040</v>
      </c>
      <c r="L240" s="389"/>
      <c r="N240" s="387"/>
      <c r="Q240" s="385"/>
    </row>
    <row r="241" spans="1:17" ht="20.25" customHeight="1" x14ac:dyDescent="0.2">
      <c r="A241" s="395">
        <v>51075</v>
      </c>
      <c r="B241" s="383">
        <f t="shared" si="22"/>
        <v>0</v>
      </c>
      <c r="C241" s="384"/>
      <c r="D241" s="392">
        <f t="shared" si="23"/>
        <v>0</v>
      </c>
      <c r="E241" s="393">
        <f t="shared" si="21"/>
        <v>0</v>
      </c>
      <c r="F241" s="392">
        <f t="shared" si="24"/>
        <v>0</v>
      </c>
      <c r="G241" s="392" t="e">
        <f>IF(AND(C241&lt;&gt;"",SUM(G$33:G240)&lt;E$24),$E$24/$E$29,0)</f>
        <v>#N/A</v>
      </c>
      <c r="H241" s="392">
        <f t="shared" si="25"/>
        <v>0</v>
      </c>
      <c r="I241" s="392">
        <f t="shared" si="27"/>
        <v>0</v>
      </c>
      <c r="J241" s="364" t="str">
        <f t="shared" si="26"/>
        <v>2039–2040</v>
      </c>
      <c r="L241" s="389"/>
      <c r="N241" s="387"/>
      <c r="Q241" s="385"/>
    </row>
    <row r="242" spans="1:17" ht="20.25" customHeight="1" x14ac:dyDescent="0.2">
      <c r="A242" s="395">
        <v>51105</v>
      </c>
      <c r="B242" s="383">
        <f t="shared" si="22"/>
        <v>0</v>
      </c>
      <c r="C242" s="384"/>
      <c r="D242" s="392">
        <f t="shared" si="23"/>
        <v>0</v>
      </c>
      <c r="E242" s="393">
        <f t="shared" si="21"/>
        <v>0</v>
      </c>
      <c r="F242" s="392">
        <f t="shared" si="24"/>
        <v>0</v>
      </c>
      <c r="G242" s="392" t="e">
        <f>IF(AND(C242&lt;&gt;"",SUM(G$33:G241)&lt;E$24),$E$24/$E$29,0)</f>
        <v>#N/A</v>
      </c>
      <c r="H242" s="392">
        <f t="shared" si="25"/>
        <v>0</v>
      </c>
      <c r="I242" s="392">
        <f t="shared" si="27"/>
        <v>0</v>
      </c>
      <c r="J242" s="364" t="str">
        <f t="shared" si="26"/>
        <v>2039–2040</v>
      </c>
      <c r="L242" s="389"/>
      <c r="N242" s="387"/>
      <c r="Q242" s="385"/>
    </row>
    <row r="243" spans="1:17" ht="20.25" customHeight="1" x14ac:dyDescent="0.2">
      <c r="A243" s="395">
        <v>51136</v>
      </c>
      <c r="B243" s="383">
        <f t="shared" si="22"/>
        <v>0</v>
      </c>
      <c r="C243" s="384"/>
      <c r="D243" s="392">
        <f t="shared" si="23"/>
        <v>0</v>
      </c>
      <c r="E243" s="393">
        <f t="shared" si="21"/>
        <v>0</v>
      </c>
      <c r="F243" s="392">
        <f t="shared" si="24"/>
        <v>0</v>
      </c>
      <c r="G243" s="392" t="e">
        <f>IF(AND(C243&lt;&gt;"",SUM(G$33:G242)&lt;E$24),$E$24/$E$29,0)</f>
        <v>#N/A</v>
      </c>
      <c r="H243" s="392">
        <f t="shared" si="25"/>
        <v>0</v>
      </c>
      <c r="I243" s="392">
        <f t="shared" si="27"/>
        <v>0</v>
      </c>
      <c r="J243" s="364" t="str">
        <f t="shared" si="26"/>
        <v>2039–2040</v>
      </c>
      <c r="L243" s="389"/>
      <c r="N243" s="387"/>
      <c r="Q243" s="385"/>
    </row>
    <row r="244" spans="1:17" ht="20.25" customHeight="1" x14ac:dyDescent="0.2">
      <c r="A244" s="395">
        <v>51167</v>
      </c>
      <c r="B244" s="383">
        <f t="shared" si="22"/>
        <v>0</v>
      </c>
      <c r="C244" s="384"/>
      <c r="D244" s="392">
        <f t="shared" si="23"/>
        <v>0</v>
      </c>
      <c r="E244" s="393">
        <f t="shared" si="21"/>
        <v>0</v>
      </c>
      <c r="F244" s="392">
        <f t="shared" si="24"/>
        <v>0</v>
      </c>
      <c r="G244" s="392" t="e">
        <f>IF(AND(C244&lt;&gt;"",SUM(G$33:G243)&lt;E$24),$E$24/$E$29,0)</f>
        <v>#N/A</v>
      </c>
      <c r="H244" s="392">
        <f t="shared" si="25"/>
        <v>0</v>
      </c>
      <c r="I244" s="392">
        <f t="shared" si="27"/>
        <v>0</v>
      </c>
      <c r="J244" s="364" t="str">
        <f t="shared" si="26"/>
        <v>2039–2040</v>
      </c>
      <c r="L244" s="389"/>
      <c r="N244" s="387"/>
      <c r="Q244" s="385"/>
    </row>
    <row r="245" spans="1:17" ht="20.25" customHeight="1" x14ac:dyDescent="0.2">
      <c r="A245" s="395">
        <v>51196</v>
      </c>
      <c r="B245" s="383">
        <f t="shared" si="22"/>
        <v>0</v>
      </c>
      <c r="C245" s="384"/>
      <c r="D245" s="392">
        <f t="shared" si="23"/>
        <v>0</v>
      </c>
      <c r="E245" s="393">
        <f t="shared" si="21"/>
        <v>0</v>
      </c>
      <c r="F245" s="392">
        <f t="shared" si="24"/>
        <v>0</v>
      </c>
      <c r="G245" s="392" t="e">
        <f>IF(AND(C245&lt;&gt;"",SUM(G$33:G244)&lt;E$24),$E$24/$E$29,0)</f>
        <v>#N/A</v>
      </c>
      <c r="H245" s="392">
        <f t="shared" si="25"/>
        <v>0</v>
      </c>
      <c r="I245" s="392">
        <f t="shared" si="27"/>
        <v>0</v>
      </c>
      <c r="J245" s="364" t="str">
        <f t="shared" si="26"/>
        <v>2039–2040</v>
      </c>
      <c r="L245" s="389"/>
      <c r="N245" s="387"/>
      <c r="Q245" s="385"/>
    </row>
    <row r="246" spans="1:17" ht="20.25" customHeight="1" x14ac:dyDescent="0.2">
      <c r="A246" s="395">
        <v>51227</v>
      </c>
      <c r="B246" s="383">
        <f t="shared" si="22"/>
        <v>0</v>
      </c>
      <c r="C246" s="384"/>
      <c r="D246" s="392">
        <f t="shared" si="23"/>
        <v>0</v>
      </c>
      <c r="E246" s="393">
        <f t="shared" si="21"/>
        <v>0</v>
      </c>
      <c r="F246" s="392">
        <f t="shared" si="24"/>
        <v>0</v>
      </c>
      <c r="G246" s="392" t="e">
        <f>IF(AND(C246&lt;&gt;"",SUM(G$33:G245)&lt;E$24),$E$24/$E$29,0)</f>
        <v>#N/A</v>
      </c>
      <c r="H246" s="392">
        <f t="shared" si="25"/>
        <v>0</v>
      </c>
      <c r="I246" s="392">
        <f t="shared" si="27"/>
        <v>0</v>
      </c>
      <c r="J246" s="364" t="str">
        <f t="shared" si="26"/>
        <v>2039–2040</v>
      </c>
      <c r="L246" s="389"/>
      <c r="N246" s="387"/>
      <c r="Q246" s="385"/>
    </row>
    <row r="247" spans="1:17" ht="20.25" customHeight="1" x14ac:dyDescent="0.2">
      <c r="A247" s="395">
        <v>51257</v>
      </c>
      <c r="B247" s="383">
        <f t="shared" si="22"/>
        <v>0</v>
      </c>
      <c r="C247" s="384"/>
      <c r="D247" s="392">
        <f t="shared" si="23"/>
        <v>0</v>
      </c>
      <c r="E247" s="393">
        <f t="shared" si="21"/>
        <v>0</v>
      </c>
      <c r="F247" s="392">
        <f t="shared" si="24"/>
        <v>0</v>
      </c>
      <c r="G247" s="392" t="e">
        <f>IF(AND(C247&lt;&gt;"",SUM(G$33:G246)&lt;E$24),$E$24/$E$29,0)</f>
        <v>#N/A</v>
      </c>
      <c r="H247" s="392">
        <f t="shared" si="25"/>
        <v>0</v>
      </c>
      <c r="I247" s="392">
        <f t="shared" si="27"/>
        <v>0</v>
      </c>
      <c r="J247" s="364" t="str">
        <f t="shared" si="26"/>
        <v>2039–2040</v>
      </c>
      <c r="L247" s="389"/>
      <c r="N247" s="387"/>
      <c r="Q247" s="385"/>
    </row>
    <row r="248" spans="1:17" ht="20.25" customHeight="1" x14ac:dyDescent="0.2">
      <c r="A248" s="395">
        <v>51288</v>
      </c>
      <c r="B248" s="383">
        <f t="shared" si="22"/>
        <v>0</v>
      </c>
      <c r="C248" s="384"/>
      <c r="D248" s="392">
        <f t="shared" si="23"/>
        <v>0</v>
      </c>
      <c r="E248" s="393">
        <f t="shared" si="21"/>
        <v>0</v>
      </c>
      <c r="F248" s="392">
        <f t="shared" si="24"/>
        <v>0</v>
      </c>
      <c r="G248" s="392" t="e">
        <f>IF(AND(C248&lt;&gt;"",SUM(G$33:G247)&lt;E$24),$E$24/$E$29,0)</f>
        <v>#N/A</v>
      </c>
      <c r="H248" s="392">
        <f t="shared" si="25"/>
        <v>0</v>
      </c>
      <c r="I248" s="392">
        <f t="shared" si="27"/>
        <v>0</v>
      </c>
      <c r="J248" s="364" t="str">
        <f t="shared" si="26"/>
        <v>2039–2040</v>
      </c>
      <c r="L248" s="389"/>
      <c r="N248" s="387"/>
      <c r="Q248" s="385"/>
    </row>
    <row r="249" spans="1:17" ht="20.25" customHeight="1" x14ac:dyDescent="0.2">
      <c r="A249" s="395">
        <v>51318</v>
      </c>
      <c r="B249" s="383">
        <f t="shared" si="22"/>
        <v>0</v>
      </c>
      <c r="C249" s="384"/>
      <c r="D249" s="392">
        <f t="shared" si="23"/>
        <v>0</v>
      </c>
      <c r="E249" s="393">
        <f t="shared" si="21"/>
        <v>0</v>
      </c>
      <c r="F249" s="392">
        <f t="shared" si="24"/>
        <v>0</v>
      </c>
      <c r="G249" s="392" t="e">
        <f>IF(AND(C249&lt;&gt;"",SUM(G$33:G248)&lt;E$24),$E$24/$E$29,0)</f>
        <v>#N/A</v>
      </c>
      <c r="H249" s="392">
        <f t="shared" si="25"/>
        <v>0</v>
      </c>
      <c r="I249" s="392">
        <f t="shared" si="27"/>
        <v>0</v>
      </c>
      <c r="J249" s="364" t="str">
        <f t="shared" si="26"/>
        <v>2040–2041</v>
      </c>
      <c r="L249" s="389"/>
      <c r="N249" s="387"/>
      <c r="Q249" s="385"/>
    </row>
    <row r="250" spans="1:17" ht="20.25" customHeight="1" x14ac:dyDescent="0.2">
      <c r="A250" s="395">
        <v>51349</v>
      </c>
      <c r="B250" s="383">
        <f t="shared" si="22"/>
        <v>0</v>
      </c>
      <c r="C250" s="384"/>
      <c r="D250" s="392">
        <f t="shared" si="23"/>
        <v>0</v>
      </c>
      <c r="E250" s="393">
        <f t="shared" si="21"/>
        <v>0</v>
      </c>
      <c r="F250" s="392">
        <f t="shared" si="24"/>
        <v>0</v>
      </c>
      <c r="G250" s="392" t="e">
        <f>IF(AND(C250&lt;&gt;"",SUM(G$33:G249)&lt;E$24),$E$24/$E$29,0)</f>
        <v>#N/A</v>
      </c>
      <c r="H250" s="392">
        <f t="shared" si="25"/>
        <v>0</v>
      </c>
      <c r="I250" s="392">
        <f t="shared" si="27"/>
        <v>0</v>
      </c>
      <c r="J250" s="364" t="str">
        <f t="shared" si="26"/>
        <v>2040–2041</v>
      </c>
      <c r="L250" s="389"/>
      <c r="N250" s="387"/>
      <c r="Q250" s="385"/>
    </row>
    <row r="251" spans="1:17" ht="20.25" customHeight="1" x14ac:dyDescent="0.2">
      <c r="A251" s="395">
        <v>51380</v>
      </c>
      <c r="B251" s="383">
        <f t="shared" si="22"/>
        <v>0</v>
      </c>
      <c r="C251" s="384"/>
      <c r="D251" s="392">
        <f t="shared" si="23"/>
        <v>0</v>
      </c>
      <c r="E251" s="393">
        <f t="shared" si="21"/>
        <v>0</v>
      </c>
      <c r="F251" s="392">
        <f t="shared" si="24"/>
        <v>0</v>
      </c>
      <c r="G251" s="392" t="e">
        <f>IF(AND(C251&lt;&gt;"",SUM(G$33:G250)&lt;E$24),$E$24/$E$29,0)</f>
        <v>#N/A</v>
      </c>
      <c r="H251" s="392">
        <f t="shared" si="25"/>
        <v>0</v>
      </c>
      <c r="I251" s="392">
        <f t="shared" si="27"/>
        <v>0</v>
      </c>
      <c r="J251" s="364" t="str">
        <f t="shared" si="26"/>
        <v>2040–2041</v>
      </c>
      <c r="L251" s="389"/>
      <c r="N251" s="387"/>
      <c r="Q251" s="385"/>
    </row>
    <row r="252" spans="1:17" ht="20.25" customHeight="1" x14ac:dyDescent="0.2">
      <c r="A252" s="395">
        <v>51410</v>
      </c>
      <c r="B252" s="383">
        <f t="shared" si="22"/>
        <v>0</v>
      </c>
      <c r="C252" s="384"/>
      <c r="D252" s="392">
        <f t="shared" si="23"/>
        <v>0</v>
      </c>
      <c r="E252" s="393">
        <f t="shared" si="21"/>
        <v>0</v>
      </c>
      <c r="F252" s="392">
        <f t="shared" si="24"/>
        <v>0</v>
      </c>
      <c r="G252" s="392" t="e">
        <f>IF(AND(C252&lt;&gt;"",SUM(G$33:G251)&lt;E$24),$E$24/$E$29,0)</f>
        <v>#N/A</v>
      </c>
      <c r="H252" s="392">
        <f t="shared" si="25"/>
        <v>0</v>
      </c>
      <c r="I252" s="392">
        <f t="shared" si="27"/>
        <v>0</v>
      </c>
      <c r="J252" s="364" t="str">
        <f t="shared" si="26"/>
        <v>2040–2041</v>
      </c>
      <c r="L252" s="389"/>
      <c r="N252" s="387"/>
      <c r="Q252" s="385"/>
    </row>
    <row r="253" spans="1:17" ht="20.25" customHeight="1" x14ac:dyDescent="0.2">
      <c r="A253" s="395">
        <v>51441</v>
      </c>
      <c r="B253" s="383">
        <f t="shared" si="22"/>
        <v>0</v>
      </c>
      <c r="C253" s="384"/>
      <c r="D253" s="392">
        <f t="shared" si="23"/>
        <v>0</v>
      </c>
      <c r="E253" s="393">
        <f t="shared" si="21"/>
        <v>0</v>
      </c>
      <c r="F253" s="392">
        <f t="shared" si="24"/>
        <v>0</v>
      </c>
      <c r="G253" s="392" t="e">
        <f>IF(AND(C253&lt;&gt;"",SUM(G$33:G252)&lt;E$24),$E$24/$E$29,0)</f>
        <v>#N/A</v>
      </c>
      <c r="H253" s="392">
        <f t="shared" si="25"/>
        <v>0</v>
      </c>
      <c r="I253" s="392">
        <f t="shared" si="27"/>
        <v>0</v>
      </c>
      <c r="J253" s="364" t="str">
        <f t="shared" si="26"/>
        <v>2040–2041</v>
      </c>
      <c r="L253" s="389"/>
      <c r="N253" s="387"/>
      <c r="Q253" s="385"/>
    </row>
    <row r="254" spans="1:17" ht="20.25" customHeight="1" x14ac:dyDescent="0.2">
      <c r="A254" s="395">
        <v>51471</v>
      </c>
      <c r="B254" s="383">
        <f t="shared" si="22"/>
        <v>0</v>
      </c>
      <c r="C254" s="384"/>
      <c r="D254" s="392">
        <f t="shared" si="23"/>
        <v>0</v>
      </c>
      <c r="E254" s="393">
        <f t="shared" si="21"/>
        <v>0</v>
      </c>
      <c r="F254" s="392">
        <f t="shared" si="24"/>
        <v>0</v>
      </c>
      <c r="G254" s="392" t="e">
        <f>IF(AND(C254&lt;&gt;"",SUM(G$33:G253)&lt;E$24),$E$24/$E$29,0)</f>
        <v>#N/A</v>
      </c>
      <c r="H254" s="392">
        <f t="shared" si="25"/>
        <v>0</v>
      </c>
      <c r="I254" s="392">
        <f t="shared" si="27"/>
        <v>0</v>
      </c>
      <c r="J254" s="364" t="str">
        <f t="shared" si="26"/>
        <v>2040–2041</v>
      </c>
      <c r="L254" s="389"/>
      <c r="N254" s="387"/>
      <c r="Q254" s="385"/>
    </row>
    <row r="255" spans="1:17" ht="20.25" customHeight="1" x14ac:dyDescent="0.2">
      <c r="A255" s="395">
        <v>51502</v>
      </c>
      <c r="B255" s="383">
        <f t="shared" si="22"/>
        <v>0</v>
      </c>
      <c r="C255" s="384"/>
      <c r="D255" s="392">
        <f t="shared" si="23"/>
        <v>0</v>
      </c>
      <c r="E255" s="393">
        <f t="shared" si="21"/>
        <v>0</v>
      </c>
      <c r="F255" s="392">
        <f t="shared" si="24"/>
        <v>0</v>
      </c>
      <c r="G255" s="392" t="e">
        <f>IF(AND(C255&lt;&gt;"",SUM(G$33:G254)&lt;E$24),$E$24/$E$29,0)</f>
        <v>#N/A</v>
      </c>
      <c r="H255" s="392">
        <f t="shared" si="25"/>
        <v>0</v>
      </c>
      <c r="I255" s="392">
        <f t="shared" si="27"/>
        <v>0</v>
      </c>
      <c r="J255" s="364" t="str">
        <f t="shared" si="26"/>
        <v>2040–2041</v>
      </c>
      <c r="L255" s="389"/>
      <c r="N255" s="387"/>
      <c r="Q255" s="385"/>
    </row>
    <row r="256" spans="1:17" ht="20.25" customHeight="1" x14ac:dyDescent="0.2">
      <c r="A256" s="395">
        <v>51533</v>
      </c>
      <c r="B256" s="383">
        <f t="shared" si="22"/>
        <v>0</v>
      </c>
      <c r="C256" s="384"/>
      <c r="D256" s="392">
        <f t="shared" si="23"/>
        <v>0</v>
      </c>
      <c r="E256" s="393">
        <f t="shared" si="21"/>
        <v>0</v>
      </c>
      <c r="F256" s="392">
        <f t="shared" si="24"/>
        <v>0</v>
      </c>
      <c r="G256" s="392" t="e">
        <f>IF(AND(C256&lt;&gt;"",SUM(G$33:G255)&lt;E$24),$E$24/$E$29,0)</f>
        <v>#N/A</v>
      </c>
      <c r="H256" s="392">
        <f t="shared" si="25"/>
        <v>0</v>
      </c>
      <c r="I256" s="392">
        <f t="shared" si="27"/>
        <v>0</v>
      </c>
      <c r="J256" s="364" t="str">
        <f t="shared" si="26"/>
        <v>2040–2041</v>
      </c>
      <c r="L256" s="389"/>
      <c r="N256" s="387"/>
      <c r="Q256" s="385"/>
    </row>
    <row r="257" spans="1:17" ht="20.25" customHeight="1" x14ac:dyDescent="0.2">
      <c r="A257" s="395">
        <v>51561</v>
      </c>
      <c r="B257" s="383">
        <f t="shared" si="22"/>
        <v>0</v>
      </c>
      <c r="C257" s="384"/>
      <c r="D257" s="392">
        <f t="shared" si="23"/>
        <v>0</v>
      </c>
      <c r="E257" s="393">
        <f t="shared" si="21"/>
        <v>0</v>
      </c>
      <c r="F257" s="392">
        <f t="shared" si="24"/>
        <v>0</v>
      </c>
      <c r="G257" s="392" t="e">
        <f>IF(AND(C257&lt;&gt;"",SUM(G$33:G256)&lt;E$24),$E$24/$E$29,0)</f>
        <v>#N/A</v>
      </c>
      <c r="H257" s="392">
        <f t="shared" si="25"/>
        <v>0</v>
      </c>
      <c r="I257" s="392">
        <f t="shared" si="27"/>
        <v>0</v>
      </c>
      <c r="J257" s="364" t="str">
        <f t="shared" si="26"/>
        <v>2040–2041</v>
      </c>
      <c r="L257" s="389"/>
      <c r="N257" s="387"/>
      <c r="Q257" s="385"/>
    </row>
    <row r="258" spans="1:17" ht="20.25" customHeight="1" x14ac:dyDescent="0.2">
      <c r="A258" s="395">
        <v>51592</v>
      </c>
      <c r="B258" s="383">
        <f t="shared" si="22"/>
        <v>0</v>
      </c>
      <c r="C258" s="384"/>
      <c r="D258" s="392">
        <f t="shared" si="23"/>
        <v>0</v>
      </c>
      <c r="E258" s="393">
        <f t="shared" si="21"/>
        <v>0</v>
      </c>
      <c r="F258" s="392">
        <f t="shared" si="24"/>
        <v>0</v>
      </c>
      <c r="G258" s="392" t="e">
        <f>IF(AND(C258&lt;&gt;"",SUM(G$33:G257)&lt;E$24),$E$24/$E$29,0)</f>
        <v>#N/A</v>
      </c>
      <c r="H258" s="392">
        <f t="shared" si="25"/>
        <v>0</v>
      </c>
      <c r="I258" s="392">
        <f t="shared" si="27"/>
        <v>0</v>
      </c>
      <c r="J258" s="364" t="str">
        <f t="shared" si="26"/>
        <v>2040–2041</v>
      </c>
      <c r="L258" s="389"/>
      <c r="N258" s="387"/>
      <c r="Q258" s="385"/>
    </row>
    <row r="259" spans="1:17" ht="20.25" customHeight="1" x14ac:dyDescent="0.2">
      <c r="A259" s="395">
        <v>51622</v>
      </c>
      <c r="B259" s="383">
        <f t="shared" si="22"/>
        <v>0</v>
      </c>
      <c r="C259" s="384"/>
      <c r="D259" s="392">
        <f t="shared" si="23"/>
        <v>0</v>
      </c>
      <c r="E259" s="393">
        <f t="shared" si="21"/>
        <v>0</v>
      </c>
      <c r="F259" s="392">
        <f t="shared" si="24"/>
        <v>0</v>
      </c>
      <c r="G259" s="392" t="e">
        <f>IF(AND(C259&lt;&gt;"",SUM(G$33:G258)&lt;E$24),$E$24/$E$29,0)</f>
        <v>#N/A</v>
      </c>
      <c r="H259" s="392">
        <f t="shared" si="25"/>
        <v>0</v>
      </c>
      <c r="I259" s="392">
        <f t="shared" si="27"/>
        <v>0</v>
      </c>
      <c r="J259" s="364" t="str">
        <f t="shared" si="26"/>
        <v>2040–2041</v>
      </c>
      <c r="L259" s="389"/>
      <c r="N259" s="387"/>
      <c r="Q259" s="385"/>
    </row>
    <row r="260" spans="1:17" ht="20.25" customHeight="1" x14ac:dyDescent="0.2">
      <c r="A260" s="395">
        <v>51653</v>
      </c>
      <c r="B260" s="383">
        <f t="shared" si="22"/>
        <v>0</v>
      </c>
      <c r="C260" s="384"/>
      <c r="D260" s="392">
        <f t="shared" si="23"/>
        <v>0</v>
      </c>
      <c r="E260" s="393">
        <f t="shared" si="21"/>
        <v>0</v>
      </c>
      <c r="F260" s="392">
        <f t="shared" si="24"/>
        <v>0</v>
      </c>
      <c r="G260" s="392" t="e">
        <f>IF(AND(C260&lt;&gt;"",SUM(G$33:G259)&lt;E$24),$E$24/$E$29,0)</f>
        <v>#N/A</v>
      </c>
      <c r="H260" s="392">
        <f t="shared" si="25"/>
        <v>0</v>
      </c>
      <c r="I260" s="392">
        <f t="shared" si="27"/>
        <v>0</v>
      </c>
      <c r="J260" s="364" t="str">
        <f t="shared" si="26"/>
        <v>2040–2041</v>
      </c>
      <c r="L260" s="389"/>
      <c r="N260" s="387"/>
      <c r="Q260" s="385"/>
    </row>
    <row r="261" spans="1:17" ht="20.25" customHeight="1" x14ac:dyDescent="0.2">
      <c r="A261" s="395">
        <v>51683</v>
      </c>
      <c r="B261" s="383">
        <f t="shared" si="22"/>
        <v>0</v>
      </c>
      <c r="C261" s="384"/>
      <c r="D261" s="392">
        <f t="shared" si="23"/>
        <v>0</v>
      </c>
      <c r="E261" s="393">
        <f t="shared" si="21"/>
        <v>0</v>
      </c>
      <c r="F261" s="392">
        <f t="shared" si="24"/>
        <v>0</v>
      </c>
      <c r="G261" s="392" t="e">
        <f>IF(AND(C261&lt;&gt;"",SUM(G$33:G260)&lt;E$24),$E$24/$E$29,0)</f>
        <v>#N/A</v>
      </c>
      <c r="H261" s="392">
        <f t="shared" si="25"/>
        <v>0</v>
      </c>
      <c r="I261" s="392">
        <f t="shared" si="27"/>
        <v>0</v>
      </c>
      <c r="J261" s="364" t="str">
        <f t="shared" si="26"/>
        <v>2041–2042</v>
      </c>
      <c r="L261" s="389"/>
      <c r="N261" s="387"/>
      <c r="Q261" s="385"/>
    </row>
    <row r="262" spans="1:17" ht="20.25" customHeight="1" x14ac:dyDescent="0.2">
      <c r="A262" s="395">
        <v>51714</v>
      </c>
      <c r="B262" s="383">
        <f t="shared" si="22"/>
        <v>0</v>
      </c>
      <c r="C262" s="384"/>
      <c r="D262" s="392">
        <f t="shared" si="23"/>
        <v>0</v>
      </c>
      <c r="E262" s="393">
        <f t="shared" si="21"/>
        <v>0</v>
      </c>
      <c r="F262" s="392">
        <f t="shared" si="24"/>
        <v>0</v>
      </c>
      <c r="G262" s="392" t="e">
        <f>IF(AND(C262&lt;&gt;"",SUM(G$33:G261)&lt;E$24),$E$24/$E$29,0)</f>
        <v>#N/A</v>
      </c>
      <c r="H262" s="392">
        <f t="shared" si="25"/>
        <v>0</v>
      </c>
      <c r="I262" s="392">
        <f t="shared" si="27"/>
        <v>0</v>
      </c>
      <c r="J262" s="364" t="str">
        <f t="shared" si="26"/>
        <v>2041–2042</v>
      </c>
      <c r="L262" s="389"/>
      <c r="N262" s="387"/>
      <c r="Q262" s="385"/>
    </row>
    <row r="263" spans="1:17" ht="20.25" customHeight="1" x14ac:dyDescent="0.2">
      <c r="A263" s="395">
        <v>51745</v>
      </c>
      <c r="B263" s="383">
        <f t="shared" si="22"/>
        <v>0</v>
      </c>
      <c r="C263" s="384"/>
      <c r="D263" s="392">
        <f t="shared" si="23"/>
        <v>0</v>
      </c>
      <c r="E263" s="393">
        <f t="shared" si="21"/>
        <v>0</v>
      </c>
      <c r="F263" s="392">
        <f t="shared" si="24"/>
        <v>0</v>
      </c>
      <c r="G263" s="392" t="e">
        <f>IF(AND(C263&lt;&gt;"",SUM(G$33:G262)&lt;E$24),$E$24/$E$29,0)</f>
        <v>#N/A</v>
      </c>
      <c r="H263" s="392">
        <f t="shared" si="25"/>
        <v>0</v>
      </c>
      <c r="I263" s="392">
        <f t="shared" si="27"/>
        <v>0</v>
      </c>
      <c r="J263" s="364" t="str">
        <f t="shared" si="26"/>
        <v>2041–2042</v>
      </c>
      <c r="L263" s="389"/>
      <c r="N263" s="387"/>
      <c r="Q263" s="385"/>
    </row>
    <row r="264" spans="1:17" ht="20.25" customHeight="1" x14ac:dyDescent="0.2">
      <c r="A264" s="395">
        <v>51775</v>
      </c>
      <c r="B264" s="383">
        <f t="shared" si="22"/>
        <v>0</v>
      </c>
      <c r="C264" s="384"/>
      <c r="D264" s="392">
        <f t="shared" si="23"/>
        <v>0</v>
      </c>
      <c r="E264" s="393">
        <f t="shared" si="21"/>
        <v>0</v>
      </c>
      <c r="F264" s="392">
        <f t="shared" si="24"/>
        <v>0</v>
      </c>
      <c r="G264" s="392" t="e">
        <f>IF(AND(C264&lt;&gt;"",SUM(G$33:G263)&lt;E$24),$E$24/$E$29,0)</f>
        <v>#N/A</v>
      </c>
      <c r="H264" s="392">
        <f t="shared" si="25"/>
        <v>0</v>
      </c>
      <c r="I264" s="392">
        <f t="shared" si="27"/>
        <v>0</v>
      </c>
      <c r="J264" s="364" t="str">
        <f t="shared" si="26"/>
        <v>2041–2042</v>
      </c>
      <c r="L264" s="389"/>
      <c r="N264" s="387"/>
      <c r="Q264" s="385"/>
    </row>
    <row r="265" spans="1:17" ht="20.25" customHeight="1" x14ac:dyDescent="0.2">
      <c r="A265" s="395">
        <v>51806</v>
      </c>
      <c r="B265" s="383">
        <f t="shared" si="22"/>
        <v>0</v>
      </c>
      <c r="C265" s="384"/>
      <c r="D265" s="392">
        <f t="shared" si="23"/>
        <v>0</v>
      </c>
      <c r="E265" s="393">
        <f t="shared" si="21"/>
        <v>0</v>
      </c>
      <c r="F265" s="392">
        <f t="shared" si="24"/>
        <v>0</v>
      </c>
      <c r="G265" s="392" t="e">
        <f>IF(AND(C265&lt;&gt;"",SUM(G$33:G264)&lt;E$24),$E$24/$E$29,0)</f>
        <v>#N/A</v>
      </c>
      <c r="H265" s="392">
        <f t="shared" si="25"/>
        <v>0</v>
      </c>
      <c r="I265" s="392">
        <f t="shared" si="27"/>
        <v>0</v>
      </c>
      <c r="J265" s="364" t="str">
        <f t="shared" si="26"/>
        <v>2041–2042</v>
      </c>
      <c r="L265" s="389"/>
      <c r="N265" s="387"/>
      <c r="Q265" s="385"/>
    </row>
    <row r="266" spans="1:17" ht="20.25" customHeight="1" x14ac:dyDescent="0.2">
      <c r="A266" s="395">
        <v>51836</v>
      </c>
      <c r="B266" s="383">
        <f t="shared" si="22"/>
        <v>0</v>
      </c>
      <c r="C266" s="384"/>
      <c r="D266" s="392">
        <f t="shared" si="23"/>
        <v>0</v>
      </c>
      <c r="E266" s="393">
        <f t="shared" si="21"/>
        <v>0</v>
      </c>
      <c r="F266" s="392">
        <f t="shared" si="24"/>
        <v>0</v>
      </c>
      <c r="G266" s="392" t="e">
        <f>IF(AND(C266&lt;&gt;"",SUM(G$33:G265)&lt;E$24),$E$24/$E$29,0)</f>
        <v>#N/A</v>
      </c>
      <c r="H266" s="392">
        <f t="shared" si="25"/>
        <v>0</v>
      </c>
      <c r="I266" s="392">
        <f t="shared" si="27"/>
        <v>0</v>
      </c>
      <c r="J266" s="364" t="str">
        <f t="shared" si="26"/>
        <v>2041–2042</v>
      </c>
      <c r="L266" s="389"/>
      <c r="N266" s="387"/>
      <c r="Q266" s="385"/>
    </row>
    <row r="267" spans="1:17" ht="20.25" customHeight="1" x14ac:dyDescent="0.2">
      <c r="A267" s="395">
        <v>51867</v>
      </c>
      <c r="B267" s="383">
        <f t="shared" si="22"/>
        <v>0</v>
      </c>
      <c r="C267" s="384"/>
      <c r="D267" s="392">
        <f t="shared" si="23"/>
        <v>0</v>
      </c>
      <c r="E267" s="393">
        <f t="shared" si="21"/>
        <v>0</v>
      </c>
      <c r="F267" s="392">
        <f t="shared" si="24"/>
        <v>0</v>
      </c>
      <c r="G267" s="392" t="e">
        <f>IF(AND(C267&lt;&gt;"",SUM(G$33:G266)&lt;E$24),$E$24/$E$29,0)</f>
        <v>#N/A</v>
      </c>
      <c r="H267" s="392">
        <f t="shared" si="25"/>
        <v>0</v>
      </c>
      <c r="I267" s="392">
        <f t="shared" si="27"/>
        <v>0</v>
      </c>
      <c r="J267" s="364" t="str">
        <f t="shared" si="26"/>
        <v>2041–2042</v>
      </c>
      <c r="L267" s="389"/>
      <c r="N267" s="387"/>
      <c r="Q267" s="385"/>
    </row>
    <row r="268" spans="1:17" ht="20.25" customHeight="1" x14ac:dyDescent="0.2">
      <c r="A268" s="395">
        <v>51898</v>
      </c>
      <c r="B268" s="383">
        <f t="shared" si="22"/>
        <v>0</v>
      </c>
      <c r="C268" s="384"/>
      <c r="D268" s="392">
        <f t="shared" si="23"/>
        <v>0</v>
      </c>
      <c r="E268" s="393">
        <f t="shared" si="21"/>
        <v>0</v>
      </c>
      <c r="F268" s="392">
        <f t="shared" si="24"/>
        <v>0</v>
      </c>
      <c r="G268" s="392" t="e">
        <f>IF(AND(C268&lt;&gt;"",SUM(G$33:G267)&lt;E$24),$E$24/$E$29,0)</f>
        <v>#N/A</v>
      </c>
      <c r="H268" s="392">
        <f t="shared" si="25"/>
        <v>0</v>
      </c>
      <c r="I268" s="392">
        <f t="shared" si="27"/>
        <v>0</v>
      </c>
      <c r="J268" s="364" t="str">
        <f t="shared" si="26"/>
        <v>2041–2042</v>
      </c>
      <c r="L268" s="389"/>
      <c r="N268" s="387"/>
      <c r="Q268" s="385"/>
    </row>
    <row r="269" spans="1:17" ht="20.25" customHeight="1" x14ac:dyDescent="0.2">
      <c r="A269" s="395">
        <v>51926</v>
      </c>
      <c r="B269" s="383">
        <f t="shared" si="22"/>
        <v>0</v>
      </c>
      <c r="C269" s="384"/>
      <c r="D269" s="392">
        <f t="shared" si="23"/>
        <v>0</v>
      </c>
      <c r="E269" s="393">
        <f t="shared" si="21"/>
        <v>0</v>
      </c>
      <c r="F269" s="392">
        <f t="shared" si="24"/>
        <v>0</v>
      </c>
      <c r="G269" s="392" t="e">
        <f>IF(AND(C269&lt;&gt;"",SUM(G$33:G268)&lt;E$24),$E$24/$E$29,0)</f>
        <v>#N/A</v>
      </c>
      <c r="H269" s="392">
        <f t="shared" si="25"/>
        <v>0</v>
      </c>
      <c r="I269" s="392">
        <f t="shared" si="27"/>
        <v>0</v>
      </c>
      <c r="J269" s="364" t="str">
        <f t="shared" si="26"/>
        <v>2041–2042</v>
      </c>
      <c r="L269" s="389"/>
      <c r="N269" s="387"/>
      <c r="Q269" s="385"/>
    </row>
    <row r="270" spans="1:17" ht="20.25" customHeight="1" x14ac:dyDescent="0.2">
      <c r="A270" s="395">
        <v>51957</v>
      </c>
      <c r="B270" s="383">
        <f t="shared" si="22"/>
        <v>0</v>
      </c>
      <c r="C270" s="384"/>
      <c r="D270" s="392">
        <f t="shared" si="23"/>
        <v>0</v>
      </c>
      <c r="E270" s="393">
        <f t="shared" si="21"/>
        <v>0</v>
      </c>
      <c r="F270" s="392">
        <f t="shared" si="24"/>
        <v>0</v>
      </c>
      <c r="G270" s="392" t="e">
        <f>IF(AND(C270&lt;&gt;"",SUM(G$33:G269)&lt;E$24),$E$24/$E$29,0)</f>
        <v>#N/A</v>
      </c>
      <c r="H270" s="392">
        <f t="shared" si="25"/>
        <v>0</v>
      </c>
      <c r="I270" s="392">
        <f t="shared" si="27"/>
        <v>0</v>
      </c>
      <c r="J270" s="364" t="str">
        <f t="shared" si="26"/>
        <v>2041–2042</v>
      </c>
      <c r="L270" s="389"/>
      <c r="N270" s="387"/>
      <c r="Q270" s="385"/>
    </row>
    <row r="271" spans="1:17" ht="20.25" customHeight="1" x14ac:dyDescent="0.2">
      <c r="A271" s="395">
        <v>51987</v>
      </c>
      <c r="B271" s="383">
        <f t="shared" si="22"/>
        <v>0</v>
      </c>
      <c r="C271" s="384"/>
      <c r="D271" s="392">
        <f t="shared" si="23"/>
        <v>0</v>
      </c>
      <c r="E271" s="393">
        <f t="shared" si="21"/>
        <v>0</v>
      </c>
      <c r="F271" s="392">
        <f t="shared" si="24"/>
        <v>0</v>
      </c>
      <c r="G271" s="392" t="e">
        <f>IF(AND(C271&lt;&gt;"",SUM(G$33:G270)&lt;E$24),$E$24/$E$29,0)</f>
        <v>#N/A</v>
      </c>
      <c r="H271" s="392">
        <f t="shared" si="25"/>
        <v>0</v>
      </c>
      <c r="I271" s="392">
        <f t="shared" si="27"/>
        <v>0</v>
      </c>
      <c r="J271" s="364" t="str">
        <f t="shared" si="26"/>
        <v>2041–2042</v>
      </c>
      <c r="L271" s="389"/>
      <c r="N271" s="387"/>
      <c r="Q271" s="385"/>
    </row>
    <row r="272" spans="1:17" ht="20.25" customHeight="1" x14ac:dyDescent="0.2">
      <c r="A272" s="395">
        <v>52018</v>
      </c>
      <c r="B272" s="383">
        <f t="shared" si="22"/>
        <v>0</v>
      </c>
      <c r="C272" s="384"/>
      <c r="D272" s="392">
        <f t="shared" si="23"/>
        <v>0</v>
      </c>
      <c r="E272" s="393">
        <f t="shared" si="21"/>
        <v>0</v>
      </c>
      <c r="F272" s="392">
        <f t="shared" si="24"/>
        <v>0</v>
      </c>
      <c r="G272" s="392" t="e">
        <f>IF(AND(C272&lt;&gt;"",SUM(G$33:G271)&lt;E$24),$E$24/$E$29,0)</f>
        <v>#N/A</v>
      </c>
      <c r="H272" s="392">
        <f t="shared" si="25"/>
        <v>0</v>
      </c>
      <c r="I272" s="392">
        <f t="shared" si="27"/>
        <v>0</v>
      </c>
      <c r="J272" s="364" t="str">
        <f t="shared" si="26"/>
        <v>2041–2042</v>
      </c>
      <c r="L272" s="389"/>
      <c r="N272" s="387"/>
      <c r="Q272" s="385"/>
    </row>
    <row r="273" spans="1:17" ht="20.25" customHeight="1" x14ac:dyDescent="0.2">
      <c r="A273" s="395">
        <v>52048</v>
      </c>
      <c r="B273" s="383">
        <f t="shared" si="22"/>
        <v>0</v>
      </c>
      <c r="C273" s="384"/>
      <c r="D273" s="392">
        <f t="shared" si="23"/>
        <v>0</v>
      </c>
      <c r="E273" s="393">
        <f t="shared" si="21"/>
        <v>0</v>
      </c>
      <c r="F273" s="392">
        <f t="shared" si="24"/>
        <v>0</v>
      </c>
      <c r="G273" s="392" t="e">
        <f>IF(AND(C273&lt;&gt;"",SUM(G$33:G272)&lt;E$24),$E$24/$E$29,0)</f>
        <v>#N/A</v>
      </c>
      <c r="H273" s="392">
        <f t="shared" si="25"/>
        <v>0</v>
      </c>
      <c r="I273" s="392">
        <f t="shared" si="27"/>
        <v>0</v>
      </c>
      <c r="J273" s="364" t="str">
        <f t="shared" si="26"/>
        <v>2042–2043</v>
      </c>
      <c r="L273" s="389"/>
      <c r="N273" s="387"/>
      <c r="Q273" s="385"/>
    </row>
    <row r="274" spans="1:17" ht="20.25" customHeight="1" x14ac:dyDescent="0.2">
      <c r="A274" s="395">
        <v>52079</v>
      </c>
      <c r="B274" s="383">
        <f t="shared" si="22"/>
        <v>0</v>
      </c>
      <c r="C274" s="384"/>
      <c r="D274" s="392">
        <f t="shared" si="23"/>
        <v>0</v>
      </c>
      <c r="E274" s="393">
        <f t="shared" si="21"/>
        <v>0</v>
      </c>
      <c r="F274" s="392">
        <f t="shared" si="24"/>
        <v>0</v>
      </c>
      <c r="G274" s="392" t="e">
        <f>IF(AND(C274&lt;&gt;"",SUM(G$33:G273)&lt;E$24),$E$24/$E$29,0)</f>
        <v>#N/A</v>
      </c>
      <c r="H274" s="392">
        <f t="shared" si="25"/>
        <v>0</v>
      </c>
      <c r="I274" s="392">
        <f t="shared" si="27"/>
        <v>0</v>
      </c>
      <c r="J274" s="364" t="str">
        <f t="shared" si="26"/>
        <v>2042–2043</v>
      </c>
      <c r="L274" s="389"/>
      <c r="N274" s="387"/>
      <c r="Q274" s="385"/>
    </row>
    <row r="275" spans="1:17" ht="20.25" customHeight="1" x14ac:dyDescent="0.2">
      <c r="A275" s="395">
        <v>52110</v>
      </c>
      <c r="B275" s="383">
        <f t="shared" si="22"/>
        <v>0</v>
      </c>
      <c r="C275" s="384"/>
      <c r="D275" s="392">
        <f t="shared" si="23"/>
        <v>0</v>
      </c>
      <c r="E275" s="393">
        <f t="shared" si="21"/>
        <v>0</v>
      </c>
      <c r="F275" s="392">
        <f t="shared" si="24"/>
        <v>0</v>
      </c>
      <c r="G275" s="392" t="e">
        <f>IF(AND(C275&lt;&gt;"",SUM(G$33:G274)&lt;E$24),$E$24/$E$29,0)</f>
        <v>#N/A</v>
      </c>
      <c r="H275" s="392">
        <f t="shared" si="25"/>
        <v>0</v>
      </c>
      <c r="I275" s="392">
        <f t="shared" si="27"/>
        <v>0</v>
      </c>
      <c r="J275" s="364" t="str">
        <f t="shared" si="26"/>
        <v>2042–2043</v>
      </c>
      <c r="L275" s="389"/>
      <c r="N275" s="387"/>
      <c r="Q275" s="385"/>
    </row>
    <row r="276" spans="1:17" ht="20.25" customHeight="1" x14ac:dyDescent="0.2">
      <c r="A276" s="395">
        <v>52140</v>
      </c>
      <c r="B276" s="383">
        <f t="shared" si="22"/>
        <v>0</v>
      </c>
      <c r="C276" s="384"/>
      <c r="D276" s="392">
        <f t="shared" si="23"/>
        <v>0</v>
      </c>
      <c r="E276" s="393">
        <f t="shared" si="21"/>
        <v>0</v>
      </c>
      <c r="F276" s="392">
        <f t="shared" si="24"/>
        <v>0</v>
      </c>
      <c r="G276" s="392" t="e">
        <f>IF(AND(C276&lt;&gt;"",SUM(G$33:G275)&lt;E$24),$E$24/$E$29,0)</f>
        <v>#N/A</v>
      </c>
      <c r="H276" s="392">
        <f t="shared" si="25"/>
        <v>0</v>
      </c>
      <c r="I276" s="392">
        <f t="shared" si="27"/>
        <v>0</v>
      </c>
      <c r="J276" s="364" t="str">
        <f t="shared" si="26"/>
        <v>2042–2043</v>
      </c>
      <c r="L276" s="389"/>
      <c r="N276" s="387"/>
      <c r="Q276" s="385"/>
    </row>
    <row r="277" spans="1:17" ht="20.25" customHeight="1" x14ac:dyDescent="0.2">
      <c r="A277" s="395">
        <v>52171</v>
      </c>
      <c r="B277" s="383">
        <f t="shared" si="22"/>
        <v>0</v>
      </c>
      <c r="C277" s="384"/>
      <c r="D277" s="392">
        <f t="shared" si="23"/>
        <v>0</v>
      </c>
      <c r="E277" s="393">
        <f t="shared" si="21"/>
        <v>0</v>
      </c>
      <c r="F277" s="392">
        <f t="shared" si="24"/>
        <v>0</v>
      </c>
      <c r="G277" s="392" t="e">
        <f>IF(AND(C277&lt;&gt;"",SUM(G$33:G276)&lt;E$24),$E$24/$E$29,0)</f>
        <v>#N/A</v>
      </c>
      <c r="H277" s="392">
        <f t="shared" si="25"/>
        <v>0</v>
      </c>
      <c r="I277" s="392">
        <f t="shared" si="27"/>
        <v>0</v>
      </c>
      <c r="J277" s="364" t="str">
        <f t="shared" si="26"/>
        <v>2042–2043</v>
      </c>
      <c r="L277" s="389"/>
      <c r="N277" s="387"/>
      <c r="Q277" s="385"/>
    </row>
    <row r="278" spans="1:17" ht="20.25" customHeight="1" x14ac:dyDescent="0.2">
      <c r="A278" s="395">
        <v>52201</v>
      </c>
      <c r="B278" s="383">
        <f t="shared" si="22"/>
        <v>0</v>
      </c>
      <c r="C278" s="384"/>
      <c r="D278" s="392">
        <f t="shared" si="23"/>
        <v>0</v>
      </c>
      <c r="E278" s="393">
        <f t="shared" si="21"/>
        <v>0</v>
      </c>
      <c r="F278" s="392">
        <f t="shared" si="24"/>
        <v>0</v>
      </c>
      <c r="G278" s="392" t="e">
        <f>IF(AND(C278&lt;&gt;"",SUM(G$33:G277)&lt;E$24),$E$24/$E$29,0)</f>
        <v>#N/A</v>
      </c>
      <c r="H278" s="392">
        <f t="shared" si="25"/>
        <v>0</v>
      </c>
      <c r="I278" s="392">
        <f t="shared" si="27"/>
        <v>0</v>
      </c>
      <c r="J278" s="364" t="str">
        <f t="shared" si="26"/>
        <v>2042–2043</v>
      </c>
      <c r="L278" s="389"/>
      <c r="N278" s="387"/>
      <c r="Q278" s="385"/>
    </row>
    <row r="279" spans="1:17" ht="20.25" customHeight="1" x14ac:dyDescent="0.2">
      <c r="A279" s="395">
        <v>52232</v>
      </c>
      <c r="B279" s="383">
        <f t="shared" si="22"/>
        <v>0</v>
      </c>
      <c r="C279" s="384"/>
      <c r="D279" s="392">
        <f t="shared" si="23"/>
        <v>0</v>
      </c>
      <c r="E279" s="393">
        <f t="shared" si="21"/>
        <v>0</v>
      </c>
      <c r="F279" s="392">
        <f t="shared" si="24"/>
        <v>0</v>
      </c>
      <c r="G279" s="392" t="e">
        <f>IF(AND(C279&lt;&gt;"",SUM(G$33:G278)&lt;E$24),$E$24/$E$29,0)</f>
        <v>#N/A</v>
      </c>
      <c r="H279" s="392">
        <f t="shared" si="25"/>
        <v>0</v>
      </c>
      <c r="I279" s="392">
        <f t="shared" si="27"/>
        <v>0</v>
      </c>
      <c r="J279" s="364" t="str">
        <f t="shared" si="26"/>
        <v>2042–2043</v>
      </c>
      <c r="L279" s="389"/>
      <c r="N279" s="387"/>
      <c r="Q279" s="385"/>
    </row>
    <row r="280" spans="1:17" ht="20.25" customHeight="1" x14ac:dyDescent="0.2">
      <c r="A280" s="395">
        <v>52263</v>
      </c>
      <c r="B280" s="383">
        <f t="shared" si="22"/>
        <v>0</v>
      </c>
      <c r="C280" s="384"/>
      <c r="D280" s="392">
        <f t="shared" si="23"/>
        <v>0</v>
      </c>
      <c r="E280" s="393">
        <f t="shared" si="21"/>
        <v>0</v>
      </c>
      <c r="F280" s="392">
        <f t="shared" si="24"/>
        <v>0</v>
      </c>
      <c r="G280" s="392" t="e">
        <f>IF(AND(C280&lt;&gt;"",SUM(G$33:G279)&lt;E$24),$E$24/$E$29,0)</f>
        <v>#N/A</v>
      </c>
      <c r="H280" s="392">
        <f t="shared" si="25"/>
        <v>0</v>
      </c>
      <c r="I280" s="392">
        <f t="shared" si="27"/>
        <v>0</v>
      </c>
      <c r="J280" s="364" t="str">
        <f t="shared" si="26"/>
        <v>2042–2043</v>
      </c>
      <c r="L280" s="389"/>
      <c r="N280" s="387"/>
      <c r="Q280" s="385"/>
    </row>
    <row r="281" spans="1:17" ht="20.25" customHeight="1" x14ac:dyDescent="0.2">
      <c r="A281" s="395">
        <v>52291</v>
      </c>
      <c r="B281" s="383">
        <f t="shared" si="22"/>
        <v>0</v>
      </c>
      <c r="C281" s="384"/>
      <c r="D281" s="392">
        <f t="shared" si="23"/>
        <v>0</v>
      </c>
      <c r="E281" s="393">
        <f t="shared" si="21"/>
        <v>0</v>
      </c>
      <c r="F281" s="392">
        <f t="shared" si="24"/>
        <v>0</v>
      </c>
      <c r="G281" s="392" t="e">
        <f>IF(AND(C281&lt;&gt;"",SUM(G$33:G280)&lt;E$24),$E$24/$E$29,0)</f>
        <v>#N/A</v>
      </c>
      <c r="H281" s="392">
        <f t="shared" si="25"/>
        <v>0</v>
      </c>
      <c r="I281" s="392">
        <f t="shared" si="27"/>
        <v>0</v>
      </c>
      <c r="J281" s="364" t="str">
        <f t="shared" si="26"/>
        <v>2042–2043</v>
      </c>
      <c r="L281" s="389"/>
      <c r="N281" s="387"/>
      <c r="Q281" s="385"/>
    </row>
    <row r="282" spans="1:17" ht="20.25" customHeight="1" x14ac:dyDescent="0.2">
      <c r="A282" s="395">
        <v>52322</v>
      </c>
      <c r="B282" s="383">
        <f t="shared" si="22"/>
        <v>0</v>
      </c>
      <c r="C282" s="384"/>
      <c r="D282" s="392">
        <f t="shared" si="23"/>
        <v>0</v>
      </c>
      <c r="E282" s="393">
        <f t="shared" si="21"/>
        <v>0</v>
      </c>
      <c r="F282" s="392">
        <f t="shared" si="24"/>
        <v>0</v>
      </c>
      <c r="G282" s="392" t="e">
        <f>IF(AND(C282&lt;&gt;"",SUM(G$33:G281)&lt;E$24),$E$24/$E$29,0)</f>
        <v>#N/A</v>
      </c>
      <c r="H282" s="392">
        <f t="shared" si="25"/>
        <v>0</v>
      </c>
      <c r="I282" s="392">
        <f t="shared" si="27"/>
        <v>0</v>
      </c>
      <c r="J282" s="364" t="str">
        <f t="shared" si="26"/>
        <v>2042–2043</v>
      </c>
      <c r="L282" s="389"/>
      <c r="N282" s="387"/>
      <c r="Q282" s="385"/>
    </row>
    <row r="283" spans="1:17" ht="20.25" customHeight="1" x14ac:dyDescent="0.2">
      <c r="A283" s="395">
        <v>52352</v>
      </c>
      <c r="B283" s="383">
        <f t="shared" si="22"/>
        <v>0</v>
      </c>
      <c r="C283" s="384"/>
      <c r="D283" s="392">
        <f t="shared" si="23"/>
        <v>0</v>
      </c>
      <c r="E283" s="393">
        <f t="shared" si="21"/>
        <v>0</v>
      </c>
      <c r="F283" s="392">
        <f t="shared" si="24"/>
        <v>0</v>
      </c>
      <c r="G283" s="392" t="e">
        <f>IF(AND(C283&lt;&gt;"",SUM(G$33:G282)&lt;E$24),$E$24/$E$29,0)</f>
        <v>#N/A</v>
      </c>
      <c r="H283" s="392">
        <f t="shared" si="25"/>
        <v>0</v>
      </c>
      <c r="I283" s="392">
        <f t="shared" si="27"/>
        <v>0</v>
      </c>
      <c r="J283" s="364" t="str">
        <f t="shared" si="26"/>
        <v>2042–2043</v>
      </c>
      <c r="L283" s="389"/>
      <c r="N283" s="387"/>
      <c r="Q283" s="385"/>
    </row>
    <row r="284" spans="1:17" ht="20.25" customHeight="1" x14ac:dyDescent="0.2">
      <c r="A284" s="395">
        <v>52383</v>
      </c>
      <c r="B284" s="383">
        <f t="shared" si="22"/>
        <v>0</v>
      </c>
      <c r="C284" s="384"/>
      <c r="D284" s="392">
        <f t="shared" si="23"/>
        <v>0</v>
      </c>
      <c r="E284" s="393">
        <f t="shared" si="21"/>
        <v>0</v>
      </c>
      <c r="F284" s="392">
        <f t="shared" si="24"/>
        <v>0</v>
      </c>
      <c r="G284" s="392" t="e">
        <f>IF(AND(C284&lt;&gt;"",SUM(G$33:G283)&lt;E$24),$E$24/$E$29,0)</f>
        <v>#N/A</v>
      </c>
      <c r="H284" s="392">
        <f t="shared" si="25"/>
        <v>0</v>
      </c>
      <c r="I284" s="392">
        <f t="shared" si="27"/>
        <v>0</v>
      </c>
      <c r="J284" s="364" t="str">
        <f t="shared" si="26"/>
        <v>2042–2043</v>
      </c>
      <c r="L284" s="389"/>
      <c r="N284" s="387"/>
      <c r="Q284" s="385"/>
    </row>
    <row r="285" spans="1:17" ht="20.25" customHeight="1" x14ac:dyDescent="0.2">
      <c r="A285" s="395">
        <v>52413</v>
      </c>
      <c r="B285" s="383">
        <f t="shared" si="22"/>
        <v>0</v>
      </c>
      <c r="C285" s="384"/>
      <c r="D285" s="392">
        <f t="shared" si="23"/>
        <v>0</v>
      </c>
      <c r="E285" s="393">
        <f t="shared" si="21"/>
        <v>0</v>
      </c>
      <c r="F285" s="392">
        <f t="shared" si="24"/>
        <v>0</v>
      </c>
      <c r="G285" s="392" t="e">
        <f>IF(AND(C285&lt;&gt;"",SUM(G$33:G284)&lt;E$24),$E$24/$E$29,0)</f>
        <v>#N/A</v>
      </c>
      <c r="H285" s="392">
        <f t="shared" si="25"/>
        <v>0</v>
      </c>
      <c r="I285" s="392">
        <f t="shared" si="27"/>
        <v>0</v>
      </c>
      <c r="J285" s="364" t="str">
        <f t="shared" si="26"/>
        <v>2043–2044</v>
      </c>
      <c r="L285" s="389"/>
      <c r="N285" s="387"/>
      <c r="Q285" s="385"/>
    </row>
    <row r="286" spans="1:17" ht="20.25" customHeight="1" x14ac:dyDescent="0.2">
      <c r="A286" s="395">
        <v>52444</v>
      </c>
      <c r="B286" s="383">
        <f t="shared" si="22"/>
        <v>0</v>
      </c>
      <c r="C286" s="384"/>
      <c r="D286" s="392">
        <f t="shared" si="23"/>
        <v>0</v>
      </c>
      <c r="E286" s="393">
        <f t="shared" si="21"/>
        <v>0</v>
      </c>
      <c r="F286" s="392">
        <f t="shared" si="24"/>
        <v>0</v>
      </c>
      <c r="G286" s="392" t="e">
        <f>IF(AND(C286&lt;&gt;"",SUM(G$33:G285)&lt;E$24),$E$24/$E$29,0)</f>
        <v>#N/A</v>
      </c>
      <c r="H286" s="392">
        <f t="shared" si="25"/>
        <v>0</v>
      </c>
      <c r="I286" s="392">
        <f t="shared" si="27"/>
        <v>0</v>
      </c>
      <c r="J286" s="364" t="str">
        <f t="shared" si="26"/>
        <v>2043–2044</v>
      </c>
      <c r="L286" s="389"/>
      <c r="N286" s="387"/>
      <c r="Q286" s="385"/>
    </row>
    <row r="287" spans="1:17" ht="20.25" customHeight="1" x14ac:dyDescent="0.2">
      <c r="A287" s="395">
        <v>52475</v>
      </c>
      <c r="B287" s="383">
        <f t="shared" si="22"/>
        <v>0</v>
      </c>
      <c r="C287" s="384"/>
      <c r="D287" s="392">
        <f t="shared" si="23"/>
        <v>0</v>
      </c>
      <c r="E287" s="393">
        <f t="shared" si="21"/>
        <v>0</v>
      </c>
      <c r="F287" s="392">
        <f t="shared" si="24"/>
        <v>0</v>
      </c>
      <c r="G287" s="392" t="e">
        <f>IF(AND(C287&lt;&gt;"",SUM(G$33:G286)&lt;E$24),$E$24/$E$29,0)</f>
        <v>#N/A</v>
      </c>
      <c r="H287" s="392">
        <f t="shared" si="25"/>
        <v>0</v>
      </c>
      <c r="I287" s="392">
        <f t="shared" si="27"/>
        <v>0</v>
      </c>
      <c r="J287" s="364" t="str">
        <f t="shared" si="26"/>
        <v>2043–2044</v>
      </c>
      <c r="L287" s="389"/>
      <c r="N287" s="387"/>
      <c r="Q287" s="385"/>
    </row>
    <row r="288" spans="1:17" ht="20.25" customHeight="1" x14ac:dyDescent="0.2">
      <c r="A288" s="395">
        <v>52505</v>
      </c>
      <c r="B288" s="383">
        <f t="shared" si="22"/>
        <v>0</v>
      </c>
      <c r="C288" s="384"/>
      <c r="D288" s="392">
        <f t="shared" si="23"/>
        <v>0</v>
      </c>
      <c r="E288" s="393">
        <f t="shared" si="21"/>
        <v>0</v>
      </c>
      <c r="F288" s="392">
        <f t="shared" si="24"/>
        <v>0</v>
      </c>
      <c r="G288" s="392" t="e">
        <f>IF(AND(C288&lt;&gt;"",SUM(G$33:G287)&lt;E$24),$E$24/$E$29,0)</f>
        <v>#N/A</v>
      </c>
      <c r="H288" s="392">
        <f t="shared" si="25"/>
        <v>0</v>
      </c>
      <c r="I288" s="392">
        <f t="shared" si="27"/>
        <v>0</v>
      </c>
      <c r="J288" s="364" t="str">
        <f t="shared" si="26"/>
        <v>2043–2044</v>
      </c>
      <c r="L288" s="389"/>
      <c r="N288" s="387"/>
      <c r="Q288" s="385"/>
    </row>
    <row r="289" spans="1:17" ht="20.25" customHeight="1" x14ac:dyDescent="0.2">
      <c r="A289" s="395">
        <v>52536</v>
      </c>
      <c r="B289" s="383">
        <f t="shared" si="22"/>
        <v>0</v>
      </c>
      <c r="C289" s="384"/>
      <c r="D289" s="392">
        <f t="shared" si="23"/>
        <v>0</v>
      </c>
      <c r="E289" s="393">
        <f t="shared" ref="E289:E352" si="28">C289-D289</f>
        <v>0</v>
      </c>
      <c r="F289" s="392">
        <f t="shared" si="24"/>
        <v>0</v>
      </c>
      <c r="G289" s="392" t="e">
        <f>IF(AND(C289&lt;&gt;"",SUM(G$33:G288)&lt;E$24),$E$24/$E$29,0)</f>
        <v>#N/A</v>
      </c>
      <c r="H289" s="392">
        <f t="shared" si="25"/>
        <v>0</v>
      </c>
      <c r="I289" s="392">
        <f t="shared" si="27"/>
        <v>0</v>
      </c>
      <c r="J289" s="364" t="str">
        <f t="shared" si="26"/>
        <v>2043–2044</v>
      </c>
      <c r="L289" s="389"/>
      <c r="N289" s="387"/>
      <c r="Q289" s="385"/>
    </row>
    <row r="290" spans="1:17" ht="20.25" customHeight="1" x14ac:dyDescent="0.2">
      <c r="A290" s="395">
        <v>52566</v>
      </c>
      <c r="B290" s="383">
        <f t="shared" ref="B290:B353" si="29">IF(C290&gt;0,C290*-1,C290)</f>
        <v>0</v>
      </c>
      <c r="C290" s="384"/>
      <c r="D290" s="392">
        <f t="shared" ref="D290:D353" si="30">IF(C290="",0,IF($E$15="Beginning",IF(C289&lt;&gt;"",$F289*$E$7/12,0),IF(C289&lt;&gt;"",$F289*$E$7/12,$E$22*$E$7/12)))</f>
        <v>0</v>
      </c>
      <c r="E290" s="393">
        <f t="shared" si="28"/>
        <v>0</v>
      </c>
      <c r="F290" s="392">
        <f t="shared" ref="F290:F353" si="31">IF(C290="",0,IF(C289="",$E$22-E290,IF(C290&lt;&gt;"",F289-E290)))</f>
        <v>0</v>
      </c>
      <c r="G290" s="392" t="e">
        <f>IF(AND(C290&lt;&gt;"",SUM(G$33:G289)&lt;E$24),$E$24/$E$29,0)</f>
        <v>#N/A</v>
      </c>
      <c r="H290" s="392">
        <f t="shared" ref="H290:H353" si="32">IF(C290&lt;&gt;"",G290+H289,0)</f>
        <v>0</v>
      </c>
      <c r="I290" s="392">
        <f t="shared" si="27"/>
        <v>0</v>
      </c>
      <c r="J290" s="364" t="str">
        <f t="shared" ref="J290:J353" si="33">IF(OR(MONTH(A290)=1,MONTH(A290)=2,MONTH(A290)=3,MONTH(A290)=4,MONTH(A290)=5,MONTH(A290)=6),YEAR(A290)-1&amp;"–"&amp;YEAR(A290),YEAR(A290)&amp;"–"&amp;YEAR(A290)+1)</f>
        <v>2043–2044</v>
      </c>
      <c r="L290" s="389"/>
      <c r="N290" s="387"/>
      <c r="Q290" s="385"/>
    </row>
    <row r="291" spans="1:17" ht="20.25" customHeight="1" x14ac:dyDescent="0.2">
      <c r="A291" s="395">
        <v>52597</v>
      </c>
      <c r="B291" s="383">
        <f t="shared" si="29"/>
        <v>0</v>
      </c>
      <c r="C291" s="384"/>
      <c r="D291" s="392">
        <f t="shared" si="30"/>
        <v>0</v>
      </c>
      <c r="E291" s="393">
        <f t="shared" si="28"/>
        <v>0</v>
      </c>
      <c r="F291" s="392">
        <f t="shared" si="31"/>
        <v>0</v>
      </c>
      <c r="G291" s="392" t="e">
        <f>IF(AND(C291&lt;&gt;"",SUM(G$33:G290)&lt;E$24),$E$24/$E$29,0)</f>
        <v>#N/A</v>
      </c>
      <c r="H291" s="392">
        <f t="shared" si="32"/>
        <v>0</v>
      </c>
      <c r="I291" s="392">
        <f t="shared" si="27"/>
        <v>0</v>
      </c>
      <c r="J291" s="364" t="str">
        <f t="shared" si="33"/>
        <v>2043–2044</v>
      </c>
      <c r="L291" s="389"/>
      <c r="N291" s="387"/>
      <c r="Q291" s="385"/>
    </row>
    <row r="292" spans="1:17" ht="20.25" customHeight="1" x14ac:dyDescent="0.2">
      <c r="A292" s="395">
        <v>52628</v>
      </c>
      <c r="B292" s="383">
        <f t="shared" si="29"/>
        <v>0</v>
      </c>
      <c r="C292" s="384"/>
      <c r="D292" s="392">
        <f t="shared" si="30"/>
        <v>0</v>
      </c>
      <c r="E292" s="393">
        <f t="shared" si="28"/>
        <v>0</v>
      </c>
      <c r="F292" s="392">
        <f t="shared" si="31"/>
        <v>0</v>
      </c>
      <c r="G292" s="392" t="e">
        <f>IF(AND(C292&lt;&gt;"",SUM(G$33:G291)&lt;E$24),$E$24/$E$29,0)</f>
        <v>#N/A</v>
      </c>
      <c r="H292" s="392">
        <f t="shared" si="32"/>
        <v>0</v>
      </c>
      <c r="I292" s="392">
        <f t="shared" ref="I292:I355" si="34">IF(C292&lt;&gt;"",$E$24-H292,0)</f>
        <v>0</v>
      </c>
      <c r="J292" s="364" t="str">
        <f t="shared" si="33"/>
        <v>2043–2044</v>
      </c>
      <c r="L292" s="389"/>
      <c r="N292" s="387"/>
      <c r="Q292" s="385"/>
    </row>
    <row r="293" spans="1:17" ht="20.25" customHeight="1" x14ac:dyDescent="0.2">
      <c r="A293" s="395">
        <v>52657</v>
      </c>
      <c r="B293" s="383">
        <f t="shared" si="29"/>
        <v>0</v>
      </c>
      <c r="C293" s="384"/>
      <c r="D293" s="392">
        <f t="shared" si="30"/>
        <v>0</v>
      </c>
      <c r="E293" s="393">
        <f t="shared" si="28"/>
        <v>0</v>
      </c>
      <c r="F293" s="392">
        <f t="shared" si="31"/>
        <v>0</v>
      </c>
      <c r="G293" s="392" t="e">
        <f>IF(AND(C293&lt;&gt;"",SUM(G$33:G292)&lt;E$24),$E$24/$E$29,0)</f>
        <v>#N/A</v>
      </c>
      <c r="H293" s="392">
        <f t="shared" si="32"/>
        <v>0</v>
      </c>
      <c r="I293" s="392">
        <f t="shared" si="34"/>
        <v>0</v>
      </c>
      <c r="J293" s="364" t="str">
        <f t="shared" si="33"/>
        <v>2043–2044</v>
      </c>
      <c r="L293" s="389"/>
      <c r="N293" s="387"/>
      <c r="Q293" s="385"/>
    </row>
    <row r="294" spans="1:17" ht="20.25" customHeight="1" x14ac:dyDescent="0.2">
      <c r="A294" s="395">
        <v>52688</v>
      </c>
      <c r="B294" s="383">
        <f t="shared" si="29"/>
        <v>0</v>
      </c>
      <c r="C294" s="384"/>
      <c r="D294" s="392">
        <f t="shared" si="30"/>
        <v>0</v>
      </c>
      <c r="E294" s="393">
        <f t="shared" si="28"/>
        <v>0</v>
      </c>
      <c r="F294" s="392">
        <f t="shared" si="31"/>
        <v>0</v>
      </c>
      <c r="G294" s="392" t="e">
        <f>IF(AND(C294&lt;&gt;"",SUM(G$33:G293)&lt;E$24),$E$24/$E$29,0)</f>
        <v>#N/A</v>
      </c>
      <c r="H294" s="392">
        <f t="shared" si="32"/>
        <v>0</v>
      </c>
      <c r="I294" s="392">
        <f t="shared" si="34"/>
        <v>0</v>
      </c>
      <c r="J294" s="364" t="str">
        <f t="shared" si="33"/>
        <v>2043–2044</v>
      </c>
      <c r="L294" s="389"/>
      <c r="N294" s="387"/>
      <c r="Q294" s="385"/>
    </row>
    <row r="295" spans="1:17" ht="20.25" customHeight="1" x14ac:dyDescent="0.2">
      <c r="A295" s="395">
        <v>52718</v>
      </c>
      <c r="B295" s="383">
        <f t="shared" si="29"/>
        <v>0</v>
      </c>
      <c r="C295" s="384"/>
      <c r="D295" s="392">
        <f t="shared" si="30"/>
        <v>0</v>
      </c>
      <c r="E295" s="393">
        <f t="shared" si="28"/>
        <v>0</v>
      </c>
      <c r="F295" s="392">
        <f t="shared" si="31"/>
        <v>0</v>
      </c>
      <c r="G295" s="392" t="e">
        <f>IF(AND(C295&lt;&gt;"",SUM(G$33:G294)&lt;E$24),$E$24/$E$29,0)</f>
        <v>#N/A</v>
      </c>
      <c r="H295" s="392">
        <f t="shared" si="32"/>
        <v>0</v>
      </c>
      <c r="I295" s="392">
        <f t="shared" si="34"/>
        <v>0</v>
      </c>
      <c r="J295" s="364" t="str">
        <f t="shared" si="33"/>
        <v>2043–2044</v>
      </c>
      <c r="L295" s="389"/>
      <c r="N295" s="387"/>
      <c r="Q295" s="385"/>
    </row>
    <row r="296" spans="1:17" ht="20.25" customHeight="1" x14ac:dyDescent="0.2">
      <c r="A296" s="395">
        <v>52749</v>
      </c>
      <c r="B296" s="383">
        <f t="shared" si="29"/>
        <v>0</v>
      </c>
      <c r="C296" s="384"/>
      <c r="D296" s="392">
        <f t="shared" si="30"/>
        <v>0</v>
      </c>
      <c r="E296" s="393">
        <f t="shared" si="28"/>
        <v>0</v>
      </c>
      <c r="F296" s="392">
        <f t="shared" si="31"/>
        <v>0</v>
      </c>
      <c r="G296" s="392" t="e">
        <f>IF(AND(C296&lt;&gt;"",SUM(G$33:G295)&lt;E$24),$E$24/$E$29,0)</f>
        <v>#N/A</v>
      </c>
      <c r="H296" s="392">
        <f t="shared" si="32"/>
        <v>0</v>
      </c>
      <c r="I296" s="392">
        <f t="shared" si="34"/>
        <v>0</v>
      </c>
      <c r="J296" s="364" t="str">
        <f t="shared" si="33"/>
        <v>2043–2044</v>
      </c>
      <c r="L296" s="389"/>
      <c r="N296" s="387"/>
      <c r="Q296" s="385"/>
    </row>
    <row r="297" spans="1:17" ht="20.25" customHeight="1" x14ac:dyDescent="0.2">
      <c r="A297" s="395">
        <v>52779</v>
      </c>
      <c r="B297" s="383">
        <f t="shared" si="29"/>
        <v>0</v>
      </c>
      <c r="C297" s="384"/>
      <c r="D297" s="392">
        <f t="shared" si="30"/>
        <v>0</v>
      </c>
      <c r="E297" s="393">
        <f t="shared" si="28"/>
        <v>0</v>
      </c>
      <c r="F297" s="392">
        <f t="shared" si="31"/>
        <v>0</v>
      </c>
      <c r="G297" s="392" t="e">
        <f>IF(AND(C297&lt;&gt;"",SUM(G$33:G296)&lt;E$24),$E$24/$E$29,0)</f>
        <v>#N/A</v>
      </c>
      <c r="H297" s="392">
        <f t="shared" si="32"/>
        <v>0</v>
      </c>
      <c r="I297" s="392">
        <f t="shared" si="34"/>
        <v>0</v>
      </c>
      <c r="J297" s="364" t="str">
        <f t="shared" si="33"/>
        <v>2044–2045</v>
      </c>
      <c r="L297" s="389"/>
      <c r="N297" s="387"/>
      <c r="Q297" s="385"/>
    </row>
    <row r="298" spans="1:17" ht="20.25" customHeight="1" x14ac:dyDescent="0.2">
      <c r="A298" s="395">
        <v>52810</v>
      </c>
      <c r="B298" s="383">
        <f t="shared" si="29"/>
        <v>0</v>
      </c>
      <c r="C298" s="384"/>
      <c r="D298" s="392">
        <f t="shared" si="30"/>
        <v>0</v>
      </c>
      <c r="E298" s="393">
        <f t="shared" si="28"/>
        <v>0</v>
      </c>
      <c r="F298" s="392">
        <f t="shared" si="31"/>
        <v>0</v>
      </c>
      <c r="G298" s="392" t="e">
        <f>IF(AND(C298&lt;&gt;"",SUM(G$33:G297)&lt;E$24),$E$24/$E$29,0)</f>
        <v>#N/A</v>
      </c>
      <c r="H298" s="392">
        <f t="shared" si="32"/>
        <v>0</v>
      </c>
      <c r="I298" s="392">
        <f t="shared" si="34"/>
        <v>0</v>
      </c>
      <c r="J298" s="364" t="str">
        <f t="shared" si="33"/>
        <v>2044–2045</v>
      </c>
      <c r="L298" s="389"/>
      <c r="N298" s="387"/>
      <c r="Q298" s="385"/>
    </row>
    <row r="299" spans="1:17" ht="20.25" customHeight="1" x14ac:dyDescent="0.2">
      <c r="A299" s="395">
        <v>52841</v>
      </c>
      <c r="B299" s="383">
        <f t="shared" si="29"/>
        <v>0</v>
      </c>
      <c r="C299" s="384"/>
      <c r="D299" s="392">
        <f t="shared" si="30"/>
        <v>0</v>
      </c>
      <c r="E299" s="393">
        <f t="shared" si="28"/>
        <v>0</v>
      </c>
      <c r="F299" s="392">
        <f t="shared" si="31"/>
        <v>0</v>
      </c>
      <c r="G299" s="392" t="e">
        <f>IF(AND(C299&lt;&gt;"",SUM(G$33:G298)&lt;E$24),$E$24/$E$29,0)</f>
        <v>#N/A</v>
      </c>
      <c r="H299" s="392">
        <f t="shared" si="32"/>
        <v>0</v>
      </c>
      <c r="I299" s="392">
        <f t="shared" si="34"/>
        <v>0</v>
      </c>
      <c r="J299" s="364" t="str">
        <f t="shared" si="33"/>
        <v>2044–2045</v>
      </c>
      <c r="L299" s="389"/>
      <c r="N299" s="387"/>
      <c r="Q299" s="385"/>
    </row>
    <row r="300" spans="1:17" ht="20.25" customHeight="1" x14ac:dyDescent="0.2">
      <c r="A300" s="395">
        <v>52871</v>
      </c>
      <c r="B300" s="383">
        <f t="shared" si="29"/>
        <v>0</v>
      </c>
      <c r="C300" s="384"/>
      <c r="D300" s="392">
        <f t="shared" si="30"/>
        <v>0</v>
      </c>
      <c r="E300" s="393">
        <f t="shared" si="28"/>
        <v>0</v>
      </c>
      <c r="F300" s="392">
        <f t="shared" si="31"/>
        <v>0</v>
      </c>
      <c r="G300" s="392" t="e">
        <f>IF(AND(C300&lt;&gt;"",SUM(G$33:G299)&lt;E$24),$E$24/$E$29,0)</f>
        <v>#N/A</v>
      </c>
      <c r="H300" s="392">
        <f t="shared" si="32"/>
        <v>0</v>
      </c>
      <c r="I300" s="392">
        <f t="shared" si="34"/>
        <v>0</v>
      </c>
      <c r="J300" s="364" t="str">
        <f t="shared" si="33"/>
        <v>2044–2045</v>
      </c>
      <c r="L300" s="389"/>
      <c r="N300" s="387"/>
      <c r="Q300" s="385"/>
    </row>
    <row r="301" spans="1:17" ht="20.25" customHeight="1" x14ac:dyDescent="0.2">
      <c r="A301" s="395">
        <v>52902</v>
      </c>
      <c r="B301" s="383">
        <f t="shared" si="29"/>
        <v>0</v>
      </c>
      <c r="C301" s="384"/>
      <c r="D301" s="392">
        <f t="shared" si="30"/>
        <v>0</v>
      </c>
      <c r="E301" s="393">
        <f t="shared" si="28"/>
        <v>0</v>
      </c>
      <c r="F301" s="392">
        <f t="shared" si="31"/>
        <v>0</v>
      </c>
      <c r="G301" s="392" t="e">
        <f>IF(AND(C301&lt;&gt;"",SUM(G$33:G300)&lt;E$24),$E$24/$E$29,0)</f>
        <v>#N/A</v>
      </c>
      <c r="H301" s="392">
        <f t="shared" si="32"/>
        <v>0</v>
      </c>
      <c r="I301" s="392">
        <f t="shared" si="34"/>
        <v>0</v>
      </c>
      <c r="J301" s="364" t="str">
        <f t="shared" si="33"/>
        <v>2044–2045</v>
      </c>
      <c r="L301" s="389"/>
      <c r="N301" s="387"/>
      <c r="Q301" s="385"/>
    </row>
    <row r="302" spans="1:17" ht="20.25" customHeight="1" x14ac:dyDescent="0.2">
      <c r="A302" s="395">
        <v>52932</v>
      </c>
      <c r="B302" s="383">
        <f t="shared" si="29"/>
        <v>0</v>
      </c>
      <c r="C302" s="384"/>
      <c r="D302" s="392">
        <f t="shared" si="30"/>
        <v>0</v>
      </c>
      <c r="E302" s="393">
        <f t="shared" si="28"/>
        <v>0</v>
      </c>
      <c r="F302" s="392">
        <f t="shared" si="31"/>
        <v>0</v>
      </c>
      <c r="G302" s="392" t="e">
        <f>IF(AND(C302&lt;&gt;"",SUM(G$33:G301)&lt;E$24),$E$24/$E$29,0)</f>
        <v>#N/A</v>
      </c>
      <c r="H302" s="392">
        <f t="shared" si="32"/>
        <v>0</v>
      </c>
      <c r="I302" s="392">
        <f t="shared" si="34"/>
        <v>0</v>
      </c>
      <c r="J302" s="364" t="str">
        <f t="shared" si="33"/>
        <v>2044–2045</v>
      </c>
      <c r="L302" s="389"/>
      <c r="N302" s="387"/>
      <c r="Q302" s="385"/>
    </row>
    <row r="303" spans="1:17" ht="20.25" customHeight="1" x14ac:dyDescent="0.2">
      <c r="A303" s="395">
        <v>52963</v>
      </c>
      <c r="B303" s="383">
        <f t="shared" si="29"/>
        <v>0</v>
      </c>
      <c r="C303" s="384"/>
      <c r="D303" s="392">
        <f t="shared" si="30"/>
        <v>0</v>
      </c>
      <c r="E303" s="393">
        <f t="shared" si="28"/>
        <v>0</v>
      </c>
      <c r="F303" s="392">
        <f t="shared" si="31"/>
        <v>0</v>
      </c>
      <c r="G303" s="392" t="e">
        <f>IF(AND(C303&lt;&gt;"",SUM(G$33:G302)&lt;E$24),$E$24/$E$29,0)</f>
        <v>#N/A</v>
      </c>
      <c r="H303" s="392">
        <f t="shared" si="32"/>
        <v>0</v>
      </c>
      <c r="I303" s="392">
        <f t="shared" si="34"/>
        <v>0</v>
      </c>
      <c r="J303" s="364" t="str">
        <f t="shared" si="33"/>
        <v>2044–2045</v>
      </c>
      <c r="L303" s="389"/>
      <c r="N303" s="387"/>
      <c r="Q303" s="385"/>
    </row>
    <row r="304" spans="1:17" ht="20.25" customHeight="1" x14ac:dyDescent="0.2">
      <c r="A304" s="395">
        <v>52994</v>
      </c>
      <c r="B304" s="383">
        <f t="shared" si="29"/>
        <v>0</v>
      </c>
      <c r="C304" s="384"/>
      <c r="D304" s="392">
        <f t="shared" si="30"/>
        <v>0</v>
      </c>
      <c r="E304" s="393">
        <f t="shared" si="28"/>
        <v>0</v>
      </c>
      <c r="F304" s="392">
        <f t="shared" si="31"/>
        <v>0</v>
      </c>
      <c r="G304" s="392" t="e">
        <f>IF(AND(C304&lt;&gt;"",SUM(G$33:G303)&lt;E$24),$E$24/$E$29,0)</f>
        <v>#N/A</v>
      </c>
      <c r="H304" s="392">
        <f t="shared" si="32"/>
        <v>0</v>
      </c>
      <c r="I304" s="392">
        <f t="shared" si="34"/>
        <v>0</v>
      </c>
      <c r="J304" s="364" t="str">
        <f t="shared" si="33"/>
        <v>2044–2045</v>
      </c>
      <c r="L304" s="389"/>
      <c r="N304" s="387"/>
      <c r="Q304" s="385"/>
    </row>
    <row r="305" spans="1:17" ht="20.25" customHeight="1" x14ac:dyDescent="0.2">
      <c r="A305" s="395">
        <v>53022</v>
      </c>
      <c r="B305" s="383">
        <f t="shared" si="29"/>
        <v>0</v>
      </c>
      <c r="C305" s="384"/>
      <c r="D305" s="392">
        <f t="shared" si="30"/>
        <v>0</v>
      </c>
      <c r="E305" s="393">
        <f t="shared" si="28"/>
        <v>0</v>
      </c>
      <c r="F305" s="392">
        <f t="shared" si="31"/>
        <v>0</v>
      </c>
      <c r="G305" s="392" t="e">
        <f>IF(AND(C305&lt;&gt;"",SUM(G$33:G304)&lt;E$24),$E$24/$E$29,0)</f>
        <v>#N/A</v>
      </c>
      <c r="H305" s="392">
        <f t="shared" si="32"/>
        <v>0</v>
      </c>
      <c r="I305" s="392">
        <f t="shared" si="34"/>
        <v>0</v>
      </c>
      <c r="J305" s="364" t="str">
        <f t="shared" si="33"/>
        <v>2044–2045</v>
      </c>
      <c r="L305" s="389"/>
      <c r="N305" s="387"/>
      <c r="Q305" s="385"/>
    </row>
    <row r="306" spans="1:17" ht="20.25" customHeight="1" x14ac:dyDescent="0.2">
      <c r="A306" s="395">
        <v>53053</v>
      </c>
      <c r="B306" s="383">
        <f t="shared" si="29"/>
        <v>0</v>
      </c>
      <c r="C306" s="384"/>
      <c r="D306" s="392">
        <f t="shared" si="30"/>
        <v>0</v>
      </c>
      <c r="E306" s="393">
        <f t="shared" si="28"/>
        <v>0</v>
      </c>
      <c r="F306" s="392">
        <f t="shared" si="31"/>
        <v>0</v>
      </c>
      <c r="G306" s="392" t="e">
        <f>IF(AND(C306&lt;&gt;"",SUM(G$33:G305)&lt;E$24),$E$24/$E$29,0)</f>
        <v>#N/A</v>
      </c>
      <c r="H306" s="392">
        <f t="shared" si="32"/>
        <v>0</v>
      </c>
      <c r="I306" s="392">
        <f t="shared" si="34"/>
        <v>0</v>
      </c>
      <c r="J306" s="364" t="str">
        <f t="shared" si="33"/>
        <v>2044–2045</v>
      </c>
      <c r="L306" s="389"/>
      <c r="N306" s="387"/>
      <c r="Q306" s="385"/>
    </row>
    <row r="307" spans="1:17" ht="20.25" customHeight="1" x14ac:dyDescent="0.2">
      <c r="A307" s="395">
        <v>53083</v>
      </c>
      <c r="B307" s="383">
        <f t="shared" si="29"/>
        <v>0</v>
      </c>
      <c r="C307" s="384"/>
      <c r="D307" s="392">
        <f t="shared" si="30"/>
        <v>0</v>
      </c>
      <c r="E307" s="393">
        <f t="shared" si="28"/>
        <v>0</v>
      </c>
      <c r="F307" s="392">
        <f t="shared" si="31"/>
        <v>0</v>
      </c>
      <c r="G307" s="392" t="e">
        <f>IF(AND(C307&lt;&gt;"",SUM(G$33:G306)&lt;E$24),$E$24/$E$29,0)</f>
        <v>#N/A</v>
      </c>
      <c r="H307" s="392">
        <f t="shared" si="32"/>
        <v>0</v>
      </c>
      <c r="I307" s="392">
        <f t="shared" si="34"/>
        <v>0</v>
      </c>
      <c r="J307" s="364" t="str">
        <f t="shared" si="33"/>
        <v>2044–2045</v>
      </c>
      <c r="L307" s="389"/>
      <c r="N307" s="387"/>
      <c r="Q307" s="385"/>
    </row>
    <row r="308" spans="1:17" ht="20.25" customHeight="1" x14ac:dyDescent="0.2">
      <c r="A308" s="395">
        <v>53114</v>
      </c>
      <c r="B308" s="383">
        <f t="shared" si="29"/>
        <v>0</v>
      </c>
      <c r="C308" s="384"/>
      <c r="D308" s="392">
        <f t="shared" si="30"/>
        <v>0</v>
      </c>
      <c r="E308" s="393">
        <f t="shared" si="28"/>
        <v>0</v>
      </c>
      <c r="F308" s="392">
        <f t="shared" si="31"/>
        <v>0</v>
      </c>
      <c r="G308" s="392" t="e">
        <f>IF(AND(C308&lt;&gt;"",SUM(G$33:G307)&lt;E$24),$E$24/$E$29,0)</f>
        <v>#N/A</v>
      </c>
      <c r="H308" s="392">
        <f t="shared" si="32"/>
        <v>0</v>
      </c>
      <c r="I308" s="392">
        <f t="shared" si="34"/>
        <v>0</v>
      </c>
      <c r="J308" s="364" t="str">
        <f t="shared" si="33"/>
        <v>2044–2045</v>
      </c>
      <c r="L308" s="389"/>
      <c r="N308" s="387"/>
      <c r="Q308" s="385"/>
    </row>
    <row r="309" spans="1:17" ht="20.25" customHeight="1" x14ac:dyDescent="0.2">
      <c r="A309" s="395">
        <v>53144</v>
      </c>
      <c r="B309" s="383">
        <f t="shared" si="29"/>
        <v>0</v>
      </c>
      <c r="C309" s="384"/>
      <c r="D309" s="392">
        <f t="shared" si="30"/>
        <v>0</v>
      </c>
      <c r="E309" s="393">
        <f t="shared" si="28"/>
        <v>0</v>
      </c>
      <c r="F309" s="392">
        <f t="shared" si="31"/>
        <v>0</v>
      </c>
      <c r="G309" s="392" t="e">
        <f>IF(AND(C309&lt;&gt;"",SUM(G$33:G308)&lt;E$24),$E$24/$E$29,0)</f>
        <v>#N/A</v>
      </c>
      <c r="H309" s="392">
        <f t="shared" si="32"/>
        <v>0</v>
      </c>
      <c r="I309" s="392">
        <f t="shared" si="34"/>
        <v>0</v>
      </c>
      <c r="J309" s="364" t="str">
        <f t="shared" si="33"/>
        <v>2045–2046</v>
      </c>
      <c r="L309" s="389"/>
      <c r="N309" s="387"/>
      <c r="Q309" s="385"/>
    </row>
    <row r="310" spans="1:17" ht="20.25" customHeight="1" x14ac:dyDescent="0.2">
      <c r="A310" s="395">
        <v>53175</v>
      </c>
      <c r="B310" s="383">
        <f t="shared" si="29"/>
        <v>0</v>
      </c>
      <c r="C310" s="384"/>
      <c r="D310" s="392">
        <f t="shared" si="30"/>
        <v>0</v>
      </c>
      <c r="E310" s="393">
        <f t="shared" si="28"/>
        <v>0</v>
      </c>
      <c r="F310" s="392">
        <f t="shared" si="31"/>
        <v>0</v>
      </c>
      <c r="G310" s="392" t="e">
        <f>IF(AND(C310&lt;&gt;"",SUM(G$33:G309)&lt;E$24),$E$24/$E$29,0)</f>
        <v>#N/A</v>
      </c>
      <c r="H310" s="392">
        <f t="shared" si="32"/>
        <v>0</v>
      </c>
      <c r="I310" s="392">
        <f t="shared" si="34"/>
        <v>0</v>
      </c>
      <c r="J310" s="364" t="str">
        <f t="shared" si="33"/>
        <v>2045–2046</v>
      </c>
      <c r="L310" s="389"/>
      <c r="N310" s="387"/>
      <c r="Q310" s="385"/>
    </row>
    <row r="311" spans="1:17" ht="20.25" customHeight="1" x14ac:dyDescent="0.2">
      <c r="A311" s="395">
        <v>53206</v>
      </c>
      <c r="B311" s="383">
        <f t="shared" si="29"/>
        <v>0</v>
      </c>
      <c r="C311" s="384"/>
      <c r="D311" s="392">
        <f t="shared" si="30"/>
        <v>0</v>
      </c>
      <c r="E311" s="393">
        <f t="shared" si="28"/>
        <v>0</v>
      </c>
      <c r="F311" s="392">
        <f t="shared" si="31"/>
        <v>0</v>
      </c>
      <c r="G311" s="392" t="e">
        <f>IF(AND(C311&lt;&gt;"",SUM(G$33:G310)&lt;E$24),$E$24/$E$29,0)</f>
        <v>#N/A</v>
      </c>
      <c r="H311" s="392">
        <f t="shared" si="32"/>
        <v>0</v>
      </c>
      <c r="I311" s="392">
        <f t="shared" si="34"/>
        <v>0</v>
      </c>
      <c r="J311" s="364" t="str">
        <f t="shared" si="33"/>
        <v>2045–2046</v>
      </c>
      <c r="L311" s="389"/>
      <c r="N311" s="387"/>
      <c r="Q311" s="385"/>
    </row>
    <row r="312" spans="1:17" ht="20.25" customHeight="1" x14ac:dyDescent="0.2">
      <c r="A312" s="395">
        <v>53236</v>
      </c>
      <c r="B312" s="383">
        <f t="shared" si="29"/>
        <v>0</v>
      </c>
      <c r="C312" s="384"/>
      <c r="D312" s="392">
        <f t="shared" si="30"/>
        <v>0</v>
      </c>
      <c r="E312" s="393">
        <f t="shared" si="28"/>
        <v>0</v>
      </c>
      <c r="F312" s="392">
        <f t="shared" si="31"/>
        <v>0</v>
      </c>
      <c r="G312" s="392" t="e">
        <f>IF(AND(C312&lt;&gt;"",SUM(G$33:G311)&lt;E$24),$E$24/$E$29,0)</f>
        <v>#N/A</v>
      </c>
      <c r="H312" s="392">
        <f t="shared" si="32"/>
        <v>0</v>
      </c>
      <c r="I312" s="392">
        <f t="shared" si="34"/>
        <v>0</v>
      </c>
      <c r="J312" s="364" t="str">
        <f t="shared" si="33"/>
        <v>2045–2046</v>
      </c>
      <c r="L312" s="389"/>
      <c r="N312" s="387"/>
      <c r="Q312" s="385"/>
    </row>
    <row r="313" spans="1:17" ht="20.25" customHeight="1" x14ac:dyDescent="0.2">
      <c r="A313" s="395">
        <v>53267</v>
      </c>
      <c r="B313" s="383">
        <f t="shared" si="29"/>
        <v>0</v>
      </c>
      <c r="C313" s="384"/>
      <c r="D313" s="392">
        <f t="shared" si="30"/>
        <v>0</v>
      </c>
      <c r="E313" s="393">
        <f t="shared" si="28"/>
        <v>0</v>
      </c>
      <c r="F313" s="392">
        <f t="shared" si="31"/>
        <v>0</v>
      </c>
      <c r="G313" s="392" t="e">
        <f>IF(AND(C313&lt;&gt;"",SUM(G$33:G312)&lt;E$24),$E$24/$E$29,0)</f>
        <v>#N/A</v>
      </c>
      <c r="H313" s="392">
        <f t="shared" si="32"/>
        <v>0</v>
      </c>
      <c r="I313" s="392">
        <f t="shared" si="34"/>
        <v>0</v>
      </c>
      <c r="J313" s="364" t="str">
        <f t="shared" si="33"/>
        <v>2045–2046</v>
      </c>
      <c r="L313" s="389"/>
      <c r="N313" s="387"/>
      <c r="Q313" s="385"/>
    </row>
    <row r="314" spans="1:17" ht="20.25" customHeight="1" x14ac:dyDescent="0.2">
      <c r="A314" s="395">
        <v>53297</v>
      </c>
      <c r="B314" s="383">
        <f t="shared" si="29"/>
        <v>0</v>
      </c>
      <c r="C314" s="384"/>
      <c r="D314" s="392">
        <f t="shared" si="30"/>
        <v>0</v>
      </c>
      <c r="E314" s="393">
        <f t="shared" si="28"/>
        <v>0</v>
      </c>
      <c r="F314" s="392">
        <f t="shared" si="31"/>
        <v>0</v>
      </c>
      <c r="G314" s="392" t="e">
        <f>IF(AND(C314&lt;&gt;"",SUM(G$33:G313)&lt;E$24),$E$24/$E$29,0)</f>
        <v>#N/A</v>
      </c>
      <c r="H314" s="392">
        <f t="shared" si="32"/>
        <v>0</v>
      </c>
      <c r="I314" s="392">
        <f t="shared" si="34"/>
        <v>0</v>
      </c>
      <c r="J314" s="364" t="str">
        <f t="shared" si="33"/>
        <v>2045–2046</v>
      </c>
      <c r="L314" s="389"/>
      <c r="N314" s="387"/>
      <c r="Q314" s="385"/>
    </row>
    <row r="315" spans="1:17" ht="20.25" customHeight="1" x14ac:dyDescent="0.2">
      <c r="A315" s="395">
        <v>53328</v>
      </c>
      <c r="B315" s="383">
        <f t="shared" si="29"/>
        <v>0</v>
      </c>
      <c r="C315" s="384"/>
      <c r="D315" s="392">
        <f t="shared" si="30"/>
        <v>0</v>
      </c>
      <c r="E315" s="393">
        <f t="shared" si="28"/>
        <v>0</v>
      </c>
      <c r="F315" s="392">
        <f t="shared" si="31"/>
        <v>0</v>
      </c>
      <c r="G315" s="392" t="e">
        <f>IF(AND(C315&lt;&gt;"",SUM(G$33:G314)&lt;E$24),$E$24/$E$29,0)</f>
        <v>#N/A</v>
      </c>
      <c r="H315" s="392">
        <f t="shared" si="32"/>
        <v>0</v>
      </c>
      <c r="I315" s="392">
        <f t="shared" si="34"/>
        <v>0</v>
      </c>
      <c r="J315" s="364" t="str">
        <f t="shared" si="33"/>
        <v>2045–2046</v>
      </c>
      <c r="L315" s="389"/>
      <c r="N315" s="387"/>
      <c r="Q315" s="385"/>
    </row>
    <row r="316" spans="1:17" ht="20.25" customHeight="1" x14ac:dyDescent="0.2">
      <c r="A316" s="395">
        <v>53359</v>
      </c>
      <c r="B316" s="383">
        <f t="shared" si="29"/>
        <v>0</v>
      </c>
      <c r="C316" s="384"/>
      <c r="D316" s="392">
        <f t="shared" si="30"/>
        <v>0</v>
      </c>
      <c r="E316" s="393">
        <f t="shared" si="28"/>
        <v>0</v>
      </c>
      <c r="F316" s="392">
        <f t="shared" si="31"/>
        <v>0</v>
      </c>
      <c r="G316" s="392" t="e">
        <f>IF(AND(C316&lt;&gt;"",SUM(G$33:G315)&lt;E$24),$E$24/$E$29,0)</f>
        <v>#N/A</v>
      </c>
      <c r="H316" s="392">
        <f t="shared" si="32"/>
        <v>0</v>
      </c>
      <c r="I316" s="392">
        <f t="shared" si="34"/>
        <v>0</v>
      </c>
      <c r="J316" s="364" t="str">
        <f t="shared" si="33"/>
        <v>2045–2046</v>
      </c>
      <c r="L316" s="389"/>
      <c r="N316" s="387"/>
      <c r="Q316" s="385"/>
    </row>
    <row r="317" spans="1:17" ht="20.25" customHeight="1" x14ac:dyDescent="0.2">
      <c r="A317" s="395">
        <v>53387</v>
      </c>
      <c r="B317" s="383">
        <f t="shared" si="29"/>
        <v>0</v>
      </c>
      <c r="C317" s="384"/>
      <c r="D317" s="392">
        <f t="shared" si="30"/>
        <v>0</v>
      </c>
      <c r="E317" s="393">
        <f t="shared" si="28"/>
        <v>0</v>
      </c>
      <c r="F317" s="392">
        <f t="shared" si="31"/>
        <v>0</v>
      </c>
      <c r="G317" s="392" t="e">
        <f>IF(AND(C317&lt;&gt;"",SUM(G$33:G316)&lt;E$24),$E$24/$E$29,0)</f>
        <v>#N/A</v>
      </c>
      <c r="H317" s="392">
        <f t="shared" si="32"/>
        <v>0</v>
      </c>
      <c r="I317" s="392">
        <f t="shared" si="34"/>
        <v>0</v>
      </c>
      <c r="J317" s="364" t="str">
        <f t="shared" si="33"/>
        <v>2045–2046</v>
      </c>
      <c r="L317" s="389"/>
      <c r="N317" s="387"/>
      <c r="Q317" s="385"/>
    </row>
    <row r="318" spans="1:17" ht="20.25" customHeight="1" x14ac:dyDescent="0.2">
      <c r="A318" s="395">
        <v>53418</v>
      </c>
      <c r="B318" s="383">
        <f t="shared" si="29"/>
        <v>0</v>
      </c>
      <c r="C318" s="384"/>
      <c r="D318" s="392">
        <f t="shared" si="30"/>
        <v>0</v>
      </c>
      <c r="E318" s="393">
        <f t="shared" si="28"/>
        <v>0</v>
      </c>
      <c r="F318" s="392">
        <f t="shared" si="31"/>
        <v>0</v>
      </c>
      <c r="G318" s="392" t="e">
        <f>IF(AND(C318&lt;&gt;"",SUM(G$33:G317)&lt;E$24),$E$24/$E$29,0)</f>
        <v>#N/A</v>
      </c>
      <c r="H318" s="392">
        <f t="shared" si="32"/>
        <v>0</v>
      </c>
      <c r="I318" s="392">
        <f t="shared" si="34"/>
        <v>0</v>
      </c>
      <c r="J318" s="364" t="str">
        <f t="shared" si="33"/>
        <v>2045–2046</v>
      </c>
      <c r="L318" s="389"/>
      <c r="N318" s="387"/>
      <c r="Q318" s="385"/>
    </row>
    <row r="319" spans="1:17" ht="20.25" customHeight="1" x14ac:dyDescent="0.2">
      <c r="A319" s="395">
        <v>53448</v>
      </c>
      <c r="B319" s="383">
        <f t="shared" si="29"/>
        <v>0</v>
      </c>
      <c r="C319" s="384"/>
      <c r="D319" s="392">
        <f t="shared" si="30"/>
        <v>0</v>
      </c>
      <c r="E319" s="393">
        <f t="shared" si="28"/>
        <v>0</v>
      </c>
      <c r="F319" s="392">
        <f t="shared" si="31"/>
        <v>0</v>
      </c>
      <c r="G319" s="392" t="e">
        <f>IF(AND(C319&lt;&gt;"",SUM(G$33:G318)&lt;E$24),$E$24/$E$29,0)</f>
        <v>#N/A</v>
      </c>
      <c r="H319" s="392">
        <f t="shared" si="32"/>
        <v>0</v>
      </c>
      <c r="I319" s="392">
        <f t="shared" si="34"/>
        <v>0</v>
      </c>
      <c r="J319" s="364" t="str">
        <f t="shared" si="33"/>
        <v>2045–2046</v>
      </c>
      <c r="L319" s="389"/>
      <c r="N319" s="387"/>
      <c r="Q319" s="385"/>
    </row>
    <row r="320" spans="1:17" ht="20.25" customHeight="1" x14ac:dyDescent="0.2">
      <c r="A320" s="395">
        <v>53479</v>
      </c>
      <c r="B320" s="383">
        <f t="shared" si="29"/>
        <v>0</v>
      </c>
      <c r="C320" s="384"/>
      <c r="D320" s="392">
        <f t="shared" si="30"/>
        <v>0</v>
      </c>
      <c r="E320" s="393">
        <f t="shared" si="28"/>
        <v>0</v>
      </c>
      <c r="F320" s="392">
        <f t="shared" si="31"/>
        <v>0</v>
      </c>
      <c r="G320" s="392" t="e">
        <f>IF(AND(C320&lt;&gt;"",SUM(G$33:G319)&lt;E$24),$E$24/$E$29,0)</f>
        <v>#N/A</v>
      </c>
      <c r="H320" s="392">
        <f t="shared" si="32"/>
        <v>0</v>
      </c>
      <c r="I320" s="392">
        <f t="shared" si="34"/>
        <v>0</v>
      </c>
      <c r="J320" s="364" t="str">
        <f t="shared" si="33"/>
        <v>2045–2046</v>
      </c>
      <c r="L320" s="389"/>
      <c r="N320" s="387"/>
      <c r="Q320" s="385"/>
    </row>
    <row r="321" spans="1:17" ht="20.25" customHeight="1" x14ac:dyDescent="0.2">
      <c r="A321" s="395">
        <v>53509</v>
      </c>
      <c r="B321" s="383">
        <f t="shared" si="29"/>
        <v>0</v>
      </c>
      <c r="C321" s="384"/>
      <c r="D321" s="392">
        <f t="shared" si="30"/>
        <v>0</v>
      </c>
      <c r="E321" s="393">
        <f t="shared" si="28"/>
        <v>0</v>
      </c>
      <c r="F321" s="392">
        <f t="shared" si="31"/>
        <v>0</v>
      </c>
      <c r="G321" s="392" t="e">
        <f>IF(AND(C321&lt;&gt;"",SUM(G$33:G320)&lt;E$24),$E$24/$E$29,0)</f>
        <v>#N/A</v>
      </c>
      <c r="H321" s="392">
        <f t="shared" si="32"/>
        <v>0</v>
      </c>
      <c r="I321" s="392">
        <f t="shared" si="34"/>
        <v>0</v>
      </c>
      <c r="J321" s="364" t="str">
        <f t="shared" si="33"/>
        <v>2046–2047</v>
      </c>
      <c r="L321" s="389"/>
      <c r="N321" s="387"/>
      <c r="Q321" s="385"/>
    </row>
    <row r="322" spans="1:17" ht="20.25" customHeight="1" x14ac:dyDescent="0.2">
      <c r="A322" s="395">
        <v>53540</v>
      </c>
      <c r="B322" s="383">
        <f t="shared" si="29"/>
        <v>0</v>
      </c>
      <c r="C322" s="384"/>
      <c r="D322" s="392">
        <f t="shared" si="30"/>
        <v>0</v>
      </c>
      <c r="E322" s="393">
        <f t="shared" si="28"/>
        <v>0</v>
      </c>
      <c r="F322" s="392">
        <f t="shared" si="31"/>
        <v>0</v>
      </c>
      <c r="G322" s="392" t="e">
        <f>IF(AND(C322&lt;&gt;"",SUM(G$33:G321)&lt;E$24),$E$24/$E$29,0)</f>
        <v>#N/A</v>
      </c>
      <c r="H322" s="392">
        <f t="shared" si="32"/>
        <v>0</v>
      </c>
      <c r="I322" s="392">
        <f t="shared" si="34"/>
        <v>0</v>
      </c>
      <c r="J322" s="364" t="str">
        <f t="shared" si="33"/>
        <v>2046–2047</v>
      </c>
      <c r="L322" s="389"/>
      <c r="N322" s="387"/>
      <c r="Q322" s="385"/>
    </row>
    <row r="323" spans="1:17" ht="20.25" customHeight="1" x14ac:dyDescent="0.2">
      <c r="A323" s="395">
        <v>53571</v>
      </c>
      <c r="B323" s="383">
        <f t="shared" si="29"/>
        <v>0</v>
      </c>
      <c r="C323" s="384"/>
      <c r="D323" s="392">
        <f t="shared" si="30"/>
        <v>0</v>
      </c>
      <c r="E323" s="393">
        <f t="shared" si="28"/>
        <v>0</v>
      </c>
      <c r="F323" s="392">
        <f t="shared" si="31"/>
        <v>0</v>
      </c>
      <c r="G323" s="392" t="e">
        <f>IF(AND(C323&lt;&gt;"",SUM(G$33:G322)&lt;E$24),$E$24/$E$29,0)</f>
        <v>#N/A</v>
      </c>
      <c r="H323" s="392">
        <f t="shared" si="32"/>
        <v>0</v>
      </c>
      <c r="I323" s="392">
        <f t="shared" si="34"/>
        <v>0</v>
      </c>
      <c r="J323" s="364" t="str">
        <f t="shared" si="33"/>
        <v>2046–2047</v>
      </c>
      <c r="L323" s="389"/>
      <c r="N323" s="387"/>
      <c r="Q323" s="385"/>
    </row>
    <row r="324" spans="1:17" ht="20.25" customHeight="1" x14ac:dyDescent="0.2">
      <c r="A324" s="395">
        <v>53601</v>
      </c>
      <c r="B324" s="383">
        <f t="shared" si="29"/>
        <v>0</v>
      </c>
      <c r="C324" s="384"/>
      <c r="D324" s="392">
        <f t="shared" si="30"/>
        <v>0</v>
      </c>
      <c r="E324" s="393">
        <f t="shared" si="28"/>
        <v>0</v>
      </c>
      <c r="F324" s="392">
        <f t="shared" si="31"/>
        <v>0</v>
      </c>
      <c r="G324" s="392" t="e">
        <f>IF(AND(C324&lt;&gt;"",SUM(G$33:G323)&lt;E$24),$E$24/$E$29,0)</f>
        <v>#N/A</v>
      </c>
      <c r="H324" s="392">
        <f t="shared" si="32"/>
        <v>0</v>
      </c>
      <c r="I324" s="392">
        <f t="shared" si="34"/>
        <v>0</v>
      </c>
      <c r="J324" s="364" t="str">
        <f t="shared" si="33"/>
        <v>2046–2047</v>
      </c>
      <c r="L324" s="389"/>
      <c r="N324" s="387"/>
      <c r="Q324" s="385"/>
    </row>
    <row r="325" spans="1:17" ht="20.25" customHeight="1" x14ac:dyDescent="0.2">
      <c r="A325" s="395">
        <v>53632</v>
      </c>
      <c r="B325" s="383">
        <f t="shared" si="29"/>
        <v>0</v>
      </c>
      <c r="C325" s="384"/>
      <c r="D325" s="392">
        <f t="shared" si="30"/>
        <v>0</v>
      </c>
      <c r="E325" s="393">
        <f t="shared" si="28"/>
        <v>0</v>
      </c>
      <c r="F325" s="392">
        <f t="shared" si="31"/>
        <v>0</v>
      </c>
      <c r="G325" s="392" t="e">
        <f>IF(AND(C325&lt;&gt;"",SUM(G$33:G324)&lt;E$24),$E$24/$E$29,0)</f>
        <v>#N/A</v>
      </c>
      <c r="H325" s="392">
        <f t="shared" si="32"/>
        <v>0</v>
      </c>
      <c r="I325" s="392">
        <f t="shared" si="34"/>
        <v>0</v>
      </c>
      <c r="J325" s="364" t="str">
        <f t="shared" si="33"/>
        <v>2046–2047</v>
      </c>
      <c r="L325" s="389"/>
      <c r="N325" s="387"/>
      <c r="Q325" s="385"/>
    </row>
    <row r="326" spans="1:17" ht="20.25" customHeight="1" x14ac:dyDescent="0.2">
      <c r="A326" s="395">
        <v>53662</v>
      </c>
      <c r="B326" s="383">
        <f t="shared" si="29"/>
        <v>0</v>
      </c>
      <c r="C326" s="384"/>
      <c r="D326" s="392">
        <f t="shared" si="30"/>
        <v>0</v>
      </c>
      <c r="E326" s="393">
        <f t="shared" si="28"/>
        <v>0</v>
      </c>
      <c r="F326" s="392">
        <f t="shared" si="31"/>
        <v>0</v>
      </c>
      <c r="G326" s="392" t="e">
        <f>IF(AND(C326&lt;&gt;"",SUM(G$33:G325)&lt;E$24),$E$24/$E$29,0)</f>
        <v>#N/A</v>
      </c>
      <c r="H326" s="392">
        <f t="shared" si="32"/>
        <v>0</v>
      </c>
      <c r="I326" s="392">
        <f t="shared" si="34"/>
        <v>0</v>
      </c>
      <c r="J326" s="364" t="str">
        <f t="shared" si="33"/>
        <v>2046–2047</v>
      </c>
      <c r="L326" s="389"/>
      <c r="N326" s="387"/>
      <c r="Q326" s="385"/>
    </row>
    <row r="327" spans="1:17" ht="20.25" customHeight="1" x14ac:dyDescent="0.2">
      <c r="A327" s="395">
        <v>53693</v>
      </c>
      <c r="B327" s="383">
        <f t="shared" si="29"/>
        <v>0</v>
      </c>
      <c r="C327" s="384"/>
      <c r="D327" s="392">
        <f t="shared" si="30"/>
        <v>0</v>
      </c>
      <c r="E327" s="393">
        <f t="shared" si="28"/>
        <v>0</v>
      </c>
      <c r="F327" s="392">
        <f t="shared" si="31"/>
        <v>0</v>
      </c>
      <c r="G327" s="392" t="e">
        <f>IF(AND(C327&lt;&gt;"",SUM(G$33:G326)&lt;E$24),$E$24/$E$29,0)</f>
        <v>#N/A</v>
      </c>
      <c r="H327" s="392">
        <f t="shared" si="32"/>
        <v>0</v>
      </c>
      <c r="I327" s="392">
        <f t="shared" si="34"/>
        <v>0</v>
      </c>
      <c r="J327" s="364" t="str">
        <f t="shared" si="33"/>
        <v>2046–2047</v>
      </c>
      <c r="L327" s="389"/>
      <c r="N327" s="387"/>
      <c r="Q327" s="385"/>
    </row>
    <row r="328" spans="1:17" ht="20.25" customHeight="1" x14ac:dyDescent="0.2">
      <c r="A328" s="395">
        <v>53724</v>
      </c>
      <c r="B328" s="383">
        <f t="shared" si="29"/>
        <v>0</v>
      </c>
      <c r="C328" s="384"/>
      <c r="D328" s="392">
        <f t="shared" si="30"/>
        <v>0</v>
      </c>
      <c r="E328" s="393">
        <f t="shared" si="28"/>
        <v>0</v>
      </c>
      <c r="F328" s="392">
        <f t="shared" si="31"/>
        <v>0</v>
      </c>
      <c r="G328" s="392" t="e">
        <f>IF(AND(C328&lt;&gt;"",SUM(G$33:G327)&lt;E$24),$E$24/$E$29,0)</f>
        <v>#N/A</v>
      </c>
      <c r="H328" s="392">
        <f t="shared" si="32"/>
        <v>0</v>
      </c>
      <c r="I328" s="392">
        <f t="shared" si="34"/>
        <v>0</v>
      </c>
      <c r="J328" s="364" t="str">
        <f t="shared" si="33"/>
        <v>2046–2047</v>
      </c>
      <c r="L328" s="389"/>
      <c r="N328" s="387"/>
      <c r="Q328" s="385"/>
    </row>
    <row r="329" spans="1:17" ht="20.25" customHeight="1" x14ac:dyDescent="0.2">
      <c r="A329" s="395">
        <v>53752</v>
      </c>
      <c r="B329" s="383">
        <f t="shared" si="29"/>
        <v>0</v>
      </c>
      <c r="C329" s="384"/>
      <c r="D329" s="392">
        <f t="shared" si="30"/>
        <v>0</v>
      </c>
      <c r="E329" s="393">
        <f t="shared" si="28"/>
        <v>0</v>
      </c>
      <c r="F329" s="392">
        <f t="shared" si="31"/>
        <v>0</v>
      </c>
      <c r="G329" s="392" t="e">
        <f>IF(AND(C329&lt;&gt;"",SUM(G$33:G328)&lt;E$24),$E$24/$E$29,0)</f>
        <v>#N/A</v>
      </c>
      <c r="H329" s="392">
        <f t="shared" si="32"/>
        <v>0</v>
      </c>
      <c r="I329" s="392">
        <f t="shared" si="34"/>
        <v>0</v>
      </c>
      <c r="J329" s="364" t="str">
        <f t="shared" si="33"/>
        <v>2046–2047</v>
      </c>
      <c r="L329" s="389"/>
      <c r="N329" s="387"/>
      <c r="Q329" s="385"/>
    </row>
    <row r="330" spans="1:17" ht="20.25" customHeight="1" x14ac:dyDescent="0.2">
      <c r="A330" s="395">
        <v>53783</v>
      </c>
      <c r="B330" s="383">
        <f t="shared" si="29"/>
        <v>0</v>
      </c>
      <c r="C330" s="384"/>
      <c r="D330" s="392">
        <f t="shared" si="30"/>
        <v>0</v>
      </c>
      <c r="E330" s="393">
        <f t="shared" si="28"/>
        <v>0</v>
      </c>
      <c r="F330" s="392">
        <f t="shared" si="31"/>
        <v>0</v>
      </c>
      <c r="G330" s="392" t="e">
        <f>IF(AND(C330&lt;&gt;"",SUM(G$33:G329)&lt;E$24),$E$24/$E$29,0)</f>
        <v>#N/A</v>
      </c>
      <c r="H330" s="392">
        <f t="shared" si="32"/>
        <v>0</v>
      </c>
      <c r="I330" s="392">
        <f t="shared" si="34"/>
        <v>0</v>
      </c>
      <c r="J330" s="364" t="str">
        <f t="shared" si="33"/>
        <v>2046–2047</v>
      </c>
      <c r="L330" s="389"/>
      <c r="N330" s="387"/>
      <c r="Q330" s="385"/>
    </row>
    <row r="331" spans="1:17" ht="20.25" customHeight="1" x14ac:dyDescent="0.2">
      <c r="A331" s="395">
        <v>53813</v>
      </c>
      <c r="B331" s="383">
        <f t="shared" si="29"/>
        <v>0</v>
      </c>
      <c r="C331" s="384"/>
      <c r="D331" s="392">
        <f t="shared" si="30"/>
        <v>0</v>
      </c>
      <c r="E331" s="393">
        <f t="shared" si="28"/>
        <v>0</v>
      </c>
      <c r="F331" s="392">
        <f t="shared" si="31"/>
        <v>0</v>
      </c>
      <c r="G331" s="392" t="e">
        <f>IF(AND(C331&lt;&gt;"",SUM(G$33:G330)&lt;E$24),$E$24/$E$29,0)</f>
        <v>#N/A</v>
      </c>
      <c r="H331" s="392">
        <f t="shared" si="32"/>
        <v>0</v>
      </c>
      <c r="I331" s="392">
        <f t="shared" si="34"/>
        <v>0</v>
      </c>
      <c r="J331" s="364" t="str">
        <f t="shared" si="33"/>
        <v>2046–2047</v>
      </c>
      <c r="L331" s="389"/>
      <c r="N331" s="387"/>
      <c r="Q331" s="385"/>
    </row>
    <row r="332" spans="1:17" ht="20.25" customHeight="1" x14ac:dyDescent="0.2">
      <c r="A332" s="395">
        <v>53844</v>
      </c>
      <c r="B332" s="383">
        <f t="shared" si="29"/>
        <v>0</v>
      </c>
      <c r="C332" s="384"/>
      <c r="D332" s="392">
        <f t="shared" si="30"/>
        <v>0</v>
      </c>
      <c r="E332" s="393">
        <f t="shared" si="28"/>
        <v>0</v>
      </c>
      <c r="F332" s="392">
        <f t="shared" si="31"/>
        <v>0</v>
      </c>
      <c r="G332" s="392" t="e">
        <f>IF(AND(C332&lt;&gt;"",SUM(G$33:G331)&lt;E$24),$E$24/$E$29,0)</f>
        <v>#N/A</v>
      </c>
      <c r="H332" s="392">
        <f t="shared" si="32"/>
        <v>0</v>
      </c>
      <c r="I332" s="392">
        <f t="shared" si="34"/>
        <v>0</v>
      </c>
      <c r="J332" s="364" t="str">
        <f t="shared" si="33"/>
        <v>2046–2047</v>
      </c>
      <c r="L332" s="389"/>
      <c r="N332" s="387"/>
      <c r="Q332" s="385"/>
    </row>
    <row r="333" spans="1:17" ht="20.25" customHeight="1" x14ac:dyDescent="0.2">
      <c r="A333" s="395">
        <v>53874</v>
      </c>
      <c r="B333" s="383">
        <f t="shared" si="29"/>
        <v>0</v>
      </c>
      <c r="C333" s="384"/>
      <c r="D333" s="392">
        <f t="shared" si="30"/>
        <v>0</v>
      </c>
      <c r="E333" s="393">
        <f t="shared" si="28"/>
        <v>0</v>
      </c>
      <c r="F333" s="392">
        <f t="shared" si="31"/>
        <v>0</v>
      </c>
      <c r="G333" s="392" t="e">
        <f>IF(AND(C333&lt;&gt;"",SUM(G$33:G332)&lt;E$24),$E$24/$E$29,0)</f>
        <v>#N/A</v>
      </c>
      <c r="H333" s="392">
        <f t="shared" si="32"/>
        <v>0</v>
      </c>
      <c r="I333" s="392">
        <f t="shared" si="34"/>
        <v>0</v>
      </c>
      <c r="J333" s="364" t="str">
        <f t="shared" si="33"/>
        <v>2047–2048</v>
      </c>
      <c r="L333" s="389"/>
      <c r="N333" s="387"/>
      <c r="Q333" s="385"/>
    </row>
    <row r="334" spans="1:17" ht="20.25" customHeight="1" x14ac:dyDescent="0.2">
      <c r="A334" s="395">
        <v>53905</v>
      </c>
      <c r="B334" s="383">
        <f t="shared" si="29"/>
        <v>0</v>
      </c>
      <c r="C334" s="384"/>
      <c r="D334" s="392">
        <f t="shared" si="30"/>
        <v>0</v>
      </c>
      <c r="E334" s="393">
        <f t="shared" si="28"/>
        <v>0</v>
      </c>
      <c r="F334" s="392">
        <f t="shared" si="31"/>
        <v>0</v>
      </c>
      <c r="G334" s="392" t="e">
        <f>IF(AND(C334&lt;&gt;"",SUM(G$33:G333)&lt;E$24),$E$24/$E$29,0)</f>
        <v>#N/A</v>
      </c>
      <c r="H334" s="392">
        <f t="shared" si="32"/>
        <v>0</v>
      </c>
      <c r="I334" s="392">
        <f t="shared" si="34"/>
        <v>0</v>
      </c>
      <c r="J334" s="364" t="str">
        <f t="shared" si="33"/>
        <v>2047–2048</v>
      </c>
      <c r="L334" s="389"/>
      <c r="N334" s="387"/>
      <c r="Q334" s="385"/>
    </row>
    <row r="335" spans="1:17" ht="20.25" customHeight="1" x14ac:dyDescent="0.2">
      <c r="A335" s="395">
        <v>53936</v>
      </c>
      <c r="B335" s="383">
        <f t="shared" si="29"/>
        <v>0</v>
      </c>
      <c r="C335" s="384"/>
      <c r="D335" s="392">
        <f t="shared" si="30"/>
        <v>0</v>
      </c>
      <c r="E335" s="393">
        <f t="shared" si="28"/>
        <v>0</v>
      </c>
      <c r="F335" s="392">
        <f t="shared" si="31"/>
        <v>0</v>
      </c>
      <c r="G335" s="392" t="e">
        <f>IF(AND(C335&lt;&gt;"",SUM(G$33:G334)&lt;E$24),$E$24/$E$29,0)</f>
        <v>#N/A</v>
      </c>
      <c r="H335" s="392">
        <f t="shared" si="32"/>
        <v>0</v>
      </c>
      <c r="I335" s="392">
        <f t="shared" si="34"/>
        <v>0</v>
      </c>
      <c r="J335" s="364" t="str">
        <f t="shared" si="33"/>
        <v>2047–2048</v>
      </c>
      <c r="L335" s="389"/>
      <c r="N335" s="387"/>
      <c r="Q335" s="385"/>
    </row>
    <row r="336" spans="1:17" ht="20.25" customHeight="1" x14ac:dyDescent="0.2">
      <c r="A336" s="395">
        <v>53966</v>
      </c>
      <c r="B336" s="383">
        <f t="shared" si="29"/>
        <v>0</v>
      </c>
      <c r="C336" s="384"/>
      <c r="D336" s="392">
        <f t="shared" si="30"/>
        <v>0</v>
      </c>
      <c r="E336" s="393">
        <f t="shared" si="28"/>
        <v>0</v>
      </c>
      <c r="F336" s="392">
        <f t="shared" si="31"/>
        <v>0</v>
      </c>
      <c r="G336" s="392" t="e">
        <f>IF(AND(C336&lt;&gt;"",SUM(G$33:G335)&lt;E$24),$E$24/$E$29,0)</f>
        <v>#N/A</v>
      </c>
      <c r="H336" s="392">
        <f t="shared" si="32"/>
        <v>0</v>
      </c>
      <c r="I336" s="392">
        <f t="shared" si="34"/>
        <v>0</v>
      </c>
      <c r="J336" s="364" t="str">
        <f t="shared" si="33"/>
        <v>2047–2048</v>
      </c>
      <c r="L336" s="389"/>
      <c r="N336" s="387"/>
      <c r="Q336" s="385"/>
    </row>
    <row r="337" spans="1:17" ht="20.25" customHeight="1" x14ac:dyDescent="0.2">
      <c r="A337" s="395">
        <v>53997</v>
      </c>
      <c r="B337" s="383">
        <f t="shared" si="29"/>
        <v>0</v>
      </c>
      <c r="C337" s="384"/>
      <c r="D337" s="392">
        <f t="shared" si="30"/>
        <v>0</v>
      </c>
      <c r="E337" s="393">
        <f t="shared" si="28"/>
        <v>0</v>
      </c>
      <c r="F337" s="392">
        <f t="shared" si="31"/>
        <v>0</v>
      </c>
      <c r="G337" s="392" t="e">
        <f>IF(AND(C337&lt;&gt;"",SUM(G$33:G336)&lt;E$24),$E$24/$E$29,0)</f>
        <v>#N/A</v>
      </c>
      <c r="H337" s="392">
        <f t="shared" si="32"/>
        <v>0</v>
      </c>
      <c r="I337" s="392">
        <f t="shared" si="34"/>
        <v>0</v>
      </c>
      <c r="J337" s="364" t="str">
        <f t="shared" si="33"/>
        <v>2047–2048</v>
      </c>
      <c r="L337" s="389"/>
      <c r="N337" s="387"/>
      <c r="Q337" s="385"/>
    </row>
    <row r="338" spans="1:17" ht="20.25" customHeight="1" x14ac:dyDescent="0.2">
      <c r="A338" s="395">
        <v>54027</v>
      </c>
      <c r="B338" s="383">
        <f t="shared" si="29"/>
        <v>0</v>
      </c>
      <c r="C338" s="384"/>
      <c r="D338" s="392">
        <f t="shared" si="30"/>
        <v>0</v>
      </c>
      <c r="E338" s="393">
        <f t="shared" si="28"/>
        <v>0</v>
      </c>
      <c r="F338" s="392">
        <f t="shared" si="31"/>
        <v>0</v>
      </c>
      <c r="G338" s="392" t="e">
        <f>IF(AND(C338&lt;&gt;"",SUM(G$33:G337)&lt;E$24),$E$24/$E$29,0)</f>
        <v>#N/A</v>
      </c>
      <c r="H338" s="392">
        <f t="shared" si="32"/>
        <v>0</v>
      </c>
      <c r="I338" s="392">
        <f t="shared" si="34"/>
        <v>0</v>
      </c>
      <c r="J338" s="364" t="str">
        <f t="shared" si="33"/>
        <v>2047–2048</v>
      </c>
      <c r="L338" s="389"/>
      <c r="N338" s="387"/>
      <c r="Q338" s="385"/>
    </row>
    <row r="339" spans="1:17" ht="20.25" customHeight="1" x14ac:dyDescent="0.2">
      <c r="A339" s="395">
        <v>54058</v>
      </c>
      <c r="B339" s="383">
        <f t="shared" si="29"/>
        <v>0</v>
      </c>
      <c r="C339" s="384"/>
      <c r="D339" s="392">
        <f t="shared" si="30"/>
        <v>0</v>
      </c>
      <c r="E339" s="393">
        <f t="shared" si="28"/>
        <v>0</v>
      </c>
      <c r="F339" s="392">
        <f t="shared" si="31"/>
        <v>0</v>
      </c>
      <c r="G339" s="392" t="e">
        <f>IF(AND(C339&lt;&gt;"",SUM(G$33:G338)&lt;E$24),$E$24/$E$29,0)</f>
        <v>#N/A</v>
      </c>
      <c r="H339" s="392">
        <f t="shared" si="32"/>
        <v>0</v>
      </c>
      <c r="I339" s="392">
        <f t="shared" si="34"/>
        <v>0</v>
      </c>
      <c r="J339" s="364" t="str">
        <f t="shared" si="33"/>
        <v>2047–2048</v>
      </c>
      <c r="L339" s="389"/>
      <c r="N339" s="387"/>
      <c r="Q339" s="385"/>
    </row>
    <row r="340" spans="1:17" ht="20.25" customHeight="1" x14ac:dyDescent="0.2">
      <c r="A340" s="395">
        <v>54089</v>
      </c>
      <c r="B340" s="383">
        <f t="shared" si="29"/>
        <v>0</v>
      </c>
      <c r="C340" s="384"/>
      <c r="D340" s="392">
        <f t="shared" si="30"/>
        <v>0</v>
      </c>
      <c r="E340" s="393">
        <f t="shared" si="28"/>
        <v>0</v>
      </c>
      <c r="F340" s="392">
        <f t="shared" si="31"/>
        <v>0</v>
      </c>
      <c r="G340" s="392" t="e">
        <f>IF(AND(C340&lt;&gt;"",SUM(G$33:G339)&lt;E$24),$E$24/$E$29,0)</f>
        <v>#N/A</v>
      </c>
      <c r="H340" s="392">
        <f t="shared" si="32"/>
        <v>0</v>
      </c>
      <c r="I340" s="392">
        <f t="shared" si="34"/>
        <v>0</v>
      </c>
      <c r="J340" s="364" t="str">
        <f t="shared" si="33"/>
        <v>2047–2048</v>
      </c>
      <c r="L340" s="389"/>
      <c r="N340" s="387"/>
      <c r="Q340" s="385"/>
    </row>
    <row r="341" spans="1:17" ht="20.25" customHeight="1" x14ac:dyDescent="0.2">
      <c r="A341" s="395">
        <v>54118</v>
      </c>
      <c r="B341" s="383">
        <f t="shared" si="29"/>
        <v>0</v>
      </c>
      <c r="C341" s="384"/>
      <c r="D341" s="392">
        <f t="shared" si="30"/>
        <v>0</v>
      </c>
      <c r="E341" s="393">
        <f t="shared" si="28"/>
        <v>0</v>
      </c>
      <c r="F341" s="392">
        <f t="shared" si="31"/>
        <v>0</v>
      </c>
      <c r="G341" s="392" t="e">
        <f>IF(AND(C341&lt;&gt;"",SUM(G$33:G340)&lt;E$24),$E$24/$E$29,0)</f>
        <v>#N/A</v>
      </c>
      <c r="H341" s="392">
        <f t="shared" si="32"/>
        <v>0</v>
      </c>
      <c r="I341" s="392">
        <f t="shared" si="34"/>
        <v>0</v>
      </c>
      <c r="J341" s="364" t="str">
        <f t="shared" si="33"/>
        <v>2047–2048</v>
      </c>
      <c r="L341" s="389"/>
      <c r="N341" s="387"/>
      <c r="Q341" s="385"/>
    </row>
    <row r="342" spans="1:17" ht="20.25" customHeight="1" x14ac:dyDescent="0.2">
      <c r="A342" s="395">
        <v>54149</v>
      </c>
      <c r="B342" s="383">
        <f t="shared" si="29"/>
        <v>0</v>
      </c>
      <c r="C342" s="384"/>
      <c r="D342" s="392">
        <f t="shared" si="30"/>
        <v>0</v>
      </c>
      <c r="E342" s="393">
        <f t="shared" si="28"/>
        <v>0</v>
      </c>
      <c r="F342" s="392">
        <f t="shared" si="31"/>
        <v>0</v>
      </c>
      <c r="G342" s="392" t="e">
        <f>IF(AND(C342&lt;&gt;"",SUM(G$33:G341)&lt;E$24),$E$24/$E$29,0)</f>
        <v>#N/A</v>
      </c>
      <c r="H342" s="392">
        <f t="shared" si="32"/>
        <v>0</v>
      </c>
      <c r="I342" s="392">
        <f t="shared" si="34"/>
        <v>0</v>
      </c>
      <c r="J342" s="364" t="str">
        <f t="shared" si="33"/>
        <v>2047–2048</v>
      </c>
      <c r="L342" s="389"/>
      <c r="N342" s="387"/>
      <c r="Q342" s="385"/>
    </row>
    <row r="343" spans="1:17" ht="20.25" customHeight="1" x14ac:dyDescent="0.2">
      <c r="A343" s="395">
        <v>54179</v>
      </c>
      <c r="B343" s="383">
        <f t="shared" si="29"/>
        <v>0</v>
      </c>
      <c r="C343" s="384"/>
      <c r="D343" s="392">
        <f t="shared" si="30"/>
        <v>0</v>
      </c>
      <c r="E343" s="393">
        <f t="shared" si="28"/>
        <v>0</v>
      </c>
      <c r="F343" s="392">
        <f t="shared" si="31"/>
        <v>0</v>
      </c>
      <c r="G343" s="392" t="e">
        <f>IF(AND(C343&lt;&gt;"",SUM(G$33:G342)&lt;E$24),$E$24/$E$29,0)</f>
        <v>#N/A</v>
      </c>
      <c r="H343" s="392">
        <f t="shared" si="32"/>
        <v>0</v>
      </c>
      <c r="I343" s="392">
        <f t="shared" si="34"/>
        <v>0</v>
      </c>
      <c r="J343" s="364" t="str">
        <f t="shared" si="33"/>
        <v>2047–2048</v>
      </c>
      <c r="L343" s="389"/>
      <c r="N343" s="387"/>
      <c r="Q343" s="385"/>
    </row>
    <row r="344" spans="1:17" ht="20.25" customHeight="1" x14ac:dyDescent="0.2">
      <c r="A344" s="395">
        <v>54210</v>
      </c>
      <c r="B344" s="383">
        <f t="shared" si="29"/>
        <v>0</v>
      </c>
      <c r="C344" s="384"/>
      <c r="D344" s="392">
        <f t="shared" si="30"/>
        <v>0</v>
      </c>
      <c r="E344" s="393">
        <f t="shared" si="28"/>
        <v>0</v>
      </c>
      <c r="F344" s="392">
        <f t="shared" si="31"/>
        <v>0</v>
      </c>
      <c r="G344" s="392" t="e">
        <f>IF(AND(C344&lt;&gt;"",SUM(G$33:G343)&lt;E$24),$E$24/$E$29,0)</f>
        <v>#N/A</v>
      </c>
      <c r="H344" s="392">
        <f t="shared" si="32"/>
        <v>0</v>
      </c>
      <c r="I344" s="392">
        <f t="shared" si="34"/>
        <v>0</v>
      </c>
      <c r="J344" s="364" t="str">
        <f t="shared" si="33"/>
        <v>2047–2048</v>
      </c>
      <c r="L344" s="389"/>
      <c r="N344" s="387"/>
      <c r="Q344" s="385"/>
    </row>
    <row r="345" spans="1:17" ht="20.25" customHeight="1" x14ac:dyDescent="0.2">
      <c r="A345" s="395">
        <v>54240</v>
      </c>
      <c r="B345" s="383">
        <f t="shared" si="29"/>
        <v>0</v>
      </c>
      <c r="C345" s="384"/>
      <c r="D345" s="392">
        <f t="shared" si="30"/>
        <v>0</v>
      </c>
      <c r="E345" s="393">
        <f t="shared" si="28"/>
        <v>0</v>
      </c>
      <c r="F345" s="392">
        <f t="shared" si="31"/>
        <v>0</v>
      </c>
      <c r="G345" s="392" t="e">
        <f>IF(AND(C345&lt;&gt;"",SUM(G$33:G344)&lt;E$24),$E$24/$E$29,0)</f>
        <v>#N/A</v>
      </c>
      <c r="H345" s="392">
        <f t="shared" si="32"/>
        <v>0</v>
      </c>
      <c r="I345" s="392">
        <f t="shared" si="34"/>
        <v>0</v>
      </c>
      <c r="J345" s="364" t="str">
        <f t="shared" si="33"/>
        <v>2048–2049</v>
      </c>
      <c r="L345" s="389"/>
      <c r="N345" s="387"/>
      <c r="Q345" s="385"/>
    </row>
    <row r="346" spans="1:17" ht="20.25" customHeight="1" x14ac:dyDescent="0.2">
      <c r="A346" s="395">
        <v>54271</v>
      </c>
      <c r="B346" s="383">
        <f t="shared" si="29"/>
        <v>0</v>
      </c>
      <c r="C346" s="384"/>
      <c r="D346" s="392">
        <f t="shared" si="30"/>
        <v>0</v>
      </c>
      <c r="E346" s="393">
        <f t="shared" si="28"/>
        <v>0</v>
      </c>
      <c r="F346" s="392">
        <f t="shared" si="31"/>
        <v>0</v>
      </c>
      <c r="G346" s="392" t="e">
        <f>IF(AND(C346&lt;&gt;"",SUM(G$33:G345)&lt;E$24),$E$24/$E$29,0)</f>
        <v>#N/A</v>
      </c>
      <c r="H346" s="392">
        <f t="shared" si="32"/>
        <v>0</v>
      </c>
      <c r="I346" s="392">
        <f t="shared" si="34"/>
        <v>0</v>
      </c>
      <c r="J346" s="364" t="str">
        <f t="shared" si="33"/>
        <v>2048–2049</v>
      </c>
      <c r="L346" s="389"/>
      <c r="N346" s="387"/>
      <c r="Q346" s="385"/>
    </row>
    <row r="347" spans="1:17" ht="20.25" customHeight="1" x14ac:dyDescent="0.2">
      <c r="A347" s="395">
        <v>54302</v>
      </c>
      <c r="B347" s="383">
        <f t="shared" si="29"/>
        <v>0</v>
      </c>
      <c r="C347" s="384"/>
      <c r="D347" s="392">
        <f t="shared" si="30"/>
        <v>0</v>
      </c>
      <c r="E347" s="393">
        <f t="shared" si="28"/>
        <v>0</v>
      </c>
      <c r="F347" s="392">
        <f t="shared" si="31"/>
        <v>0</v>
      </c>
      <c r="G347" s="392" t="e">
        <f>IF(AND(C347&lt;&gt;"",SUM(G$33:G346)&lt;E$24),$E$24/$E$29,0)</f>
        <v>#N/A</v>
      </c>
      <c r="H347" s="392">
        <f t="shared" si="32"/>
        <v>0</v>
      </c>
      <c r="I347" s="392">
        <f t="shared" si="34"/>
        <v>0</v>
      </c>
      <c r="J347" s="364" t="str">
        <f t="shared" si="33"/>
        <v>2048–2049</v>
      </c>
      <c r="L347" s="389"/>
      <c r="N347" s="387"/>
      <c r="Q347" s="385"/>
    </row>
    <row r="348" spans="1:17" ht="20.25" customHeight="1" x14ac:dyDescent="0.2">
      <c r="A348" s="395">
        <v>54332</v>
      </c>
      <c r="B348" s="383">
        <f t="shared" si="29"/>
        <v>0</v>
      </c>
      <c r="C348" s="384"/>
      <c r="D348" s="392">
        <f t="shared" si="30"/>
        <v>0</v>
      </c>
      <c r="E348" s="393">
        <f t="shared" si="28"/>
        <v>0</v>
      </c>
      <c r="F348" s="392">
        <f t="shared" si="31"/>
        <v>0</v>
      </c>
      <c r="G348" s="392" t="e">
        <f>IF(AND(C348&lt;&gt;"",SUM(G$33:G347)&lt;E$24),$E$24/$E$29,0)</f>
        <v>#N/A</v>
      </c>
      <c r="H348" s="392">
        <f t="shared" si="32"/>
        <v>0</v>
      </c>
      <c r="I348" s="392">
        <f t="shared" si="34"/>
        <v>0</v>
      </c>
      <c r="J348" s="364" t="str">
        <f t="shared" si="33"/>
        <v>2048–2049</v>
      </c>
      <c r="L348" s="389"/>
      <c r="N348" s="387"/>
      <c r="Q348" s="385"/>
    </row>
    <row r="349" spans="1:17" ht="20.25" customHeight="1" x14ac:dyDescent="0.2">
      <c r="A349" s="395">
        <v>54363</v>
      </c>
      <c r="B349" s="383">
        <f t="shared" si="29"/>
        <v>0</v>
      </c>
      <c r="C349" s="384"/>
      <c r="D349" s="392">
        <f t="shared" si="30"/>
        <v>0</v>
      </c>
      <c r="E349" s="393">
        <f t="shared" si="28"/>
        <v>0</v>
      </c>
      <c r="F349" s="392">
        <f t="shared" si="31"/>
        <v>0</v>
      </c>
      <c r="G349" s="392" t="e">
        <f>IF(AND(C349&lt;&gt;"",SUM(G$33:G348)&lt;E$24),$E$24/$E$29,0)</f>
        <v>#N/A</v>
      </c>
      <c r="H349" s="392">
        <f t="shared" si="32"/>
        <v>0</v>
      </c>
      <c r="I349" s="392">
        <f t="shared" si="34"/>
        <v>0</v>
      </c>
      <c r="J349" s="364" t="str">
        <f t="shared" si="33"/>
        <v>2048–2049</v>
      </c>
      <c r="L349" s="389"/>
      <c r="N349" s="387"/>
      <c r="Q349" s="385"/>
    </row>
    <row r="350" spans="1:17" ht="20.25" customHeight="1" x14ac:dyDescent="0.2">
      <c r="A350" s="395">
        <v>54393</v>
      </c>
      <c r="B350" s="383">
        <f t="shared" si="29"/>
        <v>0</v>
      </c>
      <c r="C350" s="384"/>
      <c r="D350" s="392">
        <f t="shared" si="30"/>
        <v>0</v>
      </c>
      <c r="E350" s="393">
        <f t="shared" si="28"/>
        <v>0</v>
      </c>
      <c r="F350" s="392">
        <f t="shared" si="31"/>
        <v>0</v>
      </c>
      <c r="G350" s="392" t="e">
        <f>IF(AND(C350&lt;&gt;"",SUM(G$33:G349)&lt;E$24),$E$24/$E$29,0)</f>
        <v>#N/A</v>
      </c>
      <c r="H350" s="392">
        <f t="shared" si="32"/>
        <v>0</v>
      </c>
      <c r="I350" s="392">
        <f t="shared" si="34"/>
        <v>0</v>
      </c>
      <c r="J350" s="364" t="str">
        <f t="shared" si="33"/>
        <v>2048–2049</v>
      </c>
      <c r="L350" s="389"/>
      <c r="N350" s="387"/>
      <c r="Q350" s="385"/>
    </row>
    <row r="351" spans="1:17" ht="20.25" customHeight="1" x14ac:dyDescent="0.2">
      <c r="A351" s="395">
        <v>54424</v>
      </c>
      <c r="B351" s="383">
        <f t="shared" si="29"/>
        <v>0</v>
      </c>
      <c r="C351" s="384"/>
      <c r="D351" s="392">
        <f t="shared" si="30"/>
        <v>0</v>
      </c>
      <c r="E351" s="393">
        <f t="shared" si="28"/>
        <v>0</v>
      </c>
      <c r="F351" s="392">
        <f t="shared" si="31"/>
        <v>0</v>
      </c>
      <c r="G351" s="392" t="e">
        <f>IF(AND(C351&lt;&gt;"",SUM(G$33:G350)&lt;E$24),$E$24/$E$29,0)</f>
        <v>#N/A</v>
      </c>
      <c r="H351" s="392">
        <f t="shared" si="32"/>
        <v>0</v>
      </c>
      <c r="I351" s="392">
        <f t="shared" si="34"/>
        <v>0</v>
      </c>
      <c r="J351" s="364" t="str">
        <f t="shared" si="33"/>
        <v>2048–2049</v>
      </c>
      <c r="L351" s="389"/>
      <c r="N351" s="387"/>
      <c r="Q351" s="385"/>
    </row>
    <row r="352" spans="1:17" ht="20.25" customHeight="1" x14ac:dyDescent="0.2">
      <c r="A352" s="395">
        <v>54455</v>
      </c>
      <c r="B352" s="383">
        <f t="shared" si="29"/>
        <v>0</v>
      </c>
      <c r="C352" s="384"/>
      <c r="D352" s="392">
        <f t="shared" si="30"/>
        <v>0</v>
      </c>
      <c r="E352" s="393">
        <f t="shared" si="28"/>
        <v>0</v>
      </c>
      <c r="F352" s="392">
        <f t="shared" si="31"/>
        <v>0</v>
      </c>
      <c r="G352" s="392" t="e">
        <f>IF(AND(C352&lt;&gt;"",SUM(G$33:G351)&lt;E$24),$E$24/$E$29,0)</f>
        <v>#N/A</v>
      </c>
      <c r="H352" s="392">
        <f t="shared" si="32"/>
        <v>0</v>
      </c>
      <c r="I352" s="392">
        <f t="shared" si="34"/>
        <v>0</v>
      </c>
      <c r="J352" s="364" t="str">
        <f t="shared" si="33"/>
        <v>2048–2049</v>
      </c>
      <c r="L352" s="389"/>
      <c r="N352" s="387"/>
      <c r="Q352" s="385"/>
    </row>
    <row r="353" spans="1:17" ht="20.25" customHeight="1" x14ac:dyDescent="0.2">
      <c r="A353" s="395">
        <v>54483</v>
      </c>
      <c r="B353" s="383">
        <f t="shared" si="29"/>
        <v>0</v>
      </c>
      <c r="C353" s="384"/>
      <c r="D353" s="392">
        <f t="shared" si="30"/>
        <v>0</v>
      </c>
      <c r="E353" s="393">
        <f t="shared" ref="E353:E416" si="35">C353-D353</f>
        <v>0</v>
      </c>
      <c r="F353" s="392">
        <f t="shared" si="31"/>
        <v>0</v>
      </c>
      <c r="G353" s="392" t="e">
        <f>IF(AND(C353&lt;&gt;"",SUM(G$33:G352)&lt;E$24),$E$24/$E$29,0)</f>
        <v>#N/A</v>
      </c>
      <c r="H353" s="392">
        <f t="shared" si="32"/>
        <v>0</v>
      </c>
      <c r="I353" s="392">
        <f t="shared" si="34"/>
        <v>0</v>
      </c>
      <c r="J353" s="364" t="str">
        <f t="shared" si="33"/>
        <v>2048–2049</v>
      </c>
      <c r="L353" s="389"/>
      <c r="N353" s="387"/>
      <c r="Q353" s="385"/>
    </row>
    <row r="354" spans="1:17" ht="20.25" customHeight="1" x14ac:dyDescent="0.2">
      <c r="A354" s="395">
        <v>54514</v>
      </c>
      <c r="B354" s="383">
        <f t="shared" ref="B354:B417" si="36">IF(C354&gt;0,C354*-1,C354)</f>
        <v>0</v>
      </c>
      <c r="C354" s="384"/>
      <c r="D354" s="392">
        <f t="shared" ref="D354:D417" si="37">IF(C354="",0,IF($E$15="Beginning",IF(C353&lt;&gt;"",$F353*$E$7/12,0),IF(C353&lt;&gt;"",$F353*$E$7/12,$E$22*$E$7/12)))</f>
        <v>0</v>
      </c>
      <c r="E354" s="393">
        <f t="shared" si="35"/>
        <v>0</v>
      </c>
      <c r="F354" s="392">
        <f t="shared" ref="F354:F417" si="38">IF(C354="",0,IF(C353="",$E$22-E354,IF(C354&lt;&gt;"",F353-E354)))</f>
        <v>0</v>
      </c>
      <c r="G354" s="392" t="e">
        <f>IF(AND(C354&lt;&gt;"",SUM(G$33:G353)&lt;E$24),$E$24/$E$29,0)</f>
        <v>#N/A</v>
      </c>
      <c r="H354" s="392">
        <f t="shared" ref="H354:H417" si="39">IF(C354&lt;&gt;"",G354+H353,0)</f>
        <v>0</v>
      </c>
      <c r="I354" s="392">
        <f t="shared" si="34"/>
        <v>0</v>
      </c>
      <c r="J354" s="364" t="str">
        <f t="shared" ref="J354:J417" si="40">IF(OR(MONTH(A354)=1,MONTH(A354)=2,MONTH(A354)=3,MONTH(A354)=4,MONTH(A354)=5,MONTH(A354)=6),YEAR(A354)-1&amp;"–"&amp;YEAR(A354),YEAR(A354)&amp;"–"&amp;YEAR(A354)+1)</f>
        <v>2048–2049</v>
      </c>
      <c r="L354" s="389"/>
      <c r="N354" s="387"/>
      <c r="Q354" s="385"/>
    </row>
    <row r="355" spans="1:17" ht="20.25" customHeight="1" x14ac:dyDescent="0.2">
      <c r="A355" s="395">
        <v>54544</v>
      </c>
      <c r="B355" s="383">
        <f t="shared" si="36"/>
        <v>0</v>
      </c>
      <c r="C355" s="384"/>
      <c r="D355" s="392">
        <f t="shared" si="37"/>
        <v>0</v>
      </c>
      <c r="E355" s="393">
        <f t="shared" si="35"/>
        <v>0</v>
      </c>
      <c r="F355" s="392">
        <f t="shared" si="38"/>
        <v>0</v>
      </c>
      <c r="G355" s="392" t="e">
        <f>IF(AND(C355&lt;&gt;"",SUM(G$33:G354)&lt;E$24),$E$24/$E$29,0)</f>
        <v>#N/A</v>
      </c>
      <c r="H355" s="392">
        <f t="shared" si="39"/>
        <v>0</v>
      </c>
      <c r="I355" s="392">
        <f t="shared" si="34"/>
        <v>0</v>
      </c>
      <c r="J355" s="364" t="str">
        <f t="shared" si="40"/>
        <v>2048–2049</v>
      </c>
      <c r="L355" s="389"/>
      <c r="N355" s="387"/>
      <c r="Q355" s="385"/>
    </row>
    <row r="356" spans="1:17" ht="20.25" customHeight="1" x14ac:dyDescent="0.2">
      <c r="A356" s="395">
        <v>54575</v>
      </c>
      <c r="B356" s="383">
        <f t="shared" si="36"/>
        <v>0</v>
      </c>
      <c r="C356" s="384"/>
      <c r="D356" s="392">
        <f t="shared" si="37"/>
        <v>0</v>
      </c>
      <c r="E356" s="393">
        <f t="shared" si="35"/>
        <v>0</v>
      </c>
      <c r="F356" s="392">
        <f t="shared" si="38"/>
        <v>0</v>
      </c>
      <c r="G356" s="392" t="e">
        <f>IF(AND(C356&lt;&gt;"",SUM(G$33:G355)&lt;E$24),$E$24/$E$29,0)</f>
        <v>#N/A</v>
      </c>
      <c r="H356" s="392">
        <f t="shared" si="39"/>
        <v>0</v>
      </c>
      <c r="I356" s="392">
        <f t="shared" ref="I356:I419" si="41">IF(C356&lt;&gt;"",$E$24-H356,0)</f>
        <v>0</v>
      </c>
      <c r="J356" s="364" t="str">
        <f t="shared" si="40"/>
        <v>2048–2049</v>
      </c>
      <c r="L356" s="389"/>
      <c r="N356" s="387"/>
      <c r="Q356" s="385"/>
    </row>
    <row r="357" spans="1:17" ht="20.25" customHeight="1" x14ac:dyDescent="0.2">
      <c r="A357" s="395">
        <v>54605</v>
      </c>
      <c r="B357" s="383">
        <f t="shared" si="36"/>
        <v>0</v>
      </c>
      <c r="C357" s="384"/>
      <c r="D357" s="392">
        <f t="shared" si="37"/>
        <v>0</v>
      </c>
      <c r="E357" s="393">
        <f t="shared" si="35"/>
        <v>0</v>
      </c>
      <c r="F357" s="392">
        <f t="shared" si="38"/>
        <v>0</v>
      </c>
      <c r="G357" s="392" t="e">
        <f>IF(AND(C357&lt;&gt;"",SUM(G$33:G356)&lt;E$24),$E$24/$E$29,0)</f>
        <v>#N/A</v>
      </c>
      <c r="H357" s="392">
        <f t="shared" si="39"/>
        <v>0</v>
      </c>
      <c r="I357" s="392">
        <f t="shared" si="41"/>
        <v>0</v>
      </c>
      <c r="J357" s="364" t="str">
        <f t="shared" si="40"/>
        <v>2049–2050</v>
      </c>
      <c r="L357" s="389"/>
      <c r="N357" s="387"/>
      <c r="Q357" s="385"/>
    </row>
    <row r="358" spans="1:17" ht="20.25" customHeight="1" x14ac:dyDescent="0.2">
      <c r="A358" s="395">
        <v>54636</v>
      </c>
      <c r="B358" s="383">
        <f t="shared" si="36"/>
        <v>0</v>
      </c>
      <c r="C358" s="384"/>
      <c r="D358" s="392">
        <f t="shared" si="37"/>
        <v>0</v>
      </c>
      <c r="E358" s="393">
        <f t="shared" si="35"/>
        <v>0</v>
      </c>
      <c r="F358" s="392">
        <f t="shared" si="38"/>
        <v>0</v>
      </c>
      <c r="G358" s="392" t="e">
        <f>IF(AND(C358&lt;&gt;"",SUM(G$33:G357)&lt;E$24),$E$24/$E$29,0)</f>
        <v>#N/A</v>
      </c>
      <c r="H358" s="392">
        <f t="shared" si="39"/>
        <v>0</v>
      </c>
      <c r="I358" s="392">
        <f t="shared" si="41"/>
        <v>0</v>
      </c>
      <c r="J358" s="364" t="str">
        <f t="shared" si="40"/>
        <v>2049–2050</v>
      </c>
      <c r="L358" s="389"/>
      <c r="N358" s="387"/>
      <c r="Q358" s="385"/>
    </row>
    <row r="359" spans="1:17" ht="20.25" customHeight="1" x14ac:dyDescent="0.2">
      <c r="A359" s="395">
        <v>54667</v>
      </c>
      <c r="B359" s="383">
        <f t="shared" si="36"/>
        <v>0</v>
      </c>
      <c r="C359" s="384"/>
      <c r="D359" s="392">
        <f t="shared" si="37"/>
        <v>0</v>
      </c>
      <c r="E359" s="393">
        <f t="shared" si="35"/>
        <v>0</v>
      </c>
      <c r="F359" s="392">
        <f t="shared" si="38"/>
        <v>0</v>
      </c>
      <c r="G359" s="392" t="e">
        <f>IF(AND(C359&lt;&gt;"",SUM(G$33:G358)&lt;E$24),$E$24/$E$29,0)</f>
        <v>#N/A</v>
      </c>
      <c r="H359" s="392">
        <f t="shared" si="39"/>
        <v>0</v>
      </c>
      <c r="I359" s="392">
        <f t="shared" si="41"/>
        <v>0</v>
      </c>
      <c r="J359" s="364" t="str">
        <f t="shared" si="40"/>
        <v>2049–2050</v>
      </c>
      <c r="L359" s="389"/>
      <c r="N359" s="387"/>
      <c r="Q359" s="385"/>
    </row>
    <row r="360" spans="1:17" ht="20.25" customHeight="1" x14ac:dyDescent="0.2">
      <c r="A360" s="395">
        <v>54697</v>
      </c>
      <c r="B360" s="383">
        <f t="shared" si="36"/>
        <v>0</v>
      </c>
      <c r="C360" s="384"/>
      <c r="D360" s="392">
        <f t="shared" si="37"/>
        <v>0</v>
      </c>
      <c r="E360" s="393">
        <f t="shared" si="35"/>
        <v>0</v>
      </c>
      <c r="F360" s="392">
        <f t="shared" si="38"/>
        <v>0</v>
      </c>
      <c r="G360" s="392" t="e">
        <f>IF(AND(C360&lt;&gt;"",SUM(G$33:G359)&lt;E$24),$E$24/$E$29,0)</f>
        <v>#N/A</v>
      </c>
      <c r="H360" s="392">
        <f t="shared" si="39"/>
        <v>0</v>
      </c>
      <c r="I360" s="392">
        <f t="shared" si="41"/>
        <v>0</v>
      </c>
      <c r="J360" s="364" t="str">
        <f t="shared" si="40"/>
        <v>2049–2050</v>
      </c>
      <c r="L360" s="389"/>
      <c r="N360" s="387"/>
      <c r="Q360" s="385"/>
    </row>
    <row r="361" spans="1:17" ht="20.25" customHeight="1" x14ac:dyDescent="0.2">
      <c r="A361" s="395">
        <v>54728</v>
      </c>
      <c r="B361" s="383">
        <f t="shared" si="36"/>
        <v>0</v>
      </c>
      <c r="C361" s="384"/>
      <c r="D361" s="392">
        <f t="shared" si="37"/>
        <v>0</v>
      </c>
      <c r="E361" s="393">
        <f t="shared" si="35"/>
        <v>0</v>
      </c>
      <c r="F361" s="392">
        <f t="shared" si="38"/>
        <v>0</v>
      </c>
      <c r="G361" s="392" t="e">
        <f>IF(AND(C361&lt;&gt;"",SUM(G$33:G360)&lt;E$24),$E$24/$E$29,0)</f>
        <v>#N/A</v>
      </c>
      <c r="H361" s="392">
        <f t="shared" si="39"/>
        <v>0</v>
      </c>
      <c r="I361" s="392">
        <f t="shared" si="41"/>
        <v>0</v>
      </c>
      <c r="J361" s="364" t="str">
        <f t="shared" si="40"/>
        <v>2049–2050</v>
      </c>
      <c r="L361" s="389"/>
      <c r="N361" s="387"/>
      <c r="Q361" s="385"/>
    </row>
    <row r="362" spans="1:17" ht="20.25" customHeight="1" x14ac:dyDescent="0.2">
      <c r="A362" s="395">
        <v>54758</v>
      </c>
      <c r="B362" s="383">
        <f t="shared" si="36"/>
        <v>0</v>
      </c>
      <c r="C362" s="384"/>
      <c r="D362" s="392">
        <f t="shared" si="37"/>
        <v>0</v>
      </c>
      <c r="E362" s="393">
        <f t="shared" si="35"/>
        <v>0</v>
      </c>
      <c r="F362" s="392">
        <f t="shared" si="38"/>
        <v>0</v>
      </c>
      <c r="G362" s="392" t="e">
        <f>IF(AND(C362&lt;&gt;"",SUM(G$33:G361)&lt;E$24),$E$24/$E$29,0)</f>
        <v>#N/A</v>
      </c>
      <c r="H362" s="392">
        <f t="shared" si="39"/>
        <v>0</v>
      </c>
      <c r="I362" s="392">
        <f t="shared" si="41"/>
        <v>0</v>
      </c>
      <c r="J362" s="364" t="str">
        <f t="shared" si="40"/>
        <v>2049–2050</v>
      </c>
      <c r="L362" s="389"/>
      <c r="N362" s="387"/>
      <c r="Q362" s="385"/>
    </row>
    <row r="363" spans="1:17" ht="20.25" customHeight="1" x14ac:dyDescent="0.2">
      <c r="A363" s="395">
        <v>54789</v>
      </c>
      <c r="B363" s="383">
        <f t="shared" si="36"/>
        <v>0</v>
      </c>
      <c r="C363" s="384"/>
      <c r="D363" s="392">
        <f t="shared" si="37"/>
        <v>0</v>
      </c>
      <c r="E363" s="393">
        <f t="shared" si="35"/>
        <v>0</v>
      </c>
      <c r="F363" s="392">
        <f t="shared" si="38"/>
        <v>0</v>
      </c>
      <c r="G363" s="392" t="e">
        <f>IF(AND(C363&lt;&gt;"",SUM(G$33:G362)&lt;E$24),$E$24/$E$29,0)</f>
        <v>#N/A</v>
      </c>
      <c r="H363" s="392">
        <f t="shared" si="39"/>
        <v>0</v>
      </c>
      <c r="I363" s="392">
        <f t="shared" si="41"/>
        <v>0</v>
      </c>
      <c r="J363" s="364" t="str">
        <f t="shared" si="40"/>
        <v>2049–2050</v>
      </c>
      <c r="L363" s="389"/>
      <c r="N363" s="387"/>
      <c r="Q363" s="385"/>
    </row>
    <row r="364" spans="1:17" ht="20.25" customHeight="1" x14ac:dyDescent="0.2">
      <c r="A364" s="395">
        <v>54820</v>
      </c>
      <c r="B364" s="383">
        <f t="shared" si="36"/>
        <v>0</v>
      </c>
      <c r="C364" s="384"/>
      <c r="D364" s="392">
        <f t="shared" si="37"/>
        <v>0</v>
      </c>
      <c r="E364" s="393">
        <f t="shared" si="35"/>
        <v>0</v>
      </c>
      <c r="F364" s="392">
        <f t="shared" si="38"/>
        <v>0</v>
      </c>
      <c r="G364" s="392" t="e">
        <f>IF(AND(C364&lt;&gt;"",SUM(G$33:G363)&lt;E$24),$E$24/$E$29,0)</f>
        <v>#N/A</v>
      </c>
      <c r="H364" s="392">
        <f t="shared" si="39"/>
        <v>0</v>
      </c>
      <c r="I364" s="392">
        <f t="shared" si="41"/>
        <v>0</v>
      </c>
      <c r="J364" s="364" t="str">
        <f t="shared" si="40"/>
        <v>2049–2050</v>
      </c>
      <c r="L364" s="389"/>
      <c r="N364" s="387"/>
      <c r="Q364" s="385"/>
    </row>
    <row r="365" spans="1:17" ht="20.25" customHeight="1" x14ac:dyDescent="0.2">
      <c r="A365" s="395">
        <v>54848</v>
      </c>
      <c r="B365" s="383">
        <f t="shared" si="36"/>
        <v>0</v>
      </c>
      <c r="C365" s="384"/>
      <c r="D365" s="392">
        <f t="shared" si="37"/>
        <v>0</v>
      </c>
      <c r="E365" s="393">
        <f t="shared" si="35"/>
        <v>0</v>
      </c>
      <c r="F365" s="392">
        <f t="shared" si="38"/>
        <v>0</v>
      </c>
      <c r="G365" s="392" t="e">
        <f>IF(AND(C365&lt;&gt;"",SUM(G$33:G364)&lt;E$24),$E$24/$E$29,0)</f>
        <v>#N/A</v>
      </c>
      <c r="H365" s="392">
        <f t="shared" si="39"/>
        <v>0</v>
      </c>
      <c r="I365" s="392">
        <f t="shared" si="41"/>
        <v>0</v>
      </c>
      <c r="J365" s="364" t="str">
        <f t="shared" si="40"/>
        <v>2049–2050</v>
      </c>
      <c r="L365" s="389"/>
      <c r="N365" s="387"/>
      <c r="Q365" s="385"/>
    </row>
    <row r="366" spans="1:17" ht="20.25" customHeight="1" x14ac:dyDescent="0.2">
      <c r="A366" s="395">
        <v>54879</v>
      </c>
      <c r="B366" s="383">
        <f t="shared" si="36"/>
        <v>0</v>
      </c>
      <c r="C366" s="384"/>
      <c r="D366" s="392">
        <f t="shared" si="37"/>
        <v>0</v>
      </c>
      <c r="E366" s="393">
        <f t="shared" si="35"/>
        <v>0</v>
      </c>
      <c r="F366" s="392">
        <f t="shared" si="38"/>
        <v>0</v>
      </c>
      <c r="G366" s="392" t="e">
        <f>IF(AND(C366&lt;&gt;"",SUM(G$33:G365)&lt;E$24),$E$24/$E$29,0)</f>
        <v>#N/A</v>
      </c>
      <c r="H366" s="392">
        <f t="shared" si="39"/>
        <v>0</v>
      </c>
      <c r="I366" s="392">
        <f t="shared" si="41"/>
        <v>0</v>
      </c>
      <c r="J366" s="364" t="str">
        <f t="shared" si="40"/>
        <v>2049–2050</v>
      </c>
      <c r="L366" s="389"/>
      <c r="N366" s="387"/>
      <c r="Q366" s="385"/>
    </row>
    <row r="367" spans="1:17" ht="20.25" customHeight="1" x14ac:dyDescent="0.2">
      <c r="A367" s="395">
        <v>54909</v>
      </c>
      <c r="B367" s="383">
        <f t="shared" si="36"/>
        <v>0</v>
      </c>
      <c r="C367" s="384"/>
      <c r="D367" s="392">
        <f t="shared" si="37"/>
        <v>0</v>
      </c>
      <c r="E367" s="393">
        <f t="shared" si="35"/>
        <v>0</v>
      </c>
      <c r="F367" s="392">
        <f t="shared" si="38"/>
        <v>0</v>
      </c>
      <c r="G367" s="392" t="e">
        <f>IF(AND(C367&lt;&gt;"",SUM(G$33:G366)&lt;E$24),$E$24/$E$29,0)</f>
        <v>#N/A</v>
      </c>
      <c r="H367" s="392">
        <f t="shared" si="39"/>
        <v>0</v>
      </c>
      <c r="I367" s="392">
        <f t="shared" si="41"/>
        <v>0</v>
      </c>
      <c r="J367" s="364" t="str">
        <f t="shared" si="40"/>
        <v>2049–2050</v>
      </c>
      <c r="L367" s="389"/>
      <c r="N367" s="387"/>
      <c r="Q367" s="385"/>
    </row>
    <row r="368" spans="1:17" ht="20.25" customHeight="1" x14ac:dyDescent="0.2">
      <c r="A368" s="395">
        <v>54940</v>
      </c>
      <c r="B368" s="383">
        <f t="shared" si="36"/>
        <v>0</v>
      </c>
      <c r="C368" s="384"/>
      <c r="D368" s="392">
        <f t="shared" si="37"/>
        <v>0</v>
      </c>
      <c r="E368" s="393">
        <f t="shared" si="35"/>
        <v>0</v>
      </c>
      <c r="F368" s="392">
        <f t="shared" si="38"/>
        <v>0</v>
      </c>
      <c r="G368" s="392" t="e">
        <f>IF(AND(C368&lt;&gt;"",SUM(G$33:G367)&lt;E$24),$E$24/$E$29,0)</f>
        <v>#N/A</v>
      </c>
      <c r="H368" s="392">
        <f t="shared" si="39"/>
        <v>0</v>
      </c>
      <c r="I368" s="392">
        <f t="shared" si="41"/>
        <v>0</v>
      </c>
      <c r="J368" s="364" t="str">
        <f t="shared" si="40"/>
        <v>2049–2050</v>
      </c>
      <c r="L368" s="389"/>
      <c r="N368" s="387"/>
      <c r="Q368" s="385"/>
    </row>
    <row r="369" spans="1:17" ht="20.25" customHeight="1" x14ac:dyDescent="0.2">
      <c r="A369" s="395">
        <v>54970</v>
      </c>
      <c r="B369" s="383">
        <f t="shared" si="36"/>
        <v>0</v>
      </c>
      <c r="C369" s="384"/>
      <c r="D369" s="392">
        <f t="shared" si="37"/>
        <v>0</v>
      </c>
      <c r="E369" s="393">
        <f t="shared" si="35"/>
        <v>0</v>
      </c>
      <c r="F369" s="392">
        <f t="shared" si="38"/>
        <v>0</v>
      </c>
      <c r="G369" s="392" t="e">
        <f>IF(AND(C369&lt;&gt;"",SUM(G$33:G368)&lt;E$24),$E$24/$E$29,0)</f>
        <v>#N/A</v>
      </c>
      <c r="H369" s="392">
        <f t="shared" si="39"/>
        <v>0</v>
      </c>
      <c r="I369" s="392">
        <f t="shared" si="41"/>
        <v>0</v>
      </c>
      <c r="J369" s="364" t="str">
        <f t="shared" si="40"/>
        <v>2050–2051</v>
      </c>
      <c r="L369" s="389"/>
      <c r="N369" s="387"/>
      <c r="Q369" s="385"/>
    </row>
    <row r="370" spans="1:17" ht="20.25" customHeight="1" x14ac:dyDescent="0.2">
      <c r="A370" s="395">
        <v>55001</v>
      </c>
      <c r="B370" s="383">
        <f t="shared" si="36"/>
        <v>0</v>
      </c>
      <c r="C370" s="384"/>
      <c r="D370" s="392">
        <f t="shared" si="37"/>
        <v>0</v>
      </c>
      <c r="E370" s="393">
        <f t="shared" si="35"/>
        <v>0</v>
      </c>
      <c r="F370" s="392">
        <f t="shared" si="38"/>
        <v>0</v>
      </c>
      <c r="G370" s="392" t="e">
        <f>IF(AND(C370&lt;&gt;"",SUM(G$33:G369)&lt;E$24),$E$24/$E$29,0)</f>
        <v>#N/A</v>
      </c>
      <c r="H370" s="392">
        <f t="shared" si="39"/>
        <v>0</v>
      </c>
      <c r="I370" s="392">
        <f t="shared" si="41"/>
        <v>0</v>
      </c>
      <c r="J370" s="364" t="str">
        <f t="shared" si="40"/>
        <v>2050–2051</v>
      </c>
      <c r="L370" s="389"/>
      <c r="N370" s="387"/>
      <c r="Q370" s="385"/>
    </row>
    <row r="371" spans="1:17" ht="20.25" customHeight="1" x14ac:dyDescent="0.2">
      <c r="A371" s="395">
        <v>55032</v>
      </c>
      <c r="B371" s="383">
        <f t="shared" si="36"/>
        <v>0</v>
      </c>
      <c r="C371" s="384"/>
      <c r="D371" s="392">
        <f t="shared" si="37"/>
        <v>0</v>
      </c>
      <c r="E371" s="393">
        <f t="shared" si="35"/>
        <v>0</v>
      </c>
      <c r="F371" s="392">
        <f t="shared" si="38"/>
        <v>0</v>
      </c>
      <c r="G371" s="392" t="e">
        <f>IF(AND(C371&lt;&gt;"",SUM(G$33:G370)&lt;E$24),$E$24/$E$29,0)</f>
        <v>#N/A</v>
      </c>
      <c r="H371" s="392">
        <f t="shared" si="39"/>
        <v>0</v>
      </c>
      <c r="I371" s="392">
        <f t="shared" si="41"/>
        <v>0</v>
      </c>
      <c r="J371" s="364" t="str">
        <f t="shared" si="40"/>
        <v>2050–2051</v>
      </c>
      <c r="L371" s="389"/>
      <c r="N371" s="387"/>
      <c r="Q371" s="385"/>
    </row>
    <row r="372" spans="1:17" ht="20.25" customHeight="1" x14ac:dyDescent="0.2">
      <c r="A372" s="395">
        <v>55062</v>
      </c>
      <c r="B372" s="383">
        <f t="shared" si="36"/>
        <v>0</v>
      </c>
      <c r="C372" s="384"/>
      <c r="D372" s="392">
        <f t="shared" si="37"/>
        <v>0</v>
      </c>
      <c r="E372" s="393">
        <f t="shared" si="35"/>
        <v>0</v>
      </c>
      <c r="F372" s="392">
        <f t="shared" si="38"/>
        <v>0</v>
      </c>
      <c r="G372" s="392" t="e">
        <f>IF(AND(C372&lt;&gt;"",SUM(G$33:G371)&lt;E$24),$E$24/$E$29,0)</f>
        <v>#N/A</v>
      </c>
      <c r="H372" s="392">
        <f t="shared" si="39"/>
        <v>0</v>
      </c>
      <c r="I372" s="392">
        <f t="shared" si="41"/>
        <v>0</v>
      </c>
      <c r="J372" s="364" t="str">
        <f t="shared" si="40"/>
        <v>2050–2051</v>
      </c>
      <c r="L372" s="389"/>
      <c r="N372" s="387"/>
      <c r="Q372" s="385"/>
    </row>
    <row r="373" spans="1:17" ht="20.25" customHeight="1" x14ac:dyDescent="0.2">
      <c r="A373" s="395">
        <v>55093</v>
      </c>
      <c r="B373" s="383">
        <f t="shared" si="36"/>
        <v>0</v>
      </c>
      <c r="C373" s="384"/>
      <c r="D373" s="392">
        <f t="shared" si="37"/>
        <v>0</v>
      </c>
      <c r="E373" s="393">
        <f t="shared" si="35"/>
        <v>0</v>
      </c>
      <c r="F373" s="392">
        <f t="shared" si="38"/>
        <v>0</v>
      </c>
      <c r="G373" s="392" t="e">
        <f>IF(AND(C373&lt;&gt;"",SUM(G$33:G372)&lt;E$24),$E$24/$E$29,0)</f>
        <v>#N/A</v>
      </c>
      <c r="H373" s="392">
        <f t="shared" si="39"/>
        <v>0</v>
      </c>
      <c r="I373" s="392">
        <f t="shared" si="41"/>
        <v>0</v>
      </c>
      <c r="J373" s="364" t="str">
        <f t="shared" si="40"/>
        <v>2050–2051</v>
      </c>
      <c r="L373" s="389"/>
      <c r="N373" s="387"/>
      <c r="Q373" s="385"/>
    </row>
    <row r="374" spans="1:17" ht="20.25" customHeight="1" x14ac:dyDescent="0.2">
      <c r="A374" s="395">
        <v>55123</v>
      </c>
      <c r="B374" s="383">
        <f t="shared" si="36"/>
        <v>0</v>
      </c>
      <c r="C374" s="384"/>
      <c r="D374" s="392">
        <f t="shared" si="37"/>
        <v>0</v>
      </c>
      <c r="E374" s="393">
        <f t="shared" si="35"/>
        <v>0</v>
      </c>
      <c r="F374" s="392">
        <f t="shared" si="38"/>
        <v>0</v>
      </c>
      <c r="G374" s="392" t="e">
        <f>IF(AND(C374&lt;&gt;"",SUM(G$33:G373)&lt;E$24),$E$24/$E$29,0)</f>
        <v>#N/A</v>
      </c>
      <c r="H374" s="392">
        <f t="shared" si="39"/>
        <v>0</v>
      </c>
      <c r="I374" s="392">
        <f t="shared" si="41"/>
        <v>0</v>
      </c>
      <c r="J374" s="364" t="str">
        <f t="shared" si="40"/>
        <v>2050–2051</v>
      </c>
      <c r="L374" s="389"/>
      <c r="N374" s="387"/>
      <c r="Q374" s="385"/>
    </row>
    <row r="375" spans="1:17" ht="20.25" customHeight="1" x14ac:dyDescent="0.2">
      <c r="A375" s="395">
        <v>55154</v>
      </c>
      <c r="B375" s="383">
        <f t="shared" si="36"/>
        <v>0</v>
      </c>
      <c r="C375" s="384"/>
      <c r="D375" s="392">
        <f t="shared" si="37"/>
        <v>0</v>
      </c>
      <c r="E375" s="393">
        <f t="shared" si="35"/>
        <v>0</v>
      </c>
      <c r="F375" s="392">
        <f t="shared" si="38"/>
        <v>0</v>
      </c>
      <c r="G375" s="392" t="e">
        <f>IF(AND(C375&lt;&gt;"",SUM(G$33:G374)&lt;E$24),$E$24/$E$29,0)</f>
        <v>#N/A</v>
      </c>
      <c r="H375" s="392">
        <f t="shared" si="39"/>
        <v>0</v>
      </c>
      <c r="I375" s="392">
        <f t="shared" si="41"/>
        <v>0</v>
      </c>
      <c r="J375" s="364" t="str">
        <f t="shared" si="40"/>
        <v>2050–2051</v>
      </c>
      <c r="L375" s="389"/>
      <c r="N375" s="387"/>
      <c r="Q375" s="385"/>
    </row>
    <row r="376" spans="1:17" ht="20.25" customHeight="1" x14ac:dyDescent="0.2">
      <c r="A376" s="395">
        <v>55185</v>
      </c>
      <c r="B376" s="383">
        <f t="shared" si="36"/>
        <v>0</v>
      </c>
      <c r="C376" s="384"/>
      <c r="D376" s="392">
        <f t="shared" si="37"/>
        <v>0</v>
      </c>
      <c r="E376" s="393">
        <f t="shared" si="35"/>
        <v>0</v>
      </c>
      <c r="F376" s="392">
        <f t="shared" si="38"/>
        <v>0</v>
      </c>
      <c r="G376" s="392" t="e">
        <f>IF(AND(C376&lt;&gt;"",SUM(G$33:G375)&lt;E$24),$E$24/$E$29,0)</f>
        <v>#N/A</v>
      </c>
      <c r="H376" s="392">
        <f t="shared" si="39"/>
        <v>0</v>
      </c>
      <c r="I376" s="392">
        <f t="shared" si="41"/>
        <v>0</v>
      </c>
      <c r="J376" s="364" t="str">
        <f t="shared" si="40"/>
        <v>2050–2051</v>
      </c>
      <c r="L376" s="389"/>
      <c r="N376" s="387"/>
      <c r="Q376" s="385"/>
    </row>
    <row r="377" spans="1:17" ht="20.25" customHeight="1" x14ac:dyDescent="0.2">
      <c r="A377" s="395">
        <v>55213</v>
      </c>
      <c r="B377" s="383">
        <f t="shared" si="36"/>
        <v>0</v>
      </c>
      <c r="C377" s="384"/>
      <c r="D377" s="392">
        <f t="shared" si="37"/>
        <v>0</v>
      </c>
      <c r="E377" s="393">
        <f t="shared" si="35"/>
        <v>0</v>
      </c>
      <c r="F377" s="392">
        <f t="shared" si="38"/>
        <v>0</v>
      </c>
      <c r="G377" s="392" t="e">
        <f>IF(AND(C377&lt;&gt;"",SUM(G$33:G376)&lt;E$24),$E$24/$E$29,0)</f>
        <v>#N/A</v>
      </c>
      <c r="H377" s="392">
        <f t="shared" si="39"/>
        <v>0</v>
      </c>
      <c r="I377" s="392">
        <f t="shared" si="41"/>
        <v>0</v>
      </c>
      <c r="J377" s="364" t="str">
        <f t="shared" si="40"/>
        <v>2050–2051</v>
      </c>
      <c r="L377" s="389"/>
      <c r="N377" s="387"/>
      <c r="Q377" s="385"/>
    </row>
    <row r="378" spans="1:17" ht="20.25" customHeight="1" x14ac:dyDescent="0.2">
      <c r="A378" s="395">
        <v>55244</v>
      </c>
      <c r="B378" s="383">
        <f t="shared" si="36"/>
        <v>0</v>
      </c>
      <c r="C378" s="384"/>
      <c r="D378" s="392">
        <f t="shared" si="37"/>
        <v>0</v>
      </c>
      <c r="E378" s="393">
        <f t="shared" si="35"/>
        <v>0</v>
      </c>
      <c r="F378" s="392">
        <f t="shared" si="38"/>
        <v>0</v>
      </c>
      <c r="G378" s="392" t="e">
        <f>IF(AND(C378&lt;&gt;"",SUM(G$33:G377)&lt;E$24),$E$24/$E$29,0)</f>
        <v>#N/A</v>
      </c>
      <c r="H378" s="392">
        <f t="shared" si="39"/>
        <v>0</v>
      </c>
      <c r="I378" s="392">
        <f t="shared" si="41"/>
        <v>0</v>
      </c>
      <c r="J378" s="364" t="str">
        <f t="shared" si="40"/>
        <v>2050–2051</v>
      </c>
      <c r="L378" s="389"/>
      <c r="N378" s="387"/>
      <c r="Q378" s="385"/>
    </row>
    <row r="379" spans="1:17" ht="20.25" customHeight="1" x14ac:dyDescent="0.2">
      <c r="A379" s="395">
        <v>55274</v>
      </c>
      <c r="B379" s="383">
        <f t="shared" si="36"/>
        <v>0</v>
      </c>
      <c r="C379" s="384"/>
      <c r="D379" s="392">
        <f t="shared" si="37"/>
        <v>0</v>
      </c>
      <c r="E379" s="393">
        <f t="shared" si="35"/>
        <v>0</v>
      </c>
      <c r="F379" s="392">
        <f t="shared" si="38"/>
        <v>0</v>
      </c>
      <c r="G379" s="392" t="e">
        <f>IF(AND(C379&lt;&gt;"",SUM(G$33:G378)&lt;E$24),$E$24/$E$29,0)</f>
        <v>#N/A</v>
      </c>
      <c r="H379" s="392">
        <f t="shared" si="39"/>
        <v>0</v>
      </c>
      <c r="I379" s="392">
        <f t="shared" si="41"/>
        <v>0</v>
      </c>
      <c r="J379" s="364" t="str">
        <f t="shared" si="40"/>
        <v>2050–2051</v>
      </c>
      <c r="L379" s="389"/>
      <c r="N379" s="387"/>
      <c r="Q379" s="385"/>
    </row>
    <row r="380" spans="1:17" ht="20.25" customHeight="1" x14ac:dyDescent="0.2">
      <c r="A380" s="395">
        <v>55305</v>
      </c>
      <c r="B380" s="383">
        <f t="shared" si="36"/>
        <v>0</v>
      </c>
      <c r="C380" s="384"/>
      <c r="D380" s="392">
        <f t="shared" si="37"/>
        <v>0</v>
      </c>
      <c r="E380" s="393">
        <f t="shared" si="35"/>
        <v>0</v>
      </c>
      <c r="F380" s="392">
        <f t="shared" si="38"/>
        <v>0</v>
      </c>
      <c r="G380" s="392" t="e">
        <f>IF(AND(C380&lt;&gt;"",SUM(G$33:G379)&lt;E$24),$E$24/$E$29,0)</f>
        <v>#N/A</v>
      </c>
      <c r="H380" s="392">
        <f t="shared" si="39"/>
        <v>0</v>
      </c>
      <c r="I380" s="392">
        <f t="shared" si="41"/>
        <v>0</v>
      </c>
      <c r="J380" s="364" t="str">
        <f t="shared" si="40"/>
        <v>2050–2051</v>
      </c>
      <c r="L380" s="389"/>
      <c r="N380" s="387"/>
      <c r="Q380" s="385"/>
    </row>
    <row r="381" spans="1:17" ht="20.25" customHeight="1" x14ac:dyDescent="0.2">
      <c r="A381" s="395">
        <v>55335</v>
      </c>
      <c r="B381" s="383">
        <f t="shared" si="36"/>
        <v>0</v>
      </c>
      <c r="C381" s="384"/>
      <c r="D381" s="392">
        <f t="shared" si="37"/>
        <v>0</v>
      </c>
      <c r="E381" s="393">
        <f t="shared" si="35"/>
        <v>0</v>
      </c>
      <c r="F381" s="392">
        <f t="shared" si="38"/>
        <v>0</v>
      </c>
      <c r="G381" s="392" t="e">
        <f>IF(AND(C381&lt;&gt;"",SUM(G$33:G380)&lt;E$24),$E$24/$E$29,0)</f>
        <v>#N/A</v>
      </c>
      <c r="H381" s="392">
        <f t="shared" si="39"/>
        <v>0</v>
      </c>
      <c r="I381" s="392">
        <f t="shared" si="41"/>
        <v>0</v>
      </c>
      <c r="J381" s="364" t="str">
        <f t="shared" si="40"/>
        <v>2051–2052</v>
      </c>
      <c r="L381" s="389"/>
      <c r="N381" s="387"/>
      <c r="Q381" s="385"/>
    </row>
    <row r="382" spans="1:17" ht="20.25" customHeight="1" x14ac:dyDescent="0.2">
      <c r="A382" s="395">
        <v>55366</v>
      </c>
      <c r="B382" s="383">
        <f t="shared" si="36"/>
        <v>0</v>
      </c>
      <c r="C382" s="384"/>
      <c r="D382" s="392">
        <f t="shared" si="37"/>
        <v>0</v>
      </c>
      <c r="E382" s="393">
        <f t="shared" si="35"/>
        <v>0</v>
      </c>
      <c r="F382" s="392">
        <f t="shared" si="38"/>
        <v>0</v>
      </c>
      <c r="G382" s="392" t="e">
        <f>IF(AND(C382&lt;&gt;"",SUM(G$33:G381)&lt;E$24),$E$24/$E$29,0)</f>
        <v>#N/A</v>
      </c>
      <c r="H382" s="392">
        <f t="shared" si="39"/>
        <v>0</v>
      </c>
      <c r="I382" s="392">
        <f t="shared" si="41"/>
        <v>0</v>
      </c>
      <c r="J382" s="364" t="str">
        <f t="shared" si="40"/>
        <v>2051–2052</v>
      </c>
      <c r="L382" s="389"/>
      <c r="N382" s="387"/>
      <c r="Q382" s="385"/>
    </row>
    <row r="383" spans="1:17" ht="20.25" customHeight="1" x14ac:dyDescent="0.2">
      <c r="A383" s="395">
        <v>55397</v>
      </c>
      <c r="B383" s="383">
        <f t="shared" si="36"/>
        <v>0</v>
      </c>
      <c r="C383" s="384"/>
      <c r="D383" s="392">
        <f t="shared" si="37"/>
        <v>0</v>
      </c>
      <c r="E383" s="393">
        <f t="shared" si="35"/>
        <v>0</v>
      </c>
      <c r="F383" s="392">
        <f t="shared" si="38"/>
        <v>0</v>
      </c>
      <c r="G383" s="392" t="e">
        <f>IF(AND(C383&lt;&gt;"",SUM(G$33:G382)&lt;E$24),$E$24/$E$29,0)</f>
        <v>#N/A</v>
      </c>
      <c r="H383" s="392">
        <f t="shared" si="39"/>
        <v>0</v>
      </c>
      <c r="I383" s="392">
        <f t="shared" si="41"/>
        <v>0</v>
      </c>
      <c r="J383" s="364" t="str">
        <f t="shared" si="40"/>
        <v>2051–2052</v>
      </c>
      <c r="L383" s="389"/>
      <c r="N383" s="387"/>
      <c r="Q383" s="385"/>
    </row>
    <row r="384" spans="1:17" ht="20.25" customHeight="1" x14ac:dyDescent="0.2">
      <c r="A384" s="395">
        <v>55427</v>
      </c>
      <c r="B384" s="383">
        <f t="shared" si="36"/>
        <v>0</v>
      </c>
      <c r="C384" s="384"/>
      <c r="D384" s="392">
        <f t="shared" si="37"/>
        <v>0</v>
      </c>
      <c r="E384" s="393">
        <f t="shared" si="35"/>
        <v>0</v>
      </c>
      <c r="F384" s="392">
        <f t="shared" si="38"/>
        <v>0</v>
      </c>
      <c r="G384" s="392" t="e">
        <f>IF(AND(C384&lt;&gt;"",SUM(G$33:G383)&lt;E$24),$E$24/$E$29,0)</f>
        <v>#N/A</v>
      </c>
      <c r="H384" s="392">
        <f t="shared" si="39"/>
        <v>0</v>
      </c>
      <c r="I384" s="392">
        <f t="shared" si="41"/>
        <v>0</v>
      </c>
      <c r="J384" s="364" t="str">
        <f t="shared" si="40"/>
        <v>2051–2052</v>
      </c>
      <c r="L384" s="389"/>
      <c r="N384" s="387"/>
      <c r="Q384" s="385"/>
    </row>
    <row r="385" spans="1:17" ht="20.25" customHeight="1" x14ac:dyDescent="0.2">
      <c r="A385" s="395">
        <v>55458</v>
      </c>
      <c r="B385" s="383">
        <f t="shared" si="36"/>
        <v>0</v>
      </c>
      <c r="C385" s="384"/>
      <c r="D385" s="392">
        <f t="shared" si="37"/>
        <v>0</v>
      </c>
      <c r="E385" s="393">
        <f t="shared" si="35"/>
        <v>0</v>
      </c>
      <c r="F385" s="392">
        <f t="shared" si="38"/>
        <v>0</v>
      </c>
      <c r="G385" s="392" t="e">
        <f>IF(AND(C385&lt;&gt;"",SUM(G$33:G384)&lt;E$24),$E$24/$E$29,0)</f>
        <v>#N/A</v>
      </c>
      <c r="H385" s="392">
        <f t="shared" si="39"/>
        <v>0</v>
      </c>
      <c r="I385" s="392">
        <f t="shared" si="41"/>
        <v>0</v>
      </c>
      <c r="J385" s="364" t="str">
        <f t="shared" si="40"/>
        <v>2051–2052</v>
      </c>
      <c r="L385" s="389"/>
      <c r="N385" s="387"/>
      <c r="Q385" s="385"/>
    </row>
    <row r="386" spans="1:17" ht="20.25" customHeight="1" x14ac:dyDescent="0.2">
      <c r="A386" s="395">
        <v>55488</v>
      </c>
      <c r="B386" s="383">
        <f t="shared" si="36"/>
        <v>0</v>
      </c>
      <c r="C386" s="384"/>
      <c r="D386" s="392">
        <f t="shared" si="37"/>
        <v>0</v>
      </c>
      <c r="E386" s="393">
        <f t="shared" si="35"/>
        <v>0</v>
      </c>
      <c r="F386" s="392">
        <f t="shared" si="38"/>
        <v>0</v>
      </c>
      <c r="G386" s="392" t="e">
        <f>IF(AND(C386&lt;&gt;"",SUM(G$33:G385)&lt;E$24),$E$24/$E$29,0)</f>
        <v>#N/A</v>
      </c>
      <c r="H386" s="392">
        <f t="shared" si="39"/>
        <v>0</v>
      </c>
      <c r="I386" s="392">
        <f t="shared" si="41"/>
        <v>0</v>
      </c>
      <c r="J386" s="364" t="str">
        <f t="shared" si="40"/>
        <v>2051–2052</v>
      </c>
      <c r="L386" s="389"/>
      <c r="N386" s="387"/>
      <c r="Q386" s="385"/>
    </row>
    <row r="387" spans="1:17" ht="20.25" customHeight="1" x14ac:dyDescent="0.2">
      <c r="A387" s="395">
        <v>55519</v>
      </c>
      <c r="B387" s="383">
        <f t="shared" si="36"/>
        <v>0</v>
      </c>
      <c r="C387" s="384"/>
      <c r="D387" s="392">
        <f t="shared" si="37"/>
        <v>0</v>
      </c>
      <c r="E387" s="393">
        <f t="shared" si="35"/>
        <v>0</v>
      </c>
      <c r="F387" s="392">
        <f t="shared" si="38"/>
        <v>0</v>
      </c>
      <c r="G387" s="392" t="e">
        <f>IF(AND(C387&lt;&gt;"",SUM(G$33:G386)&lt;E$24),$E$24/$E$29,0)</f>
        <v>#N/A</v>
      </c>
      <c r="H387" s="392">
        <f t="shared" si="39"/>
        <v>0</v>
      </c>
      <c r="I387" s="392">
        <f t="shared" si="41"/>
        <v>0</v>
      </c>
      <c r="J387" s="364" t="str">
        <f t="shared" si="40"/>
        <v>2051–2052</v>
      </c>
      <c r="L387" s="389"/>
      <c r="N387" s="387"/>
      <c r="Q387" s="385"/>
    </row>
    <row r="388" spans="1:17" ht="20.25" customHeight="1" x14ac:dyDescent="0.2">
      <c r="A388" s="395">
        <v>55550</v>
      </c>
      <c r="B388" s="383">
        <f t="shared" si="36"/>
        <v>0</v>
      </c>
      <c r="C388" s="384"/>
      <c r="D388" s="392">
        <f t="shared" si="37"/>
        <v>0</v>
      </c>
      <c r="E388" s="393">
        <f t="shared" si="35"/>
        <v>0</v>
      </c>
      <c r="F388" s="392">
        <f t="shared" si="38"/>
        <v>0</v>
      </c>
      <c r="G388" s="392" t="e">
        <f>IF(AND(C388&lt;&gt;"",SUM(G$33:G387)&lt;E$24),$E$24/$E$29,0)</f>
        <v>#N/A</v>
      </c>
      <c r="H388" s="392">
        <f t="shared" si="39"/>
        <v>0</v>
      </c>
      <c r="I388" s="392">
        <f t="shared" si="41"/>
        <v>0</v>
      </c>
      <c r="J388" s="364" t="str">
        <f t="shared" si="40"/>
        <v>2051–2052</v>
      </c>
      <c r="L388" s="389"/>
      <c r="N388" s="387"/>
      <c r="Q388" s="385"/>
    </row>
    <row r="389" spans="1:17" ht="20.25" customHeight="1" x14ac:dyDescent="0.2">
      <c r="A389" s="395">
        <v>55579</v>
      </c>
      <c r="B389" s="383">
        <f t="shared" si="36"/>
        <v>0</v>
      </c>
      <c r="C389" s="384"/>
      <c r="D389" s="392">
        <f t="shared" si="37"/>
        <v>0</v>
      </c>
      <c r="E389" s="393">
        <f t="shared" si="35"/>
        <v>0</v>
      </c>
      <c r="F389" s="392">
        <f t="shared" si="38"/>
        <v>0</v>
      </c>
      <c r="G389" s="392" t="e">
        <f>IF(AND(C389&lt;&gt;"",SUM(G$33:G388)&lt;E$24),$E$24/$E$29,0)</f>
        <v>#N/A</v>
      </c>
      <c r="H389" s="392">
        <f t="shared" si="39"/>
        <v>0</v>
      </c>
      <c r="I389" s="392">
        <f t="shared" si="41"/>
        <v>0</v>
      </c>
      <c r="J389" s="364" t="str">
        <f t="shared" si="40"/>
        <v>2051–2052</v>
      </c>
      <c r="L389" s="389"/>
      <c r="N389" s="387"/>
      <c r="Q389" s="385"/>
    </row>
    <row r="390" spans="1:17" ht="20.25" customHeight="1" x14ac:dyDescent="0.2">
      <c r="A390" s="395">
        <v>55610</v>
      </c>
      <c r="B390" s="383">
        <f t="shared" si="36"/>
        <v>0</v>
      </c>
      <c r="C390" s="384"/>
      <c r="D390" s="392">
        <f t="shared" si="37"/>
        <v>0</v>
      </c>
      <c r="E390" s="393">
        <f t="shared" si="35"/>
        <v>0</v>
      </c>
      <c r="F390" s="392">
        <f t="shared" si="38"/>
        <v>0</v>
      </c>
      <c r="G390" s="392" t="e">
        <f>IF(AND(C390&lt;&gt;"",SUM(G$33:G389)&lt;E$24),$E$24/$E$29,0)</f>
        <v>#N/A</v>
      </c>
      <c r="H390" s="392">
        <f t="shared" si="39"/>
        <v>0</v>
      </c>
      <c r="I390" s="392">
        <f t="shared" si="41"/>
        <v>0</v>
      </c>
      <c r="J390" s="364" t="str">
        <f t="shared" si="40"/>
        <v>2051–2052</v>
      </c>
      <c r="L390" s="389"/>
      <c r="N390" s="387"/>
      <c r="Q390" s="385"/>
    </row>
    <row r="391" spans="1:17" ht="20.25" customHeight="1" x14ac:dyDescent="0.2">
      <c r="A391" s="395">
        <v>55640</v>
      </c>
      <c r="B391" s="383">
        <f t="shared" si="36"/>
        <v>0</v>
      </c>
      <c r="C391" s="384"/>
      <c r="D391" s="392">
        <f t="shared" si="37"/>
        <v>0</v>
      </c>
      <c r="E391" s="393">
        <f t="shared" si="35"/>
        <v>0</v>
      </c>
      <c r="F391" s="392">
        <f t="shared" si="38"/>
        <v>0</v>
      </c>
      <c r="G391" s="392" t="e">
        <f>IF(AND(C391&lt;&gt;"",SUM(G$33:G390)&lt;E$24),$E$24/$E$29,0)</f>
        <v>#N/A</v>
      </c>
      <c r="H391" s="392">
        <f t="shared" si="39"/>
        <v>0</v>
      </c>
      <c r="I391" s="392">
        <f t="shared" si="41"/>
        <v>0</v>
      </c>
      <c r="J391" s="364" t="str">
        <f t="shared" si="40"/>
        <v>2051–2052</v>
      </c>
      <c r="L391" s="389"/>
      <c r="N391" s="387"/>
      <c r="Q391" s="385"/>
    </row>
    <row r="392" spans="1:17" ht="20.25" customHeight="1" x14ac:dyDescent="0.2">
      <c r="A392" s="395">
        <v>55671</v>
      </c>
      <c r="B392" s="383">
        <f t="shared" si="36"/>
        <v>0</v>
      </c>
      <c r="C392" s="384"/>
      <c r="D392" s="392">
        <f t="shared" si="37"/>
        <v>0</v>
      </c>
      <c r="E392" s="393">
        <f t="shared" si="35"/>
        <v>0</v>
      </c>
      <c r="F392" s="392">
        <f t="shared" si="38"/>
        <v>0</v>
      </c>
      <c r="G392" s="392" t="e">
        <f>IF(AND(C392&lt;&gt;"",SUM(G$33:G391)&lt;E$24),$E$24/$E$29,0)</f>
        <v>#N/A</v>
      </c>
      <c r="H392" s="392">
        <f t="shared" si="39"/>
        <v>0</v>
      </c>
      <c r="I392" s="392">
        <f t="shared" si="41"/>
        <v>0</v>
      </c>
      <c r="J392" s="364" t="str">
        <f t="shared" si="40"/>
        <v>2051–2052</v>
      </c>
      <c r="L392" s="389"/>
      <c r="N392" s="387"/>
      <c r="Q392" s="385"/>
    </row>
    <row r="393" spans="1:17" ht="20.25" customHeight="1" x14ac:dyDescent="0.2">
      <c r="A393" s="395">
        <v>55701</v>
      </c>
      <c r="B393" s="383">
        <f t="shared" si="36"/>
        <v>0</v>
      </c>
      <c r="C393" s="384"/>
      <c r="D393" s="392">
        <f t="shared" si="37"/>
        <v>0</v>
      </c>
      <c r="E393" s="393">
        <f t="shared" si="35"/>
        <v>0</v>
      </c>
      <c r="F393" s="392">
        <f t="shared" si="38"/>
        <v>0</v>
      </c>
      <c r="G393" s="392" t="e">
        <f>IF(AND(C393&lt;&gt;"",SUM(G$33:G392)&lt;E$24),$E$24/$E$29,0)</f>
        <v>#N/A</v>
      </c>
      <c r="H393" s="392">
        <f t="shared" si="39"/>
        <v>0</v>
      </c>
      <c r="I393" s="392">
        <f t="shared" si="41"/>
        <v>0</v>
      </c>
      <c r="J393" s="364" t="str">
        <f t="shared" si="40"/>
        <v>2052–2053</v>
      </c>
      <c r="L393" s="389"/>
      <c r="N393" s="387"/>
      <c r="Q393" s="385"/>
    </row>
    <row r="394" spans="1:17" ht="20.25" customHeight="1" x14ac:dyDescent="0.2">
      <c r="A394" s="395">
        <v>55732</v>
      </c>
      <c r="B394" s="383">
        <f t="shared" si="36"/>
        <v>0</v>
      </c>
      <c r="C394" s="384"/>
      <c r="D394" s="392">
        <f t="shared" si="37"/>
        <v>0</v>
      </c>
      <c r="E394" s="393">
        <f t="shared" si="35"/>
        <v>0</v>
      </c>
      <c r="F394" s="392">
        <f t="shared" si="38"/>
        <v>0</v>
      </c>
      <c r="G394" s="392" t="e">
        <f>IF(AND(C394&lt;&gt;"",SUM(G$33:G393)&lt;E$24),$E$24/$E$29,0)</f>
        <v>#N/A</v>
      </c>
      <c r="H394" s="392">
        <f t="shared" si="39"/>
        <v>0</v>
      </c>
      <c r="I394" s="392">
        <f t="shared" si="41"/>
        <v>0</v>
      </c>
      <c r="J394" s="364" t="str">
        <f t="shared" si="40"/>
        <v>2052–2053</v>
      </c>
      <c r="L394" s="389"/>
      <c r="N394" s="387"/>
      <c r="Q394" s="385"/>
    </row>
    <row r="395" spans="1:17" ht="20.25" customHeight="1" x14ac:dyDescent="0.2">
      <c r="A395" s="395">
        <v>55763</v>
      </c>
      <c r="B395" s="383">
        <f t="shared" si="36"/>
        <v>0</v>
      </c>
      <c r="C395" s="384"/>
      <c r="D395" s="392">
        <f t="shared" si="37"/>
        <v>0</v>
      </c>
      <c r="E395" s="393">
        <f t="shared" si="35"/>
        <v>0</v>
      </c>
      <c r="F395" s="392">
        <f t="shared" si="38"/>
        <v>0</v>
      </c>
      <c r="G395" s="392" t="e">
        <f>IF(AND(C395&lt;&gt;"",SUM(G$33:G394)&lt;E$24),$E$24/$E$29,0)</f>
        <v>#N/A</v>
      </c>
      <c r="H395" s="392">
        <f t="shared" si="39"/>
        <v>0</v>
      </c>
      <c r="I395" s="392">
        <f t="shared" si="41"/>
        <v>0</v>
      </c>
      <c r="J395" s="364" t="str">
        <f t="shared" si="40"/>
        <v>2052–2053</v>
      </c>
      <c r="L395" s="389"/>
      <c r="N395" s="387"/>
      <c r="Q395" s="385"/>
    </row>
    <row r="396" spans="1:17" ht="20.25" customHeight="1" x14ac:dyDescent="0.2">
      <c r="A396" s="395">
        <v>55793</v>
      </c>
      <c r="B396" s="383">
        <f t="shared" si="36"/>
        <v>0</v>
      </c>
      <c r="C396" s="384"/>
      <c r="D396" s="392">
        <f t="shared" si="37"/>
        <v>0</v>
      </c>
      <c r="E396" s="393">
        <f t="shared" si="35"/>
        <v>0</v>
      </c>
      <c r="F396" s="392">
        <f t="shared" si="38"/>
        <v>0</v>
      </c>
      <c r="G396" s="392" t="e">
        <f>IF(AND(C396&lt;&gt;"",SUM(G$33:G395)&lt;E$24),$E$24/$E$29,0)</f>
        <v>#N/A</v>
      </c>
      <c r="H396" s="392">
        <f t="shared" si="39"/>
        <v>0</v>
      </c>
      <c r="I396" s="392">
        <f t="shared" si="41"/>
        <v>0</v>
      </c>
      <c r="J396" s="364" t="str">
        <f t="shared" si="40"/>
        <v>2052–2053</v>
      </c>
      <c r="L396" s="389"/>
      <c r="N396" s="387"/>
      <c r="Q396" s="385"/>
    </row>
    <row r="397" spans="1:17" ht="20.25" customHeight="1" x14ac:dyDescent="0.2">
      <c r="A397" s="395">
        <v>55824</v>
      </c>
      <c r="B397" s="383">
        <f t="shared" si="36"/>
        <v>0</v>
      </c>
      <c r="C397" s="384"/>
      <c r="D397" s="392">
        <f t="shared" si="37"/>
        <v>0</v>
      </c>
      <c r="E397" s="393">
        <f t="shared" si="35"/>
        <v>0</v>
      </c>
      <c r="F397" s="392">
        <f t="shared" si="38"/>
        <v>0</v>
      </c>
      <c r="G397" s="392" t="e">
        <f>IF(AND(C397&lt;&gt;"",SUM(G$33:G396)&lt;E$24),$E$24/$E$29,0)</f>
        <v>#N/A</v>
      </c>
      <c r="H397" s="392">
        <f t="shared" si="39"/>
        <v>0</v>
      </c>
      <c r="I397" s="392">
        <f t="shared" si="41"/>
        <v>0</v>
      </c>
      <c r="J397" s="364" t="str">
        <f t="shared" si="40"/>
        <v>2052–2053</v>
      </c>
      <c r="L397" s="389"/>
      <c r="N397" s="387"/>
      <c r="Q397" s="385"/>
    </row>
    <row r="398" spans="1:17" ht="20.25" customHeight="1" x14ac:dyDescent="0.2">
      <c r="A398" s="395">
        <v>55854</v>
      </c>
      <c r="B398" s="383">
        <f t="shared" si="36"/>
        <v>0</v>
      </c>
      <c r="C398" s="384"/>
      <c r="D398" s="392">
        <f t="shared" si="37"/>
        <v>0</v>
      </c>
      <c r="E398" s="393">
        <f t="shared" si="35"/>
        <v>0</v>
      </c>
      <c r="F398" s="392">
        <f t="shared" si="38"/>
        <v>0</v>
      </c>
      <c r="G398" s="392" t="e">
        <f>IF(AND(C398&lt;&gt;"",SUM(G$33:G397)&lt;E$24),$E$24/$E$29,0)</f>
        <v>#N/A</v>
      </c>
      <c r="H398" s="392">
        <f t="shared" si="39"/>
        <v>0</v>
      </c>
      <c r="I398" s="392">
        <f t="shared" si="41"/>
        <v>0</v>
      </c>
      <c r="J398" s="364" t="str">
        <f t="shared" si="40"/>
        <v>2052–2053</v>
      </c>
      <c r="L398" s="389"/>
      <c r="N398" s="387"/>
      <c r="Q398" s="385"/>
    </row>
    <row r="399" spans="1:17" ht="20.25" customHeight="1" x14ac:dyDescent="0.2">
      <c r="A399" s="395">
        <v>55885</v>
      </c>
      <c r="B399" s="383">
        <f t="shared" si="36"/>
        <v>0</v>
      </c>
      <c r="C399" s="384"/>
      <c r="D399" s="392">
        <f t="shared" si="37"/>
        <v>0</v>
      </c>
      <c r="E399" s="393">
        <f t="shared" si="35"/>
        <v>0</v>
      </c>
      <c r="F399" s="392">
        <f t="shared" si="38"/>
        <v>0</v>
      </c>
      <c r="G399" s="392" t="e">
        <f>IF(AND(C399&lt;&gt;"",SUM(G$33:G398)&lt;E$24),$E$24/$E$29,0)</f>
        <v>#N/A</v>
      </c>
      <c r="H399" s="392">
        <f t="shared" si="39"/>
        <v>0</v>
      </c>
      <c r="I399" s="392">
        <f t="shared" si="41"/>
        <v>0</v>
      </c>
      <c r="J399" s="364" t="str">
        <f t="shared" si="40"/>
        <v>2052–2053</v>
      </c>
      <c r="L399" s="389"/>
      <c r="N399" s="387"/>
      <c r="Q399" s="385"/>
    </row>
    <row r="400" spans="1:17" ht="20.25" customHeight="1" x14ac:dyDescent="0.2">
      <c r="A400" s="395">
        <v>55916</v>
      </c>
      <c r="B400" s="383">
        <f t="shared" si="36"/>
        <v>0</v>
      </c>
      <c r="C400" s="384"/>
      <c r="D400" s="392">
        <f t="shared" si="37"/>
        <v>0</v>
      </c>
      <c r="E400" s="393">
        <f t="shared" si="35"/>
        <v>0</v>
      </c>
      <c r="F400" s="392">
        <f t="shared" si="38"/>
        <v>0</v>
      </c>
      <c r="G400" s="392" t="e">
        <f>IF(AND(C400&lt;&gt;"",SUM(G$33:G399)&lt;E$24),$E$24/$E$29,0)</f>
        <v>#N/A</v>
      </c>
      <c r="H400" s="392">
        <f t="shared" si="39"/>
        <v>0</v>
      </c>
      <c r="I400" s="392">
        <f t="shared" si="41"/>
        <v>0</v>
      </c>
      <c r="J400" s="364" t="str">
        <f t="shared" si="40"/>
        <v>2052–2053</v>
      </c>
      <c r="L400" s="389"/>
      <c r="N400" s="387"/>
      <c r="Q400" s="385"/>
    </row>
    <row r="401" spans="1:17" ht="20.25" customHeight="1" x14ac:dyDescent="0.2">
      <c r="A401" s="395">
        <v>55944</v>
      </c>
      <c r="B401" s="383">
        <f t="shared" si="36"/>
        <v>0</v>
      </c>
      <c r="C401" s="384"/>
      <c r="D401" s="392">
        <f t="shared" si="37"/>
        <v>0</v>
      </c>
      <c r="E401" s="393">
        <f t="shared" si="35"/>
        <v>0</v>
      </c>
      <c r="F401" s="392">
        <f t="shared" si="38"/>
        <v>0</v>
      </c>
      <c r="G401" s="392" t="e">
        <f>IF(AND(C401&lt;&gt;"",SUM(G$33:G400)&lt;E$24),$E$24/$E$29,0)</f>
        <v>#N/A</v>
      </c>
      <c r="H401" s="392">
        <f t="shared" si="39"/>
        <v>0</v>
      </c>
      <c r="I401" s="392">
        <f t="shared" si="41"/>
        <v>0</v>
      </c>
      <c r="J401" s="364" t="str">
        <f t="shared" si="40"/>
        <v>2052–2053</v>
      </c>
      <c r="L401" s="389"/>
      <c r="N401" s="387"/>
      <c r="Q401" s="385"/>
    </row>
    <row r="402" spans="1:17" ht="20.25" customHeight="1" x14ac:dyDescent="0.2">
      <c r="A402" s="395">
        <v>55975</v>
      </c>
      <c r="B402" s="383">
        <f t="shared" si="36"/>
        <v>0</v>
      </c>
      <c r="C402" s="384"/>
      <c r="D402" s="392">
        <f t="shared" si="37"/>
        <v>0</v>
      </c>
      <c r="E402" s="393">
        <f t="shared" si="35"/>
        <v>0</v>
      </c>
      <c r="F402" s="392">
        <f t="shared" si="38"/>
        <v>0</v>
      </c>
      <c r="G402" s="392" t="e">
        <f>IF(AND(C402&lt;&gt;"",SUM(G$33:G401)&lt;E$24),$E$24/$E$29,0)</f>
        <v>#N/A</v>
      </c>
      <c r="H402" s="392">
        <f t="shared" si="39"/>
        <v>0</v>
      </c>
      <c r="I402" s="392">
        <f t="shared" si="41"/>
        <v>0</v>
      </c>
      <c r="J402" s="364" t="str">
        <f t="shared" si="40"/>
        <v>2052–2053</v>
      </c>
      <c r="L402" s="389"/>
      <c r="N402" s="387"/>
      <c r="Q402" s="385"/>
    </row>
    <row r="403" spans="1:17" ht="20.25" customHeight="1" x14ac:dyDescent="0.2">
      <c r="A403" s="395">
        <v>56005</v>
      </c>
      <c r="B403" s="383">
        <f t="shared" si="36"/>
        <v>0</v>
      </c>
      <c r="C403" s="384"/>
      <c r="D403" s="392">
        <f t="shared" si="37"/>
        <v>0</v>
      </c>
      <c r="E403" s="393">
        <f t="shared" si="35"/>
        <v>0</v>
      </c>
      <c r="F403" s="392">
        <f t="shared" si="38"/>
        <v>0</v>
      </c>
      <c r="G403" s="392" t="e">
        <f>IF(AND(C403&lt;&gt;"",SUM(G$33:G402)&lt;E$24),$E$24/$E$29,0)</f>
        <v>#N/A</v>
      </c>
      <c r="H403" s="392">
        <f t="shared" si="39"/>
        <v>0</v>
      </c>
      <c r="I403" s="392">
        <f t="shared" si="41"/>
        <v>0</v>
      </c>
      <c r="J403" s="364" t="str">
        <f t="shared" si="40"/>
        <v>2052–2053</v>
      </c>
      <c r="L403" s="389"/>
      <c r="N403" s="387"/>
      <c r="Q403" s="385"/>
    </row>
    <row r="404" spans="1:17" ht="20.25" customHeight="1" x14ac:dyDescent="0.2">
      <c r="A404" s="395">
        <v>56036</v>
      </c>
      <c r="B404" s="383">
        <f t="shared" si="36"/>
        <v>0</v>
      </c>
      <c r="C404" s="384"/>
      <c r="D404" s="392">
        <f t="shared" si="37"/>
        <v>0</v>
      </c>
      <c r="E404" s="393">
        <f t="shared" si="35"/>
        <v>0</v>
      </c>
      <c r="F404" s="392">
        <f t="shared" si="38"/>
        <v>0</v>
      </c>
      <c r="G404" s="392" t="e">
        <f>IF(AND(C404&lt;&gt;"",SUM(G$33:G403)&lt;E$24),$E$24/$E$29,0)</f>
        <v>#N/A</v>
      </c>
      <c r="H404" s="392">
        <f t="shared" si="39"/>
        <v>0</v>
      </c>
      <c r="I404" s="392">
        <f t="shared" si="41"/>
        <v>0</v>
      </c>
      <c r="J404" s="364" t="str">
        <f t="shared" si="40"/>
        <v>2052–2053</v>
      </c>
      <c r="L404" s="389"/>
      <c r="N404" s="387"/>
      <c r="Q404" s="385"/>
    </row>
    <row r="405" spans="1:17" ht="20.25" customHeight="1" x14ac:dyDescent="0.2">
      <c r="A405" s="395">
        <v>56066</v>
      </c>
      <c r="B405" s="383">
        <f t="shared" si="36"/>
        <v>0</v>
      </c>
      <c r="C405" s="384"/>
      <c r="D405" s="392">
        <f t="shared" si="37"/>
        <v>0</v>
      </c>
      <c r="E405" s="393">
        <f t="shared" si="35"/>
        <v>0</v>
      </c>
      <c r="F405" s="392">
        <f t="shared" si="38"/>
        <v>0</v>
      </c>
      <c r="G405" s="392" t="e">
        <f>IF(AND(C405&lt;&gt;"",SUM(G$33:G404)&lt;E$24),$E$24/$E$29,0)</f>
        <v>#N/A</v>
      </c>
      <c r="H405" s="392">
        <f t="shared" si="39"/>
        <v>0</v>
      </c>
      <c r="I405" s="392">
        <f t="shared" si="41"/>
        <v>0</v>
      </c>
      <c r="J405" s="364" t="str">
        <f t="shared" si="40"/>
        <v>2053–2054</v>
      </c>
      <c r="L405" s="389"/>
      <c r="N405" s="387"/>
      <c r="Q405" s="385"/>
    </row>
    <row r="406" spans="1:17" ht="20.25" customHeight="1" x14ac:dyDescent="0.2">
      <c r="A406" s="395">
        <v>56097</v>
      </c>
      <c r="B406" s="383">
        <f t="shared" si="36"/>
        <v>0</v>
      </c>
      <c r="C406" s="384"/>
      <c r="D406" s="392">
        <f t="shared" si="37"/>
        <v>0</v>
      </c>
      <c r="E406" s="393">
        <f t="shared" si="35"/>
        <v>0</v>
      </c>
      <c r="F406" s="392">
        <f t="shared" si="38"/>
        <v>0</v>
      </c>
      <c r="G406" s="392" t="e">
        <f>IF(AND(C406&lt;&gt;"",SUM(G$33:G405)&lt;E$24),$E$24/$E$29,0)</f>
        <v>#N/A</v>
      </c>
      <c r="H406" s="392">
        <f t="shared" si="39"/>
        <v>0</v>
      </c>
      <c r="I406" s="392">
        <f t="shared" si="41"/>
        <v>0</v>
      </c>
      <c r="J406" s="364" t="str">
        <f t="shared" si="40"/>
        <v>2053–2054</v>
      </c>
      <c r="L406" s="389"/>
      <c r="N406" s="387"/>
      <c r="Q406" s="385"/>
    </row>
    <row r="407" spans="1:17" ht="20.25" customHeight="1" x14ac:dyDescent="0.2">
      <c r="A407" s="395">
        <v>56128</v>
      </c>
      <c r="B407" s="383">
        <f t="shared" si="36"/>
        <v>0</v>
      </c>
      <c r="C407" s="384"/>
      <c r="D407" s="392">
        <f t="shared" si="37"/>
        <v>0</v>
      </c>
      <c r="E407" s="393">
        <f t="shared" si="35"/>
        <v>0</v>
      </c>
      <c r="F407" s="392">
        <f t="shared" si="38"/>
        <v>0</v>
      </c>
      <c r="G407" s="392" t="e">
        <f>IF(AND(C407&lt;&gt;"",SUM(G$33:G406)&lt;E$24),$E$24/$E$29,0)</f>
        <v>#N/A</v>
      </c>
      <c r="H407" s="392">
        <f t="shared" si="39"/>
        <v>0</v>
      </c>
      <c r="I407" s="392">
        <f t="shared" si="41"/>
        <v>0</v>
      </c>
      <c r="J407" s="364" t="str">
        <f t="shared" si="40"/>
        <v>2053–2054</v>
      </c>
      <c r="L407" s="389"/>
      <c r="N407" s="387"/>
      <c r="Q407" s="385"/>
    </row>
    <row r="408" spans="1:17" ht="20.25" customHeight="1" x14ac:dyDescent="0.2">
      <c r="A408" s="395">
        <v>56158</v>
      </c>
      <c r="B408" s="383">
        <f t="shared" si="36"/>
        <v>0</v>
      </c>
      <c r="C408" s="384"/>
      <c r="D408" s="392">
        <f t="shared" si="37"/>
        <v>0</v>
      </c>
      <c r="E408" s="393">
        <f t="shared" si="35"/>
        <v>0</v>
      </c>
      <c r="F408" s="392">
        <f t="shared" si="38"/>
        <v>0</v>
      </c>
      <c r="G408" s="392" t="e">
        <f>IF(AND(C408&lt;&gt;"",SUM(G$33:G407)&lt;E$24),$E$24/$E$29,0)</f>
        <v>#N/A</v>
      </c>
      <c r="H408" s="392">
        <f t="shared" si="39"/>
        <v>0</v>
      </c>
      <c r="I408" s="392">
        <f t="shared" si="41"/>
        <v>0</v>
      </c>
      <c r="J408" s="364" t="str">
        <f t="shared" si="40"/>
        <v>2053–2054</v>
      </c>
      <c r="L408" s="389"/>
      <c r="N408" s="387"/>
      <c r="Q408" s="385"/>
    </row>
    <row r="409" spans="1:17" ht="20.25" customHeight="1" x14ac:dyDescent="0.2">
      <c r="A409" s="395">
        <v>56189</v>
      </c>
      <c r="B409" s="383">
        <f t="shared" si="36"/>
        <v>0</v>
      </c>
      <c r="C409" s="384"/>
      <c r="D409" s="392">
        <f t="shared" si="37"/>
        <v>0</v>
      </c>
      <c r="E409" s="393">
        <f t="shared" si="35"/>
        <v>0</v>
      </c>
      <c r="F409" s="392">
        <f t="shared" si="38"/>
        <v>0</v>
      </c>
      <c r="G409" s="392" t="e">
        <f>IF(AND(C409&lt;&gt;"",SUM(G$33:G408)&lt;E$24),$E$24/$E$29,0)</f>
        <v>#N/A</v>
      </c>
      <c r="H409" s="392">
        <f t="shared" si="39"/>
        <v>0</v>
      </c>
      <c r="I409" s="392">
        <f t="shared" si="41"/>
        <v>0</v>
      </c>
      <c r="J409" s="364" t="str">
        <f t="shared" si="40"/>
        <v>2053–2054</v>
      </c>
      <c r="L409" s="389"/>
      <c r="N409" s="387"/>
      <c r="Q409" s="385"/>
    </row>
    <row r="410" spans="1:17" ht="20.25" customHeight="1" x14ac:dyDescent="0.2">
      <c r="A410" s="395">
        <v>56219</v>
      </c>
      <c r="B410" s="383">
        <f t="shared" si="36"/>
        <v>0</v>
      </c>
      <c r="C410" s="384"/>
      <c r="D410" s="392">
        <f t="shared" si="37"/>
        <v>0</v>
      </c>
      <c r="E410" s="393">
        <f t="shared" si="35"/>
        <v>0</v>
      </c>
      <c r="F410" s="392">
        <f t="shared" si="38"/>
        <v>0</v>
      </c>
      <c r="G410" s="392" t="e">
        <f>IF(AND(C410&lt;&gt;"",SUM(G$33:G409)&lt;E$24),$E$24/$E$29,0)</f>
        <v>#N/A</v>
      </c>
      <c r="H410" s="392">
        <f t="shared" si="39"/>
        <v>0</v>
      </c>
      <c r="I410" s="392">
        <f t="shared" si="41"/>
        <v>0</v>
      </c>
      <c r="J410" s="364" t="str">
        <f t="shared" si="40"/>
        <v>2053–2054</v>
      </c>
      <c r="L410" s="389"/>
      <c r="N410" s="387"/>
      <c r="Q410" s="385"/>
    </row>
    <row r="411" spans="1:17" ht="20.25" customHeight="1" x14ac:dyDescent="0.2">
      <c r="A411" s="395">
        <v>56250</v>
      </c>
      <c r="B411" s="383">
        <f t="shared" si="36"/>
        <v>0</v>
      </c>
      <c r="C411" s="384"/>
      <c r="D411" s="392">
        <f t="shared" si="37"/>
        <v>0</v>
      </c>
      <c r="E411" s="393">
        <f t="shared" si="35"/>
        <v>0</v>
      </c>
      <c r="F411" s="392">
        <f t="shared" si="38"/>
        <v>0</v>
      </c>
      <c r="G411" s="392" t="e">
        <f>IF(AND(C411&lt;&gt;"",SUM(G$33:G410)&lt;E$24),$E$24/$E$29,0)</f>
        <v>#N/A</v>
      </c>
      <c r="H411" s="392">
        <f t="shared" si="39"/>
        <v>0</v>
      </c>
      <c r="I411" s="392">
        <f t="shared" si="41"/>
        <v>0</v>
      </c>
      <c r="J411" s="364" t="str">
        <f t="shared" si="40"/>
        <v>2053–2054</v>
      </c>
      <c r="L411" s="389"/>
      <c r="N411" s="387"/>
      <c r="Q411" s="385"/>
    </row>
    <row r="412" spans="1:17" ht="20.25" customHeight="1" x14ac:dyDescent="0.2">
      <c r="A412" s="395">
        <v>56281</v>
      </c>
      <c r="B412" s="383">
        <f t="shared" si="36"/>
        <v>0</v>
      </c>
      <c r="C412" s="384"/>
      <c r="D412" s="392">
        <f t="shared" si="37"/>
        <v>0</v>
      </c>
      <c r="E412" s="393">
        <f t="shared" si="35"/>
        <v>0</v>
      </c>
      <c r="F412" s="392">
        <f t="shared" si="38"/>
        <v>0</v>
      </c>
      <c r="G412" s="392" t="e">
        <f>IF(AND(C412&lt;&gt;"",SUM(G$33:G411)&lt;E$24),$E$24/$E$29,0)</f>
        <v>#N/A</v>
      </c>
      <c r="H412" s="392">
        <f t="shared" si="39"/>
        <v>0</v>
      </c>
      <c r="I412" s="392">
        <f t="shared" si="41"/>
        <v>0</v>
      </c>
      <c r="J412" s="364" t="str">
        <f t="shared" si="40"/>
        <v>2053–2054</v>
      </c>
      <c r="L412" s="389"/>
      <c r="N412" s="387"/>
      <c r="Q412" s="385"/>
    </row>
    <row r="413" spans="1:17" ht="20.25" customHeight="1" x14ac:dyDescent="0.2">
      <c r="A413" s="395">
        <v>56309</v>
      </c>
      <c r="B413" s="383">
        <f t="shared" si="36"/>
        <v>0</v>
      </c>
      <c r="C413" s="384"/>
      <c r="D413" s="392">
        <f t="shared" si="37"/>
        <v>0</v>
      </c>
      <c r="E413" s="393">
        <f t="shared" si="35"/>
        <v>0</v>
      </c>
      <c r="F413" s="392">
        <f t="shared" si="38"/>
        <v>0</v>
      </c>
      <c r="G413" s="392" t="e">
        <f>IF(AND(C413&lt;&gt;"",SUM(G$33:G412)&lt;E$24),$E$24/$E$29,0)</f>
        <v>#N/A</v>
      </c>
      <c r="H413" s="392">
        <f t="shared" si="39"/>
        <v>0</v>
      </c>
      <c r="I413" s="392">
        <f t="shared" si="41"/>
        <v>0</v>
      </c>
      <c r="J413" s="364" t="str">
        <f t="shared" si="40"/>
        <v>2053–2054</v>
      </c>
      <c r="L413" s="389"/>
      <c r="N413" s="387"/>
      <c r="Q413" s="385"/>
    </row>
    <row r="414" spans="1:17" ht="20.25" customHeight="1" x14ac:dyDescent="0.2">
      <c r="A414" s="395">
        <v>56340</v>
      </c>
      <c r="B414" s="383">
        <f t="shared" si="36"/>
        <v>0</v>
      </c>
      <c r="C414" s="384"/>
      <c r="D414" s="392">
        <f t="shared" si="37"/>
        <v>0</v>
      </c>
      <c r="E414" s="393">
        <f t="shared" si="35"/>
        <v>0</v>
      </c>
      <c r="F414" s="392">
        <f t="shared" si="38"/>
        <v>0</v>
      </c>
      <c r="G414" s="392" t="e">
        <f>IF(AND(C414&lt;&gt;"",SUM(G$33:G413)&lt;E$24),$E$24/$E$29,0)</f>
        <v>#N/A</v>
      </c>
      <c r="H414" s="392">
        <f t="shared" si="39"/>
        <v>0</v>
      </c>
      <c r="I414" s="392">
        <f t="shared" si="41"/>
        <v>0</v>
      </c>
      <c r="J414" s="364" t="str">
        <f t="shared" si="40"/>
        <v>2053–2054</v>
      </c>
      <c r="L414" s="389"/>
      <c r="N414" s="387"/>
      <c r="Q414" s="385"/>
    </row>
    <row r="415" spans="1:17" ht="20.25" customHeight="1" x14ac:dyDescent="0.2">
      <c r="A415" s="395">
        <v>56370</v>
      </c>
      <c r="B415" s="383">
        <f t="shared" si="36"/>
        <v>0</v>
      </c>
      <c r="C415" s="384"/>
      <c r="D415" s="392">
        <f t="shared" si="37"/>
        <v>0</v>
      </c>
      <c r="E415" s="393">
        <f t="shared" si="35"/>
        <v>0</v>
      </c>
      <c r="F415" s="392">
        <f t="shared" si="38"/>
        <v>0</v>
      </c>
      <c r="G415" s="392" t="e">
        <f>IF(AND(C415&lt;&gt;"",SUM(G$33:G414)&lt;E$24),$E$24/$E$29,0)</f>
        <v>#N/A</v>
      </c>
      <c r="H415" s="392">
        <f t="shared" si="39"/>
        <v>0</v>
      </c>
      <c r="I415" s="392">
        <f t="shared" si="41"/>
        <v>0</v>
      </c>
      <c r="J415" s="364" t="str">
        <f t="shared" si="40"/>
        <v>2053–2054</v>
      </c>
      <c r="L415" s="389"/>
      <c r="N415" s="387"/>
      <c r="Q415" s="385"/>
    </row>
    <row r="416" spans="1:17" ht="20.25" customHeight="1" x14ac:dyDescent="0.2">
      <c r="A416" s="395">
        <v>56401</v>
      </c>
      <c r="B416" s="383">
        <f t="shared" si="36"/>
        <v>0</v>
      </c>
      <c r="C416" s="384"/>
      <c r="D416" s="392">
        <f t="shared" si="37"/>
        <v>0</v>
      </c>
      <c r="E416" s="393">
        <f t="shared" si="35"/>
        <v>0</v>
      </c>
      <c r="F416" s="392">
        <f t="shared" si="38"/>
        <v>0</v>
      </c>
      <c r="G416" s="392" t="e">
        <f>IF(AND(C416&lt;&gt;"",SUM(G$33:G415)&lt;E$24),$E$24/$E$29,0)</f>
        <v>#N/A</v>
      </c>
      <c r="H416" s="392">
        <f t="shared" si="39"/>
        <v>0</v>
      </c>
      <c r="I416" s="392">
        <f t="shared" si="41"/>
        <v>0</v>
      </c>
      <c r="J416" s="364" t="str">
        <f t="shared" si="40"/>
        <v>2053–2054</v>
      </c>
      <c r="L416" s="389"/>
      <c r="N416" s="387"/>
      <c r="Q416" s="385"/>
    </row>
    <row r="417" spans="1:17" ht="20.25" customHeight="1" x14ac:dyDescent="0.2">
      <c r="A417" s="395">
        <v>56431</v>
      </c>
      <c r="B417" s="383">
        <f t="shared" si="36"/>
        <v>0</v>
      </c>
      <c r="C417" s="384"/>
      <c r="D417" s="392">
        <f t="shared" si="37"/>
        <v>0</v>
      </c>
      <c r="E417" s="393">
        <f t="shared" ref="E417:E480" si="42">C417-D417</f>
        <v>0</v>
      </c>
      <c r="F417" s="392">
        <f t="shared" si="38"/>
        <v>0</v>
      </c>
      <c r="G417" s="392" t="e">
        <f>IF(AND(C417&lt;&gt;"",SUM(G$33:G416)&lt;E$24),$E$24/$E$29,0)</f>
        <v>#N/A</v>
      </c>
      <c r="H417" s="392">
        <f t="shared" si="39"/>
        <v>0</v>
      </c>
      <c r="I417" s="392">
        <f t="shared" si="41"/>
        <v>0</v>
      </c>
      <c r="J417" s="364" t="str">
        <f t="shared" si="40"/>
        <v>2054–2055</v>
      </c>
      <c r="L417" s="389"/>
      <c r="N417" s="387"/>
      <c r="Q417" s="385"/>
    </row>
    <row r="418" spans="1:17" ht="20.25" customHeight="1" x14ac:dyDescent="0.2">
      <c r="A418" s="395">
        <v>56462</v>
      </c>
      <c r="B418" s="383">
        <f t="shared" ref="B418:B481" si="43">IF(C418&gt;0,C418*-1,C418)</f>
        <v>0</v>
      </c>
      <c r="C418" s="384"/>
      <c r="D418" s="392">
        <f t="shared" ref="D418:D481" si="44">IF(C418="",0,IF($E$15="Beginning",IF(C417&lt;&gt;"",$F417*$E$7/12,0),IF(C417&lt;&gt;"",$F417*$E$7/12,$E$22*$E$7/12)))</f>
        <v>0</v>
      </c>
      <c r="E418" s="393">
        <f t="shared" si="42"/>
        <v>0</v>
      </c>
      <c r="F418" s="392">
        <f t="shared" ref="F418:F481" si="45">IF(C418="",0,IF(C417="",$E$22-E418,IF(C418&lt;&gt;"",F417-E418)))</f>
        <v>0</v>
      </c>
      <c r="G418" s="392" t="e">
        <f>IF(AND(C418&lt;&gt;"",SUM(G$33:G417)&lt;E$24),$E$24/$E$29,0)</f>
        <v>#N/A</v>
      </c>
      <c r="H418" s="392">
        <f t="shared" ref="H418:H481" si="46">IF(C418&lt;&gt;"",G418+H417,0)</f>
        <v>0</v>
      </c>
      <c r="I418" s="392">
        <f t="shared" si="41"/>
        <v>0</v>
      </c>
      <c r="J418" s="364" t="str">
        <f t="shared" ref="J418:J481" si="47">IF(OR(MONTH(A418)=1,MONTH(A418)=2,MONTH(A418)=3,MONTH(A418)=4,MONTH(A418)=5,MONTH(A418)=6),YEAR(A418)-1&amp;"–"&amp;YEAR(A418),YEAR(A418)&amp;"–"&amp;YEAR(A418)+1)</f>
        <v>2054–2055</v>
      </c>
      <c r="L418" s="389"/>
      <c r="N418" s="387"/>
      <c r="Q418" s="385"/>
    </row>
    <row r="419" spans="1:17" ht="20.25" customHeight="1" x14ac:dyDescent="0.2">
      <c r="A419" s="395">
        <v>56493</v>
      </c>
      <c r="B419" s="383">
        <f t="shared" si="43"/>
        <v>0</v>
      </c>
      <c r="C419" s="384"/>
      <c r="D419" s="392">
        <f t="shared" si="44"/>
        <v>0</v>
      </c>
      <c r="E419" s="393">
        <f t="shared" si="42"/>
        <v>0</v>
      </c>
      <c r="F419" s="392">
        <f t="shared" si="45"/>
        <v>0</v>
      </c>
      <c r="G419" s="392" t="e">
        <f>IF(AND(C419&lt;&gt;"",SUM(G$33:G418)&lt;E$24),$E$24/$E$29,0)</f>
        <v>#N/A</v>
      </c>
      <c r="H419" s="392">
        <f t="shared" si="46"/>
        <v>0</v>
      </c>
      <c r="I419" s="392">
        <f t="shared" si="41"/>
        <v>0</v>
      </c>
      <c r="J419" s="364" t="str">
        <f t="shared" si="47"/>
        <v>2054–2055</v>
      </c>
      <c r="L419" s="389"/>
      <c r="N419" s="387"/>
      <c r="Q419" s="385"/>
    </row>
    <row r="420" spans="1:17" ht="20.25" customHeight="1" x14ac:dyDescent="0.2">
      <c r="A420" s="395">
        <v>56523</v>
      </c>
      <c r="B420" s="383">
        <f t="shared" si="43"/>
        <v>0</v>
      </c>
      <c r="C420" s="384"/>
      <c r="D420" s="392">
        <f t="shared" si="44"/>
        <v>0</v>
      </c>
      <c r="E420" s="393">
        <f t="shared" si="42"/>
        <v>0</v>
      </c>
      <c r="F420" s="392">
        <f t="shared" si="45"/>
        <v>0</v>
      </c>
      <c r="G420" s="392" t="e">
        <f>IF(AND(C420&lt;&gt;"",SUM(G$33:G419)&lt;E$24),$E$24/$E$29,0)</f>
        <v>#N/A</v>
      </c>
      <c r="H420" s="392">
        <f t="shared" si="46"/>
        <v>0</v>
      </c>
      <c r="I420" s="392">
        <f t="shared" ref="I420:I483" si="48">IF(C420&lt;&gt;"",$E$24-H420,0)</f>
        <v>0</v>
      </c>
      <c r="J420" s="364" t="str">
        <f t="shared" si="47"/>
        <v>2054–2055</v>
      </c>
      <c r="L420" s="389"/>
      <c r="N420" s="387"/>
      <c r="Q420" s="385"/>
    </row>
    <row r="421" spans="1:17" ht="20.25" customHeight="1" x14ac:dyDescent="0.2">
      <c r="A421" s="395">
        <v>56554</v>
      </c>
      <c r="B421" s="383">
        <f t="shared" si="43"/>
        <v>0</v>
      </c>
      <c r="C421" s="384"/>
      <c r="D421" s="392">
        <f t="shared" si="44"/>
        <v>0</v>
      </c>
      <c r="E421" s="393">
        <f t="shared" si="42"/>
        <v>0</v>
      </c>
      <c r="F421" s="392">
        <f t="shared" si="45"/>
        <v>0</v>
      </c>
      <c r="G421" s="392" t="e">
        <f>IF(AND(C421&lt;&gt;"",SUM(G$33:G420)&lt;E$24),$E$24/$E$29,0)</f>
        <v>#N/A</v>
      </c>
      <c r="H421" s="392">
        <f t="shared" si="46"/>
        <v>0</v>
      </c>
      <c r="I421" s="392">
        <f t="shared" si="48"/>
        <v>0</v>
      </c>
      <c r="J421" s="364" t="str">
        <f t="shared" si="47"/>
        <v>2054–2055</v>
      </c>
      <c r="L421" s="389"/>
      <c r="N421" s="387"/>
      <c r="Q421" s="385"/>
    </row>
    <row r="422" spans="1:17" ht="20.25" customHeight="1" x14ac:dyDescent="0.2">
      <c r="A422" s="395">
        <v>56584</v>
      </c>
      <c r="B422" s="383">
        <f t="shared" si="43"/>
        <v>0</v>
      </c>
      <c r="C422" s="384"/>
      <c r="D422" s="392">
        <f t="shared" si="44"/>
        <v>0</v>
      </c>
      <c r="E422" s="393">
        <f t="shared" si="42"/>
        <v>0</v>
      </c>
      <c r="F422" s="392">
        <f t="shared" si="45"/>
        <v>0</v>
      </c>
      <c r="G422" s="392" t="e">
        <f>IF(AND(C422&lt;&gt;"",SUM(G$33:G421)&lt;E$24),$E$24/$E$29,0)</f>
        <v>#N/A</v>
      </c>
      <c r="H422" s="392">
        <f t="shared" si="46"/>
        <v>0</v>
      </c>
      <c r="I422" s="392">
        <f t="shared" si="48"/>
        <v>0</v>
      </c>
      <c r="J422" s="364" t="str">
        <f t="shared" si="47"/>
        <v>2054–2055</v>
      </c>
      <c r="L422" s="389"/>
      <c r="N422" s="387"/>
      <c r="Q422" s="385"/>
    </row>
    <row r="423" spans="1:17" ht="20.25" customHeight="1" x14ac:dyDescent="0.2">
      <c r="A423" s="395">
        <v>56615</v>
      </c>
      <c r="B423" s="383">
        <f t="shared" si="43"/>
        <v>0</v>
      </c>
      <c r="C423" s="384"/>
      <c r="D423" s="392">
        <f t="shared" si="44"/>
        <v>0</v>
      </c>
      <c r="E423" s="393">
        <f t="shared" si="42"/>
        <v>0</v>
      </c>
      <c r="F423" s="392">
        <f t="shared" si="45"/>
        <v>0</v>
      </c>
      <c r="G423" s="392" t="e">
        <f>IF(AND(C423&lt;&gt;"",SUM(G$33:G422)&lt;E$24),$E$24/$E$29,0)</f>
        <v>#N/A</v>
      </c>
      <c r="H423" s="392">
        <f t="shared" si="46"/>
        <v>0</v>
      </c>
      <c r="I423" s="392">
        <f t="shared" si="48"/>
        <v>0</v>
      </c>
      <c r="J423" s="364" t="str">
        <f t="shared" si="47"/>
        <v>2054–2055</v>
      </c>
      <c r="L423" s="389"/>
      <c r="N423" s="387"/>
      <c r="Q423" s="385"/>
    </row>
    <row r="424" spans="1:17" ht="20.25" customHeight="1" x14ac:dyDescent="0.2">
      <c r="A424" s="395">
        <v>56646</v>
      </c>
      <c r="B424" s="383">
        <f t="shared" si="43"/>
        <v>0</v>
      </c>
      <c r="C424" s="384"/>
      <c r="D424" s="392">
        <f t="shared" si="44"/>
        <v>0</v>
      </c>
      <c r="E424" s="393">
        <f t="shared" si="42"/>
        <v>0</v>
      </c>
      <c r="F424" s="392">
        <f t="shared" si="45"/>
        <v>0</v>
      </c>
      <c r="G424" s="392" t="e">
        <f>IF(AND(C424&lt;&gt;"",SUM(G$33:G423)&lt;E$24),$E$24/$E$29,0)</f>
        <v>#N/A</v>
      </c>
      <c r="H424" s="392">
        <f t="shared" si="46"/>
        <v>0</v>
      </c>
      <c r="I424" s="392">
        <f t="shared" si="48"/>
        <v>0</v>
      </c>
      <c r="J424" s="364" t="str">
        <f t="shared" si="47"/>
        <v>2054–2055</v>
      </c>
      <c r="L424" s="389"/>
      <c r="N424" s="387"/>
      <c r="Q424" s="385"/>
    </row>
    <row r="425" spans="1:17" ht="20.25" customHeight="1" x14ac:dyDescent="0.2">
      <c r="A425" s="395">
        <v>56674</v>
      </c>
      <c r="B425" s="383">
        <f t="shared" si="43"/>
        <v>0</v>
      </c>
      <c r="C425" s="384"/>
      <c r="D425" s="392">
        <f t="shared" si="44"/>
        <v>0</v>
      </c>
      <c r="E425" s="393">
        <f t="shared" si="42"/>
        <v>0</v>
      </c>
      <c r="F425" s="392">
        <f t="shared" si="45"/>
        <v>0</v>
      </c>
      <c r="G425" s="392" t="e">
        <f>IF(AND(C425&lt;&gt;"",SUM(G$33:G424)&lt;E$24),$E$24/$E$29,0)</f>
        <v>#N/A</v>
      </c>
      <c r="H425" s="392">
        <f t="shared" si="46"/>
        <v>0</v>
      </c>
      <c r="I425" s="392">
        <f t="shared" si="48"/>
        <v>0</v>
      </c>
      <c r="J425" s="364" t="str">
        <f t="shared" si="47"/>
        <v>2054–2055</v>
      </c>
      <c r="L425" s="389"/>
      <c r="N425" s="387"/>
      <c r="Q425" s="385"/>
    </row>
    <row r="426" spans="1:17" ht="20.25" customHeight="1" x14ac:dyDescent="0.2">
      <c r="A426" s="395">
        <v>56705</v>
      </c>
      <c r="B426" s="383">
        <f t="shared" si="43"/>
        <v>0</v>
      </c>
      <c r="C426" s="384"/>
      <c r="D426" s="392">
        <f t="shared" si="44"/>
        <v>0</v>
      </c>
      <c r="E426" s="393">
        <f t="shared" si="42"/>
        <v>0</v>
      </c>
      <c r="F426" s="392">
        <f t="shared" si="45"/>
        <v>0</v>
      </c>
      <c r="G426" s="392" t="e">
        <f>IF(AND(C426&lt;&gt;"",SUM(G$33:G425)&lt;E$24),$E$24/$E$29,0)</f>
        <v>#N/A</v>
      </c>
      <c r="H426" s="392">
        <f t="shared" si="46"/>
        <v>0</v>
      </c>
      <c r="I426" s="392">
        <f t="shared" si="48"/>
        <v>0</v>
      </c>
      <c r="J426" s="364" t="str">
        <f t="shared" si="47"/>
        <v>2054–2055</v>
      </c>
      <c r="L426" s="389"/>
      <c r="N426" s="387"/>
      <c r="Q426" s="385"/>
    </row>
    <row r="427" spans="1:17" ht="20.25" customHeight="1" x14ac:dyDescent="0.2">
      <c r="A427" s="395">
        <v>56735</v>
      </c>
      <c r="B427" s="383">
        <f t="shared" si="43"/>
        <v>0</v>
      </c>
      <c r="C427" s="384"/>
      <c r="D427" s="392">
        <f t="shared" si="44"/>
        <v>0</v>
      </c>
      <c r="E427" s="393">
        <f t="shared" si="42"/>
        <v>0</v>
      </c>
      <c r="F427" s="392">
        <f t="shared" si="45"/>
        <v>0</v>
      </c>
      <c r="G427" s="392" t="e">
        <f>IF(AND(C427&lt;&gt;"",SUM(G$33:G426)&lt;E$24),$E$24/$E$29,0)</f>
        <v>#N/A</v>
      </c>
      <c r="H427" s="392">
        <f t="shared" si="46"/>
        <v>0</v>
      </c>
      <c r="I427" s="392">
        <f t="shared" si="48"/>
        <v>0</v>
      </c>
      <c r="J427" s="364" t="str">
        <f t="shared" si="47"/>
        <v>2054–2055</v>
      </c>
      <c r="L427" s="389"/>
      <c r="N427" s="387"/>
      <c r="Q427" s="385"/>
    </row>
    <row r="428" spans="1:17" ht="20.25" customHeight="1" x14ac:dyDescent="0.2">
      <c r="A428" s="395">
        <v>56766</v>
      </c>
      <c r="B428" s="383">
        <f t="shared" si="43"/>
        <v>0</v>
      </c>
      <c r="C428" s="384"/>
      <c r="D428" s="392">
        <f t="shared" si="44"/>
        <v>0</v>
      </c>
      <c r="E428" s="393">
        <f t="shared" si="42"/>
        <v>0</v>
      </c>
      <c r="F428" s="392">
        <f t="shared" si="45"/>
        <v>0</v>
      </c>
      <c r="G428" s="392" t="e">
        <f>IF(AND(C428&lt;&gt;"",SUM(G$33:G427)&lt;E$24),$E$24/$E$29,0)</f>
        <v>#N/A</v>
      </c>
      <c r="H428" s="392">
        <f t="shared" si="46"/>
        <v>0</v>
      </c>
      <c r="I428" s="392">
        <f t="shared" si="48"/>
        <v>0</v>
      </c>
      <c r="J428" s="364" t="str">
        <f t="shared" si="47"/>
        <v>2054–2055</v>
      </c>
      <c r="L428" s="389"/>
      <c r="N428" s="387"/>
      <c r="Q428" s="385"/>
    </row>
    <row r="429" spans="1:17" ht="20.25" customHeight="1" x14ac:dyDescent="0.2">
      <c r="A429" s="395">
        <v>56796</v>
      </c>
      <c r="B429" s="383">
        <f t="shared" si="43"/>
        <v>0</v>
      </c>
      <c r="C429" s="384"/>
      <c r="D429" s="392">
        <f t="shared" si="44"/>
        <v>0</v>
      </c>
      <c r="E429" s="393">
        <f t="shared" si="42"/>
        <v>0</v>
      </c>
      <c r="F429" s="392">
        <f t="shared" si="45"/>
        <v>0</v>
      </c>
      <c r="G429" s="392" t="e">
        <f>IF(AND(C429&lt;&gt;"",SUM(G$33:G428)&lt;E$24),$E$24/$E$29,0)</f>
        <v>#N/A</v>
      </c>
      <c r="H429" s="392">
        <f t="shared" si="46"/>
        <v>0</v>
      </c>
      <c r="I429" s="392">
        <f t="shared" si="48"/>
        <v>0</v>
      </c>
      <c r="J429" s="364" t="str">
        <f t="shared" si="47"/>
        <v>2055–2056</v>
      </c>
      <c r="L429" s="389"/>
      <c r="N429" s="387"/>
      <c r="Q429" s="385"/>
    </row>
    <row r="430" spans="1:17" ht="20.25" customHeight="1" x14ac:dyDescent="0.2">
      <c r="A430" s="395">
        <v>56827</v>
      </c>
      <c r="B430" s="383">
        <f t="shared" si="43"/>
        <v>0</v>
      </c>
      <c r="C430" s="384"/>
      <c r="D430" s="392">
        <f t="shared" si="44"/>
        <v>0</v>
      </c>
      <c r="E430" s="393">
        <f t="shared" si="42"/>
        <v>0</v>
      </c>
      <c r="F430" s="392">
        <f t="shared" si="45"/>
        <v>0</v>
      </c>
      <c r="G430" s="392" t="e">
        <f>IF(AND(C430&lt;&gt;"",SUM(G$33:G429)&lt;E$24),$E$24/$E$29,0)</f>
        <v>#N/A</v>
      </c>
      <c r="H430" s="392">
        <f t="shared" si="46"/>
        <v>0</v>
      </c>
      <c r="I430" s="392">
        <f t="shared" si="48"/>
        <v>0</v>
      </c>
      <c r="J430" s="364" t="str">
        <f t="shared" si="47"/>
        <v>2055–2056</v>
      </c>
      <c r="L430" s="389"/>
      <c r="N430" s="387"/>
      <c r="Q430" s="385"/>
    </row>
    <row r="431" spans="1:17" ht="20.25" customHeight="1" x14ac:dyDescent="0.2">
      <c r="A431" s="395">
        <v>56858</v>
      </c>
      <c r="B431" s="383">
        <f t="shared" si="43"/>
        <v>0</v>
      </c>
      <c r="C431" s="384"/>
      <c r="D431" s="392">
        <f t="shared" si="44"/>
        <v>0</v>
      </c>
      <c r="E431" s="393">
        <f t="shared" si="42"/>
        <v>0</v>
      </c>
      <c r="F431" s="392">
        <f t="shared" si="45"/>
        <v>0</v>
      </c>
      <c r="G431" s="392" t="e">
        <f>IF(AND(C431&lt;&gt;"",SUM(G$33:G430)&lt;E$24),$E$24/$E$29,0)</f>
        <v>#N/A</v>
      </c>
      <c r="H431" s="392">
        <f t="shared" si="46"/>
        <v>0</v>
      </c>
      <c r="I431" s="392">
        <f t="shared" si="48"/>
        <v>0</v>
      </c>
      <c r="J431" s="364" t="str">
        <f t="shared" si="47"/>
        <v>2055–2056</v>
      </c>
      <c r="L431" s="389"/>
      <c r="N431" s="387"/>
      <c r="Q431" s="385"/>
    </row>
    <row r="432" spans="1:17" ht="20.25" customHeight="1" x14ac:dyDescent="0.2">
      <c r="A432" s="395">
        <v>56888</v>
      </c>
      <c r="B432" s="383">
        <f t="shared" si="43"/>
        <v>0</v>
      </c>
      <c r="C432" s="384"/>
      <c r="D432" s="392">
        <f t="shared" si="44"/>
        <v>0</v>
      </c>
      <c r="E432" s="393">
        <f t="shared" si="42"/>
        <v>0</v>
      </c>
      <c r="F432" s="392">
        <f t="shared" si="45"/>
        <v>0</v>
      </c>
      <c r="G432" s="392" t="e">
        <f>IF(AND(C432&lt;&gt;"",SUM(G$33:G431)&lt;E$24),$E$24/$E$29,0)</f>
        <v>#N/A</v>
      </c>
      <c r="H432" s="392">
        <f t="shared" si="46"/>
        <v>0</v>
      </c>
      <c r="I432" s="392">
        <f t="shared" si="48"/>
        <v>0</v>
      </c>
      <c r="J432" s="364" t="str">
        <f t="shared" si="47"/>
        <v>2055–2056</v>
      </c>
      <c r="L432" s="389"/>
      <c r="N432" s="387"/>
      <c r="Q432" s="385"/>
    </row>
    <row r="433" spans="1:17" ht="20.25" customHeight="1" x14ac:dyDescent="0.2">
      <c r="A433" s="395">
        <v>56919</v>
      </c>
      <c r="B433" s="383">
        <f t="shared" si="43"/>
        <v>0</v>
      </c>
      <c r="C433" s="384"/>
      <c r="D433" s="392">
        <f t="shared" si="44"/>
        <v>0</v>
      </c>
      <c r="E433" s="393">
        <f t="shared" si="42"/>
        <v>0</v>
      </c>
      <c r="F433" s="392">
        <f t="shared" si="45"/>
        <v>0</v>
      </c>
      <c r="G433" s="392" t="e">
        <f>IF(AND(C433&lt;&gt;"",SUM(G$33:G432)&lt;E$24),$E$24/$E$29,0)</f>
        <v>#N/A</v>
      </c>
      <c r="H433" s="392">
        <f t="shared" si="46"/>
        <v>0</v>
      </c>
      <c r="I433" s="392">
        <f t="shared" si="48"/>
        <v>0</v>
      </c>
      <c r="J433" s="364" t="str">
        <f t="shared" si="47"/>
        <v>2055–2056</v>
      </c>
      <c r="L433" s="389"/>
      <c r="N433" s="387"/>
      <c r="Q433" s="385"/>
    </row>
    <row r="434" spans="1:17" ht="20.25" customHeight="1" x14ac:dyDescent="0.2">
      <c r="A434" s="395">
        <v>56949</v>
      </c>
      <c r="B434" s="383">
        <f t="shared" si="43"/>
        <v>0</v>
      </c>
      <c r="C434" s="384"/>
      <c r="D434" s="392">
        <f t="shared" si="44"/>
        <v>0</v>
      </c>
      <c r="E434" s="393">
        <f t="shared" si="42"/>
        <v>0</v>
      </c>
      <c r="F434" s="392">
        <f t="shared" si="45"/>
        <v>0</v>
      </c>
      <c r="G434" s="392" t="e">
        <f>IF(AND(C434&lt;&gt;"",SUM(G$33:G433)&lt;E$24),$E$24/$E$29,0)</f>
        <v>#N/A</v>
      </c>
      <c r="H434" s="392">
        <f t="shared" si="46"/>
        <v>0</v>
      </c>
      <c r="I434" s="392">
        <f t="shared" si="48"/>
        <v>0</v>
      </c>
      <c r="J434" s="364" t="str">
        <f t="shared" si="47"/>
        <v>2055–2056</v>
      </c>
      <c r="L434" s="389"/>
      <c r="N434" s="387"/>
      <c r="Q434" s="385"/>
    </row>
    <row r="435" spans="1:17" ht="20.25" customHeight="1" x14ac:dyDescent="0.2">
      <c r="A435" s="395">
        <v>56980</v>
      </c>
      <c r="B435" s="383">
        <f t="shared" si="43"/>
        <v>0</v>
      </c>
      <c r="C435" s="384"/>
      <c r="D435" s="392">
        <f t="shared" si="44"/>
        <v>0</v>
      </c>
      <c r="E435" s="393">
        <f t="shared" si="42"/>
        <v>0</v>
      </c>
      <c r="F435" s="392">
        <f t="shared" si="45"/>
        <v>0</v>
      </c>
      <c r="G435" s="392" t="e">
        <f>IF(AND(C435&lt;&gt;"",SUM(G$33:G434)&lt;E$24),$E$24/$E$29,0)</f>
        <v>#N/A</v>
      </c>
      <c r="H435" s="392">
        <f t="shared" si="46"/>
        <v>0</v>
      </c>
      <c r="I435" s="392">
        <f t="shared" si="48"/>
        <v>0</v>
      </c>
      <c r="J435" s="364" t="str">
        <f t="shared" si="47"/>
        <v>2055–2056</v>
      </c>
      <c r="L435" s="389"/>
      <c r="N435" s="387"/>
      <c r="Q435" s="385"/>
    </row>
    <row r="436" spans="1:17" ht="20.25" customHeight="1" x14ac:dyDescent="0.2">
      <c r="A436" s="395">
        <v>57011</v>
      </c>
      <c r="B436" s="383">
        <f t="shared" si="43"/>
        <v>0</v>
      </c>
      <c r="C436" s="384"/>
      <c r="D436" s="392">
        <f t="shared" si="44"/>
        <v>0</v>
      </c>
      <c r="E436" s="393">
        <f t="shared" si="42"/>
        <v>0</v>
      </c>
      <c r="F436" s="392">
        <f t="shared" si="45"/>
        <v>0</v>
      </c>
      <c r="G436" s="392" t="e">
        <f>IF(AND(C436&lt;&gt;"",SUM(G$33:G435)&lt;E$24),$E$24/$E$29,0)</f>
        <v>#N/A</v>
      </c>
      <c r="H436" s="392">
        <f t="shared" si="46"/>
        <v>0</v>
      </c>
      <c r="I436" s="392">
        <f t="shared" si="48"/>
        <v>0</v>
      </c>
      <c r="J436" s="364" t="str">
        <f t="shared" si="47"/>
        <v>2055–2056</v>
      </c>
      <c r="L436" s="389"/>
      <c r="N436" s="387"/>
      <c r="Q436" s="385"/>
    </row>
    <row r="437" spans="1:17" ht="20.25" customHeight="1" x14ac:dyDescent="0.2">
      <c r="A437" s="395">
        <v>57040</v>
      </c>
      <c r="B437" s="383">
        <f t="shared" si="43"/>
        <v>0</v>
      </c>
      <c r="C437" s="384"/>
      <c r="D437" s="392">
        <f t="shared" si="44"/>
        <v>0</v>
      </c>
      <c r="E437" s="393">
        <f t="shared" si="42"/>
        <v>0</v>
      </c>
      <c r="F437" s="392">
        <f t="shared" si="45"/>
        <v>0</v>
      </c>
      <c r="G437" s="392" t="e">
        <f>IF(AND(C437&lt;&gt;"",SUM(G$33:G436)&lt;E$24),$E$24/$E$29,0)</f>
        <v>#N/A</v>
      </c>
      <c r="H437" s="392">
        <f t="shared" si="46"/>
        <v>0</v>
      </c>
      <c r="I437" s="392">
        <f t="shared" si="48"/>
        <v>0</v>
      </c>
      <c r="J437" s="364" t="str">
        <f t="shared" si="47"/>
        <v>2055–2056</v>
      </c>
      <c r="L437" s="389"/>
      <c r="N437" s="387"/>
      <c r="Q437" s="385"/>
    </row>
    <row r="438" spans="1:17" ht="20.25" customHeight="1" x14ac:dyDescent="0.2">
      <c r="A438" s="395">
        <v>57071</v>
      </c>
      <c r="B438" s="383">
        <f t="shared" si="43"/>
        <v>0</v>
      </c>
      <c r="C438" s="384"/>
      <c r="D438" s="392">
        <f t="shared" si="44"/>
        <v>0</v>
      </c>
      <c r="E438" s="393">
        <f t="shared" si="42"/>
        <v>0</v>
      </c>
      <c r="F438" s="392">
        <f t="shared" si="45"/>
        <v>0</v>
      </c>
      <c r="G438" s="392" t="e">
        <f>IF(AND(C438&lt;&gt;"",SUM(G$33:G437)&lt;E$24),$E$24/$E$29,0)</f>
        <v>#N/A</v>
      </c>
      <c r="H438" s="392">
        <f t="shared" si="46"/>
        <v>0</v>
      </c>
      <c r="I438" s="392">
        <f t="shared" si="48"/>
        <v>0</v>
      </c>
      <c r="J438" s="364" t="str">
        <f t="shared" si="47"/>
        <v>2055–2056</v>
      </c>
      <c r="L438" s="389"/>
      <c r="N438" s="387"/>
      <c r="Q438" s="385"/>
    </row>
    <row r="439" spans="1:17" ht="20.25" customHeight="1" x14ac:dyDescent="0.2">
      <c r="A439" s="395">
        <v>57101</v>
      </c>
      <c r="B439" s="383">
        <f t="shared" si="43"/>
        <v>0</v>
      </c>
      <c r="C439" s="384"/>
      <c r="D439" s="392">
        <f t="shared" si="44"/>
        <v>0</v>
      </c>
      <c r="E439" s="393">
        <f t="shared" si="42"/>
        <v>0</v>
      </c>
      <c r="F439" s="392">
        <f t="shared" si="45"/>
        <v>0</v>
      </c>
      <c r="G439" s="392" t="e">
        <f>IF(AND(C439&lt;&gt;"",SUM(G$33:G438)&lt;E$24),$E$24/$E$29,0)</f>
        <v>#N/A</v>
      </c>
      <c r="H439" s="392">
        <f t="shared" si="46"/>
        <v>0</v>
      </c>
      <c r="I439" s="392">
        <f t="shared" si="48"/>
        <v>0</v>
      </c>
      <c r="J439" s="364" t="str">
        <f t="shared" si="47"/>
        <v>2055–2056</v>
      </c>
      <c r="L439" s="389"/>
      <c r="N439" s="387"/>
      <c r="Q439" s="385"/>
    </row>
    <row r="440" spans="1:17" ht="20.25" customHeight="1" x14ac:dyDescent="0.2">
      <c r="A440" s="395">
        <v>57132</v>
      </c>
      <c r="B440" s="383">
        <f t="shared" si="43"/>
        <v>0</v>
      </c>
      <c r="C440" s="384"/>
      <c r="D440" s="392">
        <f t="shared" si="44"/>
        <v>0</v>
      </c>
      <c r="E440" s="393">
        <f t="shared" si="42"/>
        <v>0</v>
      </c>
      <c r="F440" s="392">
        <f t="shared" si="45"/>
        <v>0</v>
      </c>
      <c r="G440" s="392" t="e">
        <f>IF(AND(C440&lt;&gt;"",SUM(G$33:G439)&lt;E$24),$E$24/$E$29,0)</f>
        <v>#N/A</v>
      </c>
      <c r="H440" s="392">
        <f t="shared" si="46"/>
        <v>0</v>
      </c>
      <c r="I440" s="392">
        <f t="shared" si="48"/>
        <v>0</v>
      </c>
      <c r="J440" s="364" t="str">
        <f t="shared" si="47"/>
        <v>2055–2056</v>
      </c>
      <c r="L440" s="389"/>
      <c r="N440" s="387"/>
      <c r="Q440" s="385"/>
    </row>
    <row r="441" spans="1:17" ht="20.25" customHeight="1" x14ac:dyDescent="0.2">
      <c r="A441" s="395">
        <v>57162</v>
      </c>
      <c r="B441" s="383">
        <f t="shared" si="43"/>
        <v>0</v>
      </c>
      <c r="C441" s="384"/>
      <c r="D441" s="392">
        <f t="shared" si="44"/>
        <v>0</v>
      </c>
      <c r="E441" s="393">
        <f t="shared" si="42"/>
        <v>0</v>
      </c>
      <c r="F441" s="392">
        <f t="shared" si="45"/>
        <v>0</v>
      </c>
      <c r="G441" s="392" t="e">
        <f>IF(AND(C441&lt;&gt;"",SUM(G$33:G440)&lt;E$24),$E$24/$E$29,0)</f>
        <v>#N/A</v>
      </c>
      <c r="H441" s="392">
        <f t="shared" si="46"/>
        <v>0</v>
      </c>
      <c r="I441" s="392">
        <f t="shared" si="48"/>
        <v>0</v>
      </c>
      <c r="J441" s="364" t="str">
        <f t="shared" si="47"/>
        <v>2056–2057</v>
      </c>
      <c r="L441" s="389"/>
      <c r="N441" s="387"/>
      <c r="Q441" s="385"/>
    </row>
    <row r="442" spans="1:17" ht="20.25" customHeight="1" x14ac:dyDescent="0.2">
      <c r="A442" s="395">
        <v>57193</v>
      </c>
      <c r="B442" s="383">
        <f t="shared" si="43"/>
        <v>0</v>
      </c>
      <c r="C442" s="384"/>
      <c r="D442" s="392">
        <f t="shared" si="44"/>
        <v>0</v>
      </c>
      <c r="E442" s="393">
        <f t="shared" si="42"/>
        <v>0</v>
      </c>
      <c r="F442" s="392">
        <f t="shared" si="45"/>
        <v>0</v>
      </c>
      <c r="G442" s="392" t="e">
        <f>IF(AND(C442&lt;&gt;"",SUM(G$33:G441)&lt;E$24),$E$24/$E$29,0)</f>
        <v>#N/A</v>
      </c>
      <c r="H442" s="392">
        <f t="shared" si="46"/>
        <v>0</v>
      </c>
      <c r="I442" s="392">
        <f t="shared" si="48"/>
        <v>0</v>
      </c>
      <c r="J442" s="364" t="str">
        <f t="shared" si="47"/>
        <v>2056–2057</v>
      </c>
      <c r="L442" s="389"/>
      <c r="N442" s="387"/>
      <c r="Q442" s="385"/>
    </row>
    <row r="443" spans="1:17" ht="20.25" customHeight="1" x14ac:dyDescent="0.2">
      <c r="A443" s="395">
        <v>57224</v>
      </c>
      <c r="B443" s="383">
        <f t="shared" si="43"/>
        <v>0</v>
      </c>
      <c r="C443" s="384"/>
      <c r="D443" s="392">
        <f t="shared" si="44"/>
        <v>0</v>
      </c>
      <c r="E443" s="393">
        <f t="shared" si="42"/>
        <v>0</v>
      </c>
      <c r="F443" s="392">
        <f t="shared" si="45"/>
        <v>0</v>
      </c>
      <c r="G443" s="392" t="e">
        <f>IF(AND(C443&lt;&gt;"",SUM(G$33:G442)&lt;E$24),$E$24/$E$29,0)</f>
        <v>#N/A</v>
      </c>
      <c r="H443" s="392">
        <f t="shared" si="46"/>
        <v>0</v>
      </c>
      <c r="I443" s="392">
        <f t="shared" si="48"/>
        <v>0</v>
      </c>
      <c r="J443" s="364" t="str">
        <f t="shared" si="47"/>
        <v>2056–2057</v>
      </c>
      <c r="L443" s="389"/>
      <c r="N443" s="387"/>
      <c r="Q443" s="385"/>
    </row>
    <row r="444" spans="1:17" ht="20.25" customHeight="1" x14ac:dyDescent="0.2">
      <c r="A444" s="395">
        <v>57254</v>
      </c>
      <c r="B444" s="383">
        <f t="shared" si="43"/>
        <v>0</v>
      </c>
      <c r="C444" s="384"/>
      <c r="D444" s="392">
        <f t="shared" si="44"/>
        <v>0</v>
      </c>
      <c r="E444" s="393">
        <f t="shared" si="42"/>
        <v>0</v>
      </c>
      <c r="F444" s="392">
        <f t="shared" si="45"/>
        <v>0</v>
      </c>
      <c r="G444" s="392" t="e">
        <f>IF(AND(C444&lt;&gt;"",SUM(G$33:G443)&lt;E$24),$E$24/$E$29,0)</f>
        <v>#N/A</v>
      </c>
      <c r="H444" s="392">
        <f t="shared" si="46"/>
        <v>0</v>
      </c>
      <c r="I444" s="392">
        <f t="shared" si="48"/>
        <v>0</v>
      </c>
      <c r="J444" s="364" t="str">
        <f t="shared" si="47"/>
        <v>2056–2057</v>
      </c>
      <c r="L444" s="389"/>
      <c r="N444" s="387"/>
      <c r="Q444" s="385"/>
    </row>
    <row r="445" spans="1:17" ht="20.25" customHeight="1" x14ac:dyDescent="0.2">
      <c r="A445" s="395">
        <v>57285</v>
      </c>
      <c r="B445" s="383">
        <f t="shared" si="43"/>
        <v>0</v>
      </c>
      <c r="C445" s="384"/>
      <c r="D445" s="392">
        <f t="shared" si="44"/>
        <v>0</v>
      </c>
      <c r="E445" s="393">
        <f t="shared" si="42"/>
        <v>0</v>
      </c>
      <c r="F445" s="392">
        <f t="shared" si="45"/>
        <v>0</v>
      </c>
      <c r="G445" s="392" t="e">
        <f>IF(AND(C445&lt;&gt;"",SUM(G$33:G444)&lt;E$24),$E$24/$E$29,0)</f>
        <v>#N/A</v>
      </c>
      <c r="H445" s="392">
        <f t="shared" si="46"/>
        <v>0</v>
      </c>
      <c r="I445" s="392">
        <f t="shared" si="48"/>
        <v>0</v>
      </c>
      <c r="J445" s="364" t="str">
        <f t="shared" si="47"/>
        <v>2056–2057</v>
      </c>
      <c r="L445" s="389"/>
      <c r="N445" s="387"/>
      <c r="Q445" s="385"/>
    </row>
    <row r="446" spans="1:17" ht="20.25" customHeight="1" x14ac:dyDescent="0.2">
      <c r="A446" s="395">
        <v>57315</v>
      </c>
      <c r="B446" s="383">
        <f t="shared" si="43"/>
        <v>0</v>
      </c>
      <c r="C446" s="384"/>
      <c r="D446" s="392">
        <f t="shared" si="44"/>
        <v>0</v>
      </c>
      <c r="E446" s="393">
        <f t="shared" si="42"/>
        <v>0</v>
      </c>
      <c r="F446" s="392">
        <f t="shared" si="45"/>
        <v>0</v>
      </c>
      <c r="G446" s="392" t="e">
        <f>IF(AND(C446&lt;&gt;"",SUM(G$33:G445)&lt;E$24),$E$24/$E$29,0)</f>
        <v>#N/A</v>
      </c>
      <c r="H446" s="392">
        <f t="shared" si="46"/>
        <v>0</v>
      </c>
      <c r="I446" s="392">
        <f t="shared" si="48"/>
        <v>0</v>
      </c>
      <c r="J446" s="364" t="str">
        <f t="shared" si="47"/>
        <v>2056–2057</v>
      </c>
      <c r="L446" s="389"/>
      <c r="N446" s="387"/>
      <c r="Q446" s="385"/>
    </row>
    <row r="447" spans="1:17" ht="20.25" customHeight="1" x14ac:dyDescent="0.2">
      <c r="A447" s="395">
        <v>57346</v>
      </c>
      <c r="B447" s="383">
        <f t="shared" si="43"/>
        <v>0</v>
      </c>
      <c r="C447" s="384"/>
      <c r="D447" s="392">
        <f t="shared" si="44"/>
        <v>0</v>
      </c>
      <c r="E447" s="393">
        <f t="shared" si="42"/>
        <v>0</v>
      </c>
      <c r="F447" s="392">
        <f t="shared" si="45"/>
        <v>0</v>
      </c>
      <c r="G447" s="392" t="e">
        <f>IF(AND(C447&lt;&gt;"",SUM(G$33:G446)&lt;E$24),$E$24/$E$29,0)</f>
        <v>#N/A</v>
      </c>
      <c r="H447" s="392">
        <f t="shared" si="46"/>
        <v>0</v>
      </c>
      <c r="I447" s="392">
        <f t="shared" si="48"/>
        <v>0</v>
      </c>
      <c r="J447" s="364" t="str">
        <f t="shared" si="47"/>
        <v>2056–2057</v>
      </c>
      <c r="L447" s="389"/>
      <c r="N447" s="387"/>
      <c r="Q447" s="385"/>
    </row>
    <row r="448" spans="1:17" ht="20.25" customHeight="1" x14ac:dyDescent="0.2">
      <c r="A448" s="395">
        <v>57377</v>
      </c>
      <c r="B448" s="383">
        <f t="shared" si="43"/>
        <v>0</v>
      </c>
      <c r="C448" s="384"/>
      <c r="D448" s="392">
        <f t="shared" si="44"/>
        <v>0</v>
      </c>
      <c r="E448" s="393">
        <f t="shared" si="42"/>
        <v>0</v>
      </c>
      <c r="F448" s="392">
        <f t="shared" si="45"/>
        <v>0</v>
      </c>
      <c r="G448" s="392" t="e">
        <f>IF(AND(C448&lt;&gt;"",SUM(G$33:G447)&lt;E$24),$E$24/$E$29,0)</f>
        <v>#N/A</v>
      </c>
      <c r="H448" s="392">
        <f t="shared" si="46"/>
        <v>0</v>
      </c>
      <c r="I448" s="392">
        <f t="shared" si="48"/>
        <v>0</v>
      </c>
      <c r="J448" s="364" t="str">
        <f t="shared" si="47"/>
        <v>2056–2057</v>
      </c>
      <c r="L448" s="389"/>
      <c r="N448" s="387"/>
      <c r="Q448" s="385"/>
    </row>
    <row r="449" spans="1:17" ht="20.25" customHeight="1" x14ac:dyDescent="0.2">
      <c r="A449" s="395">
        <v>57405</v>
      </c>
      <c r="B449" s="383">
        <f t="shared" si="43"/>
        <v>0</v>
      </c>
      <c r="C449" s="384"/>
      <c r="D449" s="392">
        <f t="shared" si="44"/>
        <v>0</v>
      </c>
      <c r="E449" s="393">
        <f t="shared" si="42"/>
        <v>0</v>
      </c>
      <c r="F449" s="392">
        <f t="shared" si="45"/>
        <v>0</v>
      </c>
      <c r="G449" s="392" t="e">
        <f>IF(AND(C449&lt;&gt;"",SUM(G$33:G448)&lt;E$24),$E$24/$E$29,0)</f>
        <v>#N/A</v>
      </c>
      <c r="H449" s="392">
        <f t="shared" si="46"/>
        <v>0</v>
      </c>
      <c r="I449" s="392">
        <f t="shared" si="48"/>
        <v>0</v>
      </c>
      <c r="J449" s="364" t="str">
        <f t="shared" si="47"/>
        <v>2056–2057</v>
      </c>
      <c r="L449" s="389"/>
      <c r="N449" s="387"/>
      <c r="Q449" s="385"/>
    </row>
    <row r="450" spans="1:17" ht="20.25" customHeight="1" x14ac:dyDescent="0.2">
      <c r="A450" s="395">
        <v>57436</v>
      </c>
      <c r="B450" s="383">
        <f t="shared" si="43"/>
        <v>0</v>
      </c>
      <c r="C450" s="384"/>
      <c r="D450" s="392">
        <f t="shared" si="44"/>
        <v>0</v>
      </c>
      <c r="E450" s="393">
        <f t="shared" si="42"/>
        <v>0</v>
      </c>
      <c r="F450" s="392">
        <f t="shared" si="45"/>
        <v>0</v>
      </c>
      <c r="G450" s="392" t="e">
        <f>IF(AND(C450&lt;&gt;"",SUM(G$33:G449)&lt;E$24),$E$24/$E$29,0)</f>
        <v>#N/A</v>
      </c>
      <c r="H450" s="392">
        <f t="shared" si="46"/>
        <v>0</v>
      </c>
      <c r="I450" s="392">
        <f t="shared" si="48"/>
        <v>0</v>
      </c>
      <c r="J450" s="364" t="str">
        <f t="shared" si="47"/>
        <v>2056–2057</v>
      </c>
      <c r="L450" s="389"/>
      <c r="N450" s="387"/>
      <c r="Q450" s="385"/>
    </row>
    <row r="451" spans="1:17" ht="20.25" customHeight="1" x14ac:dyDescent="0.2">
      <c r="A451" s="395">
        <v>57466</v>
      </c>
      <c r="B451" s="383">
        <f t="shared" si="43"/>
        <v>0</v>
      </c>
      <c r="C451" s="384"/>
      <c r="D451" s="392">
        <f t="shared" si="44"/>
        <v>0</v>
      </c>
      <c r="E451" s="393">
        <f t="shared" si="42"/>
        <v>0</v>
      </c>
      <c r="F451" s="392">
        <f t="shared" si="45"/>
        <v>0</v>
      </c>
      <c r="G451" s="392" t="e">
        <f>IF(AND(C451&lt;&gt;"",SUM(G$33:G450)&lt;E$24),$E$24/$E$29,0)</f>
        <v>#N/A</v>
      </c>
      <c r="H451" s="392">
        <f t="shared" si="46"/>
        <v>0</v>
      </c>
      <c r="I451" s="392">
        <f t="shared" si="48"/>
        <v>0</v>
      </c>
      <c r="J451" s="364" t="str">
        <f t="shared" si="47"/>
        <v>2056–2057</v>
      </c>
      <c r="L451" s="389"/>
      <c r="N451" s="387"/>
      <c r="Q451" s="385"/>
    </row>
    <row r="452" spans="1:17" ht="20.25" customHeight="1" x14ac:dyDescent="0.2">
      <c r="A452" s="395">
        <v>57497</v>
      </c>
      <c r="B452" s="383">
        <f t="shared" si="43"/>
        <v>0</v>
      </c>
      <c r="C452" s="384"/>
      <c r="D452" s="392">
        <f t="shared" si="44"/>
        <v>0</v>
      </c>
      <c r="E452" s="393">
        <f t="shared" si="42"/>
        <v>0</v>
      </c>
      <c r="F452" s="392">
        <f t="shared" si="45"/>
        <v>0</v>
      </c>
      <c r="G452" s="392" t="e">
        <f>IF(AND(C452&lt;&gt;"",SUM(G$33:G451)&lt;E$24),$E$24/$E$29,0)</f>
        <v>#N/A</v>
      </c>
      <c r="H452" s="392">
        <f t="shared" si="46"/>
        <v>0</v>
      </c>
      <c r="I452" s="392">
        <f t="shared" si="48"/>
        <v>0</v>
      </c>
      <c r="J452" s="364" t="str">
        <f t="shared" si="47"/>
        <v>2056–2057</v>
      </c>
      <c r="L452" s="389"/>
      <c r="N452" s="387"/>
      <c r="Q452" s="385"/>
    </row>
    <row r="453" spans="1:17" ht="20.25" customHeight="1" x14ac:dyDescent="0.2">
      <c r="A453" s="395">
        <v>57527</v>
      </c>
      <c r="B453" s="383">
        <f t="shared" si="43"/>
        <v>0</v>
      </c>
      <c r="C453" s="384"/>
      <c r="D453" s="392">
        <f t="shared" si="44"/>
        <v>0</v>
      </c>
      <c r="E453" s="393">
        <f t="shared" si="42"/>
        <v>0</v>
      </c>
      <c r="F453" s="392">
        <f t="shared" si="45"/>
        <v>0</v>
      </c>
      <c r="G453" s="392" t="e">
        <f>IF(AND(C453&lt;&gt;"",SUM(G$33:G452)&lt;E$24),$E$24/$E$29,0)</f>
        <v>#N/A</v>
      </c>
      <c r="H453" s="392">
        <f t="shared" si="46"/>
        <v>0</v>
      </c>
      <c r="I453" s="392">
        <f t="shared" si="48"/>
        <v>0</v>
      </c>
      <c r="J453" s="364" t="str">
        <f t="shared" si="47"/>
        <v>2057–2058</v>
      </c>
      <c r="L453" s="389"/>
      <c r="N453" s="387"/>
      <c r="Q453" s="385"/>
    </row>
    <row r="454" spans="1:17" ht="20.25" customHeight="1" x14ac:dyDescent="0.2">
      <c r="A454" s="395">
        <v>57558</v>
      </c>
      <c r="B454" s="383">
        <f t="shared" si="43"/>
        <v>0</v>
      </c>
      <c r="C454" s="384"/>
      <c r="D454" s="392">
        <f t="shared" si="44"/>
        <v>0</v>
      </c>
      <c r="E454" s="393">
        <f t="shared" si="42"/>
        <v>0</v>
      </c>
      <c r="F454" s="392">
        <f t="shared" si="45"/>
        <v>0</v>
      </c>
      <c r="G454" s="392" t="e">
        <f>IF(AND(C454&lt;&gt;"",SUM(G$33:G453)&lt;E$24),$E$24/$E$29,0)</f>
        <v>#N/A</v>
      </c>
      <c r="H454" s="392">
        <f t="shared" si="46"/>
        <v>0</v>
      </c>
      <c r="I454" s="392">
        <f t="shared" si="48"/>
        <v>0</v>
      </c>
      <c r="J454" s="364" t="str">
        <f t="shared" si="47"/>
        <v>2057–2058</v>
      </c>
      <c r="L454" s="389"/>
      <c r="N454" s="387"/>
      <c r="Q454" s="385"/>
    </row>
    <row r="455" spans="1:17" ht="20.25" customHeight="1" x14ac:dyDescent="0.2">
      <c r="A455" s="395">
        <v>57589</v>
      </c>
      <c r="B455" s="383">
        <f t="shared" si="43"/>
        <v>0</v>
      </c>
      <c r="C455" s="384"/>
      <c r="D455" s="392">
        <f t="shared" si="44"/>
        <v>0</v>
      </c>
      <c r="E455" s="393">
        <f t="shared" si="42"/>
        <v>0</v>
      </c>
      <c r="F455" s="392">
        <f t="shared" si="45"/>
        <v>0</v>
      </c>
      <c r="G455" s="392" t="e">
        <f>IF(AND(C455&lt;&gt;"",SUM(G$33:G454)&lt;E$24),$E$24/$E$29,0)</f>
        <v>#N/A</v>
      </c>
      <c r="H455" s="392">
        <f t="shared" si="46"/>
        <v>0</v>
      </c>
      <c r="I455" s="392">
        <f t="shared" si="48"/>
        <v>0</v>
      </c>
      <c r="J455" s="364" t="str">
        <f t="shared" si="47"/>
        <v>2057–2058</v>
      </c>
      <c r="L455" s="389"/>
      <c r="N455" s="387"/>
      <c r="Q455" s="385"/>
    </row>
    <row r="456" spans="1:17" ht="20.25" customHeight="1" x14ac:dyDescent="0.2">
      <c r="A456" s="395">
        <v>57619</v>
      </c>
      <c r="B456" s="383">
        <f t="shared" si="43"/>
        <v>0</v>
      </c>
      <c r="C456" s="384"/>
      <c r="D456" s="392">
        <f t="shared" si="44"/>
        <v>0</v>
      </c>
      <c r="E456" s="393">
        <f t="shared" si="42"/>
        <v>0</v>
      </c>
      <c r="F456" s="392">
        <f t="shared" si="45"/>
        <v>0</v>
      </c>
      <c r="G456" s="392" t="e">
        <f>IF(AND(C456&lt;&gt;"",SUM(G$33:G455)&lt;E$24),$E$24/$E$29,0)</f>
        <v>#N/A</v>
      </c>
      <c r="H456" s="392">
        <f t="shared" si="46"/>
        <v>0</v>
      </c>
      <c r="I456" s="392">
        <f t="shared" si="48"/>
        <v>0</v>
      </c>
      <c r="J456" s="364" t="str">
        <f t="shared" si="47"/>
        <v>2057–2058</v>
      </c>
      <c r="L456" s="389"/>
      <c r="N456" s="387"/>
      <c r="Q456" s="385"/>
    </row>
    <row r="457" spans="1:17" ht="20.25" customHeight="1" x14ac:dyDescent="0.2">
      <c r="A457" s="395">
        <v>57650</v>
      </c>
      <c r="B457" s="383">
        <f t="shared" si="43"/>
        <v>0</v>
      </c>
      <c r="C457" s="384"/>
      <c r="D457" s="392">
        <f t="shared" si="44"/>
        <v>0</v>
      </c>
      <c r="E457" s="393">
        <f t="shared" si="42"/>
        <v>0</v>
      </c>
      <c r="F457" s="392">
        <f t="shared" si="45"/>
        <v>0</v>
      </c>
      <c r="G457" s="392" t="e">
        <f>IF(AND(C457&lt;&gt;"",SUM(G$33:G456)&lt;E$24),$E$24/$E$29,0)</f>
        <v>#N/A</v>
      </c>
      <c r="H457" s="392">
        <f t="shared" si="46"/>
        <v>0</v>
      </c>
      <c r="I457" s="392">
        <f t="shared" si="48"/>
        <v>0</v>
      </c>
      <c r="J457" s="364" t="str">
        <f t="shared" si="47"/>
        <v>2057–2058</v>
      </c>
      <c r="L457" s="389"/>
      <c r="N457" s="387"/>
      <c r="Q457" s="385"/>
    </row>
    <row r="458" spans="1:17" ht="20.25" customHeight="1" x14ac:dyDescent="0.2">
      <c r="A458" s="395">
        <v>57680</v>
      </c>
      <c r="B458" s="383">
        <f t="shared" si="43"/>
        <v>0</v>
      </c>
      <c r="C458" s="384"/>
      <c r="D458" s="392">
        <f t="shared" si="44"/>
        <v>0</v>
      </c>
      <c r="E458" s="393">
        <f t="shared" si="42"/>
        <v>0</v>
      </c>
      <c r="F458" s="392">
        <f t="shared" si="45"/>
        <v>0</v>
      </c>
      <c r="G458" s="392" t="e">
        <f>IF(AND(C458&lt;&gt;"",SUM(G$33:G457)&lt;E$24),$E$24/$E$29,0)</f>
        <v>#N/A</v>
      </c>
      <c r="H458" s="392">
        <f t="shared" si="46"/>
        <v>0</v>
      </c>
      <c r="I458" s="392">
        <f t="shared" si="48"/>
        <v>0</v>
      </c>
      <c r="J458" s="364" t="str">
        <f t="shared" si="47"/>
        <v>2057–2058</v>
      </c>
      <c r="L458" s="389"/>
      <c r="N458" s="387"/>
      <c r="Q458" s="385"/>
    </row>
    <row r="459" spans="1:17" ht="20.25" customHeight="1" x14ac:dyDescent="0.2">
      <c r="A459" s="395">
        <v>57711</v>
      </c>
      <c r="B459" s="383">
        <f t="shared" si="43"/>
        <v>0</v>
      </c>
      <c r="C459" s="384"/>
      <c r="D459" s="392">
        <f t="shared" si="44"/>
        <v>0</v>
      </c>
      <c r="E459" s="393">
        <f t="shared" si="42"/>
        <v>0</v>
      </c>
      <c r="F459" s="392">
        <f t="shared" si="45"/>
        <v>0</v>
      </c>
      <c r="G459" s="392" t="e">
        <f>IF(AND(C459&lt;&gt;"",SUM(G$33:G458)&lt;E$24),$E$24/$E$29,0)</f>
        <v>#N/A</v>
      </c>
      <c r="H459" s="392">
        <f t="shared" si="46"/>
        <v>0</v>
      </c>
      <c r="I459" s="392">
        <f t="shared" si="48"/>
        <v>0</v>
      </c>
      <c r="J459" s="364" t="str">
        <f t="shared" si="47"/>
        <v>2057–2058</v>
      </c>
      <c r="L459" s="389"/>
      <c r="N459" s="387"/>
      <c r="Q459" s="385"/>
    </row>
    <row r="460" spans="1:17" ht="20.25" customHeight="1" x14ac:dyDescent="0.2">
      <c r="A460" s="395">
        <v>57742</v>
      </c>
      <c r="B460" s="383">
        <f t="shared" si="43"/>
        <v>0</v>
      </c>
      <c r="C460" s="384"/>
      <c r="D460" s="392">
        <f t="shared" si="44"/>
        <v>0</v>
      </c>
      <c r="E460" s="393">
        <f t="shared" si="42"/>
        <v>0</v>
      </c>
      <c r="F460" s="392">
        <f t="shared" si="45"/>
        <v>0</v>
      </c>
      <c r="G460" s="392" t="e">
        <f>IF(AND(C460&lt;&gt;"",SUM(G$33:G459)&lt;E$24),$E$24/$E$29,0)</f>
        <v>#N/A</v>
      </c>
      <c r="H460" s="392">
        <f t="shared" si="46"/>
        <v>0</v>
      </c>
      <c r="I460" s="392">
        <f t="shared" si="48"/>
        <v>0</v>
      </c>
      <c r="J460" s="364" t="str">
        <f t="shared" si="47"/>
        <v>2057–2058</v>
      </c>
      <c r="L460" s="389"/>
      <c r="N460" s="387"/>
      <c r="Q460" s="385"/>
    </row>
    <row r="461" spans="1:17" ht="20.25" customHeight="1" x14ac:dyDescent="0.2">
      <c r="A461" s="395">
        <v>57770</v>
      </c>
      <c r="B461" s="383">
        <f t="shared" si="43"/>
        <v>0</v>
      </c>
      <c r="C461" s="384"/>
      <c r="D461" s="392">
        <f t="shared" si="44"/>
        <v>0</v>
      </c>
      <c r="E461" s="393">
        <f t="shared" si="42"/>
        <v>0</v>
      </c>
      <c r="F461" s="392">
        <f t="shared" si="45"/>
        <v>0</v>
      </c>
      <c r="G461" s="392" t="e">
        <f>IF(AND(C461&lt;&gt;"",SUM(G$33:G460)&lt;E$24),$E$24/$E$29,0)</f>
        <v>#N/A</v>
      </c>
      <c r="H461" s="392">
        <f t="shared" si="46"/>
        <v>0</v>
      </c>
      <c r="I461" s="392">
        <f t="shared" si="48"/>
        <v>0</v>
      </c>
      <c r="J461" s="364" t="str">
        <f t="shared" si="47"/>
        <v>2057–2058</v>
      </c>
      <c r="L461" s="389"/>
      <c r="N461" s="387"/>
      <c r="Q461" s="385"/>
    </row>
    <row r="462" spans="1:17" ht="20.25" customHeight="1" x14ac:dyDescent="0.2">
      <c r="A462" s="395">
        <v>57801</v>
      </c>
      <c r="B462" s="383">
        <f t="shared" si="43"/>
        <v>0</v>
      </c>
      <c r="C462" s="384"/>
      <c r="D462" s="392">
        <f t="shared" si="44"/>
        <v>0</v>
      </c>
      <c r="E462" s="393">
        <f t="shared" si="42"/>
        <v>0</v>
      </c>
      <c r="F462" s="392">
        <f t="shared" si="45"/>
        <v>0</v>
      </c>
      <c r="G462" s="392" t="e">
        <f>IF(AND(C462&lt;&gt;"",SUM(G$33:G461)&lt;E$24),$E$24/$E$29,0)</f>
        <v>#N/A</v>
      </c>
      <c r="H462" s="392">
        <f t="shared" si="46"/>
        <v>0</v>
      </c>
      <c r="I462" s="392">
        <f t="shared" si="48"/>
        <v>0</v>
      </c>
      <c r="J462" s="364" t="str">
        <f t="shared" si="47"/>
        <v>2057–2058</v>
      </c>
      <c r="L462" s="389"/>
      <c r="N462" s="387"/>
      <c r="Q462" s="385"/>
    </row>
    <row r="463" spans="1:17" ht="20.25" customHeight="1" x14ac:dyDescent="0.2">
      <c r="A463" s="395">
        <v>57831</v>
      </c>
      <c r="B463" s="383">
        <f t="shared" si="43"/>
        <v>0</v>
      </c>
      <c r="C463" s="384"/>
      <c r="D463" s="392">
        <f t="shared" si="44"/>
        <v>0</v>
      </c>
      <c r="E463" s="393">
        <f t="shared" si="42"/>
        <v>0</v>
      </c>
      <c r="F463" s="392">
        <f t="shared" si="45"/>
        <v>0</v>
      </c>
      <c r="G463" s="392" t="e">
        <f>IF(AND(C463&lt;&gt;"",SUM(G$33:G462)&lt;E$24),$E$24/$E$29,0)</f>
        <v>#N/A</v>
      </c>
      <c r="H463" s="392">
        <f t="shared" si="46"/>
        <v>0</v>
      </c>
      <c r="I463" s="392">
        <f t="shared" si="48"/>
        <v>0</v>
      </c>
      <c r="J463" s="364" t="str">
        <f t="shared" si="47"/>
        <v>2057–2058</v>
      </c>
      <c r="L463" s="389"/>
      <c r="N463" s="387"/>
      <c r="Q463" s="385"/>
    </row>
    <row r="464" spans="1:17" ht="20.25" customHeight="1" x14ac:dyDescent="0.2">
      <c r="A464" s="395">
        <v>57862</v>
      </c>
      <c r="B464" s="383">
        <f t="shared" si="43"/>
        <v>0</v>
      </c>
      <c r="C464" s="384"/>
      <c r="D464" s="392">
        <f t="shared" si="44"/>
        <v>0</v>
      </c>
      <c r="E464" s="393">
        <f t="shared" si="42"/>
        <v>0</v>
      </c>
      <c r="F464" s="392">
        <f t="shared" si="45"/>
        <v>0</v>
      </c>
      <c r="G464" s="392" t="e">
        <f>IF(AND(C464&lt;&gt;"",SUM(G$33:G463)&lt;E$24),$E$24/$E$29,0)</f>
        <v>#N/A</v>
      </c>
      <c r="H464" s="392">
        <f t="shared" si="46"/>
        <v>0</v>
      </c>
      <c r="I464" s="392">
        <f t="shared" si="48"/>
        <v>0</v>
      </c>
      <c r="J464" s="364" t="str">
        <f t="shared" si="47"/>
        <v>2057–2058</v>
      </c>
      <c r="L464" s="389"/>
      <c r="N464" s="387"/>
      <c r="Q464" s="385"/>
    </row>
    <row r="465" spans="1:17" ht="20.25" customHeight="1" x14ac:dyDescent="0.2">
      <c r="A465" s="395">
        <v>57892</v>
      </c>
      <c r="B465" s="383">
        <f t="shared" si="43"/>
        <v>0</v>
      </c>
      <c r="C465" s="384"/>
      <c r="D465" s="392">
        <f t="shared" si="44"/>
        <v>0</v>
      </c>
      <c r="E465" s="393">
        <f t="shared" si="42"/>
        <v>0</v>
      </c>
      <c r="F465" s="392">
        <f t="shared" si="45"/>
        <v>0</v>
      </c>
      <c r="G465" s="392" t="e">
        <f>IF(AND(C465&lt;&gt;"",SUM(G$33:G464)&lt;E$24),$E$24/$E$29,0)</f>
        <v>#N/A</v>
      </c>
      <c r="H465" s="392">
        <f t="shared" si="46"/>
        <v>0</v>
      </c>
      <c r="I465" s="392">
        <f t="shared" si="48"/>
        <v>0</v>
      </c>
      <c r="J465" s="364" t="str">
        <f t="shared" si="47"/>
        <v>2058–2059</v>
      </c>
      <c r="L465" s="389"/>
      <c r="N465" s="387"/>
      <c r="Q465" s="385"/>
    </row>
    <row r="466" spans="1:17" ht="20.25" customHeight="1" x14ac:dyDescent="0.2">
      <c r="A466" s="395">
        <v>57923</v>
      </c>
      <c r="B466" s="383">
        <f t="shared" si="43"/>
        <v>0</v>
      </c>
      <c r="C466" s="384"/>
      <c r="D466" s="392">
        <f t="shared" si="44"/>
        <v>0</v>
      </c>
      <c r="E466" s="393">
        <f t="shared" si="42"/>
        <v>0</v>
      </c>
      <c r="F466" s="392">
        <f t="shared" si="45"/>
        <v>0</v>
      </c>
      <c r="G466" s="392" t="e">
        <f>IF(AND(C466&lt;&gt;"",SUM(G$33:G465)&lt;E$24),$E$24/$E$29,0)</f>
        <v>#N/A</v>
      </c>
      <c r="H466" s="392">
        <f t="shared" si="46"/>
        <v>0</v>
      </c>
      <c r="I466" s="392">
        <f t="shared" si="48"/>
        <v>0</v>
      </c>
      <c r="J466" s="364" t="str">
        <f t="shared" si="47"/>
        <v>2058–2059</v>
      </c>
      <c r="L466" s="389"/>
      <c r="N466" s="387"/>
      <c r="Q466" s="385"/>
    </row>
    <row r="467" spans="1:17" ht="20.25" customHeight="1" x14ac:dyDescent="0.2">
      <c r="A467" s="395">
        <v>57954</v>
      </c>
      <c r="B467" s="383">
        <f t="shared" si="43"/>
        <v>0</v>
      </c>
      <c r="C467" s="384"/>
      <c r="D467" s="392">
        <f t="shared" si="44"/>
        <v>0</v>
      </c>
      <c r="E467" s="393">
        <f t="shared" si="42"/>
        <v>0</v>
      </c>
      <c r="F467" s="392">
        <f t="shared" si="45"/>
        <v>0</v>
      </c>
      <c r="G467" s="392" t="e">
        <f>IF(AND(C467&lt;&gt;"",SUM(G$33:G466)&lt;E$24),$E$24/$E$29,0)</f>
        <v>#N/A</v>
      </c>
      <c r="H467" s="392">
        <f t="shared" si="46"/>
        <v>0</v>
      </c>
      <c r="I467" s="392">
        <f t="shared" si="48"/>
        <v>0</v>
      </c>
      <c r="J467" s="364" t="str">
        <f t="shared" si="47"/>
        <v>2058–2059</v>
      </c>
      <c r="L467" s="389"/>
      <c r="N467" s="387"/>
      <c r="Q467" s="385"/>
    </row>
    <row r="468" spans="1:17" ht="20.25" customHeight="1" x14ac:dyDescent="0.2">
      <c r="A468" s="395">
        <v>57984</v>
      </c>
      <c r="B468" s="383">
        <f t="shared" si="43"/>
        <v>0</v>
      </c>
      <c r="C468" s="384"/>
      <c r="D468" s="392">
        <f t="shared" si="44"/>
        <v>0</v>
      </c>
      <c r="E468" s="393">
        <f t="shared" si="42"/>
        <v>0</v>
      </c>
      <c r="F468" s="392">
        <f t="shared" si="45"/>
        <v>0</v>
      </c>
      <c r="G468" s="392" t="e">
        <f>IF(AND(C468&lt;&gt;"",SUM(G$33:G467)&lt;E$24),$E$24/$E$29,0)</f>
        <v>#N/A</v>
      </c>
      <c r="H468" s="392">
        <f t="shared" si="46"/>
        <v>0</v>
      </c>
      <c r="I468" s="392">
        <f t="shared" si="48"/>
        <v>0</v>
      </c>
      <c r="J468" s="364" t="str">
        <f t="shared" si="47"/>
        <v>2058–2059</v>
      </c>
      <c r="L468" s="389"/>
      <c r="N468" s="387"/>
      <c r="Q468" s="385"/>
    </row>
    <row r="469" spans="1:17" ht="20.25" customHeight="1" x14ac:dyDescent="0.2">
      <c r="A469" s="395">
        <v>58015</v>
      </c>
      <c r="B469" s="383">
        <f t="shared" si="43"/>
        <v>0</v>
      </c>
      <c r="C469" s="384"/>
      <c r="D469" s="392">
        <f t="shared" si="44"/>
        <v>0</v>
      </c>
      <c r="E469" s="393">
        <f t="shared" si="42"/>
        <v>0</v>
      </c>
      <c r="F469" s="392">
        <f t="shared" si="45"/>
        <v>0</v>
      </c>
      <c r="G469" s="392" t="e">
        <f>IF(AND(C469&lt;&gt;"",SUM(G$33:G468)&lt;E$24),$E$24/$E$29,0)</f>
        <v>#N/A</v>
      </c>
      <c r="H469" s="392">
        <f t="shared" si="46"/>
        <v>0</v>
      </c>
      <c r="I469" s="392">
        <f t="shared" si="48"/>
        <v>0</v>
      </c>
      <c r="J469" s="364" t="str">
        <f t="shared" si="47"/>
        <v>2058–2059</v>
      </c>
      <c r="L469" s="389"/>
      <c r="N469" s="387"/>
      <c r="Q469" s="385"/>
    </row>
    <row r="470" spans="1:17" ht="20.25" customHeight="1" x14ac:dyDescent="0.2">
      <c r="A470" s="395">
        <v>58045</v>
      </c>
      <c r="B470" s="383">
        <f t="shared" si="43"/>
        <v>0</v>
      </c>
      <c r="C470" s="384"/>
      <c r="D470" s="392">
        <f t="shared" si="44"/>
        <v>0</v>
      </c>
      <c r="E470" s="393">
        <f t="shared" si="42"/>
        <v>0</v>
      </c>
      <c r="F470" s="392">
        <f t="shared" si="45"/>
        <v>0</v>
      </c>
      <c r="G470" s="392" t="e">
        <f>IF(AND(C470&lt;&gt;"",SUM(G$33:G469)&lt;E$24),$E$24/$E$29,0)</f>
        <v>#N/A</v>
      </c>
      <c r="H470" s="392">
        <f t="shared" si="46"/>
        <v>0</v>
      </c>
      <c r="I470" s="392">
        <f t="shared" si="48"/>
        <v>0</v>
      </c>
      <c r="J470" s="364" t="str">
        <f t="shared" si="47"/>
        <v>2058–2059</v>
      </c>
      <c r="L470" s="389"/>
      <c r="N470" s="387"/>
      <c r="Q470" s="385"/>
    </row>
    <row r="471" spans="1:17" ht="20.25" customHeight="1" x14ac:dyDescent="0.2">
      <c r="A471" s="395">
        <v>58076</v>
      </c>
      <c r="B471" s="383">
        <f t="shared" si="43"/>
        <v>0</v>
      </c>
      <c r="C471" s="384"/>
      <c r="D471" s="392">
        <f t="shared" si="44"/>
        <v>0</v>
      </c>
      <c r="E471" s="393">
        <f t="shared" si="42"/>
        <v>0</v>
      </c>
      <c r="F471" s="392">
        <f t="shared" si="45"/>
        <v>0</v>
      </c>
      <c r="G471" s="392" t="e">
        <f>IF(AND(C471&lt;&gt;"",SUM(G$33:G470)&lt;E$24),$E$24/$E$29,0)</f>
        <v>#N/A</v>
      </c>
      <c r="H471" s="392">
        <f t="shared" si="46"/>
        <v>0</v>
      </c>
      <c r="I471" s="392">
        <f t="shared" si="48"/>
        <v>0</v>
      </c>
      <c r="J471" s="364" t="str">
        <f t="shared" si="47"/>
        <v>2058–2059</v>
      </c>
      <c r="L471" s="389"/>
      <c r="N471" s="387"/>
      <c r="Q471" s="385"/>
    </row>
    <row r="472" spans="1:17" ht="20.25" customHeight="1" x14ac:dyDescent="0.2">
      <c r="A472" s="395">
        <v>58107</v>
      </c>
      <c r="B472" s="383">
        <f t="shared" si="43"/>
        <v>0</v>
      </c>
      <c r="C472" s="384"/>
      <c r="D472" s="392">
        <f t="shared" si="44"/>
        <v>0</v>
      </c>
      <c r="E472" s="393">
        <f t="shared" si="42"/>
        <v>0</v>
      </c>
      <c r="F472" s="392">
        <f t="shared" si="45"/>
        <v>0</v>
      </c>
      <c r="G472" s="392" t="e">
        <f>IF(AND(C472&lt;&gt;"",SUM(G$33:G471)&lt;E$24),$E$24/$E$29,0)</f>
        <v>#N/A</v>
      </c>
      <c r="H472" s="392">
        <f t="shared" si="46"/>
        <v>0</v>
      </c>
      <c r="I472" s="392">
        <f t="shared" si="48"/>
        <v>0</v>
      </c>
      <c r="J472" s="364" t="str">
        <f t="shared" si="47"/>
        <v>2058–2059</v>
      </c>
      <c r="L472" s="389"/>
      <c r="N472" s="387"/>
      <c r="Q472" s="385"/>
    </row>
    <row r="473" spans="1:17" ht="20.25" customHeight="1" x14ac:dyDescent="0.2">
      <c r="A473" s="395">
        <v>58135</v>
      </c>
      <c r="B473" s="383">
        <f t="shared" si="43"/>
        <v>0</v>
      </c>
      <c r="C473" s="384"/>
      <c r="D473" s="392">
        <f t="shared" si="44"/>
        <v>0</v>
      </c>
      <c r="E473" s="393">
        <f t="shared" si="42"/>
        <v>0</v>
      </c>
      <c r="F473" s="392">
        <f t="shared" si="45"/>
        <v>0</v>
      </c>
      <c r="G473" s="392" t="e">
        <f>IF(AND(C473&lt;&gt;"",SUM(G$33:G472)&lt;E$24),$E$24/$E$29,0)</f>
        <v>#N/A</v>
      </c>
      <c r="H473" s="392">
        <f t="shared" si="46"/>
        <v>0</v>
      </c>
      <c r="I473" s="392">
        <f t="shared" si="48"/>
        <v>0</v>
      </c>
      <c r="J473" s="364" t="str">
        <f t="shared" si="47"/>
        <v>2058–2059</v>
      </c>
      <c r="L473" s="389"/>
      <c r="N473" s="387"/>
      <c r="Q473" s="385"/>
    </row>
    <row r="474" spans="1:17" ht="20.25" customHeight="1" x14ac:dyDescent="0.2">
      <c r="A474" s="395">
        <v>58166</v>
      </c>
      <c r="B474" s="383">
        <f t="shared" si="43"/>
        <v>0</v>
      </c>
      <c r="C474" s="384"/>
      <c r="D474" s="392">
        <f t="shared" si="44"/>
        <v>0</v>
      </c>
      <c r="E474" s="393">
        <f t="shared" si="42"/>
        <v>0</v>
      </c>
      <c r="F474" s="392">
        <f t="shared" si="45"/>
        <v>0</v>
      </c>
      <c r="G474" s="392" t="e">
        <f>IF(AND(C474&lt;&gt;"",SUM(G$33:G473)&lt;E$24),$E$24/$E$29,0)</f>
        <v>#N/A</v>
      </c>
      <c r="H474" s="392">
        <f t="shared" si="46"/>
        <v>0</v>
      </c>
      <c r="I474" s="392">
        <f t="shared" si="48"/>
        <v>0</v>
      </c>
      <c r="J474" s="364" t="str">
        <f t="shared" si="47"/>
        <v>2058–2059</v>
      </c>
      <c r="L474" s="389"/>
      <c r="N474" s="387"/>
      <c r="Q474" s="385"/>
    </row>
    <row r="475" spans="1:17" ht="20.25" customHeight="1" x14ac:dyDescent="0.2">
      <c r="A475" s="395">
        <v>58196</v>
      </c>
      <c r="B475" s="383">
        <f t="shared" si="43"/>
        <v>0</v>
      </c>
      <c r="C475" s="384"/>
      <c r="D475" s="392">
        <f t="shared" si="44"/>
        <v>0</v>
      </c>
      <c r="E475" s="393">
        <f t="shared" si="42"/>
        <v>0</v>
      </c>
      <c r="F475" s="392">
        <f t="shared" si="45"/>
        <v>0</v>
      </c>
      <c r="G475" s="392" t="e">
        <f>IF(AND(C475&lt;&gt;"",SUM(G$33:G474)&lt;E$24),$E$24/$E$29,0)</f>
        <v>#N/A</v>
      </c>
      <c r="H475" s="392">
        <f t="shared" si="46"/>
        <v>0</v>
      </c>
      <c r="I475" s="392">
        <f t="shared" si="48"/>
        <v>0</v>
      </c>
      <c r="J475" s="364" t="str">
        <f t="shared" si="47"/>
        <v>2058–2059</v>
      </c>
      <c r="L475" s="389"/>
      <c r="N475" s="387"/>
      <c r="Q475" s="385"/>
    </row>
    <row r="476" spans="1:17" ht="20.25" customHeight="1" x14ac:dyDescent="0.2">
      <c r="A476" s="395">
        <v>58227</v>
      </c>
      <c r="B476" s="383">
        <f t="shared" si="43"/>
        <v>0</v>
      </c>
      <c r="C476" s="384"/>
      <c r="D476" s="392">
        <f t="shared" si="44"/>
        <v>0</v>
      </c>
      <c r="E476" s="393">
        <f t="shared" si="42"/>
        <v>0</v>
      </c>
      <c r="F476" s="392">
        <f t="shared" si="45"/>
        <v>0</v>
      </c>
      <c r="G476" s="392" t="e">
        <f>IF(AND(C476&lt;&gt;"",SUM(G$33:G475)&lt;E$24),$E$24/$E$29,0)</f>
        <v>#N/A</v>
      </c>
      <c r="H476" s="392">
        <f t="shared" si="46"/>
        <v>0</v>
      </c>
      <c r="I476" s="392">
        <f t="shared" si="48"/>
        <v>0</v>
      </c>
      <c r="J476" s="364" t="str">
        <f t="shared" si="47"/>
        <v>2058–2059</v>
      </c>
      <c r="L476" s="389"/>
      <c r="N476" s="387"/>
      <c r="Q476" s="385"/>
    </row>
    <row r="477" spans="1:17" ht="20.25" customHeight="1" x14ac:dyDescent="0.2">
      <c r="A477" s="395">
        <v>58257</v>
      </c>
      <c r="B477" s="383">
        <f t="shared" si="43"/>
        <v>0</v>
      </c>
      <c r="C477" s="384"/>
      <c r="D477" s="392">
        <f t="shared" si="44"/>
        <v>0</v>
      </c>
      <c r="E477" s="393">
        <f t="shared" si="42"/>
        <v>0</v>
      </c>
      <c r="F477" s="392">
        <f t="shared" si="45"/>
        <v>0</v>
      </c>
      <c r="G477" s="392" t="e">
        <f>IF(AND(C477&lt;&gt;"",SUM(G$33:G476)&lt;E$24),$E$24/$E$29,0)</f>
        <v>#N/A</v>
      </c>
      <c r="H477" s="392">
        <f t="shared" si="46"/>
        <v>0</v>
      </c>
      <c r="I477" s="392">
        <f t="shared" si="48"/>
        <v>0</v>
      </c>
      <c r="J477" s="364" t="str">
        <f t="shared" si="47"/>
        <v>2059–2060</v>
      </c>
      <c r="L477" s="389"/>
      <c r="N477" s="387"/>
      <c r="Q477" s="385"/>
    </row>
    <row r="478" spans="1:17" ht="20.25" customHeight="1" x14ac:dyDescent="0.2">
      <c r="A478" s="395">
        <v>58288</v>
      </c>
      <c r="B478" s="383">
        <f t="shared" si="43"/>
        <v>0</v>
      </c>
      <c r="C478" s="384"/>
      <c r="D478" s="392">
        <f t="shared" si="44"/>
        <v>0</v>
      </c>
      <c r="E478" s="393">
        <f t="shared" si="42"/>
        <v>0</v>
      </c>
      <c r="F478" s="392">
        <f t="shared" si="45"/>
        <v>0</v>
      </c>
      <c r="G478" s="392" t="e">
        <f>IF(AND(C478&lt;&gt;"",SUM(G$33:G477)&lt;E$24),$E$24/$E$29,0)</f>
        <v>#N/A</v>
      </c>
      <c r="H478" s="392">
        <f t="shared" si="46"/>
        <v>0</v>
      </c>
      <c r="I478" s="392">
        <f t="shared" si="48"/>
        <v>0</v>
      </c>
      <c r="J478" s="364" t="str">
        <f t="shared" si="47"/>
        <v>2059–2060</v>
      </c>
      <c r="L478" s="389"/>
      <c r="N478" s="387"/>
      <c r="Q478" s="385"/>
    </row>
    <row r="479" spans="1:17" ht="20.25" customHeight="1" x14ac:dyDescent="0.2">
      <c r="A479" s="395">
        <v>58319</v>
      </c>
      <c r="B479" s="383">
        <f t="shared" si="43"/>
        <v>0</v>
      </c>
      <c r="C479" s="384"/>
      <c r="D479" s="392">
        <f t="shared" si="44"/>
        <v>0</v>
      </c>
      <c r="E479" s="393">
        <f t="shared" si="42"/>
        <v>0</v>
      </c>
      <c r="F479" s="392">
        <f t="shared" si="45"/>
        <v>0</v>
      </c>
      <c r="G479" s="392" t="e">
        <f>IF(AND(C479&lt;&gt;"",SUM(G$33:G478)&lt;E$24),$E$24/$E$29,0)</f>
        <v>#N/A</v>
      </c>
      <c r="H479" s="392">
        <f t="shared" si="46"/>
        <v>0</v>
      </c>
      <c r="I479" s="392">
        <f t="shared" si="48"/>
        <v>0</v>
      </c>
      <c r="J479" s="364" t="str">
        <f t="shared" si="47"/>
        <v>2059–2060</v>
      </c>
      <c r="L479" s="389"/>
      <c r="N479" s="387"/>
      <c r="Q479" s="385"/>
    </row>
    <row r="480" spans="1:17" ht="20.25" customHeight="1" x14ac:dyDescent="0.2">
      <c r="A480" s="395">
        <v>58349</v>
      </c>
      <c r="B480" s="383">
        <f t="shared" si="43"/>
        <v>0</v>
      </c>
      <c r="C480" s="384"/>
      <c r="D480" s="392">
        <f t="shared" si="44"/>
        <v>0</v>
      </c>
      <c r="E480" s="393">
        <f t="shared" si="42"/>
        <v>0</v>
      </c>
      <c r="F480" s="392">
        <f t="shared" si="45"/>
        <v>0</v>
      </c>
      <c r="G480" s="392" t="e">
        <f>IF(AND(C480&lt;&gt;"",SUM(G$33:G479)&lt;E$24),$E$24/$E$29,0)</f>
        <v>#N/A</v>
      </c>
      <c r="H480" s="392">
        <f t="shared" si="46"/>
        <v>0</v>
      </c>
      <c r="I480" s="392">
        <f t="shared" si="48"/>
        <v>0</v>
      </c>
      <c r="J480" s="364" t="str">
        <f t="shared" si="47"/>
        <v>2059–2060</v>
      </c>
      <c r="L480" s="389"/>
      <c r="N480" s="387"/>
      <c r="Q480" s="385"/>
    </row>
    <row r="481" spans="1:17" ht="20.25" customHeight="1" x14ac:dyDescent="0.2">
      <c r="A481" s="395">
        <v>58380</v>
      </c>
      <c r="B481" s="383">
        <f t="shared" si="43"/>
        <v>0</v>
      </c>
      <c r="C481" s="384"/>
      <c r="D481" s="392">
        <f t="shared" si="44"/>
        <v>0</v>
      </c>
      <c r="E481" s="393">
        <f t="shared" ref="E481:E544" si="49">C481-D481</f>
        <v>0</v>
      </c>
      <c r="F481" s="392">
        <f t="shared" si="45"/>
        <v>0</v>
      </c>
      <c r="G481" s="392" t="e">
        <f>IF(AND(C481&lt;&gt;"",SUM(G$33:G480)&lt;E$24),$E$24/$E$29,0)</f>
        <v>#N/A</v>
      </c>
      <c r="H481" s="392">
        <f t="shared" si="46"/>
        <v>0</v>
      </c>
      <c r="I481" s="392">
        <f t="shared" si="48"/>
        <v>0</v>
      </c>
      <c r="J481" s="364" t="str">
        <f t="shared" si="47"/>
        <v>2059–2060</v>
      </c>
      <c r="L481" s="389"/>
      <c r="N481" s="387"/>
      <c r="Q481" s="385"/>
    </row>
    <row r="482" spans="1:17" ht="20.25" customHeight="1" x14ac:dyDescent="0.2">
      <c r="A482" s="395">
        <v>58410</v>
      </c>
      <c r="B482" s="383">
        <f t="shared" ref="B482:B545" si="50">IF(C482&gt;0,C482*-1,C482)</f>
        <v>0</v>
      </c>
      <c r="C482" s="384"/>
      <c r="D482" s="392">
        <f t="shared" ref="D482:D545" si="51">IF(C482="",0,IF($E$15="Beginning",IF(C481&lt;&gt;"",$F481*$E$7/12,0),IF(C481&lt;&gt;"",$F481*$E$7/12,$E$22*$E$7/12)))</f>
        <v>0</v>
      </c>
      <c r="E482" s="393">
        <f t="shared" si="49"/>
        <v>0</v>
      </c>
      <c r="F482" s="392">
        <f t="shared" ref="F482:F545" si="52">IF(C482="",0,IF(C481="",$E$22-E482,IF(C482&lt;&gt;"",F481-E482)))</f>
        <v>0</v>
      </c>
      <c r="G482" s="392" t="e">
        <f>IF(AND(C482&lt;&gt;"",SUM(G$33:G481)&lt;E$24),$E$24/$E$29,0)</f>
        <v>#N/A</v>
      </c>
      <c r="H482" s="392">
        <f t="shared" ref="H482:H545" si="53">IF(C482&lt;&gt;"",G482+H481,0)</f>
        <v>0</v>
      </c>
      <c r="I482" s="392">
        <f t="shared" si="48"/>
        <v>0</v>
      </c>
      <c r="J482" s="364" t="str">
        <f t="shared" ref="J482:J545" si="54">IF(OR(MONTH(A482)=1,MONTH(A482)=2,MONTH(A482)=3,MONTH(A482)=4,MONTH(A482)=5,MONTH(A482)=6),YEAR(A482)-1&amp;"–"&amp;YEAR(A482),YEAR(A482)&amp;"–"&amp;YEAR(A482)+1)</f>
        <v>2059–2060</v>
      </c>
      <c r="L482" s="389"/>
      <c r="N482" s="387"/>
      <c r="Q482" s="385"/>
    </row>
    <row r="483" spans="1:17" ht="20.25" customHeight="1" x14ac:dyDescent="0.2">
      <c r="A483" s="395">
        <v>58441</v>
      </c>
      <c r="B483" s="383">
        <f t="shared" si="50"/>
        <v>0</v>
      </c>
      <c r="C483" s="384"/>
      <c r="D483" s="392">
        <f t="shared" si="51"/>
        <v>0</v>
      </c>
      <c r="E483" s="393">
        <f t="shared" si="49"/>
        <v>0</v>
      </c>
      <c r="F483" s="392">
        <f t="shared" si="52"/>
        <v>0</v>
      </c>
      <c r="G483" s="392" t="e">
        <f>IF(AND(C483&lt;&gt;"",SUM(G$33:G482)&lt;E$24),$E$24/$E$29,0)</f>
        <v>#N/A</v>
      </c>
      <c r="H483" s="392">
        <f t="shared" si="53"/>
        <v>0</v>
      </c>
      <c r="I483" s="392">
        <f t="shared" si="48"/>
        <v>0</v>
      </c>
      <c r="J483" s="364" t="str">
        <f t="shared" si="54"/>
        <v>2059–2060</v>
      </c>
      <c r="L483" s="389"/>
      <c r="N483" s="387"/>
      <c r="Q483" s="385"/>
    </row>
    <row r="484" spans="1:17" ht="20.25" customHeight="1" x14ac:dyDescent="0.2">
      <c r="A484" s="395">
        <v>58472</v>
      </c>
      <c r="B484" s="383">
        <f t="shared" si="50"/>
        <v>0</v>
      </c>
      <c r="C484" s="384"/>
      <c r="D484" s="392">
        <f t="shared" si="51"/>
        <v>0</v>
      </c>
      <c r="E484" s="393">
        <f t="shared" si="49"/>
        <v>0</v>
      </c>
      <c r="F484" s="392">
        <f t="shared" si="52"/>
        <v>0</v>
      </c>
      <c r="G484" s="392" t="e">
        <f>IF(AND(C484&lt;&gt;"",SUM(G$33:G483)&lt;E$24),$E$24/$E$29,0)</f>
        <v>#N/A</v>
      </c>
      <c r="H484" s="392">
        <f t="shared" si="53"/>
        <v>0</v>
      </c>
      <c r="I484" s="392">
        <f t="shared" ref="I484:I547" si="55">IF(C484&lt;&gt;"",$E$24-H484,0)</f>
        <v>0</v>
      </c>
      <c r="J484" s="364" t="str">
        <f t="shared" si="54"/>
        <v>2059–2060</v>
      </c>
      <c r="L484" s="389"/>
      <c r="N484" s="387"/>
      <c r="Q484" s="385"/>
    </row>
    <row r="485" spans="1:17" ht="20.25" customHeight="1" x14ac:dyDescent="0.2">
      <c r="A485" s="395">
        <v>58501</v>
      </c>
      <c r="B485" s="383">
        <f t="shared" si="50"/>
        <v>0</v>
      </c>
      <c r="C485" s="384"/>
      <c r="D485" s="392">
        <f t="shared" si="51"/>
        <v>0</v>
      </c>
      <c r="E485" s="393">
        <f t="shared" si="49"/>
        <v>0</v>
      </c>
      <c r="F485" s="392">
        <f t="shared" si="52"/>
        <v>0</v>
      </c>
      <c r="G485" s="392" t="e">
        <f>IF(AND(C485&lt;&gt;"",SUM(G$33:G484)&lt;E$24),$E$24/$E$29,0)</f>
        <v>#N/A</v>
      </c>
      <c r="H485" s="392">
        <f t="shared" si="53"/>
        <v>0</v>
      </c>
      <c r="I485" s="392">
        <f t="shared" si="55"/>
        <v>0</v>
      </c>
      <c r="J485" s="364" t="str">
        <f t="shared" si="54"/>
        <v>2059–2060</v>
      </c>
      <c r="L485" s="389"/>
      <c r="N485" s="387"/>
      <c r="Q485" s="385"/>
    </row>
    <row r="486" spans="1:17" ht="20.25" customHeight="1" x14ac:dyDescent="0.2">
      <c r="A486" s="395">
        <v>58532</v>
      </c>
      <c r="B486" s="383">
        <f t="shared" si="50"/>
        <v>0</v>
      </c>
      <c r="C486" s="384"/>
      <c r="D486" s="392">
        <f t="shared" si="51"/>
        <v>0</v>
      </c>
      <c r="E486" s="393">
        <f t="shared" si="49"/>
        <v>0</v>
      </c>
      <c r="F486" s="392">
        <f t="shared" si="52"/>
        <v>0</v>
      </c>
      <c r="G486" s="392" t="e">
        <f>IF(AND(C486&lt;&gt;"",SUM(G$33:G485)&lt;E$24),$E$24/$E$29,0)</f>
        <v>#N/A</v>
      </c>
      <c r="H486" s="392">
        <f t="shared" si="53"/>
        <v>0</v>
      </c>
      <c r="I486" s="392">
        <f t="shared" si="55"/>
        <v>0</v>
      </c>
      <c r="J486" s="364" t="str">
        <f t="shared" si="54"/>
        <v>2059–2060</v>
      </c>
      <c r="L486" s="389"/>
      <c r="N486" s="387"/>
      <c r="Q486" s="385"/>
    </row>
    <row r="487" spans="1:17" ht="20.25" customHeight="1" x14ac:dyDescent="0.2">
      <c r="A487" s="395">
        <v>58562</v>
      </c>
      <c r="B487" s="383">
        <f t="shared" si="50"/>
        <v>0</v>
      </c>
      <c r="C487" s="384"/>
      <c r="D487" s="392">
        <f t="shared" si="51"/>
        <v>0</v>
      </c>
      <c r="E487" s="393">
        <f t="shared" si="49"/>
        <v>0</v>
      </c>
      <c r="F487" s="392">
        <f t="shared" si="52"/>
        <v>0</v>
      </c>
      <c r="G487" s="392" t="e">
        <f>IF(AND(C487&lt;&gt;"",SUM(G$33:G486)&lt;E$24),$E$24/$E$29,0)</f>
        <v>#N/A</v>
      </c>
      <c r="H487" s="392">
        <f t="shared" si="53"/>
        <v>0</v>
      </c>
      <c r="I487" s="392">
        <f t="shared" si="55"/>
        <v>0</v>
      </c>
      <c r="J487" s="364" t="str">
        <f t="shared" si="54"/>
        <v>2059–2060</v>
      </c>
      <c r="L487" s="389"/>
      <c r="N487" s="387"/>
      <c r="Q487" s="385"/>
    </row>
    <row r="488" spans="1:17" ht="20.25" customHeight="1" x14ac:dyDescent="0.2">
      <c r="A488" s="395">
        <v>58593</v>
      </c>
      <c r="B488" s="383">
        <f t="shared" si="50"/>
        <v>0</v>
      </c>
      <c r="C488" s="384"/>
      <c r="D488" s="392">
        <f t="shared" si="51"/>
        <v>0</v>
      </c>
      <c r="E488" s="393">
        <f t="shared" si="49"/>
        <v>0</v>
      </c>
      <c r="F488" s="392">
        <f t="shared" si="52"/>
        <v>0</v>
      </c>
      <c r="G488" s="392" t="e">
        <f>IF(AND(C488&lt;&gt;"",SUM(G$33:G487)&lt;E$24),$E$24/$E$29,0)</f>
        <v>#N/A</v>
      </c>
      <c r="H488" s="392">
        <f t="shared" si="53"/>
        <v>0</v>
      </c>
      <c r="I488" s="392">
        <f t="shared" si="55"/>
        <v>0</v>
      </c>
      <c r="J488" s="364" t="str">
        <f t="shared" si="54"/>
        <v>2059–2060</v>
      </c>
      <c r="L488" s="389"/>
      <c r="N488" s="387"/>
      <c r="Q488" s="385"/>
    </row>
    <row r="489" spans="1:17" ht="20.25" customHeight="1" x14ac:dyDescent="0.2">
      <c r="A489" s="395">
        <v>58623</v>
      </c>
      <c r="B489" s="383">
        <f t="shared" si="50"/>
        <v>0</v>
      </c>
      <c r="C489" s="384"/>
      <c r="D489" s="392">
        <f t="shared" si="51"/>
        <v>0</v>
      </c>
      <c r="E489" s="393">
        <f t="shared" si="49"/>
        <v>0</v>
      </c>
      <c r="F489" s="392">
        <f t="shared" si="52"/>
        <v>0</v>
      </c>
      <c r="G489" s="392" t="e">
        <f>IF(AND(C489&lt;&gt;"",SUM(G$33:G488)&lt;E$24),$E$24/$E$29,0)</f>
        <v>#N/A</v>
      </c>
      <c r="H489" s="392">
        <f t="shared" si="53"/>
        <v>0</v>
      </c>
      <c r="I489" s="392">
        <f t="shared" si="55"/>
        <v>0</v>
      </c>
      <c r="J489" s="364" t="str">
        <f t="shared" si="54"/>
        <v>2060–2061</v>
      </c>
      <c r="L489" s="389"/>
      <c r="N489" s="387"/>
      <c r="Q489" s="385"/>
    </row>
    <row r="490" spans="1:17" ht="20.25" customHeight="1" x14ac:dyDescent="0.2">
      <c r="A490" s="395">
        <v>58654</v>
      </c>
      <c r="B490" s="383">
        <f t="shared" si="50"/>
        <v>0</v>
      </c>
      <c r="C490" s="384"/>
      <c r="D490" s="392">
        <f t="shared" si="51"/>
        <v>0</v>
      </c>
      <c r="E490" s="393">
        <f t="shared" si="49"/>
        <v>0</v>
      </c>
      <c r="F490" s="392">
        <f t="shared" si="52"/>
        <v>0</v>
      </c>
      <c r="G490" s="392" t="e">
        <f>IF(AND(C490&lt;&gt;"",SUM(G$33:G489)&lt;E$24),$E$24/$E$29,0)</f>
        <v>#N/A</v>
      </c>
      <c r="H490" s="392">
        <f t="shared" si="53"/>
        <v>0</v>
      </c>
      <c r="I490" s="392">
        <f t="shared" si="55"/>
        <v>0</v>
      </c>
      <c r="J490" s="364" t="str">
        <f t="shared" si="54"/>
        <v>2060–2061</v>
      </c>
      <c r="L490" s="389"/>
      <c r="N490" s="387"/>
      <c r="Q490" s="385"/>
    </row>
    <row r="491" spans="1:17" ht="20.25" customHeight="1" x14ac:dyDescent="0.2">
      <c r="A491" s="395">
        <v>58685</v>
      </c>
      <c r="B491" s="383">
        <f t="shared" si="50"/>
        <v>0</v>
      </c>
      <c r="C491" s="384"/>
      <c r="D491" s="392">
        <f t="shared" si="51"/>
        <v>0</v>
      </c>
      <c r="E491" s="393">
        <f t="shared" si="49"/>
        <v>0</v>
      </c>
      <c r="F491" s="392">
        <f t="shared" si="52"/>
        <v>0</v>
      </c>
      <c r="G491" s="392" t="e">
        <f>IF(AND(C491&lt;&gt;"",SUM(G$33:G490)&lt;E$24),$E$24/$E$29,0)</f>
        <v>#N/A</v>
      </c>
      <c r="H491" s="392">
        <f t="shared" si="53"/>
        <v>0</v>
      </c>
      <c r="I491" s="392">
        <f t="shared" si="55"/>
        <v>0</v>
      </c>
      <c r="J491" s="364" t="str">
        <f t="shared" si="54"/>
        <v>2060–2061</v>
      </c>
      <c r="L491" s="389"/>
      <c r="N491" s="387"/>
      <c r="Q491" s="385"/>
    </row>
    <row r="492" spans="1:17" ht="20.25" customHeight="1" x14ac:dyDescent="0.2">
      <c r="A492" s="395">
        <v>58715</v>
      </c>
      <c r="B492" s="383">
        <f t="shared" si="50"/>
        <v>0</v>
      </c>
      <c r="C492" s="384"/>
      <c r="D492" s="392">
        <f t="shared" si="51"/>
        <v>0</v>
      </c>
      <c r="E492" s="393">
        <f t="shared" si="49"/>
        <v>0</v>
      </c>
      <c r="F492" s="392">
        <f t="shared" si="52"/>
        <v>0</v>
      </c>
      <c r="G492" s="392" t="e">
        <f>IF(AND(C492&lt;&gt;"",SUM(G$33:G491)&lt;E$24),$E$24/$E$29,0)</f>
        <v>#N/A</v>
      </c>
      <c r="H492" s="392">
        <f t="shared" si="53"/>
        <v>0</v>
      </c>
      <c r="I492" s="392">
        <f t="shared" si="55"/>
        <v>0</v>
      </c>
      <c r="J492" s="364" t="str">
        <f t="shared" si="54"/>
        <v>2060–2061</v>
      </c>
      <c r="L492" s="389"/>
      <c r="N492" s="387"/>
      <c r="Q492" s="385"/>
    </row>
    <row r="493" spans="1:17" ht="20.25" customHeight="1" x14ac:dyDescent="0.2">
      <c r="A493" s="395">
        <v>58746</v>
      </c>
      <c r="B493" s="383">
        <f t="shared" si="50"/>
        <v>0</v>
      </c>
      <c r="C493" s="384"/>
      <c r="D493" s="392">
        <f t="shared" si="51"/>
        <v>0</v>
      </c>
      <c r="E493" s="393">
        <f t="shared" si="49"/>
        <v>0</v>
      </c>
      <c r="F493" s="392">
        <f t="shared" si="52"/>
        <v>0</v>
      </c>
      <c r="G493" s="392" t="e">
        <f>IF(AND(C493&lt;&gt;"",SUM(G$33:G492)&lt;E$24),$E$24/$E$29,0)</f>
        <v>#N/A</v>
      </c>
      <c r="H493" s="392">
        <f t="shared" si="53"/>
        <v>0</v>
      </c>
      <c r="I493" s="392">
        <f t="shared" si="55"/>
        <v>0</v>
      </c>
      <c r="J493" s="364" t="str">
        <f t="shared" si="54"/>
        <v>2060–2061</v>
      </c>
      <c r="L493" s="389"/>
      <c r="N493" s="387"/>
      <c r="Q493" s="385"/>
    </row>
    <row r="494" spans="1:17" ht="20.25" customHeight="1" x14ac:dyDescent="0.2">
      <c r="A494" s="395">
        <v>58776</v>
      </c>
      <c r="B494" s="383">
        <f t="shared" si="50"/>
        <v>0</v>
      </c>
      <c r="C494" s="384"/>
      <c r="D494" s="392">
        <f t="shared" si="51"/>
        <v>0</v>
      </c>
      <c r="E494" s="393">
        <f t="shared" si="49"/>
        <v>0</v>
      </c>
      <c r="F494" s="392">
        <f t="shared" si="52"/>
        <v>0</v>
      </c>
      <c r="G494" s="392" t="e">
        <f>IF(AND(C494&lt;&gt;"",SUM(G$33:G493)&lt;E$24),$E$24/$E$29,0)</f>
        <v>#N/A</v>
      </c>
      <c r="H494" s="392">
        <f t="shared" si="53"/>
        <v>0</v>
      </c>
      <c r="I494" s="392">
        <f t="shared" si="55"/>
        <v>0</v>
      </c>
      <c r="J494" s="364" t="str">
        <f t="shared" si="54"/>
        <v>2060–2061</v>
      </c>
      <c r="L494" s="389"/>
      <c r="N494" s="387"/>
      <c r="Q494" s="385"/>
    </row>
    <row r="495" spans="1:17" ht="20.25" customHeight="1" x14ac:dyDescent="0.2">
      <c r="A495" s="395">
        <v>58807</v>
      </c>
      <c r="B495" s="383">
        <f t="shared" si="50"/>
        <v>0</v>
      </c>
      <c r="C495" s="384"/>
      <c r="D495" s="392">
        <f t="shared" si="51"/>
        <v>0</v>
      </c>
      <c r="E495" s="393">
        <f t="shared" si="49"/>
        <v>0</v>
      </c>
      <c r="F495" s="392">
        <f t="shared" si="52"/>
        <v>0</v>
      </c>
      <c r="G495" s="392" t="e">
        <f>IF(AND(C495&lt;&gt;"",SUM(G$33:G494)&lt;E$24),$E$24/$E$29,0)</f>
        <v>#N/A</v>
      </c>
      <c r="H495" s="392">
        <f t="shared" si="53"/>
        <v>0</v>
      </c>
      <c r="I495" s="392">
        <f t="shared" si="55"/>
        <v>0</v>
      </c>
      <c r="J495" s="364" t="str">
        <f t="shared" si="54"/>
        <v>2060–2061</v>
      </c>
      <c r="L495" s="389"/>
      <c r="N495" s="387"/>
      <c r="Q495" s="385"/>
    </row>
    <row r="496" spans="1:17" ht="20.25" customHeight="1" x14ac:dyDescent="0.2">
      <c r="A496" s="395">
        <v>58838</v>
      </c>
      <c r="B496" s="383">
        <f t="shared" si="50"/>
        <v>0</v>
      </c>
      <c r="C496" s="384"/>
      <c r="D496" s="392">
        <f t="shared" si="51"/>
        <v>0</v>
      </c>
      <c r="E496" s="393">
        <f t="shared" si="49"/>
        <v>0</v>
      </c>
      <c r="F496" s="392">
        <f t="shared" si="52"/>
        <v>0</v>
      </c>
      <c r="G496" s="392" t="e">
        <f>IF(AND(C496&lt;&gt;"",SUM(G$33:G495)&lt;E$24),$E$24/$E$29,0)</f>
        <v>#N/A</v>
      </c>
      <c r="H496" s="392">
        <f t="shared" si="53"/>
        <v>0</v>
      </c>
      <c r="I496" s="392">
        <f t="shared" si="55"/>
        <v>0</v>
      </c>
      <c r="J496" s="364" t="str">
        <f t="shared" si="54"/>
        <v>2060–2061</v>
      </c>
      <c r="L496" s="389"/>
      <c r="N496" s="387"/>
      <c r="Q496" s="385"/>
    </row>
    <row r="497" spans="1:17" ht="20.25" customHeight="1" x14ac:dyDescent="0.2">
      <c r="A497" s="395">
        <v>58866</v>
      </c>
      <c r="B497" s="383">
        <f t="shared" si="50"/>
        <v>0</v>
      </c>
      <c r="C497" s="384"/>
      <c r="D497" s="392">
        <f t="shared" si="51"/>
        <v>0</v>
      </c>
      <c r="E497" s="393">
        <f t="shared" si="49"/>
        <v>0</v>
      </c>
      <c r="F497" s="392">
        <f t="shared" si="52"/>
        <v>0</v>
      </c>
      <c r="G497" s="392" t="e">
        <f>IF(AND(C497&lt;&gt;"",SUM(G$33:G496)&lt;E$24),$E$24/$E$29,0)</f>
        <v>#N/A</v>
      </c>
      <c r="H497" s="392">
        <f t="shared" si="53"/>
        <v>0</v>
      </c>
      <c r="I497" s="392">
        <f t="shared" si="55"/>
        <v>0</v>
      </c>
      <c r="J497" s="364" t="str">
        <f t="shared" si="54"/>
        <v>2060–2061</v>
      </c>
      <c r="L497" s="389"/>
      <c r="N497" s="387"/>
      <c r="Q497" s="385"/>
    </row>
    <row r="498" spans="1:17" ht="20.25" customHeight="1" x14ac:dyDescent="0.2">
      <c r="A498" s="395">
        <v>58897</v>
      </c>
      <c r="B498" s="383">
        <f t="shared" si="50"/>
        <v>0</v>
      </c>
      <c r="C498" s="384"/>
      <c r="D498" s="392">
        <f t="shared" si="51"/>
        <v>0</v>
      </c>
      <c r="E498" s="393">
        <f t="shared" si="49"/>
        <v>0</v>
      </c>
      <c r="F498" s="392">
        <f t="shared" si="52"/>
        <v>0</v>
      </c>
      <c r="G498" s="392" t="e">
        <f>IF(AND(C498&lt;&gt;"",SUM(G$33:G497)&lt;E$24),$E$24/$E$29,0)</f>
        <v>#N/A</v>
      </c>
      <c r="H498" s="392">
        <f t="shared" si="53"/>
        <v>0</v>
      </c>
      <c r="I498" s="392">
        <f t="shared" si="55"/>
        <v>0</v>
      </c>
      <c r="J498" s="364" t="str">
        <f t="shared" si="54"/>
        <v>2060–2061</v>
      </c>
      <c r="L498" s="389"/>
      <c r="N498" s="387"/>
      <c r="Q498" s="385"/>
    </row>
    <row r="499" spans="1:17" ht="20.25" customHeight="1" x14ac:dyDescent="0.2">
      <c r="A499" s="395">
        <v>58927</v>
      </c>
      <c r="B499" s="383">
        <f t="shared" si="50"/>
        <v>0</v>
      </c>
      <c r="C499" s="384"/>
      <c r="D499" s="392">
        <f t="shared" si="51"/>
        <v>0</v>
      </c>
      <c r="E499" s="393">
        <f t="shared" si="49"/>
        <v>0</v>
      </c>
      <c r="F499" s="392">
        <f t="shared" si="52"/>
        <v>0</v>
      </c>
      <c r="G499" s="392" t="e">
        <f>IF(AND(C499&lt;&gt;"",SUM(G$33:G498)&lt;E$24),$E$24/$E$29,0)</f>
        <v>#N/A</v>
      </c>
      <c r="H499" s="392">
        <f t="shared" si="53"/>
        <v>0</v>
      </c>
      <c r="I499" s="392">
        <f t="shared" si="55"/>
        <v>0</v>
      </c>
      <c r="J499" s="364" t="str">
        <f t="shared" si="54"/>
        <v>2060–2061</v>
      </c>
      <c r="L499" s="389"/>
      <c r="N499" s="387"/>
      <c r="Q499" s="385"/>
    </row>
    <row r="500" spans="1:17" ht="20.25" customHeight="1" x14ac:dyDescent="0.2">
      <c r="A500" s="395">
        <v>58958</v>
      </c>
      <c r="B500" s="383">
        <f t="shared" si="50"/>
        <v>0</v>
      </c>
      <c r="C500" s="384"/>
      <c r="D500" s="392">
        <f t="shared" si="51"/>
        <v>0</v>
      </c>
      <c r="E500" s="393">
        <f t="shared" si="49"/>
        <v>0</v>
      </c>
      <c r="F500" s="392">
        <f t="shared" si="52"/>
        <v>0</v>
      </c>
      <c r="G500" s="392" t="e">
        <f>IF(AND(C500&lt;&gt;"",SUM(G$33:G499)&lt;E$24),$E$24/$E$29,0)</f>
        <v>#N/A</v>
      </c>
      <c r="H500" s="392">
        <f t="shared" si="53"/>
        <v>0</v>
      </c>
      <c r="I500" s="392">
        <f t="shared" si="55"/>
        <v>0</v>
      </c>
      <c r="J500" s="364" t="str">
        <f t="shared" si="54"/>
        <v>2060–2061</v>
      </c>
      <c r="L500" s="389"/>
      <c r="N500" s="387"/>
      <c r="Q500" s="385"/>
    </row>
    <row r="501" spans="1:17" ht="20.25" customHeight="1" x14ac:dyDescent="0.2">
      <c r="A501" s="395">
        <v>58988</v>
      </c>
      <c r="B501" s="383">
        <f t="shared" si="50"/>
        <v>0</v>
      </c>
      <c r="C501" s="384"/>
      <c r="D501" s="392">
        <f t="shared" si="51"/>
        <v>0</v>
      </c>
      <c r="E501" s="393">
        <f t="shared" si="49"/>
        <v>0</v>
      </c>
      <c r="F501" s="392">
        <f t="shared" si="52"/>
        <v>0</v>
      </c>
      <c r="G501" s="392" t="e">
        <f>IF(AND(C501&lt;&gt;"",SUM(G$33:G500)&lt;E$24),$E$24/$E$29,0)</f>
        <v>#N/A</v>
      </c>
      <c r="H501" s="392">
        <f t="shared" si="53"/>
        <v>0</v>
      </c>
      <c r="I501" s="392">
        <f t="shared" si="55"/>
        <v>0</v>
      </c>
      <c r="J501" s="364" t="str">
        <f t="shared" si="54"/>
        <v>2061–2062</v>
      </c>
      <c r="L501" s="389"/>
      <c r="N501" s="387"/>
      <c r="Q501" s="385"/>
    </row>
    <row r="502" spans="1:17" ht="20.25" customHeight="1" x14ac:dyDescent="0.2">
      <c r="A502" s="395">
        <v>59019</v>
      </c>
      <c r="B502" s="383">
        <f t="shared" si="50"/>
        <v>0</v>
      </c>
      <c r="C502" s="384"/>
      <c r="D502" s="392">
        <f t="shared" si="51"/>
        <v>0</v>
      </c>
      <c r="E502" s="393">
        <f t="shared" si="49"/>
        <v>0</v>
      </c>
      <c r="F502" s="392">
        <f t="shared" si="52"/>
        <v>0</v>
      </c>
      <c r="G502" s="392" t="e">
        <f>IF(AND(C502&lt;&gt;"",SUM(G$33:G501)&lt;E$24),$E$24/$E$29,0)</f>
        <v>#N/A</v>
      </c>
      <c r="H502" s="392">
        <f t="shared" si="53"/>
        <v>0</v>
      </c>
      <c r="I502" s="392">
        <f t="shared" si="55"/>
        <v>0</v>
      </c>
      <c r="J502" s="364" t="str">
        <f t="shared" si="54"/>
        <v>2061–2062</v>
      </c>
      <c r="L502" s="389"/>
      <c r="N502" s="387"/>
      <c r="Q502" s="385"/>
    </row>
    <row r="503" spans="1:17" ht="20.25" customHeight="1" x14ac:dyDescent="0.2">
      <c r="A503" s="395">
        <v>59050</v>
      </c>
      <c r="B503" s="383">
        <f t="shared" si="50"/>
        <v>0</v>
      </c>
      <c r="C503" s="384"/>
      <c r="D503" s="392">
        <f t="shared" si="51"/>
        <v>0</v>
      </c>
      <c r="E503" s="393">
        <f t="shared" si="49"/>
        <v>0</v>
      </c>
      <c r="F503" s="392">
        <f t="shared" si="52"/>
        <v>0</v>
      </c>
      <c r="G503" s="392" t="e">
        <f>IF(AND(C503&lt;&gt;"",SUM(G$33:G502)&lt;E$24),$E$24/$E$29,0)</f>
        <v>#N/A</v>
      </c>
      <c r="H503" s="392">
        <f t="shared" si="53"/>
        <v>0</v>
      </c>
      <c r="I503" s="392">
        <f t="shared" si="55"/>
        <v>0</v>
      </c>
      <c r="J503" s="364" t="str">
        <f t="shared" si="54"/>
        <v>2061–2062</v>
      </c>
      <c r="L503" s="389"/>
      <c r="N503" s="387"/>
      <c r="Q503" s="385"/>
    </row>
    <row r="504" spans="1:17" ht="20.25" customHeight="1" x14ac:dyDescent="0.2">
      <c r="A504" s="395">
        <v>59080</v>
      </c>
      <c r="B504" s="383">
        <f t="shared" si="50"/>
        <v>0</v>
      </c>
      <c r="C504" s="384"/>
      <c r="D504" s="392">
        <f t="shared" si="51"/>
        <v>0</v>
      </c>
      <c r="E504" s="393">
        <f t="shared" si="49"/>
        <v>0</v>
      </c>
      <c r="F504" s="392">
        <f t="shared" si="52"/>
        <v>0</v>
      </c>
      <c r="G504" s="392" t="e">
        <f>IF(AND(C504&lt;&gt;"",SUM(G$33:G503)&lt;E$24),$E$24/$E$29,0)</f>
        <v>#N/A</v>
      </c>
      <c r="H504" s="392">
        <f t="shared" si="53"/>
        <v>0</v>
      </c>
      <c r="I504" s="392">
        <f t="shared" si="55"/>
        <v>0</v>
      </c>
      <c r="J504" s="364" t="str">
        <f t="shared" si="54"/>
        <v>2061–2062</v>
      </c>
      <c r="L504" s="389"/>
      <c r="N504" s="387"/>
      <c r="Q504" s="385"/>
    </row>
    <row r="505" spans="1:17" ht="20.25" customHeight="1" x14ac:dyDescent="0.2">
      <c r="A505" s="395">
        <v>59111</v>
      </c>
      <c r="B505" s="383">
        <f t="shared" si="50"/>
        <v>0</v>
      </c>
      <c r="C505" s="384"/>
      <c r="D505" s="392">
        <f t="shared" si="51"/>
        <v>0</v>
      </c>
      <c r="E505" s="393">
        <f t="shared" si="49"/>
        <v>0</v>
      </c>
      <c r="F505" s="392">
        <f t="shared" si="52"/>
        <v>0</v>
      </c>
      <c r="G505" s="392" t="e">
        <f>IF(AND(C505&lt;&gt;"",SUM(G$33:G504)&lt;E$24),$E$24/$E$29,0)</f>
        <v>#N/A</v>
      </c>
      <c r="H505" s="392">
        <f t="shared" si="53"/>
        <v>0</v>
      </c>
      <c r="I505" s="392">
        <f t="shared" si="55"/>
        <v>0</v>
      </c>
      <c r="J505" s="364" t="str">
        <f t="shared" si="54"/>
        <v>2061–2062</v>
      </c>
      <c r="L505" s="389"/>
      <c r="N505" s="387"/>
      <c r="Q505" s="385"/>
    </row>
    <row r="506" spans="1:17" ht="20.25" customHeight="1" x14ac:dyDescent="0.2">
      <c r="A506" s="395">
        <v>59141</v>
      </c>
      <c r="B506" s="383">
        <f t="shared" si="50"/>
        <v>0</v>
      </c>
      <c r="C506" s="384"/>
      <c r="D506" s="392">
        <f t="shared" si="51"/>
        <v>0</v>
      </c>
      <c r="E506" s="393">
        <f t="shared" si="49"/>
        <v>0</v>
      </c>
      <c r="F506" s="392">
        <f t="shared" si="52"/>
        <v>0</v>
      </c>
      <c r="G506" s="392" t="e">
        <f>IF(AND(C506&lt;&gt;"",SUM(G$33:G505)&lt;E$24),$E$24/$E$29,0)</f>
        <v>#N/A</v>
      </c>
      <c r="H506" s="392">
        <f t="shared" si="53"/>
        <v>0</v>
      </c>
      <c r="I506" s="392">
        <f t="shared" si="55"/>
        <v>0</v>
      </c>
      <c r="J506" s="364" t="str">
        <f t="shared" si="54"/>
        <v>2061–2062</v>
      </c>
      <c r="L506" s="389"/>
      <c r="N506" s="387"/>
      <c r="Q506" s="385"/>
    </row>
    <row r="507" spans="1:17" ht="20.25" customHeight="1" x14ac:dyDescent="0.2">
      <c r="A507" s="395">
        <v>59172</v>
      </c>
      <c r="B507" s="383">
        <f t="shared" si="50"/>
        <v>0</v>
      </c>
      <c r="C507" s="384"/>
      <c r="D507" s="392">
        <f t="shared" si="51"/>
        <v>0</v>
      </c>
      <c r="E507" s="393">
        <f t="shared" si="49"/>
        <v>0</v>
      </c>
      <c r="F507" s="392">
        <f t="shared" si="52"/>
        <v>0</v>
      </c>
      <c r="G507" s="392" t="e">
        <f>IF(AND(C507&lt;&gt;"",SUM(G$33:G506)&lt;E$24),$E$24/$E$29,0)</f>
        <v>#N/A</v>
      </c>
      <c r="H507" s="392">
        <f t="shared" si="53"/>
        <v>0</v>
      </c>
      <c r="I507" s="392">
        <f t="shared" si="55"/>
        <v>0</v>
      </c>
      <c r="J507" s="364" t="str">
        <f t="shared" si="54"/>
        <v>2061–2062</v>
      </c>
      <c r="L507" s="389"/>
      <c r="N507" s="387"/>
      <c r="Q507" s="385"/>
    </row>
    <row r="508" spans="1:17" ht="20.25" customHeight="1" x14ac:dyDescent="0.2">
      <c r="A508" s="395">
        <v>59203</v>
      </c>
      <c r="B508" s="383">
        <f t="shared" si="50"/>
        <v>0</v>
      </c>
      <c r="C508" s="384"/>
      <c r="D508" s="392">
        <f t="shared" si="51"/>
        <v>0</v>
      </c>
      <c r="E508" s="393">
        <f t="shared" si="49"/>
        <v>0</v>
      </c>
      <c r="F508" s="392">
        <f t="shared" si="52"/>
        <v>0</v>
      </c>
      <c r="G508" s="392" t="e">
        <f>IF(AND(C508&lt;&gt;"",SUM(G$33:G507)&lt;E$24),$E$24/$E$29,0)</f>
        <v>#N/A</v>
      </c>
      <c r="H508" s="392">
        <f t="shared" si="53"/>
        <v>0</v>
      </c>
      <c r="I508" s="392">
        <f t="shared" si="55"/>
        <v>0</v>
      </c>
      <c r="J508" s="364" t="str">
        <f t="shared" si="54"/>
        <v>2061–2062</v>
      </c>
      <c r="L508" s="389"/>
      <c r="N508" s="387"/>
      <c r="Q508" s="385"/>
    </row>
    <row r="509" spans="1:17" ht="20.25" customHeight="1" x14ac:dyDescent="0.2">
      <c r="A509" s="395">
        <v>59231</v>
      </c>
      <c r="B509" s="383">
        <f t="shared" si="50"/>
        <v>0</v>
      </c>
      <c r="C509" s="384"/>
      <c r="D509" s="392">
        <f t="shared" si="51"/>
        <v>0</v>
      </c>
      <c r="E509" s="393">
        <f t="shared" si="49"/>
        <v>0</v>
      </c>
      <c r="F509" s="392">
        <f t="shared" si="52"/>
        <v>0</v>
      </c>
      <c r="G509" s="392" t="e">
        <f>IF(AND(C509&lt;&gt;"",SUM(G$33:G508)&lt;E$24),$E$24/$E$29,0)</f>
        <v>#N/A</v>
      </c>
      <c r="H509" s="392">
        <f t="shared" si="53"/>
        <v>0</v>
      </c>
      <c r="I509" s="392">
        <f t="shared" si="55"/>
        <v>0</v>
      </c>
      <c r="J509" s="364" t="str">
        <f t="shared" si="54"/>
        <v>2061–2062</v>
      </c>
      <c r="L509" s="389"/>
      <c r="N509" s="387"/>
      <c r="Q509" s="385"/>
    </row>
    <row r="510" spans="1:17" ht="20.25" customHeight="1" x14ac:dyDescent="0.2">
      <c r="A510" s="395">
        <v>59262</v>
      </c>
      <c r="B510" s="383">
        <f t="shared" si="50"/>
        <v>0</v>
      </c>
      <c r="C510" s="384"/>
      <c r="D510" s="392">
        <f t="shared" si="51"/>
        <v>0</v>
      </c>
      <c r="E510" s="393">
        <f t="shared" si="49"/>
        <v>0</v>
      </c>
      <c r="F510" s="392">
        <f t="shared" si="52"/>
        <v>0</v>
      </c>
      <c r="G510" s="392" t="e">
        <f>IF(AND(C510&lt;&gt;"",SUM(G$33:G509)&lt;E$24),$E$24/$E$29,0)</f>
        <v>#N/A</v>
      </c>
      <c r="H510" s="392">
        <f t="shared" si="53"/>
        <v>0</v>
      </c>
      <c r="I510" s="392">
        <f t="shared" si="55"/>
        <v>0</v>
      </c>
      <c r="J510" s="364" t="str">
        <f t="shared" si="54"/>
        <v>2061–2062</v>
      </c>
      <c r="L510" s="389"/>
      <c r="N510" s="387"/>
      <c r="Q510" s="385"/>
    </row>
    <row r="511" spans="1:17" ht="20.25" customHeight="1" x14ac:dyDescent="0.2">
      <c r="A511" s="395">
        <v>59292</v>
      </c>
      <c r="B511" s="383">
        <f t="shared" si="50"/>
        <v>0</v>
      </c>
      <c r="C511" s="384"/>
      <c r="D511" s="392">
        <f t="shared" si="51"/>
        <v>0</v>
      </c>
      <c r="E511" s="393">
        <f t="shared" si="49"/>
        <v>0</v>
      </c>
      <c r="F511" s="392">
        <f t="shared" si="52"/>
        <v>0</v>
      </c>
      <c r="G511" s="392" t="e">
        <f>IF(AND(C511&lt;&gt;"",SUM(G$33:G510)&lt;E$24),$E$24/$E$29,0)</f>
        <v>#N/A</v>
      </c>
      <c r="H511" s="392">
        <f t="shared" si="53"/>
        <v>0</v>
      </c>
      <c r="I511" s="392">
        <f t="shared" si="55"/>
        <v>0</v>
      </c>
      <c r="J511" s="364" t="str">
        <f t="shared" si="54"/>
        <v>2061–2062</v>
      </c>
      <c r="L511" s="389"/>
      <c r="N511" s="387"/>
      <c r="Q511" s="385"/>
    </row>
    <row r="512" spans="1:17" ht="20.25" customHeight="1" x14ac:dyDescent="0.2">
      <c r="A512" s="395">
        <v>59323</v>
      </c>
      <c r="B512" s="383">
        <f t="shared" si="50"/>
        <v>0</v>
      </c>
      <c r="C512" s="384"/>
      <c r="D512" s="392">
        <f t="shared" si="51"/>
        <v>0</v>
      </c>
      <c r="E512" s="393">
        <f t="shared" si="49"/>
        <v>0</v>
      </c>
      <c r="F512" s="392">
        <f t="shared" si="52"/>
        <v>0</v>
      </c>
      <c r="G512" s="392" t="e">
        <f>IF(AND(C512&lt;&gt;"",SUM(G$33:G511)&lt;E$24),$E$24/$E$29,0)</f>
        <v>#N/A</v>
      </c>
      <c r="H512" s="392">
        <f t="shared" si="53"/>
        <v>0</v>
      </c>
      <c r="I512" s="392">
        <f t="shared" si="55"/>
        <v>0</v>
      </c>
      <c r="J512" s="364" t="str">
        <f t="shared" si="54"/>
        <v>2061–2062</v>
      </c>
      <c r="L512" s="389"/>
      <c r="N512" s="387"/>
      <c r="Q512" s="385"/>
    </row>
    <row r="513" spans="1:17" ht="20.25" customHeight="1" x14ac:dyDescent="0.2">
      <c r="A513" s="395">
        <v>59353</v>
      </c>
      <c r="B513" s="383">
        <f t="shared" si="50"/>
        <v>0</v>
      </c>
      <c r="C513" s="384"/>
      <c r="D513" s="392">
        <f t="shared" si="51"/>
        <v>0</v>
      </c>
      <c r="E513" s="393">
        <f t="shared" si="49"/>
        <v>0</v>
      </c>
      <c r="F513" s="392">
        <f t="shared" si="52"/>
        <v>0</v>
      </c>
      <c r="G513" s="392" t="e">
        <f>IF(AND(C513&lt;&gt;"",SUM(G$33:G512)&lt;E$24),$E$24/$E$29,0)</f>
        <v>#N/A</v>
      </c>
      <c r="H513" s="392">
        <f t="shared" si="53"/>
        <v>0</v>
      </c>
      <c r="I513" s="392">
        <f t="shared" si="55"/>
        <v>0</v>
      </c>
      <c r="J513" s="364" t="str">
        <f t="shared" si="54"/>
        <v>2062–2063</v>
      </c>
      <c r="L513" s="389"/>
      <c r="N513" s="387"/>
      <c r="Q513" s="385"/>
    </row>
    <row r="514" spans="1:17" ht="20.25" customHeight="1" x14ac:dyDescent="0.2">
      <c r="A514" s="395">
        <v>59384</v>
      </c>
      <c r="B514" s="383">
        <f t="shared" si="50"/>
        <v>0</v>
      </c>
      <c r="C514" s="384"/>
      <c r="D514" s="392">
        <f t="shared" si="51"/>
        <v>0</v>
      </c>
      <c r="E514" s="393">
        <f t="shared" si="49"/>
        <v>0</v>
      </c>
      <c r="F514" s="392">
        <f t="shared" si="52"/>
        <v>0</v>
      </c>
      <c r="G514" s="392" t="e">
        <f>IF(AND(C514&lt;&gt;"",SUM(G$33:G513)&lt;E$24),$E$24/$E$29,0)</f>
        <v>#N/A</v>
      </c>
      <c r="H514" s="392">
        <f t="shared" si="53"/>
        <v>0</v>
      </c>
      <c r="I514" s="392">
        <f t="shared" si="55"/>
        <v>0</v>
      </c>
      <c r="J514" s="364" t="str">
        <f t="shared" si="54"/>
        <v>2062–2063</v>
      </c>
      <c r="L514" s="389"/>
      <c r="N514" s="387"/>
      <c r="Q514" s="385"/>
    </row>
    <row r="515" spans="1:17" ht="20.25" customHeight="1" x14ac:dyDescent="0.2">
      <c r="A515" s="395">
        <v>59415</v>
      </c>
      <c r="B515" s="383">
        <f t="shared" si="50"/>
        <v>0</v>
      </c>
      <c r="C515" s="384"/>
      <c r="D515" s="392">
        <f t="shared" si="51"/>
        <v>0</v>
      </c>
      <c r="E515" s="393">
        <f t="shared" si="49"/>
        <v>0</v>
      </c>
      <c r="F515" s="392">
        <f t="shared" si="52"/>
        <v>0</v>
      </c>
      <c r="G515" s="392" t="e">
        <f>IF(AND(C515&lt;&gt;"",SUM(G$33:G514)&lt;E$24),$E$24/$E$29,0)</f>
        <v>#N/A</v>
      </c>
      <c r="H515" s="392">
        <f t="shared" si="53"/>
        <v>0</v>
      </c>
      <c r="I515" s="392">
        <f t="shared" si="55"/>
        <v>0</v>
      </c>
      <c r="J515" s="364" t="str">
        <f t="shared" si="54"/>
        <v>2062–2063</v>
      </c>
      <c r="L515" s="389"/>
      <c r="N515" s="387"/>
      <c r="Q515" s="385"/>
    </row>
    <row r="516" spans="1:17" ht="20.25" customHeight="1" x14ac:dyDescent="0.2">
      <c r="A516" s="395">
        <v>59445</v>
      </c>
      <c r="B516" s="383">
        <f t="shared" si="50"/>
        <v>0</v>
      </c>
      <c r="C516" s="384"/>
      <c r="D516" s="392">
        <f t="shared" si="51"/>
        <v>0</v>
      </c>
      <c r="E516" s="393">
        <f t="shared" si="49"/>
        <v>0</v>
      </c>
      <c r="F516" s="392">
        <f t="shared" si="52"/>
        <v>0</v>
      </c>
      <c r="G516" s="392" t="e">
        <f>IF(AND(C516&lt;&gt;"",SUM(G$33:G515)&lt;E$24),$E$24/$E$29,0)</f>
        <v>#N/A</v>
      </c>
      <c r="H516" s="392">
        <f t="shared" si="53"/>
        <v>0</v>
      </c>
      <c r="I516" s="392">
        <f t="shared" si="55"/>
        <v>0</v>
      </c>
      <c r="J516" s="364" t="str">
        <f t="shared" si="54"/>
        <v>2062–2063</v>
      </c>
      <c r="L516" s="389"/>
      <c r="N516" s="387"/>
      <c r="Q516" s="385"/>
    </row>
    <row r="517" spans="1:17" ht="20.25" customHeight="1" x14ac:dyDescent="0.2">
      <c r="A517" s="395">
        <v>59476</v>
      </c>
      <c r="B517" s="383">
        <f t="shared" si="50"/>
        <v>0</v>
      </c>
      <c r="C517" s="384"/>
      <c r="D517" s="392">
        <f t="shared" si="51"/>
        <v>0</v>
      </c>
      <c r="E517" s="393">
        <f t="shared" si="49"/>
        <v>0</v>
      </c>
      <c r="F517" s="392">
        <f t="shared" si="52"/>
        <v>0</v>
      </c>
      <c r="G517" s="392" t="e">
        <f>IF(AND(C517&lt;&gt;"",SUM(G$33:G516)&lt;E$24),$E$24/$E$29,0)</f>
        <v>#N/A</v>
      </c>
      <c r="H517" s="392">
        <f t="shared" si="53"/>
        <v>0</v>
      </c>
      <c r="I517" s="392">
        <f t="shared" si="55"/>
        <v>0</v>
      </c>
      <c r="J517" s="364" t="str">
        <f t="shared" si="54"/>
        <v>2062–2063</v>
      </c>
      <c r="L517" s="389"/>
      <c r="N517" s="387"/>
      <c r="Q517" s="385"/>
    </row>
    <row r="518" spans="1:17" ht="20.25" customHeight="1" x14ac:dyDescent="0.2">
      <c r="A518" s="395">
        <v>59506</v>
      </c>
      <c r="B518" s="383">
        <f t="shared" si="50"/>
        <v>0</v>
      </c>
      <c r="C518" s="384"/>
      <c r="D518" s="392">
        <f t="shared" si="51"/>
        <v>0</v>
      </c>
      <c r="E518" s="393">
        <f t="shared" si="49"/>
        <v>0</v>
      </c>
      <c r="F518" s="392">
        <f t="shared" si="52"/>
        <v>0</v>
      </c>
      <c r="G518" s="392" t="e">
        <f>IF(AND(C518&lt;&gt;"",SUM(G$33:G517)&lt;E$24),$E$24/$E$29,0)</f>
        <v>#N/A</v>
      </c>
      <c r="H518" s="392">
        <f t="shared" si="53"/>
        <v>0</v>
      </c>
      <c r="I518" s="392">
        <f t="shared" si="55"/>
        <v>0</v>
      </c>
      <c r="J518" s="364" t="str">
        <f t="shared" si="54"/>
        <v>2062–2063</v>
      </c>
      <c r="L518" s="389"/>
      <c r="N518" s="387"/>
      <c r="Q518" s="385"/>
    </row>
    <row r="519" spans="1:17" ht="20.25" customHeight="1" x14ac:dyDescent="0.2">
      <c r="A519" s="395">
        <v>59537</v>
      </c>
      <c r="B519" s="383">
        <f t="shared" si="50"/>
        <v>0</v>
      </c>
      <c r="C519" s="384"/>
      <c r="D519" s="392">
        <f t="shared" si="51"/>
        <v>0</v>
      </c>
      <c r="E519" s="393">
        <f t="shared" si="49"/>
        <v>0</v>
      </c>
      <c r="F519" s="392">
        <f t="shared" si="52"/>
        <v>0</v>
      </c>
      <c r="G519" s="392" t="e">
        <f>IF(AND(C519&lt;&gt;"",SUM(G$33:G518)&lt;E$24),$E$24/$E$29,0)</f>
        <v>#N/A</v>
      </c>
      <c r="H519" s="392">
        <f t="shared" si="53"/>
        <v>0</v>
      </c>
      <c r="I519" s="392">
        <f t="shared" si="55"/>
        <v>0</v>
      </c>
      <c r="J519" s="364" t="str">
        <f t="shared" si="54"/>
        <v>2062–2063</v>
      </c>
      <c r="L519" s="389"/>
      <c r="N519" s="387"/>
      <c r="Q519" s="385"/>
    </row>
    <row r="520" spans="1:17" ht="20.25" customHeight="1" x14ac:dyDescent="0.2">
      <c r="A520" s="395">
        <v>59568</v>
      </c>
      <c r="B520" s="383">
        <f t="shared" si="50"/>
        <v>0</v>
      </c>
      <c r="C520" s="384"/>
      <c r="D520" s="392">
        <f t="shared" si="51"/>
        <v>0</v>
      </c>
      <c r="E520" s="393">
        <f t="shared" si="49"/>
        <v>0</v>
      </c>
      <c r="F520" s="392">
        <f t="shared" si="52"/>
        <v>0</v>
      </c>
      <c r="G520" s="392" t="e">
        <f>IF(AND(C520&lt;&gt;"",SUM(G$33:G519)&lt;E$24),$E$24/$E$29,0)</f>
        <v>#N/A</v>
      </c>
      <c r="H520" s="392">
        <f t="shared" si="53"/>
        <v>0</v>
      </c>
      <c r="I520" s="392">
        <f t="shared" si="55"/>
        <v>0</v>
      </c>
      <c r="J520" s="364" t="str">
        <f t="shared" si="54"/>
        <v>2062–2063</v>
      </c>
      <c r="L520" s="389"/>
      <c r="N520" s="387"/>
      <c r="Q520" s="385"/>
    </row>
    <row r="521" spans="1:17" ht="20.25" customHeight="1" x14ac:dyDescent="0.2">
      <c r="A521" s="395">
        <v>59596</v>
      </c>
      <c r="B521" s="383">
        <f t="shared" si="50"/>
        <v>0</v>
      </c>
      <c r="C521" s="384"/>
      <c r="D521" s="392">
        <f t="shared" si="51"/>
        <v>0</v>
      </c>
      <c r="E521" s="393">
        <f t="shared" si="49"/>
        <v>0</v>
      </c>
      <c r="F521" s="392">
        <f t="shared" si="52"/>
        <v>0</v>
      </c>
      <c r="G521" s="392" t="e">
        <f>IF(AND(C521&lt;&gt;"",SUM(G$33:G520)&lt;E$24),$E$24/$E$29,0)</f>
        <v>#N/A</v>
      </c>
      <c r="H521" s="392">
        <f t="shared" si="53"/>
        <v>0</v>
      </c>
      <c r="I521" s="392">
        <f t="shared" si="55"/>
        <v>0</v>
      </c>
      <c r="J521" s="364" t="str">
        <f t="shared" si="54"/>
        <v>2062–2063</v>
      </c>
      <c r="L521" s="389"/>
      <c r="N521" s="387"/>
      <c r="Q521" s="385"/>
    </row>
    <row r="522" spans="1:17" ht="20.25" customHeight="1" x14ac:dyDescent="0.2">
      <c r="A522" s="395">
        <v>59627</v>
      </c>
      <c r="B522" s="383">
        <f t="shared" si="50"/>
        <v>0</v>
      </c>
      <c r="C522" s="384"/>
      <c r="D522" s="392">
        <f t="shared" si="51"/>
        <v>0</v>
      </c>
      <c r="E522" s="393">
        <f t="shared" si="49"/>
        <v>0</v>
      </c>
      <c r="F522" s="392">
        <f t="shared" si="52"/>
        <v>0</v>
      </c>
      <c r="G522" s="392" t="e">
        <f>IF(AND(C522&lt;&gt;"",SUM(G$33:G521)&lt;E$24),$E$24/$E$29,0)</f>
        <v>#N/A</v>
      </c>
      <c r="H522" s="392">
        <f t="shared" si="53"/>
        <v>0</v>
      </c>
      <c r="I522" s="392">
        <f t="shared" si="55"/>
        <v>0</v>
      </c>
      <c r="J522" s="364" t="str">
        <f t="shared" si="54"/>
        <v>2062–2063</v>
      </c>
      <c r="L522" s="389"/>
      <c r="N522" s="387"/>
      <c r="Q522" s="385"/>
    </row>
    <row r="523" spans="1:17" ht="20.25" customHeight="1" x14ac:dyDescent="0.2">
      <c r="A523" s="395">
        <v>59657</v>
      </c>
      <c r="B523" s="383">
        <f t="shared" si="50"/>
        <v>0</v>
      </c>
      <c r="C523" s="384"/>
      <c r="D523" s="392">
        <f t="shared" si="51"/>
        <v>0</v>
      </c>
      <c r="E523" s="393">
        <f t="shared" si="49"/>
        <v>0</v>
      </c>
      <c r="F523" s="392">
        <f t="shared" si="52"/>
        <v>0</v>
      </c>
      <c r="G523" s="392" t="e">
        <f>IF(AND(C523&lt;&gt;"",SUM(G$33:G522)&lt;E$24),$E$24/$E$29,0)</f>
        <v>#N/A</v>
      </c>
      <c r="H523" s="392">
        <f t="shared" si="53"/>
        <v>0</v>
      </c>
      <c r="I523" s="392">
        <f t="shared" si="55"/>
        <v>0</v>
      </c>
      <c r="J523" s="364" t="str">
        <f t="shared" si="54"/>
        <v>2062–2063</v>
      </c>
      <c r="L523" s="389"/>
      <c r="N523" s="387"/>
      <c r="Q523" s="385"/>
    </row>
    <row r="524" spans="1:17" ht="20.25" customHeight="1" x14ac:dyDescent="0.2">
      <c r="A524" s="395">
        <v>59688</v>
      </c>
      <c r="B524" s="383">
        <f t="shared" si="50"/>
        <v>0</v>
      </c>
      <c r="C524" s="384"/>
      <c r="D524" s="392">
        <f t="shared" si="51"/>
        <v>0</v>
      </c>
      <c r="E524" s="393">
        <f t="shared" si="49"/>
        <v>0</v>
      </c>
      <c r="F524" s="392">
        <f t="shared" si="52"/>
        <v>0</v>
      </c>
      <c r="G524" s="392" t="e">
        <f>IF(AND(C524&lt;&gt;"",SUM(G$33:G523)&lt;E$24),$E$24/$E$29,0)</f>
        <v>#N/A</v>
      </c>
      <c r="H524" s="392">
        <f t="shared" si="53"/>
        <v>0</v>
      </c>
      <c r="I524" s="392">
        <f t="shared" si="55"/>
        <v>0</v>
      </c>
      <c r="J524" s="364" t="str">
        <f t="shared" si="54"/>
        <v>2062–2063</v>
      </c>
      <c r="L524" s="389"/>
      <c r="N524" s="387"/>
      <c r="Q524" s="385"/>
    </row>
    <row r="525" spans="1:17" ht="20.25" customHeight="1" x14ac:dyDescent="0.2">
      <c r="A525" s="395">
        <v>59718</v>
      </c>
      <c r="B525" s="383">
        <f t="shared" si="50"/>
        <v>0</v>
      </c>
      <c r="C525" s="384"/>
      <c r="D525" s="392">
        <f t="shared" si="51"/>
        <v>0</v>
      </c>
      <c r="E525" s="393">
        <f t="shared" si="49"/>
        <v>0</v>
      </c>
      <c r="F525" s="392">
        <f t="shared" si="52"/>
        <v>0</v>
      </c>
      <c r="G525" s="392" t="e">
        <f>IF(AND(C525&lt;&gt;"",SUM(G$33:G524)&lt;E$24),$E$24/$E$29,0)</f>
        <v>#N/A</v>
      </c>
      <c r="H525" s="392">
        <f t="shared" si="53"/>
        <v>0</v>
      </c>
      <c r="I525" s="392">
        <f t="shared" si="55"/>
        <v>0</v>
      </c>
      <c r="J525" s="364" t="str">
        <f t="shared" si="54"/>
        <v>2063–2064</v>
      </c>
      <c r="L525" s="389"/>
      <c r="N525" s="387"/>
      <c r="Q525" s="385"/>
    </row>
    <row r="526" spans="1:17" ht="20.25" customHeight="1" x14ac:dyDescent="0.2">
      <c r="A526" s="395">
        <v>59749</v>
      </c>
      <c r="B526" s="383">
        <f t="shared" si="50"/>
        <v>0</v>
      </c>
      <c r="C526" s="384"/>
      <c r="D526" s="392">
        <f t="shared" si="51"/>
        <v>0</v>
      </c>
      <c r="E526" s="393">
        <f t="shared" si="49"/>
        <v>0</v>
      </c>
      <c r="F526" s="392">
        <f t="shared" si="52"/>
        <v>0</v>
      </c>
      <c r="G526" s="392" t="e">
        <f>IF(AND(C526&lt;&gt;"",SUM(G$33:G525)&lt;E$24),$E$24/$E$29,0)</f>
        <v>#N/A</v>
      </c>
      <c r="H526" s="392">
        <f t="shared" si="53"/>
        <v>0</v>
      </c>
      <c r="I526" s="392">
        <f t="shared" si="55"/>
        <v>0</v>
      </c>
      <c r="J526" s="364" t="str">
        <f t="shared" si="54"/>
        <v>2063–2064</v>
      </c>
      <c r="L526" s="389"/>
      <c r="N526" s="387"/>
      <c r="Q526" s="385"/>
    </row>
    <row r="527" spans="1:17" ht="20.25" customHeight="1" x14ac:dyDescent="0.2">
      <c r="A527" s="395">
        <v>59780</v>
      </c>
      <c r="B527" s="383">
        <f t="shared" si="50"/>
        <v>0</v>
      </c>
      <c r="C527" s="384"/>
      <c r="D527" s="392">
        <f t="shared" si="51"/>
        <v>0</v>
      </c>
      <c r="E527" s="393">
        <f t="shared" si="49"/>
        <v>0</v>
      </c>
      <c r="F527" s="392">
        <f t="shared" si="52"/>
        <v>0</v>
      </c>
      <c r="G527" s="392" t="e">
        <f>IF(AND(C527&lt;&gt;"",SUM(G$33:G526)&lt;E$24),$E$24/$E$29,0)</f>
        <v>#N/A</v>
      </c>
      <c r="H527" s="392">
        <f t="shared" si="53"/>
        <v>0</v>
      </c>
      <c r="I527" s="392">
        <f t="shared" si="55"/>
        <v>0</v>
      </c>
      <c r="J527" s="364" t="str">
        <f t="shared" si="54"/>
        <v>2063–2064</v>
      </c>
      <c r="L527" s="389"/>
      <c r="N527" s="387"/>
      <c r="Q527" s="385"/>
    </row>
    <row r="528" spans="1:17" ht="20.25" customHeight="1" x14ac:dyDescent="0.2">
      <c r="A528" s="395">
        <v>59810</v>
      </c>
      <c r="B528" s="383">
        <f t="shared" si="50"/>
        <v>0</v>
      </c>
      <c r="C528" s="384"/>
      <c r="D528" s="392">
        <f t="shared" si="51"/>
        <v>0</v>
      </c>
      <c r="E528" s="393">
        <f t="shared" si="49"/>
        <v>0</v>
      </c>
      <c r="F528" s="392">
        <f t="shared" si="52"/>
        <v>0</v>
      </c>
      <c r="G528" s="392" t="e">
        <f>IF(AND(C528&lt;&gt;"",SUM(G$33:G527)&lt;E$24),$E$24/$E$29,0)</f>
        <v>#N/A</v>
      </c>
      <c r="H528" s="392">
        <f t="shared" si="53"/>
        <v>0</v>
      </c>
      <c r="I528" s="392">
        <f t="shared" si="55"/>
        <v>0</v>
      </c>
      <c r="J528" s="364" t="str">
        <f t="shared" si="54"/>
        <v>2063–2064</v>
      </c>
      <c r="L528" s="389"/>
      <c r="N528" s="387"/>
      <c r="Q528" s="385"/>
    </row>
    <row r="529" spans="1:17" ht="20.25" customHeight="1" x14ac:dyDescent="0.2">
      <c r="A529" s="395">
        <v>59841</v>
      </c>
      <c r="B529" s="383">
        <f t="shared" si="50"/>
        <v>0</v>
      </c>
      <c r="C529" s="384"/>
      <c r="D529" s="392">
        <f t="shared" si="51"/>
        <v>0</v>
      </c>
      <c r="E529" s="393">
        <f t="shared" si="49"/>
        <v>0</v>
      </c>
      <c r="F529" s="392">
        <f t="shared" si="52"/>
        <v>0</v>
      </c>
      <c r="G529" s="392" t="e">
        <f>IF(AND(C529&lt;&gt;"",SUM(G$33:G528)&lt;E$24),$E$24/$E$29,0)</f>
        <v>#N/A</v>
      </c>
      <c r="H529" s="392">
        <f t="shared" si="53"/>
        <v>0</v>
      </c>
      <c r="I529" s="392">
        <f t="shared" si="55"/>
        <v>0</v>
      </c>
      <c r="J529" s="364" t="str">
        <f t="shared" si="54"/>
        <v>2063–2064</v>
      </c>
      <c r="L529" s="389"/>
      <c r="N529" s="387"/>
      <c r="Q529" s="385"/>
    </row>
    <row r="530" spans="1:17" ht="20.25" customHeight="1" x14ac:dyDescent="0.2">
      <c r="A530" s="395">
        <v>59871</v>
      </c>
      <c r="B530" s="383">
        <f t="shared" si="50"/>
        <v>0</v>
      </c>
      <c r="C530" s="384"/>
      <c r="D530" s="392">
        <f t="shared" si="51"/>
        <v>0</v>
      </c>
      <c r="E530" s="393">
        <f t="shared" si="49"/>
        <v>0</v>
      </c>
      <c r="F530" s="392">
        <f t="shared" si="52"/>
        <v>0</v>
      </c>
      <c r="G530" s="392" t="e">
        <f>IF(AND(C530&lt;&gt;"",SUM(G$33:G529)&lt;E$24),$E$24/$E$29,0)</f>
        <v>#N/A</v>
      </c>
      <c r="H530" s="392">
        <f t="shared" si="53"/>
        <v>0</v>
      </c>
      <c r="I530" s="392">
        <f t="shared" si="55"/>
        <v>0</v>
      </c>
      <c r="J530" s="364" t="str">
        <f t="shared" si="54"/>
        <v>2063–2064</v>
      </c>
      <c r="L530" s="389"/>
      <c r="N530" s="387"/>
      <c r="Q530" s="385"/>
    </row>
    <row r="531" spans="1:17" ht="20.25" customHeight="1" x14ac:dyDescent="0.2">
      <c r="A531" s="395">
        <v>59902</v>
      </c>
      <c r="B531" s="383">
        <f t="shared" si="50"/>
        <v>0</v>
      </c>
      <c r="C531" s="384"/>
      <c r="D531" s="392">
        <f t="shared" si="51"/>
        <v>0</v>
      </c>
      <c r="E531" s="393">
        <f t="shared" si="49"/>
        <v>0</v>
      </c>
      <c r="F531" s="392">
        <f t="shared" si="52"/>
        <v>0</v>
      </c>
      <c r="G531" s="392" t="e">
        <f>IF(AND(C531&lt;&gt;"",SUM(G$33:G530)&lt;E$24),$E$24/$E$29,0)</f>
        <v>#N/A</v>
      </c>
      <c r="H531" s="392">
        <f t="shared" si="53"/>
        <v>0</v>
      </c>
      <c r="I531" s="392">
        <f t="shared" si="55"/>
        <v>0</v>
      </c>
      <c r="J531" s="364" t="str">
        <f t="shared" si="54"/>
        <v>2063–2064</v>
      </c>
      <c r="L531" s="389"/>
      <c r="N531" s="387"/>
      <c r="Q531" s="385"/>
    </row>
    <row r="532" spans="1:17" ht="20.25" customHeight="1" x14ac:dyDescent="0.2">
      <c r="A532" s="395">
        <v>59933</v>
      </c>
      <c r="B532" s="383">
        <f t="shared" si="50"/>
        <v>0</v>
      </c>
      <c r="C532" s="384"/>
      <c r="D532" s="392">
        <f t="shared" si="51"/>
        <v>0</v>
      </c>
      <c r="E532" s="393">
        <f t="shared" si="49"/>
        <v>0</v>
      </c>
      <c r="F532" s="392">
        <f t="shared" si="52"/>
        <v>0</v>
      </c>
      <c r="G532" s="392" t="e">
        <f>IF(AND(C532&lt;&gt;"",SUM(G$33:G531)&lt;E$24),$E$24/$E$29,0)</f>
        <v>#N/A</v>
      </c>
      <c r="H532" s="392">
        <f t="shared" si="53"/>
        <v>0</v>
      </c>
      <c r="I532" s="392">
        <f t="shared" si="55"/>
        <v>0</v>
      </c>
      <c r="J532" s="364" t="str">
        <f t="shared" si="54"/>
        <v>2063–2064</v>
      </c>
      <c r="L532" s="389"/>
      <c r="N532" s="387"/>
      <c r="Q532" s="385"/>
    </row>
    <row r="533" spans="1:17" ht="20.25" customHeight="1" x14ac:dyDescent="0.2">
      <c r="A533" s="395">
        <v>59962</v>
      </c>
      <c r="B533" s="383">
        <f t="shared" si="50"/>
        <v>0</v>
      </c>
      <c r="C533" s="384"/>
      <c r="D533" s="392">
        <f t="shared" si="51"/>
        <v>0</v>
      </c>
      <c r="E533" s="393">
        <f t="shared" si="49"/>
        <v>0</v>
      </c>
      <c r="F533" s="392">
        <f t="shared" si="52"/>
        <v>0</v>
      </c>
      <c r="G533" s="392" t="e">
        <f>IF(AND(C533&lt;&gt;"",SUM(G$33:G532)&lt;E$24),$E$24/$E$29,0)</f>
        <v>#N/A</v>
      </c>
      <c r="H533" s="392">
        <f t="shared" si="53"/>
        <v>0</v>
      </c>
      <c r="I533" s="392">
        <f t="shared" si="55"/>
        <v>0</v>
      </c>
      <c r="J533" s="364" t="str">
        <f t="shared" si="54"/>
        <v>2063–2064</v>
      </c>
      <c r="L533" s="389"/>
      <c r="N533" s="387"/>
      <c r="Q533" s="385"/>
    </row>
    <row r="534" spans="1:17" ht="20.25" customHeight="1" x14ac:dyDescent="0.2">
      <c r="A534" s="395">
        <v>59993</v>
      </c>
      <c r="B534" s="383">
        <f t="shared" si="50"/>
        <v>0</v>
      </c>
      <c r="C534" s="384"/>
      <c r="D534" s="392">
        <f t="shared" si="51"/>
        <v>0</v>
      </c>
      <c r="E534" s="393">
        <f t="shared" si="49"/>
        <v>0</v>
      </c>
      <c r="F534" s="392">
        <f t="shared" si="52"/>
        <v>0</v>
      </c>
      <c r="G534" s="392" t="e">
        <f>IF(AND(C534&lt;&gt;"",SUM(G$33:G533)&lt;E$24),$E$24/$E$29,0)</f>
        <v>#N/A</v>
      </c>
      <c r="H534" s="392">
        <f t="shared" si="53"/>
        <v>0</v>
      </c>
      <c r="I534" s="392">
        <f t="shared" si="55"/>
        <v>0</v>
      </c>
      <c r="J534" s="364" t="str">
        <f t="shared" si="54"/>
        <v>2063–2064</v>
      </c>
      <c r="L534" s="389"/>
      <c r="N534" s="387"/>
      <c r="Q534" s="385"/>
    </row>
    <row r="535" spans="1:17" ht="20.25" customHeight="1" x14ac:dyDescent="0.2">
      <c r="A535" s="395">
        <v>60023</v>
      </c>
      <c r="B535" s="383">
        <f t="shared" si="50"/>
        <v>0</v>
      </c>
      <c r="C535" s="384"/>
      <c r="D535" s="392">
        <f t="shared" si="51"/>
        <v>0</v>
      </c>
      <c r="E535" s="393">
        <f t="shared" si="49"/>
        <v>0</v>
      </c>
      <c r="F535" s="392">
        <f t="shared" si="52"/>
        <v>0</v>
      </c>
      <c r="G535" s="392" t="e">
        <f>IF(AND(C535&lt;&gt;"",SUM(G$33:G534)&lt;E$24),$E$24/$E$29,0)</f>
        <v>#N/A</v>
      </c>
      <c r="H535" s="392">
        <f t="shared" si="53"/>
        <v>0</v>
      </c>
      <c r="I535" s="392">
        <f t="shared" si="55"/>
        <v>0</v>
      </c>
      <c r="J535" s="364" t="str">
        <f t="shared" si="54"/>
        <v>2063–2064</v>
      </c>
      <c r="L535" s="389"/>
      <c r="N535" s="387"/>
      <c r="Q535" s="385"/>
    </row>
    <row r="536" spans="1:17" ht="20.25" customHeight="1" x14ac:dyDescent="0.2">
      <c r="A536" s="395">
        <v>60054</v>
      </c>
      <c r="B536" s="383">
        <f t="shared" si="50"/>
        <v>0</v>
      </c>
      <c r="C536" s="384"/>
      <c r="D536" s="392">
        <f t="shared" si="51"/>
        <v>0</v>
      </c>
      <c r="E536" s="393">
        <f t="shared" si="49"/>
        <v>0</v>
      </c>
      <c r="F536" s="392">
        <f t="shared" si="52"/>
        <v>0</v>
      </c>
      <c r="G536" s="392" t="e">
        <f>IF(AND(C536&lt;&gt;"",SUM(G$33:G535)&lt;E$24),$E$24/$E$29,0)</f>
        <v>#N/A</v>
      </c>
      <c r="H536" s="392">
        <f t="shared" si="53"/>
        <v>0</v>
      </c>
      <c r="I536" s="392">
        <f t="shared" si="55"/>
        <v>0</v>
      </c>
      <c r="J536" s="364" t="str">
        <f t="shared" si="54"/>
        <v>2063–2064</v>
      </c>
      <c r="L536" s="389"/>
      <c r="N536" s="387"/>
      <c r="Q536" s="385"/>
    </row>
    <row r="537" spans="1:17" ht="20.25" customHeight="1" x14ac:dyDescent="0.2">
      <c r="A537" s="395">
        <v>60084</v>
      </c>
      <c r="B537" s="383">
        <f t="shared" si="50"/>
        <v>0</v>
      </c>
      <c r="C537" s="384"/>
      <c r="D537" s="392">
        <f t="shared" si="51"/>
        <v>0</v>
      </c>
      <c r="E537" s="393">
        <f t="shared" si="49"/>
        <v>0</v>
      </c>
      <c r="F537" s="392">
        <f t="shared" si="52"/>
        <v>0</v>
      </c>
      <c r="G537" s="392" t="e">
        <f>IF(AND(C537&lt;&gt;"",SUM(G$33:G536)&lt;E$24),$E$24/$E$29,0)</f>
        <v>#N/A</v>
      </c>
      <c r="H537" s="392">
        <f t="shared" si="53"/>
        <v>0</v>
      </c>
      <c r="I537" s="392">
        <f t="shared" si="55"/>
        <v>0</v>
      </c>
      <c r="J537" s="364" t="str">
        <f t="shared" si="54"/>
        <v>2064–2065</v>
      </c>
      <c r="L537" s="389"/>
      <c r="N537" s="387"/>
      <c r="Q537" s="385"/>
    </row>
    <row r="538" spans="1:17" ht="20.25" customHeight="1" x14ac:dyDescent="0.2">
      <c r="A538" s="395">
        <v>60115</v>
      </c>
      <c r="B538" s="383">
        <f t="shared" si="50"/>
        <v>0</v>
      </c>
      <c r="C538" s="384"/>
      <c r="D538" s="392">
        <f t="shared" si="51"/>
        <v>0</v>
      </c>
      <c r="E538" s="393">
        <f t="shared" si="49"/>
        <v>0</v>
      </c>
      <c r="F538" s="392">
        <f t="shared" si="52"/>
        <v>0</v>
      </c>
      <c r="G538" s="392" t="e">
        <f>IF(AND(C538&lt;&gt;"",SUM(G$33:G537)&lt;E$24),$E$24/$E$29,0)</f>
        <v>#N/A</v>
      </c>
      <c r="H538" s="392">
        <f t="shared" si="53"/>
        <v>0</v>
      </c>
      <c r="I538" s="392">
        <f t="shared" si="55"/>
        <v>0</v>
      </c>
      <c r="J538" s="364" t="str">
        <f t="shared" si="54"/>
        <v>2064–2065</v>
      </c>
      <c r="L538" s="389"/>
      <c r="N538" s="387"/>
      <c r="Q538" s="385"/>
    </row>
    <row r="539" spans="1:17" ht="20.25" customHeight="1" x14ac:dyDescent="0.2">
      <c r="A539" s="395">
        <v>60146</v>
      </c>
      <c r="B539" s="383">
        <f t="shared" si="50"/>
        <v>0</v>
      </c>
      <c r="C539" s="384"/>
      <c r="D539" s="392">
        <f t="shared" si="51"/>
        <v>0</v>
      </c>
      <c r="E539" s="393">
        <f t="shared" si="49"/>
        <v>0</v>
      </c>
      <c r="F539" s="392">
        <f t="shared" si="52"/>
        <v>0</v>
      </c>
      <c r="G539" s="392" t="e">
        <f>IF(AND(C539&lt;&gt;"",SUM(G$33:G538)&lt;E$24),$E$24/$E$29,0)</f>
        <v>#N/A</v>
      </c>
      <c r="H539" s="392">
        <f t="shared" si="53"/>
        <v>0</v>
      </c>
      <c r="I539" s="392">
        <f t="shared" si="55"/>
        <v>0</v>
      </c>
      <c r="J539" s="364" t="str">
        <f t="shared" si="54"/>
        <v>2064–2065</v>
      </c>
      <c r="L539" s="389"/>
      <c r="N539" s="387"/>
      <c r="Q539" s="385"/>
    </row>
    <row r="540" spans="1:17" ht="20.25" customHeight="1" x14ac:dyDescent="0.2">
      <c r="A540" s="395">
        <v>60176</v>
      </c>
      <c r="B540" s="383">
        <f t="shared" si="50"/>
        <v>0</v>
      </c>
      <c r="C540" s="384"/>
      <c r="D540" s="392">
        <f t="shared" si="51"/>
        <v>0</v>
      </c>
      <c r="E540" s="393">
        <f t="shared" si="49"/>
        <v>0</v>
      </c>
      <c r="F540" s="392">
        <f t="shared" si="52"/>
        <v>0</v>
      </c>
      <c r="G540" s="392" t="e">
        <f>IF(AND(C540&lt;&gt;"",SUM(G$33:G539)&lt;E$24),$E$24/$E$29,0)</f>
        <v>#N/A</v>
      </c>
      <c r="H540" s="392">
        <f t="shared" si="53"/>
        <v>0</v>
      </c>
      <c r="I540" s="392">
        <f t="shared" si="55"/>
        <v>0</v>
      </c>
      <c r="J540" s="364" t="str">
        <f t="shared" si="54"/>
        <v>2064–2065</v>
      </c>
      <c r="L540" s="389"/>
      <c r="N540" s="387"/>
      <c r="Q540" s="385"/>
    </row>
    <row r="541" spans="1:17" ht="20.25" customHeight="1" x14ac:dyDescent="0.2">
      <c r="A541" s="395">
        <v>60207</v>
      </c>
      <c r="B541" s="383">
        <f t="shared" si="50"/>
        <v>0</v>
      </c>
      <c r="C541" s="384"/>
      <c r="D541" s="392">
        <f t="shared" si="51"/>
        <v>0</v>
      </c>
      <c r="E541" s="393">
        <f t="shared" si="49"/>
        <v>0</v>
      </c>
      <c r="F541" s="392">
        <f t="shared" si="52"/>
        <v>0</v>
      </c>
      <c r="G541" s="392" t="e">
        <f>IF(AND(C541&lt;&gt;"",SUM(G$33:G540)&lt;E$24),$E$24/$E$29,0)</f>
        <v>#N/A</v>
      </c>
      <c r="H541" s="392">
        <f t="shared" si="53"/>
        <v>0</v>
      </c>
      <c r="I541" s="392">
        <f t="shared" si="55"/>
        <v>0</v>
      </c>
      <c r="J541" s="364" t="str">
        <f t="shared" si="54"/>
        <v>2064–2065</v>
      </c>
      <c r="L541" s="389"/>
      <c r="N541" s="387"/>
      <c r="Q541" s="385"/>
    </row>
    <row r="542" spans="1:17" ht="20.25" customHeight="1" x14ac:dyDescent="0.2">
      <c r="A542" s="395">
        <v>60237</v>
      </c>
      <c r="B542" s="383">
        <f t="shared" si="50"/>
        <v>0</v>
      </c>
      <c r="C542" s="384"/>
      <c r="D542" s="392">
        <f t="shared" si="51"/>
        <v>0</v>
      </c>
      <c r="E542" s="393">
        <f t="shared" si="49"/>
        <v>0</v>
      </c>
      <c r="F542" s="392">
        <f t="shared" si="52"/>
        <v>0</v>
      </c>
      <c r="G542" s="392" t="e">
        <f>IF(AND(C542&lt;&gt;"",SUM(G$33:G541)&lt;E$24),$E$24/$E$29,0)</f>
        <v>#N/A</v>
      </c>
      <c r="H542" s="392">
        <f t="shared" si="53"/>
        <v>0</v>
      </c>
      <c r="I542" s="392">
        <f t="shared" si="55"/>
        <v>0</v>
      </c>
      <c r="J542" s="364" t="str">
        <f t="shared" si="54"/>
        <v>2064–2065</v>
      </c>
      <c r="L542" s="389"/>
      <c r="N542" s="387"/>
      <c r="Q542" s="385"/>
    </row>
    <row r="543" spans="1:17" ht="20.25" customHeight="1" x14ac:dyDescent="0.2">
      <c r="A543" s="395">
        <v>60268</v>
      </c>
      <c r="B543" s="383">
        <f t="shared" si="50"/>
        <v>0</v>
      </c>
      <c r="C543" s="384"/>
      <c r="D543" s="392">
        <f t="shared" si="51"/>
        <v>0</v>
      </c>
      <c r="E543" s="393">
        <f t="shared" si="49"/>
        <v>0</v>
      </c>
      <c r="F543" s="392">
        <f t="shared" si="52"/>
        <v>0</v>
      </c>
      <c r="G543" s="392" t="e">
        <f>IF(AND(C543&lt;&gt;"",SUM(G$33:G542)&lt;E$24),$E$24/$E$29,0)</f>
        <v>#N/A</v>
      </c>
      <c r="H543" s="392">
        <f t="shared" si="53"/>
        <v>0</v>
      </c>
      <c r="I543" s="392">
        <f t="shared" si="55"/>
        <v>0</v>
      </c>
      <c r="J543" s="364" t="str">
        <f t="shared" si="54"/>
        <v>2064–2065</v>
      </c>
      <c r="L543" s="389"/>
      <c r="N543" s="387"/>
      <c r="Q543" s="385"/>
    </row>
    <row r="544" spans="1:17" ht="20.25" customHeight="1" x14ac:dyDescent="0.2">
      <c r="A544" s="395">
        <v>60299</v>
      </c>
      <c r="B544" s="383">
        <f t="shared" si="50"/>
        <v>0</v>
      </c>
      <c r="C544" s="384"/>
      <c r="D544" s="392">
        <f t="shared" si="51"/>
        <v>0</v>
      </c>
      <c r="E544" s="393">
        <f t="shared" si="49"/>
        <v>0</v>
      </c>
      <c r="F544" s="392">
        <f t="shared" si="52"/>
        <v>0</v>
      </c>
      <c r="G544" s="392" t="e">
        <f>IF(AND(C544&lt;&gt;"",SUM(G$33:G543)&lt;E$24),$E$24/$E$29,0)</f>
        <v>#N/A</v>
      </c>
      <c r="H544" s="392">
        <f t="shared" si="53"/>
        <v>0</v>
      </c>
      <c r="I544" s="392">
        <f t="shared" si="55"/>
        <v>0</v>
      </c>
      <c r="J544" s="364" t="str">
        <f t="shared" si="54"/>
        <v>2064–2065</v>
      </c>
      <c r="L544" s="389"/>
      <c r="N544" s="387"/>
      <c r="Q544" s="385"/>
    </row>
    <row r="545" spans="1:17" ht="20.25" customHeight="1" x14ac:dyDescent="0.2">
      <c r="A545" s="395">
        <v>60327</v>
      </c>
      <c r="B545" s="383">
        <f t="shared" si="50"/>
        <v>0</v>
      </c>
      <c r="C545" s="384"/>
      <c r="D545" s="392">
        <f t="shared" si="51"/>
        <v>0</v>
      </c>
      <c r="E545" s="393">
        <f t="shared" ref="E545:E608" si="56">C545-D545</f>
        <v>0</v>
      </c>
      <c r="F545" s="392">
        <f t="shared" si="52"/>
        <v>0</v>
      </c>
      <c r="G545" s="392" t="e">
        <f>IF(AND(C545&lt;&gt;"",SUM(G$33:G544)&lt;E$24),$E$24/$E$29,0)</f>
        <v>#N/A</v>
      </c>
      <c r="H545" s="392">
        <f t="shared" si="53"/>
        <v>0</v>
      </c>
      <c r="I545" s="392">
        <f t="shared" si="55"/>
        <v>0</v>
      </c>
      <c r="J545" s="364" t="str">
        <f t="shared" si="54"/>
        <v>2064–2065</v>
      </c>
      <c r="L545" s="389"/>
      <c r="N545" s="387"/>
      <c r="Q545" s="385"/>
    </row>
    <row r="546" spans="1:17" ht="20.25" customHeight="1" x14ac:dyDescent="0.2">
      <c r="A546" s="395">
        <v>60358</v>
      </c>
      <c r="B546" s="383">
        <f t="shared" ref="B546:B609" si="57">IF(C546&gt;0,C546*-1,C546)</f>
        <v>0</v>
      </c>
      <c r="C546" s="384"/>
      <c r="D546" s="392">
        <f t="shared" ref="D546:D609" si="58">IF(C546="",0,IF($E$15="Beginning",IF(C545&lt;&gt;"",$F545*$E$7/12,0),IF(C545&lt;&gt;"",$F545*$E$7/12,$E$22*$E$7/12)))</f>
        <v>0</v>
      </c>
      <c r="E546" s="393">
        <f t="shared" si="56"/>
        <v>0</v>
      </c>
      <c r="F546" s="392">
        <f t="shared" ref="F546:F609" si="59">IF(C546="",0,IF(C545="",$E$22-E546,IF(C546&lt;&gt;"",F545-E546)))</f>
        <v>0</v>
      </c>
      <c r="G546" s="392" t="e">
        <f>IF(AND(C546&lt;&gt;"",SUM(G$33:G545)&lt;E$24),$E$24/$E$29,0)</f>
        <v>#N/A</v>
      </c>
      <c r="H546" s="392">
        <f t="shared" ref="H546:H609" si="60">IF(C546&lt;&gt;"",G546+H545,0)</f>
        <v>0</v>
      </c>
      <c r="I546" s="392">
        <f t="shared" si="55"/>
        <v>0</v>
      </c>
      <c r="J546" s="364" t="str">
        <f t="shared" ref="J546:J609" si="61">IF(OR(MONTH(A546)=1,MONTH(A546)=2,MONTH(A546)=3,MONTH(A546)=4,MONTH(A546)=5,MONTH(A546)=6),YEAR(A546)-1&amp;"–"&amp;YEAR(A546),YEAR(A546)&amp;"–"&amp;YEAR(A546)+1)</f>
        <v>2064–2065</v>
      </c>
      <c r="L546" s="389"/>
      <c r="N546" s="387"/>
      <c r="Q546" s="385"/>
    </row>
    <row r="547" spans="1:17" ht="20.25" customHeight="1" x14ac:dyDescent="0.2">
      <c r="A547" s="395">
        <v>60388</v>
      </c>
      <c r="B547" s="383">
        <f t="shared" si="57"/>
        <v>0</v>
      </c>
      <c r="C547" s="384"/>
      <c r="D547" s="392">
        <f t="shared" si="58"/>
        <v>0</v>
      </c>
      <c r="E547" s="393">
        <f t="shared" si="56"/>
        <v>0</v>
      </c>
      <c r="F547" s="392">
        <f t="shared" si="59"/>
        <v>0</v>
      </c>
      <c r="G547" s="392" t="e">
        <f>IF(AND(C547&lt;&gt;"",SUM(G$33:G546)&lt;E$24),$E$24/$E$29,0)</f>
        <v>#N/A</v>
      </c>
      <c r="H547" s="392">
        <f t="shared" si="60"/>
        <v>0</v>
      </c>
      <c r="I547" s="392">
        <f t="shared" si="55"/>
        <v>0</v>
      </c>
      <c r="J547" s="364" t="str">
        <f t="shared" si="61"/>
        <v>2064–2065</v>
      </c>
      <c r="L547" s="389"/>
      <c r="N547" s="387"/>
      <c r="Q547" s="385"/>
    </row>
    <row r="548" spans="1:17" ht="20.25" customHeight="1" x14ac:dyDescent="0.2">
      <c r="A548" s="395">
        <v>60419</v>
      </c>
      <c r="B548" s="383">
        <f t="shared" si="57"/>
        <v>0</v>
      </c>
      <c r="C548" s="384"/>
      <c r="D548" s="392">
        <f t="shared" si="58"/>
        <v>0</v>
      </c>
      <c r="E548" s="393">
        <f t="shared" si="56"/>
        <v>0</v>
      </c>
      <c r="F548" s="392">
        <f t="shared" si="59"/>
        <v>0</v>
      </c>
      <c r="G548" s="392" t="e">
        <f>IF(AND(C548&lt;&gt;"",SUM(G$33:G547)&lt;E$24),$E$24/$E$29,0)</f>
        <v>#N/A</v>
      </c>
      <c r="H548" s="392">
        <f t="shared" si="60"/>
        <v>0</v>
      </c>
      <c r="I548" s="392">
        <f t="shared" ref="I548:I611" si="62">IF(C548&lt;&gt;"",$E$24-H548,0)</f>
        <v>0</v>
      </c>
      <c r="J548" s="364" t="str">
        <f t="shared" si="61"/>
        <v>2064–2065</v>
      </c>
      <c r="L548" s="389"/>
      <c r="N548" s="387"/>
      <c r="Q548" s="385"/>
    </row>
    <row r="549" spans="1:17" ht="20.25" customHeight="1" x14ac:dyDescent="0.2">
      <c r="A549" s="395">
        <v>60449</v>
      </c>
      <c r="B549" s="383">
        <f t="shared" si="57"/>
        <v>0</v>
      </c>
      <c r="C549" s="384"/>
      <c r="D549" s="392">
        <f t="shared" si="58"/>
        <v>0</v>
      </c>
      <c r="E549" s="393">
        <f t="shared" si="56"/>
        <v>0</v>
      </c>
      <c r="F549" s="392">
        <f t="shared" si="59"/>
        <v>0</v>
      </c>
      <c r="G549" s="392" t="e">
        <f>IF(AND(C549&lt;&gt;"",SUM(G$33:G548)&lt;E$24),$E$24/$E$29,0)</f>
        <v>#N/A</v>
      </c>
      <c r="H549" s="392">
        <f t="shared" si="60"/>
        <v>0</v>
      </c>
      <c r="I549" s="392">
        <f t="shared" si="62"/>
        <v>0</v>
      </c>
      <c r="J549" s="364" t="str">
        <f t="shared" si="61"/>
        <v>2065–2066</v>
      </c>
      <c r="L549" s="389"/>
      <c r="N549" s="387"/>
      <c r="Q549" s="385"/>
    </row>
    <row r="550" spans="1:17" ht="20.25" customHeight="1" x14ac:dyDescent="0.2">
      <c r="A550" s="395">
        <v>60480</v>
      </c>
      <c r="B550" s="383">
        <f t="shared" si="57"/>
        <v>0</v>
      </c>
      <c r="C550" s="384"/>
      <c r="D550" s="392">
        <f t="shared" si="58"/>
        <v>0</v>
      </c>
      <c r="E550" s="393">
        <f t="shared" si="56"/>
        <v>0</v>
      </c>
      <c r="F550" s="392">
        <f t="shared" si="59"/>
        <v>0</v>
      </c>
      <c r="G550" s="392" t="e">
        <f>IF(AND(C550&lt;&gt;"",SUM(G$33:G549)&lt;E$24),$E$24/$E$29,0)</f>
        <v>#N/A</v>
      </c>
      <c r="H550" s="392">
        <f t="shared" si="60"/>
        <v>0</v>
      </c>
      <c r="I550" s="392">
        <f t="shared" si="62"/>
        <v>0</v>
      </c>
      <c r="J550" s="364" t="str">
        <f t="shared" si="61"/>
        <v>2065–2066</v>
      </c>
      <c r="L550" s="389"/>
      <c r="N550" s="387"/>
      <c r="Q550" s="385"/>
    </row>
    <row r="551" spans="1:17" ht="20.25" customHeight="1" x14ac:dyDescent="0.2">
      <c r="A551" s="395">
        <v>60511</v>
      </c>
      <c r="B551" s="383">
        <f t="shared" si="57"/>
        <v>0</v>
      </c>
      <c r="C551" s="384"/>
      <c r="D551" s="392">
        <f t="shared" si="58"/>
        <v>0</v>
      </c>
      <c r="E551" s="393">
        <f t="shared" si="56"/>
        <v>0</v>
      </c>
      <c r="F551" s="392">
        <f t="shared" si="59"/>
        <v>0</v>
      </c>
      <c r="G551" s="392" t="e">
        <f>IF(AND(C551&lt;&gt;"",SUM(G$33:G550)&lt;E$24),$E$24/$E$29,0)</f>
        <v>#N/A</v>
      </c>
      <c r="H551" s="392">
        <f t="shared" si="60"/>
        <v>0</v>
      </c>
      <c r="I551" s="392">
        <f t="shared" si="62"/>
        <v>0</v>
      </c>
      <c r="J551" s="364" t="str">
        <f t="shared" si="61"/>
        <v>2065–2066</v>
      </c>
      <c r="L551" s="389"/>
      <c r="N551" s="387"/>
      <c r="Q551" s="385"/>
    </row>
    <row r="552" spans="1:17" ht="20.25" customHeight="1" x14ac:dyDescent="0.2">
      <c r="A552" s="395">
        <v>60541</v>
      </c>
      <c r="B552" s="383">
        <f t="shared" si="57"/>
        <v>0</v>
      </c>
      <c r="C552" s="384"/>
      <c r="D552" s="392">
        <f t="shared" si="58"/>
        <v>0</v>
      </c>
      <c r="E552" s="393">
        <f t="shared" si="56"/>
        <v>0</v>
      </c>
      <c r="F552" s="392">
        <f t="shared" si="59"/>
        <v>0</v>
      </c>
      <c r="G552" s="392" t="e">
        <f>IF(AND(C552&lt;&gt;"",SUM(G$33:G551)&lt;E$24),$E$24/$E$29,0)</f>
        <v>#N/A</v>
      </c>
      <c r="H552" s="392">
        <f t="shared" si="60"/>
        <v>0</v>
      </c>
      <c r="I552" s="392">
        <f t="shared" si="62"/>
        <v>0</v>
      </c>
      <c r="J552" s="364" t="str">
        <f t="shared" si="61"/>
        <v>2065–2066</v>
      </c>
      <c r="L552" s="389"/>
      <c r="N552" s="387"/>
      <c r="Q552" s="385"/>
    </row>
    <row r="553" spans="1:17" ht="20.25" customHeight="1" x14ac:dyDescent="0.2">
      <c r="A553" s="395">
        <v>60572</v>
      </c>
      <c r="B553" s="383">
        <f t="shared" si="57"/>
        <v>0</v>
      </c>
      <c r="C553" s="384"/>
      <c r="D553" s="392">
        <f t="shared" si="58"/>
        <v>0</v>
      </c>
      <c r="E553" s="393">
        <f t="shared" si="56"/>
        <v>0</v>
      </c>
      <c r="F553" s="392">
        <f t="shared" si="59"/>
        <v>0</v>
      </c>
      <c r="G553" s="392" t="e">
        <f>IF(AND(C553&lt;&gt;"",SUM(G$33:G552)&lt;E$24),$E$24/$E$29,0)</f>
        <v>#N/A</v>
      </c>
      <c r="H553" s="392">
        <f t="shared" si="60"/>
        <v>0</v>
      </c>
      <c r="I553" s="392">
        <f t="shared" si="62"/>
        <v>0</v>
      </c>
      <c r="J553" s="364" t="str">
        <f t="shared" si="61"/>
        <v>2065–2066</v>
      </c>
      <c r="L553" s="389"/>
      <c r="N553" s="387"/>
      <c r="Q553" s="385"/>
    </row>
    <row r="554" spans="1:17" ht="20.25" customHeight="1" x14ac:dyDescent="0.2">
      <c r="A554" s="395">
        <v>60602</v>
      </c>
      <c r="B554" s="383">
        <f t="shared" si="57"/>
        <v>0</v>
      </c>
      <c r="C554" s="384"/>
      <c r="D554" s="392">
        <f t="shared" si="58"/>
        <v>0</v>
      </c>
      <c r="E554" s="393">
        <f t="shared" si="56"/>
        <v>0</v>
      </c>
      <c r="F554" s="392">
        <f t="shared" si="59"/>
        <v>0</v>
      </c>
      <c r="G554" s="392" t="e">
        <f>IF(AND(C554&lt;&gt;"",SUM(G$33:G553)&lt;E$24),$E$24/$E$29,0)</f>
        <v>#N/A</v>
      </c>
      <c r="H554" s="392">
        <f t="shared" si="60"/>
        <v>0</v>
      </c>
      <c r="I554" s="392">
        <f t="shared" si="62"/>
        <v>0</v>
      </c>
      <c r="J554" s="364" t="str">
        <f t="shared" si="61"/>
        <v>2065–2066</v>
      </c>
      <c r="L554" s="389"/>
      <c r="N554" s="387"/>
      <c r="Q554" s="385"/>
    </row>
    <row r="555" spans="1:17" ht="20.25" customHeight="1" x14ac:dyDescent="0.2">
      <c r="A555" s="395">
        <v>60633</v>
      </c>
      <c r="B555" s="383">
        <f t="shared" si="57"/>
        <v>0</v>
      </c>
      <c r="C555" s="384"/>
      <c r="D555" s="392">
        <f t="shared" si="58"/>
        <v>0</v>
      </c>
      <c r="E555" s="393">
        <f t="shared" si="56"/>
        <v>0</v>
      </c>
      <c r="F555" s="392">
        <f t="shared" si="59"/>
        <v>0</v>
      </c>
      <c r="G555" s="392" t="e">
        <f>IF(AND(C555&lt;&gt;"",SUM(G$33:G554)&lt;E$24),$E$24/$E$29,0)</f>
        <v>#N/A</v>
      </c>
      <c r="H555" s="392">
        <f t="shared" si="60"/>
        <v>0</v>
      </c>
      <c r="I555" s="392">
        <f t="shared" si="62"/>
        <v>0</v>
      </c>
      <c r="J555" s="364" t="str">
        <f t="shared" si="61"/>
        <v>2065–2066</v>
      </c>
      <c r="L555" s="389"/>
      <c r="N555" s="387"/>
      <c r="Q555" s="385"/>
    </row>
    <row r="556" spans="1:17" ht="20.25" customHeight="1" x14ac:dyDescent="0.2">
      <c r="A556" s="395">
        <v>60664</v>
      </c>
      <c r="B556" s="383">
        <f t="shared" si="57"/>
        <v>0</v>
      </c>
      <c r="C556" s="384"/>
      <c r="D556" s="392">
        <f t="shared" si="58"/>
        <v>0</v>
      </c>
      <c r="E556" s="393">
        <f t="shared" si="56"/>
        <v>0</v>
      </c>
      <c r="F556" s="392">
        <f t="shared" si="59"/>
        <v>0</v>
      </c>
      <c r="G556" s="392" t="e">
        <f>IF(AND(C556&lt;&gt;"",SUM(G$33:G555)&lt;E$24),$E$24/$E$29,0)</f>
        <v>#N/A</v>
      </c>
      <c r="H556" s="392">
        <f t="shared" si="60"/>
        <v>0</v>
      </c>
      <c r="I556" s="392">
        <f t="shared" si="62"/>
        <v>0</v>
      </c>
      <c r="J556" s="364" t="str">
        <f t="shared" si="61"/>
        <v>2065–2066</v>
      </c>
      <c r="L556" s="389"/>
      <c r="N556" s="387"/>
      <c r="Q556" s="385"/>
    </row>
    <row r="557" spans="1:17" ht="20.25" customHeight="1" x14ac:dyDescent="0.2">
      <c r="A557" s="395">
        <v>60692</v>
      </c>
      <c r="B557" s="383">
        <f t="shared" si="57"/>
        <v>0</v>
      </c>
      <c r="C557" s="384"/>
      <c r="D557" s="392">
        <f t="shared" si="58"/>
        <v>0</v>
      </c>
      <c r="E557" s="393">
        <f t="shared" si="56"/>
        <v>0</v>
      </c>
      <c r="F557" s="392">
        <f t="shared" si="59"/>
        <v>0</v>
      </c>
      <c r="G557" s="392" t="e">
        <f>IF(AND(C557&lt;&gt;"",SUM(G$33:G556)&lt;E$24),$E$24/$E$29,0)</f>
        <v>#N/A</v>
      </c>
      <c r="H557" s="392">
        <f t="shared" si="60"/>
        <v>0</v>
      </c>
      <c r="I557" s="392">
        <f t="shared" si="62"/>
        <v>0</v>
      </c>
      <c r="J557" s="364" t="str">
        <f t="shared" si="61"/>
        <v>2065–2066</v>
      </c>
      <c r="L557" s="389"/>
      <c r="N557" s="387"/>
      <c r="Q557" s="385"/>
    </row>
    <row r="558" spans="1:17" ht="20.25" customHeight="1" x14ac:dyDescent="0.2">
      <c r="A558" s="395">
        <v>60723</v>
      </c>
      <c r="B558" s="383">
        <f t="shared" si="57"/>
        <v>0</v>
      </c>
      <c r="C558" s="384"/>
      <c r="D558" s="392">
        <f t="shared" si="58"/>
        <v>0</v>
      </c>
      <c r="E558" s="393">
        <f t="shared" si="56"/>
        <v>0</v>
      </c>
      <c r="F558" s="392">
        <f t="shared" si="59"/>
        <v>0</v>
      </c>
      <c r="G558" s="392" t="e">
        <f>IF(AND(C558&lt;&gt;"",SUM(G$33:G557)&lt;E$24),$E$24/$E$29,0)</f>
        <v>#N/A</v>
      </c>
      <c r="H558" s="392">
        <f t="shared" si="60"/>
        <v>0</v>
      </c>
      <c r="I558" s="392">
        <f t="shared" si="62"/>
        <v>0</v>
      </c>
      <c r="J558" s="364" t="str">
        <f t="shared" si="61"/>
        <v>2065–2066</v>
      </c>
      <c r="L558" s="389"/>
      <c r="N558" s="387"/>
      <c r="Q558" s="385"/>
    </row>
    <row r="559" spans="1:17" ht="20.25" customHeight="1" x14ac:dyDescent="0.2">
      <c r="A559" s="395">
        <v>60753</v>
      </c>
      <c r="B559" s="383">
        <f t="shared" si="57"/>
        <v>0</v>
      </c>
      <c r="C559" s="384"/>
      <c r="D559" s="392">
        <f t="shared" si="58"/>
        <v>0</v>
      </c>
      <c r="E559" s="393">
        <f t="shared" si="56"/>
        <v>0</v>
      </c>
      <c r="F559" s="392">
        <f t="shared" si="59"/>
        <v>0</v>
      </c>
      <c r="G559" s="392" t="e">
        <f>IF(AND(C559&lt;&gt;"",SUM(G$33:G558)&lt;E$24),$E$24/$E$29,0)</f>
        <v>#N/A</v>
      </c>
      <c r="H559" s="392">
        <f t="shared" si="60"/>
        <v>0</v>
      </c>
      <c r="I559" s="392">
        <f t="shared" si="62"/>
        <v>0</v>
      </c>
      <c r="J559" s="364" t="str">
        <f t="shared" si="61"/>
        <v>2065–2066</v>
      </c>
      <c r="L559" s="389"/>
      <c r="N559" s="387"/>
      <c r="Q559" s="385"/>
    </row>
    <row r="560" spans="1:17" ht="20.25" customHeight="1" x14ac:dyDescent="0.2">
      <c r="A560" s="395">
        <v>60784</v>
      </c>
      <c r="B560" s="383">
        <f t="shared" si="57"/>
        <v>0</v>
      </c>
      <c r="C560" s="384"/>
      <c r="D560" s="392">
        <f t="shared" si="58"/>
        <v>0</v>
      </c>
      <c r="E560" s="393">
        <f t="shared" si="56"/>
        <v>0</v>
      </c>
      <c r="F560" s="392">
        <f t="shared" si="59"/>
        <v>0</v>
      </c>
      <c r="G560" s="392" t="e">
        <f>IF(AND(C560&lt;&gt;"",SUM(G$33:G559)&lt;E$24),$E$24/$E$29,0)</f>
        <v>#N/A</v>
      </c>
      <c r="H560" s="392">
        <f t="shared" si="60"/>
        <v>0</v>
      </c>
      <c r="I560" s="392">
        <f t="shared" si="62"/>
        <v>0</v>
      </c>
      <c r="J560" s="364" t="str">
        <f t="shared" si="61"/>
        <v>2065–2066</v>
      </c>
      <c r="L560" s="389"/>
      <c r="N560" s="387"/>
      <c r="Q560" s="385"/>
    </row>
    <row r="561" spans="1:17" ht="20.25" customHeight="1" x14ac:dyDescent="0.2">
      <c r="A561" s="395">
        <v>60814</v>
      </c>
      <c r="B561" s="383">
        <f t="shared" si="57"/>
        <v>0</v>
      </c>
      <c r="C561" s="384"/>
      <c r="D561" s="392">
        <f t="shared" si="58"/>
        <v>0</v>
      </c>
      <c r="E561" s="393">
        <f t="shared" si="56"/>
        <v>0</v>
      </c>
      <c r="F561" s="392">
        <f t="shared" si="59"/>
        <v>0</v>
      </c>
      <c r="G561" s="392" t="e">
        <f>IF(AND(C561&lt;&gt;"",SUM(G$33:G560)&lt;E$24),$E$24/$E$29,0)</f>
        <v>#N/A</v>
      </c>
      <c r="H561" s="392">
        <f t="shared" si="60"/>
        <v>0</v>
      </c>
      <c r="I561" s="392">
        <f t="shared" si="62"/>
        <v>0</v>
      </c>
      <c r="J561" s="364" t="str">
        <f t="shared" si="61"/>
        <v>2066–2067</v>
      </c>
      <c r="L561" s="389"/>
      <c r="N561" s="387"/>
      <c r="Q561" s="385"/>
    </row>
    <row r="562" spans="1:17" ht="20.25" customHeight="1" x14ac:dyDescent="0.2">
      <c r="A562" s="395">
        <v>60845</v>
      </c>
      <c r="B562" s="383">
        <f t="shared" si="57"/>
        <v>0</v>
      </c>
      <c r="C562" s="384"/>
      <c r="D562" s="392">
        <f t="shared" si="58"/>
        <v>0</v>
      </c>
      <c r="E562" s="393">
        <f t="shared" si="56"/>
        <v>0</v>
      </c>
      <c r="F562" s="392">
        <f t="shared" si="59"/>
        <v>0</v>
      </c>
      <c r="G562" s="392" t="e">
        <f>IF(AND(C562&lt;&gt;"",SUM(G$33:G561)&lt;E$24),$E$24/$E$29,0)</f>
        <v>#N/A</v>
      </c>
      <c r="H562" s="392">
        <f t="shared" si="60"/>
        <v>0</v>
      </c>
      <c r="I562" s="392">
        <f t="shared" si="62"/>
        <v>0</v>
      </c>
      <c r="J562" s="364" t="str">
        <f t="shared" si="61"/>
        <v>2066–2067</v>
      </c>
      <c r="L562" s="389"/>
      <c r="N562" s="387"/>
      <c r="Q562" s="385"/>
    </row>
    <row r="563" spans="1:17" ht="20.25" customHeight="1" x14ac:dyDescent="0.2">
      <c r="A563" s="395">
        <v>60876</v>
      </c>
      <c r="B563" s="383">
        <f t="shared" si="57"/>
        <v>0</v>
      </c>
      <c r="C563" s="384"/>
      <c r="D563" s="392">
        <f t="shared" si="58"/>
        <v>0</v>
      </c>
      <c r="E563" s="393">
        <f t="shared" si="56"/>
        <v>0</v>
      </c>
      <c r="F563" s="392">
        <f t="shared" si="59"/>
        <v>0</v>
      </c>
      <c r="G563" s="392" t="e">
        <f>IF(AND(C563&lt;&gt;"",SUM(G$33:G562)&lt;E$24),$E$24/$E$29,0)</f>
        <v>#N/A</v>
      </c>
      <c r="H563" s="392">
        <f t="shared" si="60"/>
        <v>0</v>
      </c>
      <c r="I563" s="392">
        <f t="shared" si="62"/>
        <v>0</v>
      </c>
      <c r="J563" s="364" t="str">
        <f t="shared" si="61"/>
        <v>2066–2067</v>
      </c>
      <c r="L563" s="389"/>
      <c r="N563" s="387"/>
      <c r="Q563" s="385"/>
    </row>
    <row r="564" spans="1:17" ht="20.25" customHeight="1" x14ac:dyDescent="0.2">
      <c r="A564" s="395">
        <v>60906</v>
      </c>
      <c r="B564" s="383">
        <f t="shared" si="57"/>
        <v>0</v>
      </c>
      <c r="C564" s="384"/>
      <c r="D564" s="392">
        <f t="shared" si="58"/>
        <v>0</v>
      </c>
      <c r="E564" s="393">
        <f t="shared" si="56"/>
        <v>0</v>
      </c>
      <c r="F564" s="392">
        <f t="shared" si="59"/>
        <v>0</v>
      </c>
      <c r="G564" s="392" t="e">
        <f>IF(AND(C564&lt;&gt;"",SUM(G$33:G563)&lt;E$24),$E$24/$E$29,0)</f>
        <v>#N/A</v>
      </c>
      <c r="H564" s="392">
        <f t="shared" si="60"/>
        <v>0</v>
      </c>
      <c r="I564" s="392">
        <f t="shared" si="62"/>
        <v>0</v>
      </c>
      <c r="J564" s="364" t="str">
        <f t="shared" si="61"/>
        <v>2066–2067</v>
      </c>
      <c r="L564" s="389"/>
      <c r="N564" s="387"/>
      <c r="Q564" s="385"/>
    </row>
    <row r="565" spans="1:17" ht="20.25" customHeight="1" x14ac:dyDescent="0.2">
      <c r="A565" s="395">
        <v>60937</v>
      </c>
      <c r="B565" s="383">
        <f t="shared" si="57"/>
        <v>0</v>
      </c>
      <c r="C565" s="384"/>
      <c r="D565" s="392">
        <f t="shared" si="58"/>
        <v>0</v>
      </c>
      <c r="E565" s="393">
        <f t="shared" si="56"/>
        <v>0</v>
      </c>
      <c r="F565" s="392">
        <f t="shared" si="59"/>
        <v>0</v>
      </c>
      <c r="G565" s="392" t="e">
        <f>IF(AND(C565&lt;&gt;"",SUM(G$33:G564)&lt;E$24),$E$24/$E$29,0)</f>
        <v>#N/A</v>
      </c>
      <c r="H565" s="392">
        <f t="shared" si="60"/>
        <v>0</v>
      </c>
      <c r="I565" s="392">
        <f t="shared" si="62"/>
        <v>0</v>
      </c>
      <c r="J565" s="364" t="str">
        <f t="shared" si="61"/>
        <v>2066–2067</v>
      </c>
      <c r="L565" s="389"/>
      <c r="N565" s="387"/>
      <c r="Q565" s="385"/>
    </row>
    <row r="566" spans="1:17" ht="20.25" customHeight="1" x14ac:dyDescent="0.2">
      <c r="A566" s="395">
        <v>60967</v>
      </c>
      <c r="B566" s="383">
        <f t="shared" si="57"/>
        <v>0</v>
      </c>
      <c r="C566" s="384"/>
      <c r="D566" s="392">
        <f t="shared" si="58"/>
        <v>0</v>
      </c>
      <c r="E566" s="393">
        <f t="shared" si="56"/>
        <v>0</v>
      </c>
      <c r="F566" s="392">
        <f t="shared" si="59"/>
        <v>0</v>
      </c>
      <c r="G566" s="392" t="e">
        <f>IF(AND(C566&lt;&gt;"",SUM(G$33:G565)&lt;E$24),$E$24/$E$29,0)</f>
        <v>#N/A</v>
      </c>
      <c r="H566" s="392">
        <f t="shared" si="60"/>
        <v>0</v>
      </c>
      <c r="I566" s="392">
        <f t="shared" si="62"/>
        <v>0</v>
      </c>
      <c r="J566" s="364" t="str">
        <f t="shared" si="61"/>
        <v>2066–2067</v>
      </c>
      <c r="L566" s="389"/>
      <c r="N566" s="387"/>
      <c r="Q566" s="385"/>
    </row>
    <row r="567" spans="1:17" ht="20.25" customHeight="1" x14ac:dyDescent="0.2">
      <c r="A567" s="395">
        <v>60998</v>
      </c>
      <c r="B567" s="383">
        <f t="shared" si="57"/>
        <v>0</v>
      </c>
      <c r="C567" s="384"/>
      <c r="D567" s="392">
        <f t="shared" si="58"/>
        <v>0</v>
      </c>
      <c r="E567" s="393">
        <f t="shared" si="56"/>
        <v>0</v>
      </c>
      <c r="F567" s="392">
        <f t="shared" si="59"/>
        <v>0</v>
      </c>
      <c r="G567" s="392" t="e">
        <f>IF(AND(C567&lt;&gt;"",SUM(G$33:G566)&lt;E$24),$E$24/$E$29,0)</f>
        <v>#N/A</v>
      </c>
      <c r="H567" s="392">
        <f t="shared" si="60"/>
        <v>0</v>
      </c>
      <c r="I567" s="392">
        <f t="shared" si="62"/>
        <v>0</v>
      </c>
      <c r="J567" s="364" t="str">
        <f t="shared" si="61"/>
        <v>2066–2067</v>
      </c>
      <c r="L567" s="389"/>
      <c r="N567" s="387"/>
      <c r="Q567" s="385"/>
    </row>
    <row r="568" spans="1:17" ht="20.25" customHeight="1" x14ac:dyDescent="0.2">
      <c r="A568" s="395">
        <v>61029</v>
      </c>
      <c r="B568" s="383">
        <f t="shared" si="57"/>
        <v>0</v>
      </c>
      <c r="C568" s="384"/>
      <c r="D568" s="392">
        <f t="shared" si="58"/>
        <v>0</v>
      </c>
      <c r="E568" s="393">
        <f t="shared" si="56"/>
        <v>0</v>
      </c>
      <c r="F568" s="392">
        <f t="shared" si="59"/>
        <v>0</v>
      </c>
      <c r="G568" s="392" t="e">
        <f>IF(AND(C568&lt;&gt;"",SUM(G$33:G567)&lt;E$24),$E$24/$E$29,0)</f>
        <v>#N/A</v>
      </c>
      <c r="H568" s="392">
        <f t="shared" si="60"/>
        <v>0</v>
      </c>
      <c r="I568" s="392">
        <f t="shared" si="62"/>
        <v>0</v>
      </c>
      <c r="J568" s="364" t="str">
        <f t="shared" si="61"/>
        <v>2066–2067</v>
      </c>
      <c r="L568" s="389"/>
      <c r="N568" s="387"/>
      <c r="Q568" s="385"/>
    </row>
    <row r="569" spans="1:17" ht="20.25" customHeight="1" x14ac:dyDescent="0.2">
      <c r="A569" s="395">
        <v>61057</v>
      </c>
      <c r="B569" s="383">
        <f t="shared" si="57"/>
        <v>0</v>
      </c>
      <c r="C569" s="384"/>
      <c r="D569" s="392">
        <f t="shared" si="58"/>
        <v>0</v>
      </c>
      <c r="E569" s="393">
        <f t="shared" si="56"/>
        <v>0</v>
      </c>
      <c r="F569" s="392">
        <f t="shared" si="59"/>
        <v>0</v>
      </c>
      <c r="G569" s="392" t="e">
        <f>IF(AND(C569&lt;&gt;"",SUM(G$33:G568)&lt;E$24),$E$24/$E$29,0)</f>
        <v>#N/A</v>
      </c>
      <c r="H569" s="392">
        <f t="shared" si="60"/>
        <v>0</v>
      </c>
      <c r="I569" s="392">
        <f t="shared" si="62"/>
        <v>0</v>
      </c>
      <c r="J569" s="364" t="str">
        <f t="shared" si="61"/>
        <v>2066–2067</v>
      </c>
      <c r="L569" s="389"/>
      <c r="N569" s="387"/>
      <c r="Q569" s="385"/>
    </row>
    <row r="570" spans="1:17" ht="20.25" customHeight="1" x14ac:dyDescent="0.2">
      <c r="A570" s="395">
        <v>61088</v>
      </c>
      <c r="B570" s="383">
        <f t="shared" si="57"/>
        <v>0</v>
      </c>
      <c r="C570" s="384"/>
      <c r="D570" s="392">
        <f t="shared" si="58"/>
        <v>0</v>
      </c>
      <c r="E570" s="393">
        <f t="shared" si="56"/>
        <v>0</v>
      </c>
      <c r="F570" s="392">
        <f t="shared" si="59"/>
        <v>0</v>
      </c>
      <c r="G570" s="392" t="e">
        <f>IF(AND(C570&lt;&gt;"",SUM(G$33:G569)&lt;E$24),$E$24/$E$29,0)</f>
        <v>#N/A</v>
      </c>
      <c r="H570" s="392">
        <f t="shared" si="60"/>
        <v>0</v>
      </c>
      <c r="I570" s="392">
        <f t="shared" si="62"/>
        <v>0</v>
      </c>
      <c r="J570" s="364" t="str">
        <f t="shared" si="61"/>
        <v>2066–2067</v>
      </c>
      <c r="L570" s="389"/>
      <c r="N570" s="387"/>
      <c r="Q570" s="385"/>
    </row>
    <row r="571" spans="1:17" ht="20.25" customHeight="1" x14ac:dyDescent="0.2">
      <c r="A571" s="395">
        <v>61118</v>
      </c>
      <c r="B571" s="383">
        <f t="shared" si="57"/>
        <v>0</v>
      </c>
      <c r="C571" s="384"/>
      <c r="D571" s="392">
        <f t="shared" si="58"/>
        <v>0</v>
      </c>
      <c r="E571" s="393">
        <f t="shared" si="56"/>
        <v>0</v>
      </c>
      <c r="F571" s="392">
        <f t="shared" si="59"/>
        <v>0</v>
      </c>
      <c r="G571" s="392" t="e">
        <f>IF(AND(C571&lt;&gt;"",SUM(G$33:G570)&lt;E$24),$E$24/$E$29,0)</f>
        <v>#N/A</v>
      </c>
      <c r="H571" s="392">
        <f t="shared" si="60"/>
        <v>0</v>
      </c>
      <c r="I571" s="392">
        <f t="shared" si="62"/>
        <v>0</v>
      </c>
      <c r="J571" s="364" t="str">
        <f t="shared" si="61"/>
        <v>2066–2067</v>
      </c>
      <c r="L571" s="389"/>
      <c r="N571" s="387"/>
      <c r="Q571" s="385"/>
    </row>
    <row r="572" spans="1:17" ht="20.25" customHeight="1" x14ac:dyDescent="0.2">
      <c r="A572" s="395">
        <v>61149</v>
      </c>
      <c r="B572" s="383">
        <f t="shared" si="57"/>
        <v>0</v>
      </c>
      <c r="C572" s="384"/>
      <c r="D572" s="392">
        <f t="shared" si="58"/>
        <v>0</v>
      </c>
      <c r="E572" s="393">
        <f t="shared" si="56"/>
        <v>0</v>
      </c>
      <c r="F572" s="392">
        <f t="shared" si="59"/>
        <v>0</v>
      </c>
      <c r="G572" s="392" t="e">
        <f>IF(AND(C572&lt;&gt;"",SUM(G$33:G571)&lt;E$24),$E$24/$E$29,0)</f>
        <v>#N/A</v>
      </c>
      <c r="H572" s="392">
        <f t="shared" si="60"/>
        <v>0</v>
      </c>
      <c r="I572" s="392">
        <f t="shared" si="62"/>
        <v>0</v>
      </c>
      <c r="J572" s="364" t="str">
        <f t="shared" si="61"/>
        <v>2066–2067</v>
      </c>
      <c r="L572" s="389"/>
      <c r="N572" s="387"/>
      <c r="Q572" s="385"/>
    </row>
    <row r="573" spans="1:17" ht="20.25" customHeight="1" x14ac:dyDescent="0.2">
      <c r="A573" s="395">
        <v>61179</v>
      </c>
      <c r="B573" s="383">
        <f t="shared" si="57"/>
        <v>0</v>
      </c>
      <c r="C573" s="384"/>
      <c r="D573" s="392">
        <f t="shared" si="58"/>
        <v>0</v>
      </c>
      <c r="E573" s="393">
        <f t="shared" si="56"/>
        <v>0</v>
      </c>
      <c r="F573" s="392">
        <f t="shared" si="59"/>
        <v>0</v>
      </c>
      <c r="G573" s="392" t="e">
        <f>IF(AND(C573&lt;&gt;"",SUM(G$33:G572)&lt;E$24),$E$24/$E$29,0)</f>
        <v>#N/A</v>
      </c>
      <c r="H573" s="392">
        <f t="shared" si="60"/>
        <v>0</v>
      </c>
      <c r="I573" s="392">
        <f t="shared" si="62"/>
        <v>0</v>
      </c>
      <c r="J573" s="364" t="str">
        <f t="shared" si="61"/>
        <v>2067–2068</v>
      </c>
      <c r="L573" s="389"/>
      <c r="N573" s="387"/>
      <c r="Q573" s="385"/>
    </row>
    <row r="574" spans="1:17" ht="20.25" customHeight="1" x14ac:dyDescent="0.2">
      <c r="A574" s="395">
        <v>61210</v>
      </c>
      <c r="B574" s="383">
        <f t="shared" si="57"/>
        <v>0</v>
      </c>
      <c r="C574" s="384"/>
      <c r="D574" s="392">
        <f t="shared" si="58"/>
        <v>0</v>
      </c>
      <c r="E574" s="393">
        <f t="shared" si="56"/>
        <v>0</v>
      </c>
      <c r="F574" s="392">
        <f t="shared" si="59"/>
        <v>0</v>
      </c>
      <c r="G574" s="392" t="e">
        <f>IF(AND(C574&lt;&gt;"",SUM(G$33:G573)&lt;E$24),$E$24/$E$29,0)</f>
        <v>#N/A</v>
      </c>
      <c r="H574" s="392">
        <f t="shared" si="60"/>
        <v>0</v>
      </c>
      <c r="I574" s="392">
        <f t="shared" si="62"/>
        <v>0</v>
      </c>
      <c r="J574" s="364" t="str">
        <f t="shared" si="61"/>
        <v>2067–2068</v>
      </c>
      <c r="L574" s="389"/>
      <c r="N574" s="387"/>
      <c r="Q574" s="385"/>
    </row>
    <row r="575" spans="1:17" ht="20.25" customHeight="1" x14ac:dyDescent="0.2">
      <c r="A575" s="395">
        <v>61241</v>
      </c>
      <c r="B575" s="383">
        <f t="shared" si="57"/>
        <v>0</v>
      </c>
      <c r="C575" s="384"/>
      <c r="D575" s="392">
        <f t="shared" si="58"/>
        <v>0</v>
      </c>
      <c r="E575" s="393">
        <f t="shared" si="56"/>
        <v>0</v>
      </c>
      <c r="F575" s="392">
        <f t="shared" si="59"/>
        <v>0</v>
      </c>
      <c r="G575" s="392" t="e">
        <f>IF(AND(C575&lt;&gt;"",SUM(G$33:G574)&lt;E$24),$E$24/$E$29,0)</f>
        <v>#N/A</v>
      </c>
      <c r="H575" s="392">
        <f t="shared" si="60"/>
        <v>0</v>
      </c>
      <c r="I575" s="392">
        <f t="shared" si="62"/>
        <v>0</v>
      </c>
      <c r="J575" s="364" t="str">
        <f t="shared" si="61"/>
        <v>2067–2068</v>
      </c>
      <c r="L575" s="389"/>
      <c r="N575" s="387"/>
      <c r="Q575" s="385"/>
    </row>
    <row r="576" spans="1:17" ht="20.25" customHeight="1" x14ac:dyDescent="0.2">
      <c r="A576" s="395">
        <v>61271</v>
      </c>
      <c r="B576" s="383">
        <f t="shared" si="57"/>
        <v>0</v>
      </c>
      <c r="C576" s="384"/>
      <c r="D576" s="392">
        <f t="shared" si="58"/>
        <v>0</v>
      </c>
      <c r="E576" s="393">
        <f t="shared" si="56"/>
        <v>0</v>
      </c>
      <c r="F576" s="392">
        <f t="shared" si="59"/>
        <v>0</v>
      </c>
      <c r="G576" s="392" t="e">
        <f>IF(AND(C576&lt;&gt;"",SUM(G$33:G575)&lt;E$24),$E$24/$E$29,0)</f>
        <v>#N/A</v>
      </c>
      <c r="H576" s="392">
        <f t="shared" si="60"/>
        <v>0</v>
      </c>
      <c r="I576" s="392">
        <f t="shared" si="62"/>
        <v>0</v>
      </c>
      <c r="J576" s="364" t="str">
        <f t="shared" si="61"/>
        <v>2067–2068</v>
      </c>
      <c r="L576" s="389"/>
      <c r="N576" s="387"/>
      <c r="Q576" s="385"/>
    </row>
    <row r="577" spans="1:17" ht="20.25" customHeight="1" x14ac:dyDescent="0.2">
      <c r="A577" s="395">
        <v>61302</v>
      </c>
      <c r="B577" s="383">
        <f t="shared" si="57"/>
        <v>0</v>
      </c>
      <c r="C577" s="384"/>
      <c r="D577" s="392">
        <f t="shared" si="58"/>
        <v>0</v>
      </c>
      <c r="E577" s="393">
        <f t="shared" si="56"/>
        <v>0</v>
      </c>
      <c r="F577" s="392">
        <f t="shared" si="59"/>
        <v>0</v>
      </c>
      <c r="G577" s="392" t="e">
        <f>IF(AND(C577&lt;&gt;"",SUM(G$33:G576)&lt;E$24),$E$24/$E$29,0)</f>
        <v>#N/A</v>
      </c>
      <c r="H577" s="392">
        <f t="shared" si="60"/>
        <v>0</v>
      </c>
      <c r="I577" s="392">
        <f t="shared" si="62"/>
        <v>0</v>
      </c>
      <c r="J577" s="364" t="str">
        <f t="shared" si="61"/>
        <v>2067–2068</v>
      </c>
      <c r="L577" s="389"/>
      <c r="N577" s="387"/>
      <c r="Q577" s="385"/>
    </row>
    <row r="578" spans="1:17" ht="20.25" customHeight="1" x14ac:dyDescent="0.2">
      <c r="A578" s="395">
        <v>61332</v>
      </c>
      <c r="B578" s="383">
        <f t="shared" si="57"/>
        <v>0</v>
      </c>
      <c r="C578" s="384"/>
      <c r="D578" s="392">
        <f t="shared" si="58"/>
        <v>0</v>
      </c>
      <c r="E578" s="393">
        <f t="shared" si="56"/>
        <v>0</v>
      </c>
      <c r="F578" s="392">
        <f t="shared" si="59"/>
        <v>0</v>
      </c>
      <c r="G578" s="392" t="e">
        <f>IF(AND(C578&lt;&gt;"",SUM(G$33:G577)&lt;E$24),$E$24/$E$29,0)</f>
        <v>#N/A</v>
      </c>
      <c r="H578" s="392">
        <f t="shared" si="60"/>
        <v>0</v>
      </c>
      <c r="I578" s="392">
        <f t="shared" si="62"/>
        <v>0</v>
      </c>
      <c r="J578" s="364" t="str">
        <f t="shared" si="61"/>
        <v>2067–2068</v>
      </c>
      <c r="L578" s="389"/>
      <c r="N578" s="387"/>
      <c r="Q578" s="385"/>
    </row>
    <row r="579" spans="1:17" ht="20.25" customHeight="1" x14ac:dyDescent="0.2">
      <c r="A579" s="395">
        <v>61363</v>
      </c>
      <c r="B579" s="383">
        <f t="shared" si="57"/>
        <v>0</v>
      </c>
      <c r="C579" s="384"/>
      <c r="D579" s="392">
        <f t="shared" si="58"/>
        <v>0</v>
      </c>
      <c r="E579" s="393">
        <f t="shared" si="56"/>
        <v>0</v>
      </c>
      <c r="F579" s="392">
        <f t="shared" si="59"/>
        <v>0</v>
      </c>
      <c r="G579" s="392" t="e">
        <f>IF(AND(C579&lt;&gt;"",SUM(G$33:G578)&lt;E$24),$E$24/$E$29,0)</f>
        <v>#N/A</v>
      </c>
      <c r="H579" s="392">
        <f t="shared" si="60"/>
        <v>0</v>
      </c>
      <c r="I579" s="392">
        <f t="shared" si="62"/>
        <v>0</v>
      </c>
      <c r="J579" s="364" t="str">
        <f t="shared" si="61"/>
        <v>2067–2068</v>
      </c>
      <c r="L579" s="389"/>
      <c r="N579" s="387"/>
      <c r="Q579" s="385"/>
    </row>
    <row r="580" spans="1:17" ht="20.25" customHeight="1" x14ac:dyDescent="0.2">
      <c r="A580" s="395">
        <v>61394</v>
      </c>
      <c r="B580" s="383">
        <f t="shared" si="57"/>
        <v>0</v>
      </c>
      <c r="C580" s="384"/>
      <c r="D580" s="392">
        <f t="shared" si="58"/>
        <v>0</v>
      </c>
      <c r="E580" s="393">
        <f t="shared" si="56"/>
        <v>0</v>
      </c>
      <c r="F580" s="392">
        <f t="shared" si="59"/>
        <v>0</v>
      </c>
      <c r="G580" s="392" t="e">
        <f>IF(AND(C580&lt;&gt;"",SUM(G$33:G579)&lt;E$24),$E$24/$E$29,0)</f>
        <v>#N/A</v>
      </c>
      <c r="H580" s="392">
        <f t="shared" si="60"/>
        <v>0</v>
      </c>
      <c r="I580" s="392">
        <f t="shared" si="62"/>
        <v>0</v>
      </c>
      <c r="J580" s="364" t="str">
        <f t="shared" si="61"/>
        <v>2067–2068</v>
      </c>
      <c r="L580" s="389"/>
      <c r="N580" s="387"/>
      <c r="Q580" s="385"/>
    </row>
    <row r="581" spans="1:17" ht="20.25" customHeight="1" x14ac:dyDescent="0.2">
      <c r="A581" s="395">
        <v>61423</v>
      </c>
      <c r="B581" s="383">
        <f t="shared" si="57"/>
        <v>0</v>
      </c>
      <c r="C581" s="384"/>
      <c r="D581" s="392">
        <f t="shared" si="58"/>
        <v>0</v>
      </c>
      <c r="E581" s="393">
        <f t="shared" si="56"/>
        <v>0</v>
      </c>
      <c r="F581" s="392">
        <f t="shared" si="59"/>
        <v>0</v>
      </c>
      <c r="G581" s="392" t="e">
        <f>IF(AND(C581&lt;&gt;"",SUM(G$33:G580)&lt;E$24),$E$24/$E$29,0)</f>
        <v>#N/A</v>
      </c>
      <c r="H581" s="392">
        <f t="shared" si="60"/>
        <v>0</v>
      </c>
      <c r="I581" s="392">
        <f t="shared" si="62"/>
        <v>0</v>
      </c>
      <c r="J581" s="364" t="str">
        <f t="shared" si="61"/>
        <v>2067–2068</v>
      </c>
      <c r="L581" s="389"/>
      <c r="N581" s="387"/>
      <c r="Q581" s="385"/>
    </row>
    <row r="582" spans="1:17" ht="20.25" customHeight="1" x14ac:dyDescent="0.2">
      <c r="A582" s="395">
        <v>61454</v>
      </c>
      <c r="B582" s="383">
        <f t="shared" si="57"/>
        <v>0</v>
      </c>
      <c r="C582" s="384"/>
      <c r="D582" s="392">
        <f t="shared" si="58"/>
        <v>0</v>
      </c>
      <c r="E582" s="393">
        <f t="shared" si="56"/>
        <v>0</v>
      </c>
      <c r="F582" s="392">
        <f t="shared" si="59"/>
        <v>0</v>
      </c>
      <c r="G582" s="392" t="e">
        <f>IF(AND(C582&lt;&gt;"",SUM(G$33:G581)&lt;E$24),$E$24/$E$29,0)</f>
        <v>#N/A</v>
      </c>
      <c r="H582" s="392">
        <f t="shared" si="60"/>
        <v>0</v>
      </c>
      <c r="I582" s="392">
        <f t="shared" si="62"/>
        <v>0</v>
      </c>
      <c r="J582" s="364" t="str">
        <f t="shared" si="61"/>
        <v>2067–2068</v>
      </c>
      <c r="L582" s="389"/>
      <c r="N582" s="387"/>
      <c r="Q582" s="385"/>
    </row>
    <row r="583" spans="1:17" ht="20.25" customHeight="1" x14ac:dyDescent="0.2">
      <c r="A583" s="395">
        <v>61484</v>
      </c>
      <c r="B583" s="383">
        <f t="shared" si="57"/>
        <v>0</v>
      </c>
      <c r="C583" s="384"/>
      <c r="D583" s="392">
        <f t="shared" si="58"/>
        <v>0</v>
      </c>
      <c r="E583" s="393">
        <f t="shared" si="56"/>
        <v>0</v>
      </c>
      <c r="F583" s="392">
        <f t="shared" si="59"/>
        <v>0</v>
      </c>
      <c r="G583" s="392" t="e">
        <f>IF(AND(C583&lt;&gt;"",SUM(G$33:G582)&lt;E$24),$E$24/$E$29,0)</f>
        <v>#N/A</v>
      </c>
      <c r="H583" s="392">
        <f t="shared" si="60"/>
        <v>0</v>
      </c>
      <c r="I583" s="392">
        <f t="shared" si="62"/>
        <v>0</v>
      </c>
      <c r="J583" s="364" t="str">
        <f t="shared" si="61"/>
        <v>2067–2068</v>
      </c>
      <c r="L583" s="389"/>
      <c r="N583" s="387"/>
      <c r="Q583" s="385"/>
    </row>
    <row r="584" spans="1:17" ht="20.25" customHeight="1" x14ac:dyDescent="0.2">
      <c r="A584" s="395">
        <v>61515</v>
      </c>
      <c r="B584" s="383">
        <f t="shared" si="57"/>
        <v>0</v>
      </c>
      <c r="C584" s="384"/>
      <c r="D584" s="392">
        <f t="shared" si="58"/>
        <v>0</v>
      </c>
      <c r="E584" s="393">
        <f t="shared" si="56"/>
        <v>0</v>
      </c>
      <c r="F584" s="392">
        <f t="shared" si="59"/>
        <v>0</v>
      </c>
      <c r="G584" s="392" t="e">
        <f>IF(AND(C584&lt;&gt;"",SUM(G$33:G583)&lt;E$24),$E$24/$E$29,0)</f>
        <v>#N/A</v>
      </c>
      <c r="H584" s="392">
        <f t="shared" si="60"/>
        <v>0</v>
      </c>
      <c r="I584" s="392">
        <f t="shared" si="62"/>
        <v>0</v>
      </c>
      <c r="J584" s="364" t="str">
        <f t="shared" si="61"/>
        <v>2067–2068</v>
      </c>
      <c r="L584" s="389"/>
      <c r="N584" s="387"/>
      <c r="Q584" s="385"/>
    </row>
    <row r="585" spans="1:17" ht="20.25" customHeight="1" x14ac:dyDescent="0.2">
      <c r="A585" s="395">
        <v>61545</v>
      </c>
      <c r="B585" s="383">
        <f t="shared" si="57"/>
        <v>0</v>
      </c>
      <c r="C585" s="384"/>
      <c r="D585" s="392">
        <f t="shared" si="58"/>
        <v>0</v>
      </c>
      <c r="E585" s="393">
        <f t="shared" si="56"/>
        <v>0</v>
      </c>
      <c r="F585" s="392">
        <f t="shared" si="59"/>
        <v>0</v>
      </c>
      <c r="G585" s="392" t="e">
        <f>IF(AND(C585&lt;&gt;"",SUM(G$33:G584)&lt;E$24),$E$24/$E$29,0)</f>
        <v>#N/A</v>
      </c>
      <c r="H585" s="392">
        <f t="shared" si="60"/>
        <v>0</v>
      </c>
      <c r="I585" s="392">
        <f t="shared" si="62"/>
        <v>0</v>
      </c>
      <c r="J585" s="364" t="str">
        <f t="shared" si="61"/>
        <v>2068–2069</v>
      </c>
      <c r="L585" s="389"/>
      <c r="N585" s="387"/>
      <c r="Q585" s="385"/>
    </row>
    <row r="586" spans="1:17" ht="20.25" customHeight="1" x14ac:dyDescent="0.2">
      <c r="A586" s="395">
        <v>61576</v>
      </c>
      <c r="B586" s="383">
        <f t="shared" si="57"/>
        <v>0</v>
      </c>
      <c r="C586" s="384"/>
      <c r="D586" s="392">
        <f t="shared" si="58"/>
        <v>0</v>
      </c>
      <c r="E586" s="393">
        <f t="shared" si="56"/>
        <v>0</v>
      </c>
      <c r="F586" s="392">
        <f t="shared" si="59"/>
        <v>0</v>
      </c>
      <c r="G586" s="392" t="e">
        <f>IF(AND(C586&lt;&gt;"",SUM(G$33:G585)&lt;E$24),$E$24/$E$29,0)</f>
        <v>#N/A</v>
      </c>
      <c r="H586" s="392">
        <f t="shared" si="60"/>
        <v>0</v>
      </c>
      <c r="I586" s="392">
        <f t="shared" si="62"/>
        <v>0</v>
      </c>
      <c r="J586" s="364" t="str">
        <f t="shared" si="61"/>
        <v>2068–2069</v>
      </c>
      <c r="L586" s="389"/>
      <c r="N586" s="387"/>
      <c r="Q586" s="385"/>
    </row>
    <row r="587" spans="1:17" ht="20.25" customHeight="1" x14ac:dyDescent="0.2">
      <c r="A587" s="395">
        <v>61607</v>
      </c>
      <c r="B587" s="383">
        <f t="shared" si="57"/>
        <v>0</v>
      </c>
      <c r="C587" s="384"/>
      <c r="D587" s="392">
        <f t="shared" si="58"/>
        <v>0</v>
      </c>
      <c r="E587" s="393">
        <f t="shared" si="56"/>
        <v>0</v>
      </c>
      <c r="F587" s="392">
        <f t="shared" si="59"/>
        <v>0</v>
      </c>
      <c r="G587" s="392" t="e">
        <f>IF(AND(C587&lt;&gt;"",SUM(G$33:G586)&lt;E$24),$E$24/$E$29,0)</f>
        <v>#N/A</v>
      </c>
      <c r="H587" s="392">
        <f t="shared" si="60"/>
        <v>0</v>
      </c>
      <c r="I587" s="392">
        <f t="shared" si="62"/>
        <v>0</v>
      </c>
      <c r="J587" s="364" t="str">
        <f t="shared" si="61"/>
        <v>2068–2069</v>
      </c>
      <c r="L587" s="389"/>
      <c r="N587" s="387"/>
      <c r="Q587" s="385"/>
    </row>
    <row r="588" spans="1:17" ht="20.25" customHeight="1" x14ac:dyDescent="0.2">
      <c r="A588" s="395">
        <v>61637</v>
      </c>
      <c r="B588" s="383">
        <f t="shared" si="57"/>
        <v>0</v>
      </c>
      <c r="C588" s="384"/>
      <c r="D588" s="392">
        <f t="shared" si="58"/>
        <v>0</v>
      </c>
      <c r="E588" s="393">
        <f t="shared" si="56"/>
        <v>0</v>
      </c>
      <c r="F588" s="392">
        <f t="shared" si="59"/>
        <v>0</v>
      </c>
      <c r="G588" s="392" t="e">
        <f>IF(AND(C588&lt;&gt;"",SUM(G$33:G587)&lt;E$24),$E$24/$E$29,0)</f>
        <v>#N/A</v>
      </c>
      <c r="H588" s="392">
        <f t="shared" si="60"/>
        <v>0</v>
      </c>
      <c r="I588" s="392">
        <f t="shared" si="62"/>
        <v>0</v>
      </c>
      <c r="J588" s="364" t="str">
        <f t="shared" si="61"/>
        <v>2068–2069</v>
      </c>
      <c r="L588" s="389"/>
      <c r="N588" s="387"/>
      <c r="Q588" s="385"/>
    </row>
    <row r="589" spans="1:17" ht="20.25" customHeight="1" x14ac:dyDescent="0.2">
      <c r="A589" s="395">
        <v>61668</v>
      </c>
      <c r="B589" s="383">
        <f t="shared" si="57"/>
        <v>0</v>
      </c>
      <c r="C589" s="384"/>
      <c r="D589" s="392">
        <f t="shared" si="58"/>
        <v>0</v>
      </c>
      <c r="E589" s="393">
        <f t="shared" si="56"/>
        <v>0</v>
      </c>
      <c r="F589" s="392">
        <f t="shared" si="59"/>
        <v>0</v>
      </c>
      <c r="G589" s="392" t="e">
        <f>IF(AND(C589&lt;&gt;"",SUM(G$33:G588)&lt;E$24),$E$24/$E$29,0)</f>
        <v>#N/A</v>
      </c>
      <c r="H589" s="392">
        <f t="shared" si="60"/>
        <v>0</v>
      </c>
      <c r="I589" s="392">
        <f t="shared" si="62"/>
        <v>0</v>
      </c>
      <c r="J589" s="364" t="str">
        <f t="shared" si="61"/>
        <v>2068–2069</v>
      </c>
      <c r="L589" s="389"/>
      <c r="N589" s="387"/>
      <c r="Q589" s="385"/>
    </row>
    <row r="590" spans="1:17" ht="20.25" customHeight="1" x14ac:dyDescent="0.2">
      <c r="A590" s="395">
        <v>61698</v>
      </c>
      <c r="B590" s="383">
        <f t="shared" si="57"/>
        <v>0</v>
      </c>
      <c r="C590" s="384"/>
      <c r="D590" s="392">
        <f t="shared" si="58"/>
        <v>0</v>
      </c>
      <c r="E590" s="393">
        <f t="shared" si="56"/>
        <v>0</v>
      </c>
      <c r="F590" s="392">
        <f t="shared" si="59"/>
        <v>0</v>
      </c>
      <c r="G590" s="392" t="e">
        <f>IF(AND(C590&lt;&gt;"",SUM(G$33:G589)&lt;E$24),$E$24/$E$29,0)</f>
        <v>#N/A</v>
      </c>
      <c r="H590" s="392">
        <f t="shared" si="60"/>
        <v>0</v>
      </c>
      <c r="I590" s="392">
        <f t="shared" si="62"/>
        <v>0</v>
      </c>
      <c r="J590" s="364" t="str">
        <f t="shared" si="61"/>
        <v>2068–2069</v>
      </c>
      <c r="L590" s="389"/>
      <c r="N590" s="387"/>
      <c r="Q590" s="385"/>
    </row>
    <row r="591" spans="1:17" ht="20.25" customHeight="1" x14ac:dyDescent="0.2">
      <c r="A591" s="395">
        <v>61729</v>
      </c>
      <c r="B591" s="383">
        <f t="shared" si="57"/>
        <v>0</v>
      </c>
      <c r="C591" s="384"/>
      <c r="D591" s="392">
        <f t="shared" si="58"/>
        <v>0</v>
      </c>
      <c r="E591" s="393">
        <f t="shared" si="56"/>
        <v>0</v>
      </c>
      <c r="F591" s="392">
        <f t="shared" si="59"/>
        <v>0</v>
      </c>
      <c r="G591" s="392" t="e">
        <f>IF(AND(C591&lt;&gt;"",SUM(G$33:G590)&lt;E$24),$E$24/$E$29,0)</f>
        <v>#N/A</v>
      </c>
      <c r="H591" s="392">
        <f t="shared" si="60"/>
        <v>0</v>
      </c>
      <c r="I591" s="392">
        <f t="shared" si="62"/>
        <v>0</v>
      </c>
      <c r="J591" s="364" t="str">
        <f t="shared" si="61"/>
        <v>2068–2069</v>
      </c>
      <c r="L591" s="389"/>
      <c r="N591" s="387"/>
      <c r="Q591" s="385"/>
    </row>
    <row r="592" spans="1:17" ht="20.25" customHeight="1" x14ac:dyDescent="0.2">
      <c r="A592" s="395">
        <v>61760</v>
      </c>
      <c r="B592" s="383">
        <f t="shared" si="57"/>
        <v>0</v>
      </c>
      <c r="C592" s="384"/>
      <c r="D592" s="392">
        <f t="shared" si="58"/>
        <v>0</v>
      </c>
      <c r="E592" s="393">
        <f t="shared" si="56"/>
        <v>0</v>
      </c>
      <c r="F592" s="392">
        <f t="shared" si="59"/>
        <v>0</v>
      </c>
      <c r="G592" s="392" t="e">
        <f>IF(AND(C592&lt;&gt;"",SUM(G$33:G591)&lt;E$24),$E$24/$E$29,0)</f>
        <v>#N/A</v>
      </c>
      <c r="H592" s="392">
        <f t="shared" si="60"/>
        <v>0</v>
      </c>
      <c r="I592" s="392">
        <f t="shared" si="62"/>
        <v>0</v>
      </c>
      <c r="J592" s="364" t="str">
        <f t="shared" si="61"/>
        <v>2068–2069</v>
      </c>
      <c r="L592" s="389"/>
      <c r="N592" s="387"/>
      <c r="Q592" s="385"/>
    </row>
    <row r="593" spans="1:17" ht="20.25" customHeight="1" x14ac:dyDescent="0.2">
      <c r="A593" s="395">
        <v>61788</v>
      </c>
      <c r="B593" s="383">
        <f t="shared" si="57"/>
        <v>0</v>
      </c>
      <c r="C593" s="384"/>
      <c r="D593" s="392">
        <f t="shared" si="58"/>
        <v>0</v>
      </c>
      <c r="E593" s="393">
        <f t="shared" si="56"/>
        <v>0</v>
      </c>
      <c r="F593" s="392">
        <f t="shared" si="59"/>
        <v>0</v>
      </c>
      <c r="G593" s="392" t="e">
        <f>IF(AND(C593&lt;&gt;"",SUM(G$33:G592)&lt;E$24),$E$24/$E$29,0)</f>
        <v>#N/A</v>
      </c>
      <c r="H593" s="392">
        <f t="shared" si="60"/>
        <v>0</v>
      </c>
      <c r="I593" s="392">
        <f t="shared" si="62"/>
        <v>0</v>
      </c>
      <c r="J593" s="364" t="str">
        <f t="shared" si="61"/>
        <v>2068–2069</v>
      </c>
      <c r="L593" s="389"/>
      <c r="N593" s="387"/>
      <c r="Q593" s="385"/>
    </row>
    <row r="594" spans="1:17" ht="20.25" customHeight="1" x14ac:dyDescent="0.2">
      <c r="A594" s="395">
        <v>61819</v>
      </c>
      <c r="B594" s="383">
        <f t="shared" si="57"/>
        <v>0</v>
      </c>
      <c r="C594" s="384"/>
      <c r="D594" s="392">
        <f t="shared" si="58"/>
        <v>0</v>
      </c>
      <c r="E594" s="393">
        <f t="shared" si="56"/>
        <v>0</v>
      </c>
      <c r="F594" s="392">
        <f t="shared" si="59"/>
        <v>0</v>
      </c>
      <c r="G594" s="392" t="e">
        <f>IF(AND(C594&lt;&gt;"",SUM(G$33:G593)&lt;E$24),$E$24/$E$29,0)</f>
        <v>#N/A</v>
      </c>
      <c r="H594" s="392">
        <f t="shared" si="60"/>
        <v>0</v>
      </c>
      <c r="I594" s="392">
        <f t="shared" si="62"/>
        <v>0</v>
      </c>
      <c r="J594" s="364" t="str">
        <f t="shared" si="61"/>
        <v>2068–2069</v>
      </c>
      <c r="L594" s="389"/>
      <c r="N594" s="387"/>
      <c r="Q594" s="385"/>
    </row>
    <row r="595" spans="1:17" ht="20.25" customHeight="1" x14ac:dyDescent="0.2">
      <c r="A595" s="395">
        <v>61849</v>
      </c>
      <c r="B595" s="383">
        <f t="shared" si="57"/>
        <v>0</v>
      </c>
      <c r="C595" s="384"/>
      <c r="D595" s="392">
        <f t="shared" si="58"/>
        <v>0</v>
      </c>
      <c r="E595" s="393">
        <f t="shared" si="56"/>
        <v>0</v>
      </c>
      <c r="F595" s="392">
        <f t="shared" si="59"/>
        <v>0</v>
      </c>
      <c r="G595" s="392" t="e">
        <f>IF(AND(C595&lt;&gt;"",SUM(G$33:G594)&lt;E$24),$E$24/$E$29,0)</f>
        <v>#N/A</v>
      </c>
      <c r="H595" s="392">
        <f t="shared" si="60"/>
        <v>0</v>
      </c>
      <c r="I595" s="392">
        <f t="shared" si="62"/>
        <v>0</v>
      </c>
      <c r="J595" s="364" t="str">
        <f t="shared" si="61"/>
        <v>2068–2069</v>
      </c>
      <c r="L595" s="389"/>
      <c r="N595" s="387"/>
      <c r="Q595" s="385"/>
    </row>
    <row r="596" spans="1:17" ht="20.25" customHeight="1" x14ac:dyDescent="0.2">
      <c r="A596" s="395">
        <v>61880</v>
      </c>
      <c r="B596" s="383">
        <f t="shared" si="57"/>
        <v>0</v>
      </c>
      <c r="C596" s="384"/>
      <c r="D596" s="392">
        <f t="shared" si="58"/>
        <v>0</v>
      </c>
      <c r="E596" s="393">
        <f t="shared" si="56"/>
        <v>0</v>
      </c>
      <c r="F596" s="392">
        <f t="shared" si="59"/>
        <v>0</v>
      </c>
      <c r="G596" s="392" t="e">
        <f>IF(AND(C596&lt;&gt;"",SUM(G$33:G595)&lt;E$24),$E$24/$E$29,0)</f>
        <v>#N/A</v>
      </c>
      <c r="H596" s="392">
        <f t="shared" si="60"/>
        <v>0</v>
      </c>
      <c r="I596" s="392">
        <f t="shared" si="62"/>
        <v>0</v>
      </c>
      <c r="J596" s="364" t="str">
        <f t="shared" si="61"/>
        <v>2068–2069</v>
      </c>
      <c r="L596" s="389"/>
      <c r="N596" s="387"/>
      <c r="Q596" s="385"/>
    </row>
    <row r="597" spans="1:17" ht="20.25" customHeight="1" x14ac:dyDescent="0.2">
      <c r="A597" s="395">
        <v>61910</v>
      </c>
      <c r="B597" s="383">
        <f t="shared" si="57"/>
        <v>0</v>
      </c>
      <c r="C597" s="384"/>
      <c r="D597" s="392">
        <f t="shared" si="58"/>
        <v>0</v>
      </c>
      <c r="E597" s="393">
        <f t="shared" si="56"/>
        <v>0</v>
      </c>
      <c r="F597" s="392">
        <f t="shared" si="59"/>
        <v>0</v>
      </c>
      <c r="G597" s="392" t="e">
        <f>IF(AND(C597&lt;&gt;"",SUM(G$33:G596)&lt;E$24),$E$24/$E$29,0)</f>
        <v>#N/A</v>
      </c>
      <c r="H597" s="392">
        <f t="shared" si="60"/>
        <v>0</v>
      </c>
      <c r="I597" s="392">
        <f t="shared" si="62"/>
        <v>0</v>
      </c>
      <c r="J597" s="364" t="str">
        <f t="shared" si="61"/>
        <v>2069–2070</v>
      </c>
      <c r="L597" s="389"/>
      <c r="N597" s="387"/>
      <c r="Q597" s="385"/>
    </row>
    <row r="598" spans="1:17" ht="20.25" customHeight="1" x14ac:dyDescent="0.2">
      <c r="A598" s="395">
        <v>61941</v>
      </c>
      <c r="B598" s="383">
        <f t="shared" si="57"/>
        <v>0</v>
      </c>
      <c r="C598" s="384"/>
      <c r="D598" s="392">
        <f t="shared" si="58"/>
        <v>0</v>
      </c>
      <c r="E598" s="393">
        <f t="shared" si="56"/>
        <v>0</v>
      </c>
      <c r="F598" s="392">
        <f t="shared" si="59"/>
        <v>0</v>
      </c>
      <c r="G598" s="392" t="e">
        <f>IF(AND(C598&lt;&gt;"",SUM(G$33:G597)&lt;E$24),$E$24/$E$29,0)</f>
        <v>#N/A</v>
      </c>
      <c r="H598" s="392">
        <f t="shared" si="60"/>
        <v>0</v>
      </c>
      <c r="I598" s="392">
        <f t="shared" si="62"/>
        <v>0</v>
      </c>
      <c r="J598" s="364" t="str">
        <f t="shared" si="61"/>
        <v>2069–2070</v>
      </c>
      <c r="L598" s="389"/>
      <c r="N598" s="387"/>
      <c r="Q598" s="385"/>
    </row>
    <row r="599" spans="1:17" ht="20.25" customHeight="1" x14ac:dyDescent="0.2">
      <c r="A599" s="395">
        <v>61972</v>
      </c>
      <c r="B599" s="383">
        <f t="shared" si="57"/>
        <v>0</v>
      </c>
      <c r="C599" s="384"/>
      <c r="D599" s="392">
        <f t="shared" si="58"/>
        <v>0</v>
      </c>
      <c r="E599" s="393">
        <f t="shared" si="56"/>
        <v>0</v>
      </c>
      <c r="F599" s="392">
        <f t="shared" si="59"/>
        <v>0</v>
      </c>
      <c r="G599" s="392" t="e">
        <f>IF(AND(C599&lt;&gt;"",SUM(G$33:G598)&lt;E$24),$E$24/$E$29,0)</f>
        <v>#N/A</v>
      </c>
      <c r="H599" s="392">
        <f t="shared" si="60"/>
        <v>0</v>
      </c>
      <c r="I599" s="392">
        <f t="shared" si="62"/>
        <v>0</v>
      </c>
      <c r="J599" s="364" t="str">
        <f t="shared" si="61"/>
        <v>2069–2070</v>
      </c>
      <c r="L599" s="389"/>
      <c r="N599" s="387"/>
      <c r="Q599" s="385"/>
    </row>
    <row r="600" spans="1:17" ht="20.25" customHeight="1" x14ac:dyDescent="0.2">
      <c r="A600" s="395">
        <v>62002</v>
      </c>
      <c r="B600" s="383">
        <f t="shared" si="57"/>
        <v>0</v>
      </c>
      <c r="C600" s="384"/>
      <c r="D600" s="392">
        <f t="shared" si="58"/>
        <v>0</v>
      </c>
      <c r="E600" s="393">
        <f t="shared" si="56"/>
        <v>0</v>
      </c>
      <c r="F600" s="392">
        <f t="shared" si="59"/>
        <v>0</v>
      </c>
      <c r="G600" s="392" t="e">
        <f>IF(AND(C600&lt;&gt;"",SUM(G$33:G599)&lt;E$24),$E$24/$E$29,0)</f>
        <v>#N/A</v>
      </c>
      <c r="H600" s="392">
        <f t="shared" si="60"/>
        <v>0</v>
      </c>
      <c r="I600" s="392">
        <f t="shared" si="62"/>
        <v>0</v>
      </c>
      <c r="J600" s="364" t="str">
        <f t="shared" si="61"/>
        <v>2069–2070</v>
      </c>
      <c r="L600" s="389"/>
      <c r="N600" s="387"/>
      <c r="Q600" s="385"/>
    </row>
    <row r="601" spans="1:17" ht="20.25" customHeight="1" x14ac:dyDescent="0.2">
      <c r="A601" s="395">
        <v>62033</v>
      </c>
      <c r="B601" s="383">
        <f t="shared" si="57"/>
        <v>0</v>
      </c>
      <c r="C601" s="384"/>
      <c r="D601" s="392">
        <f t="shared" si="58"/>
        <v>0</v>
      </c>
      <c r="E601" s="393">
        <f t="shared" si="56"/>
        <v>0</v>
      </c>
      <c r="F601" s="392">
        <f t="shared" si="59"/>
        <v>0</v>
      </c>
      <c r="G601" s="392" t="e">
        <f>IF(AND(C601&lt;&gt;"",SUM(G$33:G600)&lt;E$24),$E$24/$E$29,0)</f>
        <v>#N/A</v>
      </c>
      <c r="H601" s="392">
        <f t="shared" si="60"/>
        <v>0</v>
      </c>
      <c r="I601" s="392">
        <f t="shared" si="62"/>
        <v>0</v>
      </c>
      <c r="J601" s="364" t="str">
        <f t="shared" si="61"/>
        <v>2069–2070</v>
      </c>
      <c r="L601" s="389"/>
      <c r="N601" s="387"/>
      <c r="Q601" s="385"/>
    </row>
    <row r="602" spans="1:17" ht="20.25" customHeight="1" x14ac:dyDescent="0.2">
      <c r="A602" s="395">
        <v>62063</v>
      </c>
      <c r="B602" s="383">
        <f t="shared" si="57"/>
        <v>0</v>
      </c>
      <c r="C602" s="384"/>
      <c r="D602" s="392">
        <f t="shared" si="58"/>
        <v>0</v>
      </c>
      <c r="E602" s="393">
        <f t="shared" si="56"/>
        <v>0</v>
      </c>
      <c r="F602" s="392">
        <f t="shared" si="59"/>
        <v>0</v>
      </c>
      <c r="G602" s="392" t="e">
        <f>IF(AND(C602&lt;&gt;"",SUM(G$33:G601)&lt;E$24),$E$24/$E$29,0)</f>
        <v>#N/A</v>
      </c>
      <c r="H602" s="392">
        <f t="shared" si="60"/>
        <v>0</v>
      </c>
      <c r="I602" s="392">
        <f t="shared" si="62"/>
        <v>0</v>
      </c>
      <c r="J602" s="364" t="str">
        <f t="shared" si="61"/>
        <v>2069–2070</v>
      </c>
      <c r="L602" s="389"/>
      <c r="N602" s="387"/>
      <c r="Q602" s="385"/>
    </row>
    <row r="603" spans="1:17" ht="20.25" customHeight="1" x14ac:dyDescent="0.2">
      <c r="A603" s="395">
        <v>62094</v>
      </c>
      <c r="B603" s="383">
        <f t="shared" si="57"/>
        <v>0</v>
      </c>
      <c r="C603" s="384"/>
      <c r="D603" s="392">
        <f t="shared" si="58"/>
        <v>0</v>
      </c>
      <c r="E603" s="393">
        <f t="shared" si="56"/>
        <v>0</v>
      </c>
      <c r="F603" s="392">
        <f t="shared" si="59"/>
        <v>0</v>
      </c>
      <c r="G603" s="392" t="e">
        <f>IF(AND(C603&lt;&gt;"",SUM(G$33:G602)&lt;E$24),$E$24/$E$29,0)</f>
        <v>#N/A</v>
      </c>
      <c r="H603" s="392">
        <f t="shared" si="60"/>
        <v>0</v>
      </c>
      <c r="I603" s="392">
        <f t="shared" si="62"/>
        <v>0</v>
      </c>
      <c r="J603" s="364" t="str">
        <f t="shared" si="61"/>
        <v>2069–2070</v>
      </c>
      <c r="L603" s="389"/>
      <c r="N603" s="387"/>
      <c r="Q603" s="385"/>
    </row>
    <row r="604" spans="1:17" ht="20.25" customHeight="1" x14ac:dyDescent="0.2">
      <c r="A604" s="395">
        <v>62125</v>
      </c>
      <c r="B604" s="383">
        <f t="shared" si="57"/>
        <v>0</v>
      </c>
      <c r="C604" s="384"/>
      <c r="D604" s="392">
        <f t="shared" si="58"/>
        <v>0</v>
      </c>
      <c r="E604" s="393">
        <f t="shared" si="56"/>
        <v>0</v>
      </c>
      <c r="F604" s="392">
        <f t="shared" si="59"/>
        <v>0</v>
      </c>
      <c r="G604" s="392" t="e">
        <f>IF(AND(C604&lt;&gt;"",SUM(G$33:G603)&lt;E$24),$E$24/$E$29,0)</f>
        <v>#N/A</v>
      </c>
      <c r="H604" s="392">
        <f t="shared" si="60"/>
        <v>0</v>
      </c>
      <c r="I604" s="392">
        <f t="shared" si="62"/>
        <v>0</v>
      </c>
      <c r="J604" s="364" t="str">
        <f t="shared" si="61"/>
        <v>2069–2070</v>
      </c>
      <c r="L604" s="389"/>
      <c r="N604" s="387"/>
      <c r="Q604" s="385"/>
    </row>
    <row r="605" spans="1:17" ht="20.25" customHeight="1" x14ac:dyDescent="0.2">
      <c r="A605" s="395">
        <v>62153</v>
      </c>
      <c r="B605" s="383">
        <f t="shared" si="57"/>
        <v>0</v>
      </c>
      <c r="C605" s="384"/>
      <c r="D605" s="392">
        <f t="shared" si="58"/>
        <v>0</v>
      </c>
      <c r="E605" s="393">
        <f t="shared" si="56"/>
        <v>0</v>
      </c>
      <c r="F605" s="392">
        <f t="shared" si="59"/>
        <v>0</v>
      </c>
      <c r="G605" s="392" t="e">
        <f>IF(AND(C605&lt;&gt;"",SUM(G$33:G604)&lt;E$24),$E$24/$E$29,0)</f>
        <v>#N/A</v>
      </c>
      <c r="H605" s="392">
        <f t="shared" si="60"/>
        <v>0</v>
      </c>
      <c r="I605" s="392">
        <f t="shared" si="62"/>
        <v>0</v>
      </c>
      <c r="J605" s="364" t="str">
        <f t="shared" si="61"/>
        <v>2069–2070</v>
      </c>
      <c r="L605" s="389"/>
      <c r="N605" s="387"/>
      <c r="Q605" s="385"/>
    </row>
    <row r="606" spans="1:17" ht="20.25" customHeight="1" x14ac:dyDescent="0.2">
      <c r="A606" s="395">
        <v>62184</v>
      </c>
      <c r="B606" s="383">
        <f t="shared" si="57"/>
        <v>0</v>
      </c>
      <c r="C606" s="384"/>
      <c r="D606" s="392">
        <f t="shared" si="58"/>
        <v>0</v>
      </c>
      <c r="E606" s="393">
        <f t="shared" si="56"/>
        <v>0</v>
      </c>
      <c r="F606" s="392">
        <f t="shared" si="59"/>
        <v>0</v>
      </c>
      <c r="G606" s="392" t="e">
        <f>IF(AND(C606&lt;&gt;"",SUM(G$33:G605)&lt;E$24),$E$24/$E$29,0)</f>
        <v>#N/A</v>
      </c>
      <c r="H606" s="392">
        <f t="shared" si="60"/>
        <v>0</v>
      </c>
      <c r="I606" s="392">
        <f t="shared" si="62"/>
        <v>0</v>
      </c>
      <c r="J606" s="364" t="str">
        <f t="shared" si="61"/>
        <v>2069–2070</v>
      </c>
      <c r="L606" s="389"/>
      <c r="N606" s="387"/>
      <c r="Q606" s="385"/>
    </row>
    <row r="607" spans="1:17" ht="20.25" customHeight="1" x14ac:dyDescent="0.2">
      <c r="A607" s="395">
        <v>62214</v>
      </c>
      <c r="B607" s="383">
        <f t="shared" si="57"/>
        <v>0</v>
      </c>
      <c r="C607" s="384"/>
      <c r="D607" s="392">
        <f t="shared" si="58"/>
        <v>0</v>
      </c>
      <c r="E607" s="393">
        <f t="shared" si="56"/>
        <v>0</v>
      </c>
      <c r="F607" s="392">
        <f t="shared" si="59"/>
        <v>0</v>
      </c>
      <c r="G607" s="392" t="e">
        <f>IF(AND(C607&lt;&gt;"",SUM(G$33:G606)&lt;E$24),$E$24/$E$29,0)</f>
        <v>#N/A</v>
      </c>
      <c r="H607" s="392">
        <f t="shared" si="60"/>
        <v>0</v>
      </c>
      <c r="I607" s="392">
        <f t="shared" si="62"/>
        <v>0</v>
      </c>
      <c r="J607" s="364" t="str">
        <f t="shared" si="61"/>
        <v>2069–2070</v>
      </c>
      <c r="L607" s="389"/>
      <c r="N607" s="387"/>
      <c r="Q607" s="385"/>
    </row>
    <row r="608" spans="1:17" ht="20.25" customHeight="1" x14ac:dyDescent="0.2">
      <c r="A608" s="395">
        <v>62245</v>
      </c>
      <c r="B608" s="383">
        <f t="shared" si="57"/>
        <v>0</v>
      </c>
      <c r="C608" s="384"/>
      <c r="D608" s="392">
        <f t="shared" si="58"/>
        <v>0</v>
      </c>
      <c r="E608" s="393">
        <f t="shared" si="56"/>
        <v>0</v>
      </c>
      <c r="F608" s="392">
        <f t="shared" si="59"/>
        <v>0</v>
      </c>
      <c r="G608" s="392" t="e">
        <f>IF(AND(C608&lt;&gt;"",SUM(G$33:G607)&lt;E$24),$E$24/$E$29,0)</f>
        <v>#N/A</v>
      </c>
      <c r="H608" s="392">
        <f t="shared" si="60"/>
        <v>0</v>
      </c>
      <c r="I608" s="392">
        <f t="shared" si="62"/>
        <v>0</v>
      </c>
      <c r="J608" s="364" t="str">
        <f t="shared" si="61"/>
        <v>2069–2070</v>
      </c>
      <c r="L608" s="389"/>
      <c r="N608" s="387"/>
      <c r="Q608" s="385"/>
    </row>
    <row r="609" spans="1:17" ht="20.25" customHeight="1" x14ac:dyDescent="0.2">
      <c r="A609" s="395">
        <v>62275</v>
      </c>
      <c r="B609" s="383">
        <f t="shared" si="57"/>
        <v>0</v>
      </c>
      <c r="C609" s="384"/>
      <c r="D609" s="392">
        <f t="shared" si="58"/>
        <v>0</v>
      </c>
      <c r="E609" s="393">
        <f t="shared" ref="E609:E672" si="63">C609-D609</f>
        <v>0</v>
      </c>
      <c r="F609" s="392">
        <f t="shared" si="59"/>
        <v>0</v>
      </c>
      <c r="G609" s="392" t="e">
        <f>IF(AND(C609&lt;&gt;"",SUM(G$33:G608)&lt;E$24),$E$24/$E$29,0)</f>
        <v>#N/A</v>
      </c>
      <c r="H609" s="392">
        <f t="shared" si="60"/>
        <v>0</v>
      </c>
      <c r="I609" s="392">
        <f t="shared" si="62"/>
        <v>0</v>
      </c>
      <c r="J609" s="364" t="str">
        <f t="shared" si="61"/>
        <v>2070–2071</v>
      </c>
      <c r="L609" s="389"/>
      <c r="N609" s="387"/>
      <c r="Q609" s="385"/>
    </row>
    <row r="610" spans="1:17" ht="20.25" customHeight="1" x14ac:dyDescent="0.2">
      <c r="A610" s="395">
        <v>62306</v>
      </c>
      <c r="B610" s="383">
        <f t="shared" ref="B610:B673" si="64">IF(C610&gt;0,C610*-1,C610)</f>
        <v>0</v>
      </c>
      <c r="C610" s="384"/>
      <c r="D610" s="392">
        <f t="shared" ref="D610:D673" si="65">IF(C610="",0,IF($E$15="Beginning",IF(C609&lt;&gt;"",$F609*$E$7/12,0),IF(C609&lt;&gt;"",$F609*$E$7/12,$E$22*$E$7/12)))</f>
        <v>0</v>
      </c>
      <c r="E610" s="393">
        <f t="shared" si="63"/>
        <v>0</v>
      </c>
      <c r="F610" s="392">
        <f t="shared" ref="F610:F673" si="66">IF(C610="",0,IF(C609="",$E$22-E610,IF(C610&lt;&gt;"",F609-E610)))</f>
        <v>0</v>
      </c>
      <c r="G610" s="392" t="e">
        <f>IF(AND(C610&lt;&gt;"",SUM(G$33:G609)&lt;E$24),$E$24/$E$29,0)</f>
        <v>#N/A</v>
      </c>
      <c r="H610" s="392">
        <f t="shared" ref="H610:H673" si="67">IF(C610&lt;&gt;"",G610+H609,0)</f>
        <v>0</v>
      </c>
      <c r="I610" s="392">
        <f t="shared" si="62"/>
        <v>0</v>
      </c>
      <c r="J610" s="364" t="str">
        <f t="shared" ref="J610:J673" si="68">IF(OR(MONTH(A610)=1,MONTH(A610)=2,MONTH(A610)=3,MONTH(A610)=4,MONTH(A610)=5,MONTH(A610)=6),YEAR(A610)-1&amp;"–"&amp;YEAR(A610),YEAR(A610)&amp;"–"&amp;YEAR(A610)+1)</f>
        <v>2070–2071</v>
      </c>
      <c r="L610" s="389"/>
      <c r="N610" s="387"/>
      <c r="Q610" s="385"/>
    </row>
    <row r="611" spans="1:17" ht="20.25" customHeight="1" x14ac:dyDescent="0.2">
      <c r="A611" s="395">
        <v>62337</v>
      </c>
      <c r="B611" s="383">
        <f t="shared" si="64"/>
        <v>0</v>
      </c>
      <c r="C611" s="384"/>
      <c r="D611" s="392">
        <f t="shared" si="65"/>
        <v>0</v>
      </c>
      <c r="E611" s="393">
        <f t="shared" si="63"/>
        <v>0</v>
      </c>
      <c r="F611" s="392">
        <f t="shared" si="66"/>
        <v>0</v>
      </c>
      <c r="G611" s="392" t="e">
        <f>IF(AND(C611&lt;&gt;"",SUM(G$33:G610)&lt;E$24),$E$24/$E$29,0)</f>
        <v>#N/A</v>
      </c>
      <c r="H611" s="392">
        <f t="shared" si="67"/>
        <v>0</v>
      </c>
      <c r="I611" s="392">
        <f t="shared" si="62"/>
        <v>0</v>
      </c>
      <c r="J611" s="364" t="str">
        <f t="shared" si="68"/>
        <v>2070–2071</v>
      </c>
      <c r="L611" s="389"/>
      <c r="N611" s="387"/>
      <c r="Q611" s="385"/>
    </row>
    <row r="612" spans="1:17" ht="20.25" customHeight="1" x14ac:dyDescent="0.2">
      <c r="A612" s="395">
        <v>62367</v>
      </c>
      <c r="B612" s="383">
        <f t="shared" si="64"/>
        <v>0</v>
      </c>
      <c r="C612" s="384"/>
      <c r="D612" s="392">
        <f t="shared" si="65"/>
        <v>0</v>
      </c>
      <c r="E612" s="393">
        <f t="shared" si="63"/>
        <v>0</v>
      </c>
      <c r="F612" s="392">
        <f t="shared" si="66"/>
        <v>0</v>
      </c>
      <c r="G612" s="392" t="e">
        <f>IF(AND(C612&lt;&gt;"",SUM(G$33:G611)&lt;E$24),$E$24/$E$29,0)</f>
        <v>#N/A</v>
      </c>
      <c r="H612" s="392">
        <f t="shared" si="67"/>
        <v>0</v>
      </c>
      <c r="I612" s="392">
        <f t="shared" ref="I612:I675" si="69">IF(C612&lt;&gt;"",$E$24-H612,0)</f>
        <v>0</v>
      </c>
      <c r="J612" s="364" t="str">
        <f t="shared" si="68"/>
        <v>2070–2071</v>
      </c>
      <c r="L612" s="389"/>
      <c r="N612" s="387"/>
      <c r="Q612" s="385"/>
    </row>
    <row r="613" spans="1:17" ht="20.25" customHeight="1" x14ac:dyDescent="0.2">
      <c r="A613" s="395">
        <v>62398</v>
      </c>
      <c r="B613" s="383">
        <f t="shared" si="64"/>
        <v>0</v>
      </c>
      <c r="C613" s="384"/>
      <c r="D613" s="392">
        <f t="shared" si="65"/>
        <v>0</v>
      </c>
      <c r="E613" s="393">
        <f t="shared" si="63"/>
        <v>0</v>
      </c>
      <c r="F613" s="392">
        <f t="shared" si="66"/>
        <v>0</v>
      </c>
      <c r="G613" s="392" t="e">
        <f>IF(AND(C613&lt;&gt;"",SUM(G$33:G612)&lt;E$24),$E$24/$E$29,0)</f>
        <v>#N/A</v>
      </c>
      <c r="H613" s="392">
        <f t="shared" si="67"/>
        <v>0</v>
      </c>
      <c r="I613" s="392">
        <f t="shared" si="69"/>
        <v>0</v>
      </c>
      <c r="J613" s="364" t="str">
        <f t="shared" si="68"/>
        <v>2070–2071</v>
      </c>
      <c r="L613" s="389"/>
      <c r="N613" s="387"/>
      <c r="Q613" s="385"/>
    </row>
    <row r="614" spans="1:17" ht="20.25" customHeight="1" x14ac:dyDescent="0.2">
      <c r="A614" s="395">
        <v>62428</v>
      </c>
      <c r="B614" s="383">
        <f t="shared" si="64"/>
        <v>0</v>
      </c>
      <c r="C614" s="384"/>
      <c r="D614" s="392">
        <f t="shared" si="65"/>
        <v>0</v>
      </c>
      <c r="E614" s="393">
        <f t="shared" si="63"/>
        <v>0</v>
      </c>
      <c r="F614" s="392">
        <f t="shared" si="66"/>
        <v>0</v>
      </c>
      <c r="G614" s="392" t="e">
        <f>IF(AND(C614&lt;&gt;"",SUM(G$33:G613)&lt;E$24),$E$24/$E$29,0)</f>
        <v>#N/A</v>
      </c>
      <c r="H614" s="392">
        <f t="shared" si="67"/>
        <v>0</v>
      </c>
      <c r="I614" s="392">
        <f t="shared" si="69"/>
        <v>0</v>
      </c>
      <c r="J614" s="364" t="str">
        <f t="shared" si="68"/>
        <v>2070–2071</v>
      </c>
      <c r="L614" s="389"/>
      <c r="N614" s="387"/>
      <c r="Q614" s="385"/>
    </row>
    <row r="615" spans="1:17" ht="20.25" customHeight="1" x14ac:dyDescent="0.2">
      <c r="A615" s="395">
        <v>62459</v>
      </c>
      <c r="B615" s="383">
        <f t="shared" si="64"/>
        <v>0</v>
      </c>
      <c r="C615" s="384"/>
      <c r="D615" s="392">
        <f t="shared" si="65"/>
        <v>0</v>
      </c>
      <c r="E615" s="393">
        <f t="shared" si="63"/>
        <v>0</v>
      </c>
      <c r="F615" s="392">
        <f t="shared" si="66"/>
        <v>0</v>
      </c>
      <c r="G615" s="392" t="e">
        <f>IF(AND(C615&lt;&gt;"",SUM(G$33:G614)&lt;E$24),$E$24/$E$29,0)</f>
        <v>#N/A</v>
      </c>
      <c r="H615" s="392">
        <f t="shared" si="67"/>
        <v>0</v>
      </c>
      <c r="I615" s="392">
        <f t="shared" si="69"/>
        <v>0</v>
      </c>
      <c r="J615" s="364" t="str">
        <f t="shared" si="68"/>
        <v>2070–2071</v>
      </c>
      <c r="L615" s="389"/>
      <c r="N615" s="387"/>
      <c r="Q615" s="385"/>
    </row>
    <row r="616" spans="1:17" ht="20.25" customHeight="1" x14ac:dyDescent="0.2">
      <c r="A616" s="395">
        <v>62490</v>
      </c>
      <c r="B616" s="383">
        <f t="shared" si="64"/>
        <v>0</v>
      </c>
      <c r="C616" s="384"/>
      <c r="D616" s="392">
        <f t="shared" si="65"/>
        <v>0</v>
      </c>
      <c r="E616" s="393">
        <f t="shared" si="63"/>
        <v>0</v>
      </c>
      <c r="F616" s="392">
        <f t="shared" si="66"/>
        <v>0</v>
      </c>
      <c r="G616" s="392" t="e">
        <f>IF(AND(C616&lt;&gt;"",SUM(G$33:G615)&lt;E$24),$E$24/$E$29,0)</f>
        <v>#N/A</v>
      </c>
      <c r="H616" s="392">
        <f t="shared" si="67"/>
        <v>0</v>
      </c>
      <c r="I616" s="392">
        <f t="shared" si="69"/>
        <v>0</v>
      </c>
      <c r="J616" s="364" t="str">
        <f t="shared" si="68"/>
        <v>2070–2071</v>
      </c>
      <c r="L616" s="389"/>
      <c r="N616" s="387"/>
      <c r="Q616" s="385"/>
    </row>
    <row r="617" spans="1:17" ht="20.25" customHeight="1" x14ac:dyDescent="0.2">
      <c r="A617" s="395">
        <v>62518</v>
      </c>
      <c r="B617" s="383">
        <f t="shared" si="64"/>
        <v>0</v>
      </c>
      <c r="C617" s="384"/>
      <c r="D617" s="392">
        <f t="shared" si="65"/>
        <v>0</v>
      </c>
      <c r="E617" s="393">
        <f t="shared" si="63"/>
        <v>0</v>
      </c>
      <c r="F617" s="392">
        <f t="shared" si="66"/>
        <v>0</v>
      </c>
      <c r="G617" s="392" t="e">
        <f>IF(AND(C617&lt;&gt;"",SUM(G$33:G616)&lt;E$24),$E$24/$E$29,0)</f>
        <v>#N/A</v>
      </c>
      <c r="H617" s="392">
        <f t="shared" si="67"/>
        <v>0</v>
      </c>
      <c r="I617" s="392">
        <f t="shared" si="69"/>
        <v>0</v>
      </c>
      <c r="J617" s="364" t="str">
        <f t="shared" si="68"/>
        <v>2070–2071</v>
      </c>
      <c r="L617" s="389"/>
      <c r="N617" s="387"/>
      <c r="Q617" s="385"/>
    </row>
    <row r="618" spans="1:17" ht="20.25" customHeight="1" x14ac:dyDescent="0.2">
      <c r="A618" s="395">
        <v>62549</v>
      </c>
      <c r="B618" s="383">
        <f t="shared" si="64"/>
        <v>0</v>
      </c>
      <c r="C618" s="384"/>
      <c r="D618" s="392">
        <f t="shared" si="65"/>
        <v>0</v>
      </c>
      <c r="E618" s="393">
        <f t="shared" si="63"/>
        <v>0</v>
      </c>
      <c r="F618" s="392">
        <f t="shared" si="66"/>
        <v>0</v>
      </c>
      <c r="G618" s="392" t="e">
        <f>IF(AND(C618&lt;&gt;"",SUM(G$33:G617)&lt;E$24),$E$24/$E$29,0)</f>
        <v>#N/A</v>
      </c>
      <c r="H618" s="392">
        <f t="shared" si="67"/>
        <v>0</v>
      </c>
      <c r="I618" s="392">
        <f t="shared" si="69"/>
        <v>0</v>
      </c>
      <c r="J618" s="364" t="str">
        <f t="shared" si="68"/>
        <v>2070–2071</v>
      </c>
      <c r="L618" s="389"/>
      <c r="N618" s="387"/>
      <c r="Q618" s="385"/>
    </row>
    <row r="619" spans="1:17" ht="20.25" customHeight="1" x14ac:dyDescent="0.2">
      <c r="A619" s="395">
        <v>62579</v>
      </c>
      <c r="B619" s="383">
        <f t="shared" si="64"/>
        <v>0</v>
      </c>
      <c r="C619" s="384"/>
      <c r="D619" s="392">
        <f t="shared" si="65"/>
        <v>0</v>
      </c>
      <c r="E619" s="393">
        <f t="shared" si="63"/>
        <v>0</v>
      </c>
      <c r="F619" s="392">
        <f t="shared" si="66"/>
        <v>0</v>
      </c>
      <c r="G619" s="392" t="e">
        <f>IF(AND(C619&lt;&gt;"",SUM(G$33:G618)&lt;E$24),$E$24/$E$29,0)</f>
        <v>#N/A</v>
      </c>
      <c r="H619" s="392">
        <f t="shared" si="67"/>
        <v>0</v>
      </c>
      <c r="I619" s="392">
        <f t="shared" si="69"/>
        <v>0</v>
      </c>
      <c r="J619" s="364" t="str">
        <f t="shared" si="68"/>
        <v>2070–2071</v>
      </c>
      <c r="L619" s="389"/>
      <c r="N619" s="387"/>
      <c r="Q619" s="385"/>
    </row>
    <row r="620" spans="1:17" ht="20.25" customHeight="1" x14ac:dyDescent="0.2">
      <c r="A620" s="395">
        <v>62610</v>
      </c>
      <c r="B620" s="383">
        <f t="shared" si="64"/>
        <v>0</v>
      </c>
      <c r="C620" s="384"/>
      <c r="D620" s="392">
        <f t="shared" si="65"/>
        <v>0</v>
      </c>
      <c r="E620" s="393">
        <f t="shared" si="63"/>
        <v>0</v>
      </c>
      <c r="F620" s="392">
        <f t="shared" si="66"/>
        <v>0</v>
      </c>
      <c r="G620" s="392" t="e">
        <f>IF(AND(C620&lt;&gt;"",SUM(G$33:G619)&lt;E$24),$E$24/$E$29,0)</f>
        <v>#N/A</v>
      </c>
      <c r="H620" s="392">
        <f t="shared" si="67"/>
        <v>0</v>
      </c>
      <c r="I620" s="392">
        <f t="shared" si="69"/>
        <v>0</v>
      </c>
      <c r="J620" s="364" t="str">
        <f t="shared" si="68"/>
        <v>2070–2071</v>
      </c>
      <c r="L620" s="389"/>
      <c r="N620" s="387"/>
      <c r="Q620" s="385"/>
    </row>
    <row r="621" spans="1:17" ht="20.25" customHeight="1" x14ac:dyDescent="0.2">
      <c r="A621" s="395">
        <v>62640</v>
      </c>
      <c r="B621" s="383">
        <f t="shared" si="64"/>
        <v>0</v>
      </c>
      <c r="C621" s="384"/>
      <c r="D621" s="392">
        <f t="shared" si="65"/>
        <v>0</v>
      </c>
      <c r="E621" s="393">
        <f t="shared" si="63"/>
        <v>0</v>
      </c>
      <c r="F621" s="392">
        <f t="shared" si="66"/>
        <v>0</v>
      </c>
      <c r="G621" s="392" t="e">
        <f>IF(AND(C621&lt;&gt;"",SUM(G$33:G620)&lt;E$24),$E$24/$E$29,0)</f>
        <v>#N/A</v>
      </c>
      <c r="H621" s="392">
        <f t="shared" si="67"/>
        <v>0</v>
      </c>
      <c r="I621" s="392">
        <f t="shared" si="69"/>
        <v>0</v>
      </c>
      <c r="J621" s="364" t="str">
        <f t="shared" si="68"/>
        <v>2071–2072</v>
      </c>
      <c r="L621" s="389"/>
      <c r="N621" s="387"/>
      <c r="Q621" s="385"/>
    </row>
    <row r="622" spans="1:17" ht="20.25" customHeight="1" x14ac:dyDescent="0.2">
      <c r="A622" s="395">
        <v>62671</v>
      </c>
      <c r="B622" s="383">
        <f t="shared" si="64"/>
        <v>0</v>
      </c>
      <c r="C622" s="384"/>
      <c r="D622" s="392">
        <f t="shared" si="65"/>
        <v>0</v>
      </c>
      <c r="E622" s="393">
        <f t="shared" si="63"/>
        <v>0</v>
      </c>
      <c r="F622" s="392">
        <f t="shared" si="66"/>
        <v>0</v>
      </c>
      <c r="G622" s="392" t="e">
        <f>IF(AND(C622&lt;&gt;"",SUM(G$33:G621)&lt;E$24),$E$24/$E$29,0)</f>
        <v>#N/A</v>
      </c>
      <c r="H622" s="392">
        <f t="shared" si="67"/>
        <v>0</v>
      </c>
      <c r="I622" s="392">
        <f t="shared" si="69"/>
        <v>0</v>
      </c>
      <c r="J622" s="364" t="str">
        <f t="shared" si="68"/>
        <v>2071–2072</v>
      </c>
      <c r="L622" s="389"/>
      <c r="N622" s="387"/>
      <c r="Q622" s="385"/>
    </row>
    <row r="623" spans="1:17" ht="20.25" customHeight="1" x14ac:dyDescent="0.2">
      <c r="A623" s="395">
        <v>62702</v>
      </c>
      <c r="B623" s="383">
        <f t="shared" si="64"/>
        <v>0</v>
      </c>
      <c r="C623" s="384"/>
      <c r="D623" s="392">
        <f t="shared" si="65"/>
        <v>0</v>
      </c>
      <c r="E623" s="393">
        <f t="shared" si="63"/>
        <v>0</v>
      </c>
      <c r="F623" s="392">
        <f t="shared" si="66"/>
        <v>0</v>
      </c>
      <c r="G623" s="392" t="e">
        <f>IF(AND(C623&lt;&gt;"",SUM(G$33:G622)&lt;E$24),$E$24/$E$29,0)</f>
        <v>#N/A</v>
      </c>
      <c r="H623" s="392">
        <f t="shared" si="67"/>
        <v>0</v>
      </c>
      <c r="I623" s="392">
        <f t="shared" si="69"/>
        <v>0</v>
      </c>
      <c r="J623" s="364" t="str">
        <f t="shared" si="68"/>
        <v>2071–2072</v>
      </c>
      <c r="L623" s="389"/>
      <c r="N623" s="387"/>
      <c r="Q623" s="385"/>
    </row>
    <row r="624" spans="1:17" ht="20.25" customHeight="1" x14ac:dyDescent="0.2">
      <c r="A624" s="395">
        <v>62732</v>
      </c>
      <c r="B624" s="383">
        <f t="shared" si="64"/>
        <v>0</v>
      </c>
      <c r="C624" s="384"/>
      <c r="D624" s="392">
        <f t="shared" si="65"/>
        <v>0</v>
      </c>
      <c r="E624" s="393">
        <f t="shared" si="63"/>
        <v>0</v>
      </c>
      <c r="F624" s="392">
        <f t="shared" si="66"/>
        <v>0</v>
      </c>
      <c r="G624" s="392" t="e">
        <f>IF(AND(C624&lt;&gt;"",SUM(G$33:G623)&lt;E$24),$E$24/$E$29,0)</f>
        <v>#N/A</v>
      </c>
      <c r="H624" s="392">
        <f t="shared" si="67"/>
        <v>0</v>
      </c>
      <c r="I624" s="392">
        <f t="shared" si="69"/>
        <v>0</v>
      </c>
      <c r="J624" s="364" t="str">
        <f t="shared" si="68"/>
        <v>2071–2072</v>
      </c>
      <c r="L624" s="389"/>
      <c r="N624" s="387"/>
      <c r="Q624" s="385"/>
    </row>
    <row r="625" spans="1:17" ht="20.25" customHeight="1" x14ac:dyDescent="0.2">
      <c r="A625" s="395">
        <v>62763</v>
      </c>
      <c r="B625" s="383">
        <f t="shared" si="64"/>
        <v>0</v>
      </c>
      <c r="C625" s="384"/>
      <c r="D625" s="392">
        <f t="shared" si="65"/>
        <v>0</v>
      </c>
      <c r="E625" s="393">
        <f t="shared" si="63"/>
        <v>0</v>
      </c>
      <c r="F625" s="392">
        <f t="shared" si="66"/>
        <v>0</v>
      </c>
      <c r="G625" s="392" t="e">
        <f>IF(AND(C625&lt;&gt;"",SUM(G$33:G624)&lt;E$24),$E$24/$E$29,0)</f>
        <v>#N/A</v>
      </c>
      <c r="H625" s="392">
        <f t="shared" si="67"/>
        <v>0</v>
      </c>
      <c r="I625" s="392">
        <f t="shared" si="69"/>
        <v>0</v>
      </c>
      <c r="J625" s="364" t="str">
        <f t="shared" si="68"/>
        <v>2071–2072</v>
      </c>
      <c r="L625" s="389"/>
      <c r="N625" s="387"/>
      <c r="Q625" s="385"/>
    </row>
    <row r="626" spans="1:17" ht="20.25" customHeight="1" x14ac:dyDescent="0.2">
      <c r="A626" s="395">
        <v>62793</v>
      </c>
      <c r="B626" s="383">
        <f t="shared" si="64"/>
        <v>0</v>
      </c>
      <c r="C626" s="384"/>
      <c r="D626" s="392">
        <f t="shared" si="65"/>
        <v>0</v>
      </c>
      <c r="E626" s="393">
        <f t="shared" si="63"/>
        <v>0</v>
      </c>
      <c r="F626" s="392">
        <f t="shared" si="66"/>
        <v>0</v>
      </c>
      <c r="G626" s="392" t="e">
        <f>IF(AND(C626&lt;&gt;"",SUM(G$33:G625)&lt;E$24),$E$24/$E$29,0)</f>
        <v>#N/A</v>
      </c>
      <c r="H626" s="392">
        <f t="shared" si="67"/>
        <v>0</v>
      </c>
      <c r="I626" s="392">
        <f t="shared" si="69"/>
        <v>0</v>
      </c>
      <c r="J626" s="364" t="str">
        <f t="shared" si="68"/>
        <v>2071–2072</v>
      </c>
      <c r="L626" s="389"/>
      <c r="N626" s="387"/>
      <c r="Q626" s="385"/>
    </row>
    <row r="627" spans="1:17" ht="20.25" customHeight="1" x14ac:dyDescent="0.2">
      <c r="A627" s="395">
        <v>62824</v>
      </c>
      <c r="B627" s="383">
        <f t="shared" si="64"/>
        <v>0</v>
      </c>
      <c r="C627" s="384"/>
      <c r="D627" s="392">
        <f t="shared" si="65"/>
        <v>0</v>
      </c>
      <c r="E627" s="393">
        <f t="shared" si="63"/>
        <v>0</v>
      </c>
      <c r="F627" s="392">
        <f t="shared" si="66"/>
        <v>0</v>
      </c>
      <c r="G627" s="392" t="e">
        <f>IF(AND(C627&lt;&gt;"",SUM(G$33:G626)&lt;E$24),$E$24/$E$29,0)</f>
        <v>#N/A</v>
      </c>
      <c r="H627" s="392">
        <f t="shared" si="67"/>
        <v>0</v>
      </c>
      <c r="I627" s="392">
        <f t="shared" si="69"/>
        <v>0</v>
      </c>
      <c r="J627" s="364" t="str">
        <f t="shared" si="68"/>
        <v>2071–2072</v>
      </c>
      <c r="L627" s="389"/>
      <c r="N627" s="387"/>
      <c r="Q627" s="385"/>
    </row>
    <row r="628" spans="1:17" ht="20.25" customHeight="1" x14ac:dyDescent="0.2">
      <c r="A628" s="395">
        <v>62855</v>
      </c>
      <c r="B628" s="383">
        <f t="shared" si="64"/>
        <v>0</v>
      </c>
      <c r="C628" s="384"/>
      <c r="D628" s="392">
        <f t="shared" si="65"/>
        <v>0</v>
      </c>
      <c r="E628" s="393">
        <f t="shared" si="63"/>
        <v>0</v>
      </c>
      <c r="F628" s="392">
        <f t="shared" si="66"/>
        <v>0</v>
      </c>
      <c r="G628" s="392" t="e">
        <f>IF(AND(C628&lt;&gt;"",SUM(G$33:G627)&lt;E$24),$E$24/$E$29,0)</f>
        <v>#N/A</v>
      </c>
      <c r="H628" s="392">
        <f t="shared" si="67"/>
        <v>0</v>
      </c>
      <c r="I628" s="392">
        <f t="shared" si="69"/>
        <v>0</v>
      </c>
      <c r="J628" s="364" t="str">
        <f t="shared" si="68"/>
        <v>2071–2072</v>
      </c>
      <c r="L628" s="389"/>
      <c r="N628" s="387"/>
      <c r="Q628" s="385"/>
    </row>
    <row r="629" spans="1:17" ht="20.25" customHeight="1" x14ac:dyDescent="0.2">
      <c r="A629" s="395">
        <v>62884</v>
      </c>
      <c r="B629" s="383">
        <f t="shared" si="64"/>
        <v>0</v>
      </c>
      <c r="C629" s="384"/>
      <c r="D629" s="392">
        <f t="shared" si="65"/>
        <v>0</v>
      </c>
      <c r="E629" s="393">
        <f t="shared" si="63"/>
        <v>0</v>
      </c>
      <c r="F629" s="392">
        <f t="shared" si="66"/>
        <v>0</v>
      </c>
      <c r="G629" s="392" t="e">
        <f>IF(AND(C629&lt;&gt;"",SUM(G$33:G628)&lt;E$24),$E$24/$E$29,0)</f>
        <v>#N/A</v>
      </c>
      <c r="H629" s="392">
        <f t="shared" si="67"/>
        <v>0</v>
      </c>
      <c r="I629" s="392">
        <f t="shared" si="69"/>
        <v>0</v>
      </c>
      <c r="J629" s="364" t="str">
        <f t="shared" si="68"/>
        <v>2071–2072</v>
      </c>
      <c r="L629" s="389"/>
      <c r="N629" s="387"/>
      <c r="Q629" s="385"/>
    </row>
    <row r="630" spans="1:17" ht="20.25" customHeight="1" x14ac:dyDescent="0.2">
      <c r="A630" s="395">
        <v>62915</v>
      </c>
      <c r="B630" s="383">
        <f t="shared" si="64"/>
        <v>0</v>
      </c>
      <c r="C630" s="384"/>
      <c r="D630" s="392">
        <f t="shared" si="65"/>
        <v>0</v>
      </c>
      <c r="E630" s="393">
        <f t="shared" si="63"/>
        <v>0</v>
      </c>
      <c r="F630" s="392">
        <f t="shared" si="66"/>
        <v>0</v>
      </c>
      <c r="G630" s="392" t="e">
        <f>IF(AND(C630&lt;&gt;"",SUM(G$33:G629)&lt;E$24),$E$24/$E$29,0)</f>
        <v>#N/A</v>
      </c>
      <c r="H630" s="392">
        <f t="shared" si="67"/>
        <v>0</v>
      </c>
      <c r="I630" s="392">
        <f t="shared" si="69"/>
        <v>0</v>
      </c>
      <c r="J630" s="364" t="str">
        <f t="shared" si="68"/>
        <v>2071–2072</v>
      </c>
      <c r="L630" s="389"/>
      <c r="N630" s="387"/>
      <c r="Q630" s="385"/>
    </row>
    <row r="631" spans="1:17" ht="20.25" customHeight="1" x14ac:dyDescent="0.2">
      <c r="A631" s="395">
        <v>62945</v>
      </c>
      <c r="B631" s="383">
        <f t="shared" si="64"/>
        <v>0</v>
      </c>
      <c r="C631" s="384"/>
      <c r="D631" s="392">
        <f t="shared" si="65"/>
        <v>0</v>
      </c>
      <c r="E631" s="393">
        <f t="shared" si="63"/>
        <v>0</v>
      </c>
      <c r="F631" s="392">
        <f t="shared" si="66"/>
        <v>0</v>
      </c>
      <c r="G631" s="392" t="e">
        <f>IF(AND(C631&lt;&gt;"",SUM(G$33:G630)&lt;E$24),$E$24/$E$29,0)</f>
        <v>#N/A</v>
      </c>
      <c r="H631" s="392">
        <f t="shared" si="67"/>
        <v>0</v>
      </c>
      <c r="I631" s="392">
        <f t="shared" si="69"/>
        <v>0</v>
      </c>
      <c r="J631" s="364" t="str">
        <f t="shared" si="68"/>
        <v>2071–2072</v>
      </c>
      <c r="L631" s="389"/>
      <c r="N631" s="387"/>
      <c r="Q631" s="385"/>
    </row>
    <row r="632" spans="1:17" ht="20.25" customHeight="1" x14ac:dyDescent="0.2">
      <c r="A632" s="395">
        <v>62976</v>
      </c>
      <c r="B632" s="383">
        <f t="shared" si="64"/>
        <v>0</v>
      </c>
      <c r="C632" s="384"/>
      <c r="D632" s="392">
        <f t="shared" si="65"/>
        <v>0</v>
      </c>
      <c r="E632" s="393">
        <f t="shared" si="63"/>
        <v>0</v>
      </c>
      <c r="F632" s="392">
        <f t="shared" si="66"/>
        <v>0</v>
      </c>
      <c r="G632" s="392" t="e">
        <f>IF(AND(C632&lt;&gt;"",SUM(G$33:G631)&lt;E$24),$E$24/$E$29,0)</f>
        <v>#N/A</v>
      </c>
      <c r="H632" s="392">
        <f t="shared" si="67"/>
        <v>0</v>
      </c>
      <c r="I632" s="392">
        <f t="shared" si="69"/>
        <v>0</v>
      </c>
      <c r="J632" s="364" t="str">
        <f t="shared" si="68"/>
        <v>2071–2072</v>
      </c>
      <c r="L632" s="389"/>
      <c r="N632" s="387"/>
      <c r="Q632" s="385"/>
    </row>
    <row r="633" spans="1:17" ht="20.25" customHeight="1" x14ac:dyDescent="0.2">
      <c r="A633" s="395">
        <v>63006</v>
      </c>
      <c r="B633" s="383">
        <f t="shared" si="64"/>
        <v>0</v>
      </c>
      <c r="C633" s="384"/>
      <c r="D633" s="392">
        <f t="shared" si="65"/>
        <v>0</v>
      </c>
      <c r="E633" s="393">
        <f t="shared" si="63"/>
        <v>0</v>
      </c>
      <c r="F633" s="392">
        <f t="shared" si="66"/>
        <v>0</v>
      </c>
      <c r="G633" s="392" t="e">
        <f>IF(AND(C633&lt;&gt;"",SUM(G$33:G632)&lt;E$24),$E$24/$E$29,0)</f>
        <v>#N/A</v>
      </c>
      <c r="H633" s="392">
        <f t="shared" si="67"/>
        <v>0</v>
      </c>
      <c r="I633" s="392">
        <f t="shared" si="69"/>
        <v>0</v>
      </c>
      <c r="J633" s="364" t="str">
        <f t="shared" si="68"/>
        <v>2072–2073</v>
      </c>
      <c r="L633" s="389"/>
      <c r="N633" s="387"/>
      <c r="Q633" s="385"/>
    </row>
    <row r="634" spans="1:17" ht="20.25" customHeight="1" x14ac:dyDescent="0.2">
      <c r="A634" s="395">
        <v>63037</v>
      </c>
      <c r="B634" s="383">
        <f t="shared" si="64"/>
        <v>0</v>
      </c>
      <c r="C634" s="384"/>
      <c r="D634" s="392">
        <f t="shared" si="65"/>
        <v>0</v>
      </c>
      <c r="E634" s="393">
        <f t="shared" si="63"/>
        <v>0</v>
      </c>
      <c r="F634" s="392">
        <f t="shared" si="66"/>
        <v>0</v>
      </c>
      <c r="G634" s="392" t="e">
        <f>IF(AND(C634&lt;&gt;"",SUM(G$33:G633)&lt;E$24),$E$24/$E$29,0)</f>
        <v>#N/A</v>
      </c>
      <c r="H634" s="392">
        <f t="shared" si="67"/>
        <v>0</v>
      </c>
      <c r="I634" s="392">
        <f t="shared" si="69"/>
        <v>0</v>
      </c>
      <c r="J634" s="364" t="str">
        <f t="shared" si="68"/>
        <v>2072–2073</v>
      </c>
      <c r="L634" s="389"/>
      <c r="N634" s="387"/>
      <c r="Q634" s="385"/>
    </row>
    <row r="635" spans="1:17" ht="20.25" customHeight="1" x14ac:dyDescent="0.2">
      <c r="A635" s="395">
        <v>63068</v>
      </c>
      <c r="B635" s="383">
        <f t="shared" si="64"/>
        <v>0</v>
      </c>
      <c r="C635" s="384"/>
      <c r="D635" s="392">
        <f t="shared" si="65"/>
        <v>0</v>
      </c>
      <c r="E635" s="393">
        <f t="shared" si="63"/>
        <v>0</v>
      </c>
      <c r="F635" s="392">
        <f t="shared" si="66"/>
        <v>0</v>
      </c>
      <c r="G635" s="392" t="e">
        <f>IF(AND(C635&lt;&gt;"",SUM(G$33:G634)&lt;E$24),$E$24/$E$29,0)</f>
        <v>#N/A</v>
      </c>
      <c r="H635" s="392">
        <f t="shared" si="67"/>
        <v>0</v>
      </c>
      <c r="I635" s="392">
        <f t="shared" si="69"/>
        <v>0</v>
      </c>
      <c r="J635" s="364" t="str">
        <f t="shared" si="68"/>
        <v>2072–2073</v>
      </c>
      <c r="L635" s="389"/>
      <c r="N635" s="387"/>
      <c r="Q635" s="385"/>
    </row>
    <row r="636" spans="1:17" ht="20.25" customHeight="1" x14ac:dyDescent="0.2">
      <c r="A636" s="395">
        <v>63098</v>
      </c>
      <c r="B636" s="383">
        <f t="shared" si="64"/>
        <v>0</v>
      </c>
      <c r="C636" s="384"/>
      <c r="D636" s="392">
        <f t="shared" si="65"/>
        <v>0</v>
      </c>
      <c r="E636" s="393">
        <f t="shared" si="63"/>
        <v>0</v>
      </c>
      <c r="F636" s="392">
        <f t="shared" si="66"/>
        <v>0</v>
      </c>
      <c r="G636" s="392" t="e">
        <f>IF(AND(C636&lt;&gt;"",SUM(G$33:G635)&lt;E$24),$E$24/$E$29,0)</f>
        <v>#N/A</v>
      </c>
      <c r="H636" s="392">
        <f t="shared" si="67"/>
        <v>0</v>
      </c>
      <c r="I636" s="392">
        <f t="shared" si="69"/>
        <v>0</v>
      </c>
      <c r="J636" s="364" t="str">
        <f t="shared" si="68"/>
        <v>2072–2073</v>
      </c>
      <c r="L636" s="389"/>
      <c r="N636" s="387"/>
      <c r="Q636" s="385"/>
    </row>
    <row r="637" spans="1:17" ht="20.25" customHeight="1" x14ac:dyDescent="0.2">
      <c r="A637" s="395">
        <v>63129</v>
      </c>
      <c r="B637" s="383">
        <f t="shared" si="64"/>
        <v>0</v>
      </c>
      <c r="C637" s="384"/>
      <c r="D637" s="392">
        <f t="shared" si="65"/>
        <v>0</v>
      </c>
      <c r="E637" s="393">
        <f t="shared" si="63"/>
        <v>0</v>
      </c>
      <c r="F637" s="392">
        <f t="shared" si="66"/>
        <v>0</v>
      </c>
      <c r="G637" s="392" t="e">
        <f>IF(AND(C637&lt;&gt;"",SUM(G$33:G636)&lt;E$24),$E$24/$E$29,0)</f>
        <v>#N/A</v>
      </c>
      <c r="H637" s="392">
        <f t="shared" si="67"/>
        <v>0</v>
      </c>
      <c r="I637" s="392">
        <f t="shared" si="69"/>
        <v>0</v>
      </c>
      <c r="J637" s="364" t="str">
        <f t="shared" si="68"/>
        <v>2072–2073</v>
      </c>
      <c r="L637" s="389"/>
      <c r="N637" s="387"/>
      <c r="Q637" s="385"/>
    </row>
    <row r="638" spans="1:17" ht="20.25" customHeight="1" x14ac:dyDescent="0.2">
      <c r="A638" s="395">
        <v>63159</v>
      </c>
      <c r="B638" s="383">
        <f t="shared" si="64"/>
        <v>0</v>
      </c>
      <c r="C638" s="384"/>
      <c r="D638" s="392">
        <f t="shared" si="65"/>
        <v>0</v>
      </c>
      <c r="E638" s="393">
        <f t="shared" si="63"/>
        <v>0</v>
      </c>
      <c r="F638" s="392">
        <f t="shared" si="66"/>
        <v>0</v>
      </c>
      <c r="G638" s="392" t="e">
        <f>IF(AND(C638&lt;&gt;"",SUM(G$33:G637)&lt;E$24),$E$24/$E$29,0)</f>
        <v>#N/A</v>
      </c>
      <c r="H638" s="392">
        <f t="shared" si="67"/>
        <v>0</v>
      </c>
      <c r="I638" s="392">
        <f t="shared" si="69"/>
        <v>0</v>
      </c>
      <c r="J638" s="364" t="str">
        <f t="shared" si="68"/>
        <v>2072–2073</v>
      </c>
      <c r="L638" s="389"/>
      <c r="N638" s="387"/>
      <c r="Q638" s="385"/>
    </row>
    <row r="639" spans="1:17" ht="20.25" customHeight="1" x14ac:dyDescent="0.2">
      <c r="A639" s="395">
        <v>63190</v>
      </c>
      <c r="B639" s="383">
        <f t="shared" si="64"/>
        <v>0</v>
      </c>
      <c r="C639" s="384"/>
      <c r="D639" s="392">
        <f t="shared" si="65"/>
        <v>0</v>
      </c>
      <c r="E639" s="393">
        <f t="shared" si="63"/>
        <v>0</v>
      </c>
      <c r="F639" s="392">
        <f t="shared" si="66"/>
        <v>0</v>
      </c>
      <c r="G639" s="392" t="e">
        <f>IF(AND(C639&lt;&gt;"",SUM(G$33:G638)&lt;E$24),$E$24/$E$29,0)</f>
        <v>#N/A</v>
      </c>
      <c r="H639" s="392">
        <f t="shared" si="67"/>
        <v>0</v>
      </c>
      <c r="I639" s="392">
        <f t="shared" si="69"/>
        <v>0</v>
      </c>
      <c r="J639" s="364" t="str">
        <f t="shared" si="68"/>
        <v>2072–2073</v>
      </c>
      <c r="L639" s="389"/>
      <c r="N639" s="387"/>
      <c r="Q639" s="385"/>
    </row>
    <row r="640" spans="1:17" ht="20.25" customHeight="1" x14ac:dyDescent="0.2">
      <c r="A640" s="395">
        <v>63221</v>
      </c>
      <c r="B640" s="383">
        <f t="shared" si="64"/>
        <v>0</v>
      </c>
      <c r="C640" s="384"/>
      <c r="D640" s="392">
        <f t="shared" si="65"/>
        <v>0</v>
      </c>
      <c r="E640" s="393">
        <f t="shared" si="63"/>
        <v>0</v>
      </c>
      <c r="F640" s="392">
        <f t="shared" si="66"/>
        <v>0</v>
      </c>
      <c r="G640" s="392" t="e">
        <f>IF(AND(C640&lt;&gt;"",SUM(G$33:G639)&lt;E$24),$E$24/$E$29,0)</f>
        <v>#N/A</v>
      </c>
      <c r="H640" s="392">
        <f t="shared" si="67"/>
        <v>0</v>
      </c>
      <c r="I640" s="392">
        <f t="shared" si="69"/>
        <v>0</v>
      </c>
      <c r="J640" s="364" t="str">
        <f t="shared" si="68"/>
        <v>2072–2073</v>
      </c>
      <c r="L640" s="389"/>
      <c r="N640" s="387"/>
      <c r="Q640" s="385"/>
    </row>
    <row r="641" spans="1:17" ht="20.25" customHeight="1" x14ac:dyDescent="0.2">
      <c r="A641" s="395">
        <v>63249</v>
      </c>
      <c r="B641" s="383">
        <f t="shared" si="64"/>
        <v>0</v>
      </c>
      <c r="C641" s="384"/>
      <c r="D641" s="392">
        <f t="shared" si="65"/>
        <v>0</v>
      </c>
      <c r="E641" s="393">
        <f t="shared" si="63"/>
        <v>0</v>
      </c>
      <c r="F641" s="392">
        <f t="shared" si="66"/>
        <v>0</v>
      </c>
      <c r="G641" s="392" t="e">
        <f>IF(AND(C641&lt;&gt;"",SUM(G$33:G640)&lt;E$24),$E$24/$E$29,0)</f>
        <v>#N/A</v>
      </c>
      <c r="H641" s="392">
        <f t="shared" si="67"/>
        <v>0</v>
      </c>
      <c r="I641" s="392">
        <f t="shared" si="69"/>
        <v>0</v>
      </c>
      <c r="J641" s="364" t="str">
        <f t="shared" si="68"/>
        <v>2072–2073</v>
      </c>
      <c r="L641" s="389"/>
      <c r="N641" s="387"/>
      <c r="Q641" s="385"/>
    </row>
    <row r="642" spans="1:17" ht="20.25" customHeight="1" x14ac:dyDescent="0.2">
      <c r="A642" s="395">
        <v>63280</v>
      </c>
      <c r="B642" s="383">
        <f t="shared" si="64"/>
        <v>0</v>
      </c>
      <c r="C642" s="384"/>
      <c r="D642" s="392">
        <f t="shared" si="65"/>
        <v>0</v>
      </c>
      <c r="E642" s="393">
        <f t="shared" si="63"/>
        <v>0</v>
      </c>
      <c r="F642" s="392">
        <f t="shared" si="66"/>
        <v>0</v>
      </c>
      <c r="G642" s="392" t="e">
        <f>IF(AND(C642&lt;&gt;"",SUM(G$33:G641)&lt;E$24),$E$24/$E$29,0)</f>
        <v>#N/A</v>
      </c>
      <c r="H642" s="392">
        <f t="shared" si="67"/>
        <v>0</v>
      </c>
      <c r="I642" s="392">
        <f t="shared" si="69"/>
        <v>0</v>
      </c>
      <c r="J642" s="364" t="str">
        <f t="shared" si="68"/>
        <v>2072–2073</v>
      </c>
      <c r="L642" s="389"/>
      <c r="N642" s="387"/>
      <c r="Q642" s="385"/>
    </row>
    <row r="643" spans="1:17" ht="20.25" customHeight="1" x14ac:dyDescent="0.2">
      <c r="A643" s="395">
        <v>63310</v>
      </c>
      <c r="B643" s="383">
        <f t="shared" si="64"/>
        <v>0</v>
      </c>
      <c r="C643" s="384"/>
      <c r="D643" s="392">
        <f t="shared" si="65"/>
        <v>0</v>
      </c>
      <c r="E643" s="393">
        <f t="shared" si="63"/>
        <v>0</v>
      </c>
      <c r="F643" s="392">
        <f t="shared" si="66"/>
        <v>0</v>
      </c>
      <c r="G643" s="392" t="e">
        <f>IF(AND(C643&lt;&gt;"",SUM(G$33:G642)&lt;E$24),$E$24/$E$29,0)</f>
        <v>#N/A</v>
      </c>
      <c r="H643" s="392">
        <f t="shared" si="67"/>
        <v>0</v>
      </c>
      <c r="I643" s="392">
        <f t="shared" si="69"/>
        <v>0</v>
      </c>
      <c r="J643" s="364" t="str">
        <f t="shared" si="68"/>
        <v>2072–2073</v>
      </c>
      <c r="L643" s="389"/>
      <c r="N643" s="387"/>
      <c r="Q643" s="385"/>
    </row>
    <row r="644" spans="1:17" ht="20.25" customHeight="1" x14ac:dyDescent="0.2">
      <c r="A644" s="395">
        <v>63341</v>
      </c>
      <c r="B644" s="383">
        <f t="shared" si="64"/>
        <v>0</v>
      </c>
      <c r="C644" s="384"/>
      <c r="D644" s="392">
        <f t="shared" si="65"/>
        <v>0</v>
      </c>
      <c r="E644" s="393">
        <f t="shared" si="63"/>
        <v>0</v>
      </c>
      <c r="F644" s="392">
        <f t="shared" si="66"/>
        <v>0</v>
      </c>
      <c r="G644" s="392" t="e">
        <f>IF(AND(C644&lt;&gt;"",SUM(G$33:G643)&lt;E$24),$E$24/$E$29,0)</f>
        <v>#N/A</v>
      </c>
      <c r="H644" s="392">
        <f t="shared" si="67"/>
        <v>0</v>
      </c>
      <c r="I644" s="392">
        <f t="shared" si="69"/>
        <v>0</v>
      </c>
      <c r="J644" s="364" t="str">
        <f t="shared" si="68"/>
        <v>2072–2073</v>
      </c>
      <c r="L644" s="389"/>
      <c r="N644" s="387"/>
      <c r="Q644" s="385"/>
    </row>
    <row r="645" spans="1:17" ht="20.25" customHeight="1" x14ac:dyDescent="0.2">
      <c r="A645" s="395">
        <v>63371</v>
      </c>
      <c r="B645" s="383">
        <f t="shared" si="64"/>
        <v>0</v>
      </c>
      <c r="C645" s="384"/>
      <c r="D645" s="392">
        <f t="shared" si="65"/>
        <v>0</v>
      </c>
      <c r="E645" s="393">
        <f t="shared" si="63"/>
        <v>0</v>
      </c>
      <c r="F645" s="392">
        <f t="shared" si="66"/>
        <v>0</v>
      </c>
      <c r="G645" s="392" t="e">
        <f>IF(AND(C645&lt;&gt;"",SUM(G$33:G644)&lt;E$24),$E$24/$E$29,0)</f>
        <v>#N/A</v>
      </c>
      <c r="H645" s="392">
        <f t="shared" si="67"/>
        <v>0</v>
      </c>
      <c r="I645" s="392">
        <f t="shared" si="69"/>
        <v>0</v>
      </c>
      <c r="J645" s="364" t="str">
        <f t="shared" si="68"/>
        <v>2073–2074</v>
      </c>
      <c r="L645" s="389"/>
      <c r="N645" s="387"/>
      <c r="Q645" s="385"/>
    </row>
    <row r="646" spans="1:17" ht="20.25" customHeight="1" x14ac:dyDescent="0.2">
      <c r="A646" s="395">
        <v>63402</v>
      </c>
      <c r="B646" s="383">
        <f t="shared" si="64"/>
        <v>0</v>
      </c>
      <c r="C646" s="384"/>
      <c r="D646" s="392">
        <f t="shared" si="65"/>
        <v>0</v>
      </c>
      <c r="E646" s="393">
        <f t="shared" si="63"/>
        <v>0</v>
      </c>
      <c r="F646" s="392">
        <f t="shared" si="66"/>
        <v>0</v>
      </c>
      <c r="G646" s="392" t="e">
        <f>IF(AND(C646&lt;&gt;"",SUM(G$33:G645)&lt;E$24),$E$24/$E$29,0)</f>
        <v>#N/A</v>
      </c>
      <c r="H646" s="392">
        <f t="shared" si="67"/>
        <v>0</v>
      </c>
      <c r="I646" s="392">
        <f t="shared" si="69"/>
        <v>0</v>
      </c>
      <c r="J646" s="364" t="str">
        <f t="shared" si="68"/>
        <v>2073–2074</v>
      </c>
      <c r="L646" s="389"/>
      <c r="N646" s="387"/>
      <c r="Q646" s="385"/>
    </row>
    <row r="647" spans="1:17" ht="20.25" customHeight="1" x14ac:dyDescent="0.2">
      <c r="A647" s="395">
        <v>63433</v>
      </c>
      <c r="B647" s="383">
        <f t="shared" si="64"/>
        <v>0</v>
      </c>
      <c r="C647" s="384"/>
      <c r="D647" s="392">
        <f t="shared" si="65"/>
        <v>0</v>
      </c>
      <c r="E647" s="393">
        <f t="shared" si="63"/>
        <v>0</v>
      </c>
      <c r="F647" s="392">
        <f t="shared" si="66"/>
        <v>0</v>
      </c>
      <c r="G647" s="392" t="e">
        <f>IF(AND(C647&lt;&gt;"",SUM(G$33:G646)&lt;E$24),$E$24/$E$29,0)</f>
        <v>#N/A</v>
      </c>
      <c r="H647" s="392">
        <f t="shared" si="67"/>
        <v>0</v>
      </c>
      <c r="I647" s="392">
        <f t="shared" si="69"/>
        <v>0</v>
      </c>
      <c r="J647" s="364" t="str">
        <f t="shared" si="68"/>
        <v>2073–2074</v>
      </c>
      <c r="L647" s="389"/>
      <c r="N647" s="387"/>
      <c r="Q647" s="385"/>
    </row>
    <row r="648" spans="1:17" ht="20.25" customHeight="1" x14ac:dyDescent="0.2">
      <c r="A648" s="395">
        <v>63463</v>
      </c>
      <c r="B648" s="383">
        <f t="shared" si="64"/>
        <v>0</v>
      </c>
      <c r="C648" s="384"/>
      <c r="D648" s="392">
        <f t="shared" si="65"/>
        <v>0</v>
      </c>
      <c r="E648" s="393">
        <f t="shared" si="63"/>
        <v>0</v>
      </c>
      <c r="F648" s="392">
        <f t="shared" si="66"/>
        <v>0</v>
      </c>
      <c r="G648" s="392" t="e">
        <f>IF(AND(C648&lt;&gt;"",SUM(G$33:G647)&lt;E$24),$E$24/$E$29,0)</f>
        <v>#N/A</v>
      </c>
      <c r="H648" s="392">
        <f t="shared" si="67"/>
        <v>0</v>
      </c>
      <c r="I648" s="392">
        <f t="shared" si="69"/>
        <v>0</v>
      </c>
      <c r="J648" s="364" t="str">
        <f t="shared" si="68"/>
        <v>2073–2074</v>
      </c>
      <c r="L648" s="389"/>
      <c r="N648" s="387"/>
      <c r="Q648" s="385"/>
    </row>
    <row r="649" spans="1:17" ht="20.25" customHeight="1" x14ac:dyDescent="0.2">
      <c r="A649" s="395">
        <v>63494</v>
      </c>
      <c r="B649" s="383">
        <f t="shared" si="64"/>
        <v>0</v>
      </c>
      <c r="C649" s="384"/>
      <c r="D649" s="392">
        <f t="shared" si="65"/>
        <v>0</v>
      </c>
      <c r="E649" s="393">
        <f t="shared" si="63"/>
        <v>0</v>
      </c>
      <c r="F649" s="392">
        <f t="shared" si="66"/>
        <v>0</v>
      </c>
      <c r="G649" s="392" t="e">
        <f>IF(AND(C649&lt;&gt;"",SUM(G$33:G648)&lt;E$24),$E$24/$E$29,0)</f>
        <v>#N/A</v>
      </c>
      <c r="H649" s="392">
        <f t="shared" si="67"/>
        <v>0</v>
      </c>
      <c r="I649" s="392">
        <f t="shared" si="69"/>
        <v>0</v>
      </c>
      <c r="J649" s="364" t="str">
        <f t="shared" si="68"/>
        <v>2073–2074</v>
      </c>
      <c r="L649" s="389"/>
      <c r="N649" s="387"/>
      <c r="Q649" s="385"/>
    </row>
    <row r="650" spans="1:17" ht="20.25" customHeight="1" x14ac:dyDescent="0.2">
      <c r="A650" s="395">
        <v>63524</v>
      </c>
      <c r="B650" s="383">
        <f t="shared" si="64"/>
        <v>0</v>
      </c>
      <c r="C650" s="384"/>
      <c r="D650" s="392">
        <f t="shared" si="65"/>
        <v>0</v>
      </c>
      <c r="E650" s="393">
        <f t="shared" si="63"/>
        <v>0</v>
      </c>
      <c r="F650" s="392">
        <f t="shared" si="66"/>
        <v>0</v>
      </c>
      <c r="G650" s="392" t="e">
        <f>IF(AND(C650&lt;&gt;"",SUM(G$33:G649)&lt;E$24),$E$24/$E$29,0)</f>
        <v>#N/A</v>
      </c>
      <c r="H650" s="392">
        <f t="shared" si="67"/>
        <v>0</v>
      </c>
      <c r="I650" s="392">
        <f t="shared" si="69"/>
        <v>0</v>
      </c>
      <c r="J650" s="364" t="str">
        <f t="shared" si="68"/>
        <v>2073–2074</v>
      </c>
      <c r="L650" s="389"/>
      <c r="N650" s="387"/>
      <c r="Q650" s="385"/>
    </row>
    <row r="651" spans="1:17" ht="20.25" customHeight="1" x14ac:dyDescent="0.2">
      <c r="A651" s="395">
        <v>63555</v>
      </c>
      <c r="B651" s="383">
        <f t="shared" si="64"/>
        <v>0</v>
      </c>
      <c r="C651" s="384"/>
      <c r="D651" s="392">
        <f t="shared" si="65"/>
        <v>0</v>
      </c>
      <c r="E651" s="393">
        <f t="shared" si="63"/>
        <v>0</v>
      </c>
      <c r="F651" s="392">
        <f t="shared" si="66"/>
        <v>0</v>
      </c>
      <c r="G651" s="392" t="e">
        <f>IF(AND(C651&lt;&gt;"",SUM(G$33:G650)&lt;E$24),$E$24/$E$29,0)</f>
        <v>#N/A</v>
      </c>
      <c r="H651" s="392">
        <f t="shared" si="67"/>
        <v>0</v>
      </c>
      <c r="I651" s="392">
        <f t="shared" si="69"/>
        <v>0</v>
      </c>
      <c r="J651" s="364" t="str">
        <f t="shared" si="68"/>
        <v>2073–2074</v>
      </c>
      <c r="L651" s="389"/>
      <c r="N651" s="387"/>
      <c r="Q651" s="385"/>
    </row>
    <row r="652" spans="1:17" ht="20.25" customHeight="1" x14ac:dyDescent="0.2">
      <c r="A652" s="395">
        <v>63586</v>
      </c>
      <c r="B652" s="383">
        <f t="shared" si="64"/>
        <v>0</v>
      </c>
      <c r="C652" s="384"/>
      <c r="D652" s="392">
        <f t="shared" si="65"/>
        <v>0</v>
      </c>
      <c r="E652" s="393">
        <f t="shared" si="63"/>
        <v>0</v>
      </c>
      <c r="F652" s="392">
        <f t="shared" si="66"/>
        <v>0</v>
      </c>
      <c r="G652" s="392" t="e">
        <f>IF(AND(C652&lt;&gt;"",SUM(G$33:G651)&lt;E$24),$E$24/$E$29,0)</f>
        <v>#N/A</v>
      </c>
      <c r="H652" s="392">
        <f t="shared" si="67"/>
        <v>0</v>
      </c>
      <c r="I652" s="392">
        <f t="shared" si="69"/>
        <v>0</v>
      </c>
      <c r="J652" s="364" t="str">
        <f t="shared" si="68"/>
        <v>2073–2074</v>
      </c>
      <c r="L652" s="389"/>
      <c r="N652" s="387"/>
      <c r="Q652" s="385"/>
    </row>
    <row r="653" spans="1:17" ht="20.25" customHeight="1" x14ac:dyDescent="0.2">
      <c r="A653" s="395">
        <v>63614</v>
      </c>
      <c r="B653" s="383">
        <f t="shared" si="64"/>
        <v>0</v>
      </c>
      <c r="C653" s="384"/>
      <c r="D653" s="392">
        <f t="shared" si="65"/>
        <v>0</v>
      </c>
      <c r="E653" s="393">
        <f t="shared" si="63"/>
        <v>0</v>
      </c>
      <c r="F653" s="392">
        <f t="shared" si="66"/>
        <v>0</v>
      </c>
      <c r="G653" s="392" t="e">
        <f>IF(AND(C653&lt;&gt;"",SUM(G$33:G652)&lt;E$24),$E$24/$E$29,0)</f>
        <v>#N/A</v>
      </c>
      <c r="H653" s="392">
        <f t="shared" si="67"/>
        <v>0</v>
      </c>
      <c r="I653" s="392">
        <f t="shared" si="69"/>
        <v>0</v>
      </c>
      <c r="J653" s="364" t="str">
        <f t="shared" si="68"/>
        <v>2073–2074</v>
      </c>
      <c r="L653" s="389"/>
      <c r="N653" s="387"/>
      <c r="Q653" s="385"/>
    </row>
    <row r="654" spans="1:17" ht="20.25" customHeight="1" x14ac:dyDescent="0.2">
      <c r="A654" s="395">
        <v>63645</v>
      </c>
      <c r="B654" s="383">
        <f t="shared" si="64"/>
        <v>0</v>
      </c>
      <c r="C654" s="384"/>
      <c r="D654" s="392">
        <f t="shared" si="65"/>
        <v>0</v>
      </c>
      <c r="E654" s="393">
        <f t="shared" si="63"/>
        <v>0</v>
      </c>
      <c r="F654" s="392">
        <f t="shared" si="66"/>
        <v>0</v>
      </c>
      <c r="G654" s="392" t="e">
        <f>IF(AND(C654&lt;&gt;"",SUM(G$33:G653)&lt;E$24),$E$24/$E$29,0)</f>
        <v>#N/A</v>
      </c>
      <c r="H654" s="392">
        <f t="shared" si="67"/>
        <v>0</v>
      </c>
      <c r="I654" s="392">
        <f t="shared" si="69"/>
        <v>0</v>
      </c>
      <c r="J654" s="364" t="str">
        <f t="shared" si="68"/>
        <v>2073–2074</v>
      </c>
      <c r="L654" s="389"/>
      <c r="N654" s="387"/>
      <c r="Q654" s="385"/>
    </row>
    <row r="655" spans="1:17" ht="20.25" customHeight="1" x14ac:dyDescent="0.2">
      <c r="A655" s="395">
        <v>63675</v>
      </c>
      <c r="B655" s="383">
        <f t="shared" si="64"/>
        <v>0</v>
      </c>
      <c r="C655" s="384"/>
      <c r="D655" s="392">
        <f t="shared" si="65"/>
        <v>0</v>
      </c>
      <c r="E655" s="393">
        <f t="shared" si="63"/>
        <v>0</v>
      </c>
      <c r="F655" s="392">
        <f t="shared" si="66"/>
        <v>0</v>
      </c>
      <c r="G655" s="392" t="e">
        <f>IF(AND(C655&lt;&gt;"",SUM(G$33:G654)&lt;E$24),$E$24/$E$29,0)</f>
        <v>#N/A</v>
      </c>
      <c r="H655" s="392">
        <f t="shared" si="67"/>
        <v>0</v>
      </c>
      <c r="I655" s="392">
        <f t="shared" si="69"/>
        <v>0</v>
      </c>
      <c r="J655" s="364" t="str">
        <f t="shared" si="68"/>
        <v>2073–2074</v>
      </c>
      <c r="L655" s="389"/>
      <c r="N655" s="387"/>
      <c r="Q655" s="385"/>
    </row>
    <row r="656" spans="1:17" ht="20.25" customHeight="1" x14ac:dyDescent="0.2">
      <c r="A656" s="395">
        <v>63706</v>
      </c>
      <c r="B656" s="383">
        <f t="shared" si="64"/>
        <v>0</v>
      </c>
      <c r="C656" s="384"/>
      <c r="D656" s="392">
        <f t="shared" si="65"/>
        <v>0</v>
      </c>
      <c r="E656" s="393">
        <f t="shared" si="63"/>
        <v>0</v>
      </c>
      <c r="F656" s="392">
        <f t="shared" si="66"/>
        <v>0</v>
      </c>
      <c r="G656" s="392" t="e">
        <f>IF(AND(C656&lt;&gt;"",SUM(G$33:G655)&lt;E$24),$E$24/$E$29,0)</f>
        <v>#N/A</v>
      </c>
      <c r="H656" s="392">
        <f t="shared" si="67"/>
        <v>0</v>
      </c>
      <c r="I656" s="392">
        <f t="shared" si="69"/>
        <v>0</v>
      </c>
      <c r="J656" s="364" t="str">
        <f t="shared" si="68"/>
        <v>2073–2074</v>
      </c>
      <c r="L656" s="389"/>
      <c r="N656" s="387"/>
      <c r="Q656" s="385"/>
    </row>
    <row r="657" spans="1:17" ht="20.25" customHeight="1" x14ac:dyDescent="0.2">
      <c r="A657" s="395">
        <v>63736</v>
      </c>
      <c r="B657" s="383">
        <f t="shared" si="64"/>
        <v>0</v>
      </c>
      <c r="C657" s="384"/>
      <c r="D657" s="392">
        <f t="shared" si="65"/>
        <v>0</v>
      </c>
      <c r="E657" s="393">
        <f t="shared" si="63"/>
        <v>0</v>
      </c>
      <c r="F657" s="392">
        <f t="shared" si="66"/>
        <v>0</v>
      </c>
      <c r="G657" s="392" t="e">
        <f>IF(AND(C657&lt;&gt;"",SUM(G$33:G656)&lt;E$24),$E$24/$E$29,0)</f>
        <v>#N/A</v>
      </c>
      <c r="H657" s="392">
        <f t="shared" si="67"/>
        <v>0</v>
      </c>
      <c r="I657" s="392">
        <f t="shared" si="69"/>
        <v>0</v>
      </c>
      <c r="J657" s="364" t="str">
        <f t="shared" si="68"/>
        <v>2074–2075</v>
      </c>
      <c r="L657" s="389"/>
      <c r="N657" s="387"/>
      <c r="Q657" s="385"/>
    </row>
    <row r="658" spans="1:17" ht="20.25" customHeight="1" x14ac:dyDescent="0.2">
      <c r="A658" s="395">
        <v>63767</v>
      </c>
      <c r="B658" s="383">
        <f t="shared" si="64"/>
        <v>0</v>
      </c>
      <c r="C658" s="384"/>
      <c r="D658" s="392">
        <f t="shared" si="65"/>
        <v>0</v>
      </c>
      <c r="E658" s="393">
        <f t="shared" si="63"/>
        <v>0</v>
      </c>
      <c r="F658" s="392">
        <f t="shared" si="66"/>
        <v>0</v>
      </c>
      <c r="G658" s="392" t="e">
        <f>IF(AND(C658&lt;&gt;"",SUM(G$33:G657)&lt;E$24),$E$24/$E$29,0)</f>
        <v>#N/A</v>
      </c>
      <c r="H658" s="392">
        <f t="shared" si="67"/>
        <v>0</v>
      </c>
      <c r="I658" s="392">
        <f t="shared" si="69"/>
        <v>0</v>
      </c>
      <c r="J658" s="364" t="str">
        <f t="shared" si="68"/>
        <v>2074–2075</v>
      </c>
      <c r="L658" s="389"/>
      <c r="N658" s="387"/>
      <c r="Q658" s="385"/>
    </row>
    <row r="659" spans="1:17" ht="20.25" customHeight="1" x14ac:dyDescent="0.2">
      <c r="A659" s="395">
        <v>63798</v>
      </c>
      <c r="B659" s="383">
        <f t="shared" si="64"/>
        <v>0</v>
      </c>
      <c r="C659" s="384"/>
      <c r="D659" s="392">
        <f t="shared" si="65"/>
        <v>0</v>
      </c>
      <c r="E659" s="393">
        <f t="shared" si="63"/>
        <v>0</v>
      </c>
      <c r="F659" s="392">
        <f t="shared" si="66"/>
        <v>0</v>
      </c>
      <c r="G659" s="392" t="e">
        <f>IF(AND(C659&lt;&gt;"",SUM(G$33:G658)&lt;E$24),$E$24/$E$29,0)</f>
        <v>#N/A</v>
      </c>
      <c r="H659" s="392">
        <f t="shared" si="67"/>
        <v>0</v>
      </c>
      <c r="I659" s="392">
        <f t="shared" si="69"/>
        <v>0</v>
      </c>
      <c r="J659" s="364" t="str">
        <f t="shared" si="68"/>
        <v>2074–2075</v>
      </c>
      <c r="L659" s="389"/>
      <c r="N659" s="387"/>
      <c r="Q659" s="385"/>
    </row>
    <row r="660" spans="1:17" ht="20.25" customHeight="1" x14ac:dyDescent="0.2">
      <c r="A660" s="395">
        <v>63828</v>
      </c>
      <c r="B660" s="383">
        <f t="shared" si="64"/>
        <v>0</v>
      </c>
      <c r="C660" s="384"/>
      <c r="D660" s="392">
        <f t="shared" si="65"/>
        <v>0</v>
      </c>
      <c r="E660" s="393">
        <f t="shared" si="63"/>
        <v>0</v>
      </c>
      <c r="F660" s="392">
        <f t="shared" si="66"/>
        <v>0</v>
      </c>
      <c r="G660" s="392" t="e">
        <f>IF(AND(C660&lt;&gt;"",SUM(G$33:G659)&lt;E$24),$E$24/$E$29,0)</f>
        <v>#N/A</v>
      </c>
      <c r="H660" s="392">
        <f t="shared" si="67"/>
        <v>0</v>
      </c>
      <c r="I660" s="392">
        <f t="shared" si="69"/>
        <v>0</v>
      </c>
      <c r="J660" s="364" t="str">
        <f t="shared" si="68"/>
        <v>2074–2075</v>
      </c>
      <c r="L660" s="389"/>
      <c r="N660" s="387"/>
      <c r="Q660" s="385"/>
    </row>
    <row r="661" spans="1:17" ht="20.25" customHeight="1" x14ac:dyDescent="0.2">
      <c r="A661" s="395">
        <v>63859</v>
      </c>
      <c r="B661" s="383">
        <f t="shared" si="64"/>
        <v>0</v>
      </c>
      <c r="C661" s="384"/>
      <c r="D661" s="392">
        <f t="shared" si="65"/>
        <v>0</v>
      </c>
      <c r="E661" s="393">
        <f t="shared" si="63"/>
        <v>0</v>
      </c>
      <c r="F661" s="392">
        <f t="shared" si="66"/>
        <v>0</v>
      </c>
      <c r="G661" s="392" t="e">
        <f>IF(AND(C661&lt;&gt;"",SUM(G$33:G660)&lt;E$24),$E$24/$E$29,0)</f>
        <v>#N/A</v>
      </c>
      <c r="H661" s="392">
        <f t="shared" si="67"/>
        <v>0</v>
      </c>
      <c r="I661" s="392">
        <f t="shared" si="69"/>
        <v>0</v>
      </c>
      <c r="J661" s="364" t="str">
        <f t="shared" si="68"/>
        <v>2074–2075</v>
      </c>
      <c r="L661" s="389"/>
      <c r="N661" s="387"/>
      <c r="Q661" s="385"/>
    </row>
    <row r="662" spans="1:17" ht="20.25" customHeight="1" x14ac:dyDescent="0.2">
      <c r="A662" s="395">
        <v>63889</v>
      </c>
      <c r="B662" s="383">
        <f t="shared" si="64"/>
        <v>0</v>
      </c>
      <c r="C662" s="384"/>
      <c r="D662" s="392">
        <f t="shared" si="65"/>
        <v>0</v>
      </c>
      <c r="E662" s="393">
        <f t="shared" si="63"/>
        <v>0</v>
      </c>
      <c r="F662" s="392">
        <f t="shared" si="66"/>
        <v>0</v>
      </c>
      <c r="G662" s="392" t="e">
        <f>IF(AND(C662&lt;&gt;"",SUM(G$33:G661)&lt;E$24),$E$24/$E$29,0)</f>
        <v>#N/A</v>
      </c>
      <c r="H662" s="392">
        <f t="shared" si="67"/>
        <v>0</v>
      </c>
      <c r="I662" s="392">
        <f t="shared" si="69"/>
        <v>0</v>
      </c>
      <c r="J662" s="364" t="str">
        <f t="shared" si="68"/>
        <v>2074–2075</v>
      </c>
      <c r="L662" s="389"/>
      <c r="N662" s="387"/>
      <c r="Q662" s="385"/>
    </row>
    <row r="663" spans="1:17" ht="20.25" customHeight="1" x14ac:dyDescent="0.2">
      <c r="A663" s="395">
        <v>63920</v>
      </c>
      <c r="B663" s="383">
        <f t="shared" si="64"/>
        <v>0</v>
      </c>
      <c r="C663" s="384"/>
      <c r="D663" s="392">
        <f t="shared" si="65"/>
        <v>0</v>
      </c>
      <c r="E663" s="393">
        <f t="shared" si="63"/>
        <v>0</v>
      </c>
      <c r="F663" s="392">
        <f t="shared" si="66"/>
        <v>0</v>
      </c>
      <c r="G663" s="392" t="e">
        <f>IF(AND(C663&lt;&gt;"",SUM(G$33:G662)&lt;E$24),$E$24/$E$29,0)</f>
        <v>#N/A</v>
      </c>
      <c r="H663" s="392">
        <f t="shared" si="67"/>
        <v>0</v>
      </c>
      <c r="I663" s="392">
        <f t="shared" si="69"/>
        <v>0</v>
      </c>
      <c r="J663" s="364" t="str">
        <f t="shared" si="68"/>
        <v>2074–2075</v>
      </c>
      <c r="L663" s="389"/>
      <c r="N663" s="387"/>
      <c r="Q663" s="385"/>
    </row>
    <row r="664" spans="1:17" ht="20.25" customHeight="1" x14ac:dyDescent="0.2">
      <c r="A664" s="395">
        <v>63951</v>
      </c>
      <c r="B664" s="383">
        <f t="shared" si="64"/>
        <v>0</v>
      </c>
      <c r="C664" s="384"/>
      <c r="D664" s="392">
        <f t="shared" si="65"/>
        <v>0</v>
      </c>
      <c r="E664" s="393">
        <f t="shared" si="63"/>
        <v>0</v>
      </c>
      <c r="F664" s="392">
        <f t="shared" si="66"/>
        <v>0</v>
      </c>
      <c r="G664" s="392" t="e">
        <f>IF(AND(C664&lt;&gt;"",SUM(G$33:G663)&lt;E$24),$E$24/$E$29,0)</f>
        <v>#N/A</v>
      </c>
      <c r="H664" s="392">
        <f t="shared" si="67"/>
        <v>0</v>
      </c>
      <c r="I664" s="392">
        <f t="shared" si="69"/>
        <v>0</v>
      </c>
      <c r="J664" s="364" t="str">
        <f t="shared" si="68"/>
        <v>2074–2075</v>
      </c>
      <c r="L664" s="389"/>
      <c r="N664" s="387"/>
      <c r="Q664" s="385"/>
    </row>
    <row r="665" spans="1:17" ht="20.25" customHeight="1" x14ac:dyDescent="0.2">
      <c r="A665" s="395">
        <v>63979</v>
      </c>
      <c r="B665" s="383">
        <f t="shared" si="64"/>
        <v>0</v>
      </c>
      <c r="C665" s="384"/>
      <c r="D665" s="392">
        <f t="shared" si="65"/>
        <v>0</v>
      </c>
      <c r="E665" s="393">
        <f t="shared" si="63"/>
        <v>0</v>
      </c>
      <c r="F665" s="392">
        <f t="shared" si="66"/>
        <v>0</v>
      </c>
      <c r="G665" s="392" t="e">
        <f>IF(AND(C665&lt;&gt;"",SUM(G$33:G664)&lt;E$24),$E$24/$E$29,0)</f>
        <v>#N/A</v>
      </c>
      <c r="H665" s="392">
        <f t="shared" si="67"/>
        <v>0</v>
      </c>
      <c r="I665" s="392">
        <f t="shared" si="69"/>
        <v>0</v>
      </c>
      <c r="J665" s="364" t="str">
        <f t="shared" si="68"/>
        <v>2074–2075</v>
      </c>
      <c r="L665" s="389"/>
      <c r="N665" s="387"/>
      <c r="Q665" s="385"/>
    </row>
    <row r="666" spans="1:17" ht="20.25" customHeight="1" x14ac:dyDescent="0.2">
      <c r="A666" s="395">
        <v>64010</v>
      </c>
      <c r="B666" s="383">
        <f t="shared" si="64"/>
        <v>0</v>
      </c>
      <c r="C666" s="384"/>
      <c r="D666" s="392">
        <f t="shared" si="65"/>
        <v>0</v>
      </c>
      <c r="E666" s="393">
        <f t="shared" si="63"/>
        <v>0</v>
      </c>
      <c r="F666" s="392">
        <f t="shared" si="66"/>
        <v>0</v>
      </c>
      <c r="G666" s="392" t="e">
        <f>IF(AND(C666&lt;&gt;"",SUM(G$33:G665)&lt;E$24),$E$24/$E$29,0)</f>
        <v>#N/A</v>
      </c>
      <c r="H666" s="392">
        <f t="shared" si="67"/>
        <v>0</v>
      </c>
      <c r="I666" s="392">
        <f t="shared" si="69"/>
        <v>0</v>
      </c>
      <c r="J666" s="364" t="str">
        <f t="shared" si="68"/>
        <v>2074–2075</v>
      </c>
      <c r="L666" s="389"/>
      <c r="N666" s="387"/>
      <c r="Q666" s="385"/>
    </row>
    <row r="667" spans="1:17" ht="20.25" customHeight="1" x14ac:dyDescent="0.2">
      <c r="A667" s="395">
        <v>64040</v>
      </c>
      <c r="B667" s="383">
        <f t="shared" si="64"/>
        <v>0</v>
      </c>
      <c r="C667" s="384"/>
      <c r="D667" s="392">
        <f t="shared" si="65"/>
        <v>0</v>
      </c>
      <c r="E667" s="393">
        <f t="shared" si="63"/>
        <v>0</v>
      </c>
      <c r="F667" s="392">
        <f t="shared" si="66"/>
        <v>0</v>
      </c>
      <c r="G667" s="392" t="e">
        <f>IF(AND(C667&lt;&gt;"",SUM(G$33:G666)&lt;E$24),$E$24/$E$29,0)</f>
        <v>#N/A</v>
      </c>
      <c r="H667" s="392">
        <f t="shared" si="67"/>
        <v>0</v>
      </c>
      <c r="I667" s="392">
        <f t="shared" si="69"/>
        <v>0</v>
      </c>
      <c r="J667" s="364" t="str">
        <f t="shared" si="68"/>
        <v>2074–2075</v>
      </c>
      <c r="L667" s="389"/>
      <c r="N667" s="387"/>
      <c r="Q667" s="385"/>
    </row>
    <row r="668" spans="1:17" ht="20.25" customHeight="1" x14ac:dyDescent="0.2">
      <c r="A668" s="395">
        <v>64071</v>
      </c>
      <c r="B668" s="383">
        <f t="shared" si="64"/>
        <v>0</v>
      </c>
      <c r="C668" s="384"/>
      <c r="D668" s="392">
        <f t="shared" si="65"/>
        <v>0</v>
      </c>
      <c r="E668" s="393">
        <f t="shared" si="63"/>
        <v>0</v>
      </c>
      <c r="F668" s="392">
        <f t="shared" si="66"/>
        <v>0</v>
      </c>
      <c r="G668" s="392" t="e">
        <f>IF(AND(C668&lt;&gt;"",SUM(G$33:G667)&lt;E$24),$E$24/$E$29,0)</f>
        <v>#N/A</v>
      </c>
      <c r="H668" s="392">
        <f t="shared" si="67"/>
        <v>0</v>
      </c>
      <c r="I668" s="392">
        <f t="shared" si="69"/>
        <v>0</v>
      </c>
      <c r="J668" s="364" t="str">
        <f t="shared" si="68"/>
        <v>2074–2075</v>
      </c>
      <c r="L668" s="389"/>
      <c r="N668" s="387"/>
      <c r="Q668" s="385"/>
    </row>
    <row r="669" spans="1:17" ht="20.25" customHeight="1" x14ac:dyDescent="0.2">
      <c r="A669" s="395">
        <v>64101</v>
      </c>
      <c r="B669" s="383">
        <f t="shared" si="64"/>
        <v>0</v>
      </c>
      <c r="C669" s="384"/>
      <c r="D669" s="392">
        <f t="shared" si="65"/>
        <v>0</v>
      </c>
      <c r="E669" s="393">
        <f t="shared" si="63"/>
        <v>0</v>
      </c>
      <c r="F669" s="392">
        <f t="shared" si="66"/>
        <v>0</v>
      </c>
      <c r="G669" s="392" t="e">
        <f>IF(AND(C669&lt;&gt;"",SUM(G$33:G668)&lt;E$24),$E$24/$E$29,0)</f>
        <v>#N/A</v>
      </c>
      <c r="H669" s="392">
        <f t="shared" si="67"/>
        <v>0</v>
      </c>
      <c r="I669" s="392">
        <f t="shared" si="69"/>
        <v>0</v>
      </c>
      <c r="J669" s="364" t="str">
        <f t="shared" si="68"/>
        <v>2075–2076</v>
      </c>
      <c r="L669" s="389"/>
      <c r="N669" s="387"/>
      <c r="Q669" s="385"/>
    </row>
    <row r="670" spans="1:17" ht="20.25" customHeight="1" x14ac:dyDescent="0.2">
      <c r="A670" s="395">
        <v>64132</v>
      </c>
      <c r="B670" s="383">
        <f t="shared" si="64"/>
        <v>0</v>
      </c>
      <c r="C670" s="384"/>
      <c r="D670" s="392">
        <f t="shared" si="65"/>
        <v>0</v>
      </c>
      <c r="E670" s="393">
        <f t="shared" si="63"/>
        <v>0</v>
      </c>
      <c r="F670" s="392">
        <f t="shared" si="66"/>
        <v>0</v>
      </c>
      <c r="G670" s="392" t="e">
        <f>IF(AND(C670&lt;&gt;"",SUM(G$33:G669)&lt;E$24),$E$24/$E$29,0)</f>
        <v>#N/A</v>
      </c>
      <c r="H670" s="392">
        <f t="shared" si="67"/>
        <v>0</v>
      </c>
      <c r="I670" s="392">
        <f t="shared" si="69"/>
        <v>0</v>
      </c>
      <c r="J670" s="364" t="str">
        <f t="shared" si="68"/>
        <v>2075–2076</v>
      </c>
      <c r="L670" s="389"/>
      <c r="N670" s="387"/>
      <c r="Q670" s="385"/>
    </row>
    <row r="671" spans="1:17" ht="20.25" customHeight="1" x14ac:dyDescent="0.2">
      <c r="A671" s="395">
        <v>64163</v>
      </c>
      <c r="B671" s="383">
        <f t="shared" si="64"/>
        <v>0</v>
      </c>
      <c r="C671" s="384"/>
      <c r="D671" s="392">
        <f t="shared" si="65"/>
        <v>0</v>
      </c>
      <c r="E671" s="393">
        <f t="shared" si="63"/>
        <v>0</v>
      </c>
      <c r="F671" s="392">
        <f t="shared" si="66"/>
        <v>0</v>
      </c>
      <c r="G671" s="392" t="e">
        <f>IF(AND(C671&lt;&gt;"",SUM(G$33:G670)&lt;E$24),$E$24/$E$29,0)</f>
        <v>#N/A</v>
      </c>
      <c r="H671" s="392">
        <f t="shared" si="67"/>
        <v>0</v>
      </c>
      <c r="I671" s="392">
        <f t="shared" si="69"/>
        <v>0</v>
      </c>
      <c r="J671" s="364" t="str">
        <f t="shared" si="68"/>
        <v>2075–2076</v>
      </c>
      <c r="L671" s="389"/>
      <c r="N671" s="387"/>
      <c r="Q671" s="385"/>
    </row>
    <row r="672" spans="1:17" ht="20.25" customHeight="1" x14ac:dyDescent="0.2">
      <c r="A672" s="395">
        <v>64193</v>
      </c>
      <c r="B672" s="383">
        <f t="shared" si="64"/>
        <v>0</v>
      </c>
      <c r="C672" s="384"/>
      <c r="D672" s="392">
        <f t="shared" si="65"/>
        <v>0</v>
      </c>
      <c r="E672" s="393">
        <f t="shared" si="63"/>
        <v>0</v>
      </c>
      <c r="F672" s="392">
        <f t="shared" si="66"/>
        <v>0</v>
      </c>
      <c r="G672" s="392" t="e">
        <f>IF(AND(C672&lt;&gt;"",SUM(G$33:G671)&lt;E$24),$E$24/$E$29,0)</f>
        <v>#N/A</v>
      </c>
      <c r="H672" s="392">
        <f t="shared" si="67"/>
        <v>0</v>
      </c>
      <c r="I672" s="392">
        <f t="shared" si="69"/>
        <v>0</v>
      </c>
      <c r="J672" s="364" t="str">
        <f t="shared" si="68"/>
        <v>2075–2076</v>
      </c>
      <c r="L672" s="389"/>
      <c r="N672" s="387"/>
      <c r="Q672" s="385"/>
    </row>
    <row r="673" spans="1:17" ht="20.25" customHeight="1" x14ac:dyDescent="0.2">
      <c r="A673" s="395">
        <v>64224</v>
      </c>
      <c r="B673" s="383">
        <f t="shared" si="64"/>
        <v>0</v>
      </c>
      <c r="C673" s="384"/>
      <c r="D673" s="392">
        <f t="shared" si="65"/>
        <v>0</v>
      </c>
      <c r="E673" s="393">
        <f t="shared" ref="E673:E736" si="70">C673-D673</f>
        <v>0</v>
      </c>
      <c r="F673" s="392">
        <f t="shared" si="66"/>
        <v>0</v>
      </c>
      <c r="G673" s="392" t="e">
        <f>IF(AND(C673&lt;&gt;"",SUM(G$33:G672)&lt;E$24),$E$24/$E$29,0)</f>
        <v>#N/A</v>
      </c>
      <c r="H673" s="392">
        <f t="shared" si="67"/>
        <v>0</v>
      </c>
      <c r="I673" s="392">
        <f t="shared" si="69"/>
        <v>0</v>
      </c>
      <c r="J673" s="364" t="str">
        <f t="shared" si="68"/>
        <v>2075–2076</v>
      </c>
      <c r="L673" s="389"/>
      <c r="N673" s="387"/>
      <c r="Q673" s="385"/>
    </row>
    <row r="674" spans="1:17" ht="20.25" customHeight="1" x14ac:dyDescent="0.2">
      <c r="A674" s="395">
        <v>64254</v>
      </c>
      <c r="B674" s="383">
        <f t="shared" ref="B674:B737" si="71">IF(C674&gt;0,C674*-1,C674)</f>
        <v>0</v>
      </c>
      <c r="C674" s="384"/>
      <c r="D674" s="392">
        <f t="shared" ref="D674:D737" si="72">IF(C674="",0,IF($E$15="Beginning",IF(C673&lt;&gt;"",$F673*$E$7/12,0),IF(C673&lt;&gt;"",$F673*$E$7/12,$E$22*$E$7/12)))</f>
        <v>0</v>
      </c>
      <c r="E674" s="393">
        <f t="shared" si="70"/>
        <v>0</v>
      </c>
      <c r="F674" s="392">
        <f t="shared" ref="F674:F737" si="73">IF(C674="",0,IF(C673="",$E$22-E674,IF(C674&lt;&gt;"",F673-E674)))</f>
        <v>0</v>
      </c>
      <c r="G674" s="392" t="e">
        <f>IF(AND(C674&lt;&gt;"",SUM(G$33:G673)&lt;E$24),$E$24/$E$29,0)</f>
        <v>#N/A</v>
      </c>
      <c r="H674" s="392">
        <f t="shared" ref="H674:H737" si="74">IF(C674&lt;&gt;"",G674+H673,0)</f>
        <v>0</v>
      </c>
      <c r="I674" s="392">
        <f t="shared" si="69"/>
        <v>0</v>
      </c>
      <c r="J674" s="364" t="str">
        <f t="shared" ref="J674:J737" si="75">IF(OR(MONTH(A674)=1,MONTH(A674)=2,MONTH(A674)=3,MONTH(A674)=4,MONTH(A674)=5,MONTH(A674)=6),YEAR(A674)-1&amp;"–"&amp;YEAR(A674),YEAR(A674)&amp;"–"&amp;YEAR(A674)+1)</f>
        <v>2075–2076</v>
      </c>
      <c r="L674" s="389"/>
      <c r="N674" s="387"/>
      <c r="Q674" s="385"/>
    </row>
    <row r="675" spans="1:17" ht="20.25" customHeight="1" x14ac:dyDescent="0.2">
      <c r="A675" s="395">
        <v>64285</v>
      </c>
      <c r="B675" s="383">
        <f t="shared" si="71"/>
        <v>0</v>
      </c>
      <c r="C675" s="384"/>
      <c r="D675" s="392">
        <f t="shared" si="72"/>
        <v>0</v>
      </c>
      <c r="E675" s="393">
        <f t="shared" si="70"/>
        <v>0</v>
      </c>
      <c r="F675" s="392">
        <f t="shared" si="73"/>
        <v>0</v>
      </c>
      <c r="G675" s="392" t="e">
        <f>IF(AND(C675&lt;&gt;"",SUM(G$33:G674)&lt;E$24),$E$24/$E$29,0)</f>
        <v>#N/A</v>
      </c>
      <c r="H675" s="392">
        <f t="shared" si="74"/>
        <v>0</v>
      </c>
      <c r="I675" s="392">
        <f t="shared" si="69"/>
        <v>0</v>
      </c>
      <c r="J675" s="364" t="str">
        <f t="shared" si="75"/>
        <v>2075–2076</v>
      </c>
      <c r="L675" s="389"/>
      <c r="N675" s="387"/>
      <c r="Q675" s="385"/>
    </row>
    <row r="676" spans="1:17" ht="20.25" customHeight="1" x14ac:dyDescent="0.2">
      <c r="A676" s="395">
        <v>64316</v>
      </c>
      <c r="B676" s="383">
        <f t="shared" si="71"/>
        <v>0</v>
      </c>
      <c r="C676" s="384"/>
      <c r="D676" s="392">
        <f t="shared" si="72"/>
        <v>0</v>
      </c>
      <c r="E676" s="393">
        <f t="shared" si="70"/>
        <v>0</v>
      </c>
      <c r="F676" s="392">
        <f t="shared" si="73"/>
        <v>0</v>
      </c>
      <c r="G676" s="392" t="e">
        <f>IF(AND(C676&lt;&gt;"",SUM(G$33:G675)&lt;E$24),$E$24/$E$29,0)</f>
        <v>#N/A</v>
      </c>
      <c r="H676" s="392">
        <f t="shared" si="74"/>
        <v>0</v>
      </c>
      <c r="I676" s="392">
        <f t="shared" ref="I676:I739" si="76">IF(C676&lt;&gt;"",$E$24-H676,0)</f>
        <v>0</v>
      </c>
      <c r="J676" s="364" t="str">
        <f t="shared" si="75"/>
        <v>2075–2076</v>
      </c>
      <c r="L676" s="389"/>
      <c r="N676" s="387"/>
      <c r="Q676" s="385"/>
    </row>
    <row r="677" spans="1:17" ht="20.25" customHeight="1" x14ac:dyDescent="0.2">
      <c r="A677" s="395">
        <v>64345</v>
      </c>
      <c r="B677" s="383">
        <f t="shared" si="71"/>
        <v>0</v>
      </c>
      <c r="C677" s="384"/>
      <c r="D677" s="392">
        <f t="shared" si="72"/>
        <v>0</v>
      </c>
      <c r="E677" s="393">
        <f t="shared" si="70"/>
        <v>0</v>
      </c>
      <c r="F677" s="392">
        <f t="shared" si="73"/>
        <v>0</v>
      </c>
      <c r="G677" s="392" t="e">
        <f>IF(AND(C677&lt;&gt;"",SUM(G$33:G676)&lt;E$24),$E$24/$E$29,0)</f>
        <v>#N/A</v>
      </c>
      <c r="H677" s="392">
        <f t="shared" si="74"/>
        <v>0</v>
      </c>
      <c r="I677" s="392">
        <f t="shared" si="76"/>
        <v>0</v>
      </c>
      <c r="J677" s="364" t="str">
        <f t="shared" si="75"/>
        <v>2075–2076</v>
      </c>
      <c r="L677" s="389"/>
      <c r="N677" s="387"/>
      <c r="Q677" s="385"/>
    </row>
    <row r="678" spans="1:17" ht="20.25" customHeight="1" x14ac:dyDescent="0.2">
      <c r="A678" s="395">
        <v>64376</v>
      </c>
      <c r="B678" s="383">
        <f t="shared" si="71"/>
        <v>0</v>
      </c>
      <c r="C678" s="384"/>
      <c r="D678" s="392">
        <f t="shared" si="72"/>
        <v>0</v>
      </c>
      <c r="E678" s="393">
        <f t="shared" si="70"/>
        <v>0</v>
      </c>
      <c r="F678" s="392">
        <f t="shared" si="73"/>
        <v>0</v>
      </c>
      <c r="G678" s="392" t="e">
        <f>IF(AND(C678&lt;&gt;"",SUM(G$33:G677)&lt;E$24),$E$24/$E$29,0)</f>
        <v>#N/A</v>
      </c>
      <c r="H678" s="392">
        <f t="shared" si="74"/>
        <v>0</v>
      </c>
      <c r="I678" s="392">
        <f t="shared" si="76"/>
        <v>0</v>
      </c>
      <c r="J678" s="364" t="str">
        <f t="shared" si="75"/>
        <v>2075–2076</v>
      </c>
      <c r="L678" s="389"/>
      <c r="N678" s="387"/>
      <c r="Q678" s="385"/>
    </row>
    <row r="679" spans="1:17" ht="20.25" customHeight="1" x14ac:dyDescent="0.2">
      <c r="A679" s="395">
        <v>64406</v>
      </c>
      <c r="B679" s="383">
        <f t="shared" si="71"/>
        <v>0</v>
      </c>
      <c r="C679" s="384"/>
      <c r="D679" s="392">
        <f t="shared" si="72"/>
        <v>0</v>
      </c>
      <c r="E679" s="393">
        <f t="shared" si="70"/>
        <v>0</v>
      </c>
      <c r="F679" s="392">
        <f t="shared" si="73"/>
        <v>0</v>
      </c>
      <c r="G679" s="392" t="e">
        <f>IF(AND(C679&lt;&gt;"",SUM(G$33:G678)&lt;E$24),$E$24/$E$29,0)</f>
        <v>#N/A</v>
      </c>
      <c r="H679" s="392">
        <f t="shared" si="74"/>
        <v>0</v>
      </c>
      <c r="I679" s="392">
        <f t="shared" si="76"/>
        <v>0</v>
      </c>
      <c r="J679" s="364" t="str">
        <f t="shared" si="75"/>
        <v>2075–2076</v>
      </c>
      <c r="L679" s="389"/>
      <c r="N679" s="387"/>
      <c r="Q679" s="385"/>
    </row>
    <row r="680" spans="1:17" ht="20.25" customHeight="1" x14ac:dyDescent="0.2">
      <c r="A680" s="395">
        <v>64437</v>
      </c>
      <c r="B680" s="383">
        <f t="shared" si="71"/>
        <v>0</v>
      </c>
      <c r="C680" s="384"/>
      <c r="D680" s="392">
        <f t="shared" si="72"/>
        <v>0</v>
      </c>
      <c r="E680" s="393">
        <f t="shared" si="70"/>
        <v>0</v>
      </c>
      <c r="F680" s="392">
        <f t="shared" si="73"/>
        <v>0</v>
      </c>
      <c r="G680" s="392" t="e">
        <f>IF(AND(C680&lt;&gt;"",SUM(G$33:G679)&lt;E$24),$E$24/$E$29,0)</f>
        <v>#N/A</v>
      </c>
      <c r="H680" s="392">
        <f t="shared" si="74"/>
        <v>0</v>
      </c>
      <c r="I680" s="392">
        <f t="shared" si="76"/>
        <v>0</v>
      </c>
      <c r="J680" s="364" t="str">
        <f t="shared" si="75"/>
        <v>2075–2076</v>
      </c>
      <c r="L680" s="389"/>
      <c r="N680" s="387"/>
      <c r="Q680" s="385"/>
    </row>
    <row r="681" spans="1:17" ht="20.25" customHeight="1" x14ac:dyDescent="0.2">
      <c r="A681" s="395">
        <v>64467</v>
      </c>
      <c r="B681" s="383">
        <f t="shared" si="71"/>
        <v>0</v>
      </c>
      <c r="C681" s="384"/>
      <c r="D681" s="392">
        <f t="shared" si="72"/>
        <v>0</v>
      </c>
      <c r="E681" s="393">
        <f t="shared" si="70"/>
        <v>0</v>
      </c>
      <c r="F681" s="392">
        <f t="shared" si="73"/>
        <v>0</v>
      </c>
      <c r="G681" s="392" t="e">
        <f>IF(AND(C681&lt;&gt;"",SUM(G$33:G680)&lt;E$24),$E$24/$E$29,0)</f>
        <v>#N/A</v>
      </c>
      <c r="H681" s="392">
        <f t="shared" si="74"/>
        <v>0</v>
      </c>
      <c r="I681" s="392">
        <f t="shared" si="76"/>
        <v>0</v>
      </c>
      <c r="J681" s="364" t="str">
        <f t="shared" si="75"/>
        <v>2076–2077</v>
      </c>
      <c r="L681" s="389"/>
      <c r="N681" s="387"/>
      <c r="Q681" s="385"/>
    </row>
    <row r="682" spans="1:17" ht="20.25" customHeight="1" x14ac:dyDescent="0.2">
      <c r="A682" s="395">
        <v>64498</v>
      </c>
      <c r="B682" s="383">
        <f t="shared" si="71"/>
        <v>0</v>
      </c>
      <c r="C682" s="384"/>
      <c r="D682" s="392">
        <f t="shared" si="72"/>
        <v>0</v>
      </c>
      <c r="E682" s="393">
        <f t="shared" si="70"/>
        <v>0</v>
      </c>
      <c r="F682" s="392">
        <f t="shared" si="73"/>
        <v>0</v>
      </c>
      <c r="G682" s="392" t="e">
        <f>IF(AND(C682&lt;&gt;"",SUM(G$33:G681)&lt;E$24),$E$24/$E$29,0)</f>
        <v>#N/A</v>
      </c>
      <c r="H682" s="392">
        <f t="shared" si="74"/>
        <v>0</v>
      </c>
      <c r="I682" s="392">
        <f t="shared" si="76"/>
        <v>0</v>
      </c>
      <c r="J682" s="364" t="str">
        <f t="shared" si="75"/>
        <v>2076–2077</v>
      </c>
      <c r="L682" s="389"/>
      <c r="N682" s="387"/>
      <c r="Q682" s="385"/>
    </row>
    <row r="683" spans="1:17" ht="20.25" customHeight="1" x14ac:dyDescent="0.2">
      <c r="A683" s="395">
        <v>64529</v>
      </c>
      <c r="B683" s="383">
        <f t="shared" si="71"/>
        <v>0</v>
      </c>
      <c r="C683" s="384"/>
      <c r="D683" s="392">
        <f t="shared" si="72"/>
        <v>0</v>
      </c>
      <c r="E683" s="393">
        <f t="shared" si="70"/>
        <v>0</v>
      </c>
      <c r="F683" s="392">
        <f t="shared" si="73"/>
        <v>0</v>
      </c>
      <c r="G683" s="392" t="e">
        <f>IF(AND(C683&lt;&gt;"",SUM(G$33:G682)&lt;E$24),$E$24/$E$29,0)</f>
        <v>#N/A</v>
      </c>
      <c r="H683" s="392">
        <f t="shared" si="74"/>
        <v>0</v>
      </c>
      <c r="I683" s="392">
        <f t="shared" si="76"/>
        <v>0</v>
      </c>
      <c r="J683" s="364" t="str">
        <f t="shared" si="75"/>
        <v>2076–2077</v>
      </c>
      <c r="L683" s="389"/>
      <c r="N683" s="387"/>
      <c r="Q683" s="385"/>
    </row>
    <row r="684" spans="1:17" ht="20.25" customHeight="1" x14ac:dyDescent="0.2">
      <c r="A684" s="395">
        <v>64559</v>
      </c>
      <c r="B684" s="383">
        <f t="shared" si="71"/>
        <v>0</v>
      </c>
      <c r="C684" s="384"/>
      <c r="D684" s="392">
        <f t="shared" si="72"/>
        <v>0</v>
      </c>
      <c r="E684" s="393">
        <f t="shared" si="70"/>
        <v>0</v>
      </c>
      <c r="F684" s="392">
        <f t="shared" si="73"/>
        <v>0</v>
      </c>
      <c r="G684" s="392" t="e">
        <f>IF(AND(C684&lt;&gt;"",SUM(G$33:G683)&lt;E$24),$E$24/$E$29,0)</f>
        <v>#N/A</v>
      </c>
      <c r="H684" s="392">
        <f t="shared" si="74"/>
        <v>0</v>
      </c>
      <c r="I684" s="392">
        <f t="shared" si="76"/>
        <v>0</v>
      </c>
      <c r="J684" s="364" t="str">
        <f t="shared" si="75"/>
        <v>2076–2077</v>
      </c>
      <c r="L684" s="389"/>
      <c r="N684" s="387"/>
      <c r="Q684" s="385"/>
    </row>
    <row r="685" spans="1:17" ht="20.25" customHeight="1" x14ac:dyDescent="0.2">
      <c r="A685" s="395">
        <v>64590</v>
      </c>
      <c r="B685" s="383">
        <f t="shared" si="71"/>
        <v>0</v>
      </c>
      <c r="C685" s="384"/>
      <c r="D685" s="392">
        <f t="shared" si="72"/>
        <v>0</v>
      </c>
      <c r="E685" s="393">
        <f t="shared" si="70"/>
        <v>0</v>
      </c>
      <c r="F685" s="392">
        <f t="shared" si="73"/>
        <v>0</v>
      </c>
      <c r="G685" s="392" t="e">
        <f>IF(AND(C685&lt;&gt;"",SUM(G$33:G684)&lt;E$24),$E$24/$E$29,0)</f>
        <v>#N/A</v>
      </c>
      <c r="H685" s="392">
        <f t="shared" si="74"/>
        <v>0</v>
      </c>
      <c r="I685" s="392">
        <f t="shared" si="76"/>
        <v>0</v>
      </c>
      <c r="J685" s="364" t="str">
        <f t="shared" si="75"/>
        <v>2076–2077</v>
      </c>
      <c r="L685" s="389"/>
      <c r="N685" s="387"/>
      <c r="Q685" s="385"/>
    </row>
    <row r="686" spans="1:17" ht="20.25" customHeight="1" x14ac:dyDescent="0.2">
      <c r="A686" s="395">
        <v>64620</v>
      </c>
      <c r="B686" s="383">
        <f t="shared" si="71"/>
        <v>0</v>
      </c>
      <c r="C686" s="384"/>
      <c r="D686" s="392">
        <f t="shared" si="72"/>
        <v>0</v>
      </c>
      <c r="E686" s="393">
        <f t="shared" si="70"/>
        <v>0</v>
      </c>
      <c r="F686" s="392">
        <f t="shared" si="73"/>
        <v>0</v>
      </c>
      <c r="G686" s="392" t="e">
        <f>IF(AND(C686&lt;&gt;"",SUM(G$33:G685)&lt;E$24),$E$24/$E$29,0)</f>
        <v>#N/A</v>
      </c>
      <c r="H686" s="392">
        <f t="shared" si="74"/>
        <v>0</v>
      </c>
      <c r="I686" s="392">
        <f t="shared" si="76"/>
        <v>0</v>
      </c>
      <c r="J686" s="364" t="str">
        <f t="shared" si="75"/>
        <v>2076–2077</v>
      </c>
      <c r="L686" s="389"/>
      <c r="N686" s="387"/>
      <c r="Q686" s="385"/>
    </row>
    <row r="687" spans="1:17" ht="20.25" customHeight="1" x14ac:dyDescent="0.2">
      <c r="A687" s="395">
        <v>64651</v>
      </c>
      <c r="B687" s="383">
        <f t="shared" si="71"/>
        <v>0</v>
      </c>
      <c r="C687" s="384"/>
      <c r="D687" s="392">
        <f t="shared" si="72"/>
        <v>0</v>
      </c>
      <c r="E687" s="393">
        <f t="shared" si="70"/>
        <v>0</v>
      </c>
      <c r="F687" s="392">
        <f t="shared" si="73"/>
        <v>0</v>
      </c>
      <c r="G687" s="392" t="e">
        <f>IF(AND(C687&lt;&gt;"",SUM(G$33:G686)&lt;E$24),$E$24/$E$29,0)</f>
        <v>#N/A</v>
      </c>
      <c r="H687" s="392">
        <f t="shared" si="74"/>
        <v>0</v>
      </c>
      <c r="I687" s="392">
        <f t="shared" si="76"/>
        <v>0</v>
      </c>
      <c r="J687" s="364" t="str">
        <f t="shared" si="75"/>
        <v>2076–2077</v>
      </c>
      <c r="L687" s="389"/>
      <c r="N687" s="387"/>
      <c r="Q687" s="385"/>
    </row>
    <row r="688" spans="1:17" ht="20.25" customHeight="1" x14ac:dyDescent="0.2">
      <c r="A688" s="395">
        <v>64682</v>
      </c>
      <c r="B688" s="383">
        <f t="shared" si="71"/>
        <v>0</v>
      </c>
      <c r="C688" s="384"/>
      <c r="D688" s="392">
        <f t="shared" si="72"/>
        <v>0</v>
      </c>
      <c r="E688" s="393">
        <f t="shared" si="70"/>
        <v>0</v>
      </c>
      <c r="F688" s="392">
        <f t="shared" si="73"/>
        <v>0</v>
      </c>
      <c r="G688" s="392" t="e">
        <f>IF(AND(C688&lt;&gt;"",SUM(G$33:G687)&lt;E$24),$E$24/$E$29,0)</f>
        <v>#N/A</v>
      </c>
      <c r="H688" s="392">
        <f t="shared" si="74"/>
        <v>0</v>
      </c>
      <c r="I688" s="392">
        <f t="shared" si="76"/>
        <v>0</v>
      </c>
      <c r="J688" s="364" t="str">
        <f t="shared" si="75"/>
        <v>2076–2077</v>
      </c>
      <c r="L688" s="389"/>
      <c r="N688" s="387"/>
      <c r="Q688" s="385"/>
    </row>
    <row r="689" spans="1:17" ht="20.25" customHeight="1" x14ac:dyDescent="0.2">
      <c r="A689" s="395">
        <v>64710</v>
      </c>
      <c r="B689" s="383">
        <f t="shared" si="71"/>
        <v>0</v>
      </c>
      <c r="C689" s="384"/>
      <c r="D689" s="392">
        <f t="shared" si="72"/>
        <v>0</v>
      </c>
      <c r="E689" s="393">
        <f t="shared" si="70"/>
        <v>0</v>
      </c>
      <c r="F689" s="392">
        <f t="shared" si="73"/>
        <v>0</v>
      </c>
      <c r="G689" s="392" t="e">
        <f>IF(AND(C689&lt;&gt;"",SUM(G$33:G688)&lt;E$24),$E$24/$E$29,0)</f>
        <v>#N/A</v>
      </c>
      <c r="H689" s="392">
        <f t="shared" si="74"/>
        <v>0</v>
      </c>
      <c r="I689" s="392">
        <f t="shared" si="76"/>
        <v>0</v>
      </c>
      <c r="J689" s="364" t="str">
        <f t="shared" si="75"/>
        <v>2076–2077</v>
      </c>
      <c r="L689" s="389"/>
      <c r="N689" s="387"/>
      <c r="Q689" s="385"/>
    </row>
    <row r="690" spans="1:17" ht="20.25" customHeight="1" x14ac:dyDescent="0.2">
      <c r="A690" s="395">
        <v>64741</v>
      </c>
      <c r="B690" s="383">
        <f t="shared" si="71"/>
        <v>0</v>
      </c>
      <c r="C690" s="384"/>
      <c r="D690" s="392">
        <f t="shared" si="72"/>
        <v>0</v>
      </c>
      <c r="E690" s="393">
        <f t="shared" si="70"/>
        <v>0</v>
      </c>
      <c r="F690" s="392">
        <f t="shared" si="73"/>
        <v>0</v>
      </c>
      <c r="G690" s="392" t="e">
        <f>IF(AND(C690&lt;&gt;"",SUM(G$33:G689)&lt;E$24),$E$24/$E$29,0)</f>
        <v>#N/A</v>
      </c>
      <c r="H690" s="392">
        <f t="shared" si="74"/>
        <v>0</v>
      </c>
      <c r="I690" s="392">
        <f t="shared" si="76"/>
        <v>0</v>
      </c>
      <c r="J690" s="364" t="str">
        <f t="shared" si="75"/>
        <v>2076–2077</v>
      </c>
      <c r="L690" s="389"/>
      <c r="N690" s="387"/>
      <c r="Q690" s="385"/>
    </row>
    <row r="691" spans="1:17" ht="20.25" customHeight="1" x14ac:dyDescent="0.2">
      <c r="A691" s="395">
        <v>64771</v>
      </c>
      <c r="B691" s="383">
        <f t="shared" si="71"/>
        <v>0</v>
      </c>
      <c r="C691" s="384"/>
      <c r="D691" s="392">
        <f t="shared" si="72"/>
        <v>0</v>
      </c>
      <c r="E691" s="393">
        <f t="shared" si="70"/>
        <v>0</v>
      </c>
      <c r="F691" s="392">
        <f t="shared" si="73"/>
        <v>0</v>
      </c>
      <c r="G691" s="392" t="e">
        <f>IF(AND(C691&lt;&gt;"",SUM(G$33:G690)&lt;E$24),$E$24/$E$29,0)</f>
        <v>#N/A</v>
      </c>
      <c r="H691" s="392">
        <f t="shared" si="74"/>
        <v>0</v>
      </c>
      <c r="I691" s="392">
        <f t="shared" si="76"/>
        <v>0</v>
      </c>
      <c r="J691" s="364" t="str">
        <f t="shared" si="75"/>
        <v>2076–2077</v>
      </c>
      <c r="L691" s="389"/>
      <c r="N691" s="387"/>
      <c r="Q691" s="385"/>
    </row>
    <row r="692" spans="1:17" ht="20.25" customHeight="1" x14ac:dyDescent="0.2">
      <c r="A692" s="395">
        <v>64802</v>
      </c>
      <c r="B692" s="383">
        <f t="shared" si="71"/>
        <v>0</v>
      </c>
      <c r="C692" s="384"/>
      <c r="D692" s="392">
        <f t="shared" si="72"/>
        <v>0</v>
      </c>
      <c r="E692" s="393">
        <f t="shared" si="70"/>
        <v>0</v>
      </c>
      <c r="F692" s="392">
        <f t="shared" si="73"/>
        <v>0</v>
      </c>
      <c r="G692" s="392" t="e">
        <f>IF(AND(C692&lt;&gt;"",SUM(G$33:G691)&lt;E$24),$E$24/$E$29,0)</f>
        <v>#N/A</v>
      </c>
      <c r="H692" s="392">
        <f t="shared" si="74"/>
        <v>0</v>
      </c>
      <c r="I692" s="392">
        <f t="shared" si="76"/>
        <v>0</v>
      </c>
      <c r="J692" s="364" t="str">
        <f t="shared" si="75"/>
        <v>2076–2077</v>
      </c>
      <c r="L692" s="389"/>
      <c r="N692" s="387"/>
      <c r="Q692" s="385"/>
    </row>
    <row r="693" spans="1:17" ht="20.25" customHeight="1" x14ac:dyDescent="0.2">
      <c r="A693" s="395">
        <v>64832</v>
      </c>
      <c r="B693" s="383">
        <f t="shared" si="71"/>
        <v>0</v>
      </c>
      <c r="C693" s="384"/>
      <c r="D693" s="392">
        <f t="shared" si="72"/>
        <v>0</v>
      </c>
      <c r="E693" s="393">
        <f t="shared" si="70"/>
        <v>0</v>
      </c>
      <c r="F693" s="392">
        <f t="shared" si="73"/>
        <v>0</v>
      </c>
      <c r="G693" s="392" t="e">
        <f>IF(AND(C693&lt;&gt;"",SUM(G$33:G692)&lt;E$24),$E$24/$E$29,0)</f>
        <v>#N/A</v>
      </c>
      <c r="H693" s="392">
        <f t="shared" si="74"/>
        <v>0</v>
      </c>
      <c r="I693" s="392">
        <f t="shared" si="76"/>
        <v>0</v>
      </c>
      <c r="J693" s="364" t="str">
        <f t="shared" si="75"/>
        <v>2077–2078</v>
      </c>
      <c r="L693" s="389"/>
      <c r="N693" s="387"/>
      <c r="Q693" s="385"/>
    </row>
    <row r="694" spans="1:17" ht="20.25" customHeight="1" x14ac:dyDescent="0.2">
      <c r="A694" s="395">
        <v>64863</v>
      </c>
      <c r="B694" s="383">
        <f t="shared" si="71"/>
        <v>0</v>
      </c>
      <c r="C694" s="384"/>
      <c r="D694" s="392">
        <f t="shared" si="72"/>
        <v>0</v>
      </c>
      <c r="E694" s="393">
        <f t="shared" si="70"/>
        <v>0</v>
      </c>
      <c r="F694" s="392">
        <f t="shared" si="73"/>
        <v>0</v>
      </c>
      <c r="G694" s="392" t="e">
        <f>IF(AND(C694&lt;&gt;"",SUM(G$33:G693)&lt;E$24),$E$24/$E$29,0)</f>
        <v>#N/A</v>
      </c>
      <c r="H694" s="392">
        <f t="shared" si="74"/>
        <v>0</v>
      </c>
      <c r="I694" s="392">
        <f t="shared" si="76"/>
        <v>0</v>
      </c>
      <c r="J694" s="364" t="str">
        <f t="shared" si="75"/>
        <v>2077–2078</v>
      </c>
      <c r="L694" s="389"/>
      <c r="N694" s="387"/>
      <c r="Q694" s="385"/>
    </row>
    <row r="695" spans="1:17" ht="20.25" customHeight="1" x14ac:dyDescent="0.2">
      <c r="A695" s="395">
        <v>64894</v>
      </c>
      <c r="B695" s="383">
        <f t="shared" si="71"/>
        <v>0</v>
      </c>
      <c r="C695" s="384"/>
      <c r="D695" s="392">
        <f t="shared" si="72"/>
        <v>0</v>
      </c>
      <c r="E695" s="393">
        <f t="shared" si="70"/>
        <v>0</v>
      </c>
      <c r="F695" s="392">
        <f t="shared" si="73"/>
        <v>0</v>
      </c>
      <c r="G695" s="392" t="e">
        <f>IF(AND(C695&lt;&gt;"",SUM(G$33:G694)&lt;E$24),$E$24/$E$29,0)</f>
        <v>#N/A</v>
      </c>
      <c r="H695" s="392">
        <f t="shared" si="74"/>
        <v>0</v>
      </c>
      <c r="I695" s="392">
        <f t="shared" si="76"/>
        <v>0</v>
      </c>
      <c r="J695" s="364" t="str">
        <f t="shared" si="75"/>
        <v>2077–2078</v>
      </c>
      <c r="L695" s="389"/>
      <c r="N695" s="387"/>
      <c r="Q695" s="385"/>
    </row>
    <row r="696" spans="1:17" ht="20.25" customHeight="1" x14ac:dyDescent="0.2">
      <c r="A696" s="395">
        <v>64924</v>
      </c>
      <c r="B696" s="383">
        <f t="shared" si="71"/>
        <v>0</v>
      </c>
      <c r="C696" s="384"/>
      <c r="D696" s="392">
        <f t="shared" si="72"/>
        <v>0</v>
      </c>
      <c r="E696" s="393">
        <f t="shared" si="70"/>
        <v>0</v>
      </c>
      <c r="F696" s="392">
        <f t="shared" si="73"/>
        <v>0</v>
      </c>
      <c r="G696" s="392" t="e">
        <f>IF(AND(C696&lt;&gt;"",SUM(G$33:G695)&lt;E$24),$E$24/$E$29,0)</f>
        <v>#N/A</v>
      </c>
      <c r="H696" s="392">
        <f t="shared" si="74"/>
        <v>0</v>
      </c>
      <c r="I696" s="392">
        <f t="shared" si="76"/>
        <v>0</v>
      </c>
      <c r="J696" s="364" t="str">
        <f t="shared" si="75"/>
        <v>2077–2078</v>
      </c>
      <c r="L696" s="389"/>
      <c r="N696" s="387"/>
      <c r="Q696" s="385"/>
    </row>
    <row r="697" spans="1:17" ht="20.25" customHeight="1" x14ac:dyDescent="0.2">
      <c r="A697" s="395">
        <v>64955</v>
      </c>
      <c r="B697" s="383">
        <f t="shared" si="71"/>
        <v>0</v>
      </c>
      <c r="C697" s="384"/>
      <c r="D697" s="392">
        <f t="shared" si="72"/>
        <v>0</v>
      </c>
      <c r="E697" s="393">
        <f t="shared" si="70"/>
        <v>0</v>
      </c>
      <c r="F697" s="392">
        <f t="shared" si="73"/>
        <v>0</v>
      </c>
      <c r="G697" s="392" t="e">
        <f>IF(AND(C697&lt;&gt;"",SUM(G$33:G696)&lt;E$24),$E$24/$E$29,0)</f>
        <v>#N/A</v>
      </c>
      <c r="H697" s="392">
        <f t="shared" si="74"/>
        <v>0</v>
      </c>
      <c r="I697" s="392">
        <f t="shared" si="76"/>
        <v>0</v>
      </c>
      <c r="J697" s="364" t="str">
        <f t="shared" si="75"/>
        <v>2077–2078</v>
      </c>
      <c r="L697" s="389"/>
      <c r="N697" s="387"/>
      <c r="Q697" s="385"/>
    </row>
    <row r="698" spans="1:17" ht="20.25" customHeight="1" x14ac:dyDescent="0.2">
      <c r="A698" s="395">
        <v>64985</v>
      </c>
      <c r="B698" s="383">
        <f t="shared" si="71"/>
        <v>0</v>
      </c>
      <c r="C698" s="384"/>
      <c r="D698" s="392">
        <f t="shared" si="72"/>
        <v>0</v>
      </c>
      <c r="E698" s="393">
        <f t="shared" si="70"/>
        <v>0</v>
      </c>
      <c r="F698" s="392">
        <f t="shared" si="73"/>
        <v>0</v>
      </c>
      <c r="G698" s="392" t="e">
        <f>IF(AND(C698&lt;&gt;"",SUM(G$33:G697)&lt;E$24),$E$24/$E$29,0)</f>
        <v>#N/A</v>
      </c>
      <c r="H698" s="392">
        <f t="shared" si="74"/>
        <v>0</v>
      </c>
      <c r="I698" s="392">
        <f t="shared" si="76"/>
        <v>0</v>
      </c>
      <c r="J698" s="364" t="str">
        <f t="shared" si="75"/>
        <v>2077–2078</v>
      </c>
      <c r="L698" s="389"/>
      <c r="N698" s="387"/>
      <c r="Q698" s="385"/>
    </row>
    <row r="699" spans="1:17" ht="20.25" customHeight="1" x14ac:dyDescent="0.2">
      <c r="A699" s="395">
        <v>65016</v>
      </c>
      <c r="B699" s="383">
        <f t="shared" si="71"/>
        <v>0</v>
      </c>
      <c r="C699" s="384"/>
      <c r="D699" s="392">
        <f t="shared" si="72"/>
        <v>0</v>
      </c>
      <c r="E699" s="393">
        <f t="shared" si="70"/>
        <v>0</v>
      </c>
      <c r="F699" s="392">
        <f t="shared" si="73"/>
        <v>0</v>
      </c>
      <c r="G699" s="392" t="e">
        <f>IF(AND(C699&lt;&gt;"",SUM(G$33:G698)&lt;E$24),$E$24/$E$29,0)</f>
        <v>#N/A</v>
      </c>
      <c r="H699" s="392">
        <f t="shared" si="74"/>
        <v>0</v>
      </c>
      <c r="I699" s="392">
        <f t="shared" si="76"/>
        <v>0</v>
      </c>
      <c r="J699" s="364" t="str">
        <f t="shared" si="75"/>
        <v>2077–2078</v>
      </c>
      <c r="L699" s="389"/>
      <c r="N699" s="387"/>
      <c r="Q699" s="385"/>
    </row>
    <row r="700" spans="1:17" ht="20.25" customHeight="1" x14ac:dyDescent="0.2">
      <c r="A700" s="395">
        <v>65047</v>
      </c>
      <c r="B700" s="383">
        <f t="shared" si="71"/>
        <v>0</v>
      </c>
      <c r="C700" s="384"/>
      <c r="D700" s="392">
        <f t="shared" si="72"/>
        <v>0</v>
      </c>
      <c r="E700" s="393">
        <f t="shared" si="70"/>
        <v>0</v>
      </c>
      <c r="F700" s="392">
        <f t="shared" si="73"/>
        <v>0</v>
      </c>
      <c r="G700" s="392" t="e">
        <f>IF(AND(C700&lt;&gt;"",SUM(G$33:G699)&lt;E$24),$E$24/$E$29,0)</f>
        <v>#N/A</v>
      </c>
      <c r="H700" s="392">
        <f t="shared" si="74"/>
        <v>0</v>
      </c>
      <c r="I700" s="392">
        <f t="shared" si="76"/>
        <v>0</v>
      </c>
      <c r="J700" s="364" t="str">
        <f t="shared" si="75"/>
        <v>2077–2078</v>
      </c>
      <c r="L700" s="389"/>
      <c r="N700" s="387"/>
      <c r="Q700" s="385"/>
    </row>
    <row r="701" spans="1:17" ht="20.25" customHeight="1" x14ac:dyDescent="0.2">
      <c r="A701" s="395">
        <v>65075</v>
      </c>
      <c r="B701" s="383">
        <f t="shared" si="71"/>
        <v>0</v>
      </c>
      <c r="C701" s="384"/>
      <c r="D701" s="392">
        <f t="shared" si="72"/>
        <v>0</v>
      </c>
      <c r="E701" s="393">
        <f t="shared" si="70"/>
        <v>0</v>
      </c>
      <c r="F701" s="392">
        <f t="shared" si="73"/>
        <v>0</v>
      </c>
      <c r="G701" s="392" t="e">
        <f>IF(AND(C701&lt;&gt;"",SUM(G$33:G700)&lt;E$24),$E$24/$E$29,0)</f>
        <v>#N/A</v>
      </c>
      <c r="H701" s="392">
        <f t="shared" si="74"/>
        <v>0</v>
      </c>
      <c r="I701" s="392">
        <f t="shared" si="76"/>
        <v>0</v>
      </c>
      <c r="J701" s="364" t="str">
        <f t="shared" si="75"/>
        <v>2077–2078</v>
      </c>
      <c r="L701" s="389"/>
      <c r="N701" s="387"/>
      <c r="Q701" s="385"/>
    </row>
    <row r="702" spans="1:17" ht="20.25" customHeight="1" x14ac:dyDescent="0.2">
      <c r="A702" s="395">
        <v>65106</v>
      </c>
      <c r="B702" s="383">
        <f t="shared" si="71"/>
        <v>0</v>
      </c>
      <c r="C702" s="384"/>
      <c r="D702" s="392">
        <f t="shared" si="72"/>
        <v>0</v>
      </c>
      <c r="E702" s="393">
        <f t="shared" si="70"/>
        <v>0</v>
      </c>
      <c r="F702" s="392">
        <f t="shared" si="73"/>
        <v>0</v>
      </c>
      <c r="G702" s="392" t="e">
        <f>IF(AND(C702&lt;&gt;"",SUM(G$33:G701)&lt;E$24),$E$24/$E$29,0)</f>
        <v>#N/A</v>
      </c>
      <c r="H702" s="392">
        <f t="shared" si="74"/>
        <v>0</v>
      </c>
      <c r="I702" s="392">
        <f t="shared" si="76"/>
        <v>0</v>
      </c>
      <c r="J702" s="364" t="str">
        <f t="shared" si="75"/>
        <v>2077–2078</v>
      </c>
      <c r="L702" s="389"/>
      <c r="N702" s="387"/>
      <c r="Q702" s="385"/>
    </row>
    <row r="703" spans="1:17" ht="20.25" customHeight="1" x14ac:dyDescent="0.2">
      <c r="A703" s="395">
        <v>65136</v>
      </c>
      <c r="B703" s="383">
        <f t="shared" si="71"/>
        <v>0</v>
      </c>
      <c r="C703" s="384"/>
      <c r="D703" s="392">
        <f t="shared" si="72"/>
        <v>0</v>
      </c>
      <c r="E703" s="393">
        <f t="shared" si="70"/>
        <v>0</v>
      </c>
      <c r="F703" s="392">
        <f t="shared" si="73"/>
        <v>0</v>
      </c>
      <c r="G703" s="392" t="e">
        <f>IF(AND(C703&lt;&gt;"",SUM(G$33:G702)&lt;E$24),$E$24/$E$29,0)</f>
        <v>#N/A</v>
      </c>
      <c r="H703" s="392">
        <f t="shared" si="74"/>
        <v>0</v>
      </c>
      <c r="I703" s="392">
        <f t="shared" si="76"/>
        <v>0</v>
      </c>
      <c r="J703" s="364" t="str">
        <f t="shared" si="75"/>
        <v>2077–2078</v>
      </c>
      <c r="L703" s="389"/>
      <c r="N703" s="387"/>
      <c r="Q703" s="385"/>
    </row>
    <row r="704" spans="1:17" ht="20.25" customHeight="1" x14ac:dyDescent="0.2">
      <c r="A704" s="395">
        <v>65167</v>
      </c>
      <c r="B704" s="383">
        <f t="shared" si="71"/>
        <v>0</v>
      </c>
      <c r="C704" s="384"/>
      <c r="D704" s="392">
        <f t="shared" si="72"/>
        <v>0</v>
      </c>
      <c r="E704" s="393">
        <f t="shared" si="70"/>
        <v>0</v>
      </c>
      <c r="F704" s="392">
        <f t="shared" si="73"/>
        <v>0</v>
      </c>
      <c r="G704" s="392" t="e">
        <f>IF(AND(C704&lt;&gt;"",SUM(G$33:G703)&lt;E$24),$E$24/$E$29,0)</f>
        <v>#N/A</v>
      </c>
      <c r="H704" s="392">
        <f t="shared" si="74"/>
        <v>0</v>
      </c>
      <c r="I704" s="392">
        <f t="shared" si="76"/>
        <v>0</v>
      </c>
      <c r="J704" s="364" t="str">
        <f t="shared" si="75"/>
        <v>2077–2078</v>
      </c>
      <c r="L704" s="389"/>
      <c r="N704" s="387"/>
      <c r="Q704" s="385"/>
    </row>
    <row r="705" spans="1:17" ht="20.25" customHeight="1" x14ac:dyDescent="0.2">
      <c r="A705" s="395">
        <v>65197</v>
      </c>
      <c r="B705" s="383">
        <f t="shared" si="71"/>
        <v>0</v>
      </c>
      <c r="C705" s="384"/>
      <c r="D705" s="392">
        <f t="shared" si="72"/>
        <v>0</v>
      </c>
      <c r="E705" s="393">
        <f t="shared" si="70"/>
        <v>0</v>
      </c>
      <c r="F705" s="392">
        <f t="shared" si="73"/>
        <v>0</v>
      </c>
      <c r="G705" s="392" t="e">
        <f>IF(AND(C705&lt;&gt;"",SUM(G$33:G704)&lt;E$24),$E$24/$E$29,0)</f>
        <v>#N/A</v>
      </c>
      <c r="H705" s="392">
        <f t="shared" si="74"/>
        <v>0</v>
      </c>
      <c r="I705" s="392">
        <f t="shared" si="76"/>
        <v>0</v>
      </c>
      <c r="J705" s="364" t="str">
        <f t="shared" si="75"/>
        <v>2078–2079</v>
      </c>
      <c r="L705" s="389"/>
      <c r="N705" s="387"/>
      <c r="Q705" s="385"/>
    </row>
    <row r="706" spans="1:17" ht="20.25" customHeight="1" x14ac:dyDescent="0.2">
      <c r="A706" s="395">
        <v>65228</v>
      </c>
      <c r="B706" s="383">
        <f t="shared" si="71"/>
        <v>0</v>
      </c>
      <c r="C706" s="384"/>
      <c r="D706" s="392">
        <f t="shared" si="72"/>
        <v>0</v>
      </c>
      <c r="E706" s="393">
        <f t="shared" si="70"/>
        <v>0</v>
      </c>
      <c r="F706" s="392">
        <f t="shared" si="73"/>
        <v>0</v>
      </c>
      <c r="G706" s="392" t="e">
        <f>IF(AND(C706&lt;&gt;"",SUM(G$33:G705)&lt;E$24),$E$24/$E$29,0)</f>
        <v>#N/A</v>
      </c>
      <c r="H706" s="392">
        <f t="shared" si="74"/>
        <v>0</v>
      </c>
      <c r="I706" s="392">
        <f t="shared" si="76"/>
        <v>0</v>
      </c>
      <c r="J706" s="364" t="str">
        <f t="shared" si="75"/>
        <v>2078–2079</v>
      </c>
      <c r="L706" s="389"/>
      <c r="N706" s="387"/>
      <c r="Q706" s="385"/>
    </row>
    <row r="707" spans="1:17" ht="20.25" customHeight="1" x14ac:dyDescent="0.2">
      <c r="A707" s="395">
        <v>65259</v>
      </c>
      <c r="B707" s="383">
        <f t="shared" si="71"/>
        <v>0</v>
      </c>
      <c r="C707" s="384"/>
      <c r="D707" s="392">
        <f t="shared" si="72"/>
        <v>0</v>
      </c>
      <c r="E707" s="393">
        <f t="shared" si="70"/>
        <v>0</v>
      </c>
      <c r="F707" s="392">
        <f t="shared" si="73"/>
        <v>0</v>
      </c>
      <c r="G707" s="392" t="e">
        <f>IF(AND(C707&lt;&gt;"",SUM(G$33:G706)&lt;E$24),$E$24/$E$29,0)</f>
        <v>#N/A</v>
      </c>
      <c r="H707" s="392">
        <f t="shared" si="74"/>
        <v>0</v>
      </c>
      <c r="I707" s="392">
        <f t="shared" si="76"/>
        <v>0</v>
      </c>
      <c r="J707" s="364" t="str">
        <f t="shared" si="75"/>
        <v>2078–2079</v>
      </c>
      <c r="L707" s="389"/>
      <c r="N707" s="387"/>
      <c r="Q707" s="385"/>
    </row>
    <row r="708" spans="1:17" ht="20.25" customHeight="1" x14ac:dyDescent="0.2">
      <c r="A708" s="395">
        <v>65289</v>
      </c>
      <c r="B708" s="383">
        <f t="shared" si="71"/>
        <v>0</v>
      </c>
      <c r="C708" s="384"/>
      <c r="D708" s="392">
        <f t="shared" si="72"/>
        <v>0</v>
      </c>
      <c r="E708" s="393">
        <f t="shared" si="70"/>
        <v>0</v>
      </c>
      <c r="F708" s="392">
        <f t="shared" si="73"/>
        <v>0</v>
      </c>
      <c r="G708" s="392" t="e">
        <f>IF(AND(C708&lt;&gt;"",SUM(G$33:G707)&lt;E$24),$E$24/$E$29,0)</f>
        <v>#N/A</v>
      </c>
      <c r="H708" s="392">
        <f t="shared" si="74"/>
        <v>0</v>
      </c>
      <c r="I708" s="392">
        <f t="shared" si="76"/>
        <v>0</v>
      </c>
      <c r="J708" s="364" t="str">
        <f t="shared" si="75"/>
        <v>2078–2079</v>
      </c>
      <c r="L708" s="389"/>
      <c r="N708" s="387"/>
      <c r="Q708" s="385"/>
    </row>
    <row r="709" spans="1:17" ht="20.25" customHeight="1" x14ac:dyDescent="0.2">
      <c r="A709" s="395">
        <v>65320</v>
      </c>
      <c r="B709" s="383">
        <f t="shared" si="71"/>
        <v>0</v>
      </c>
      <c r="C709" s="384"/>
      <c r="D709" s="392">
        <f t="shared" si="72"/>
        <v>0</v>
      </c>
      <c r="E709" s="393">
        <f t="shared" si="70"/>
        <v>0</v>
      </c>
      <c r="F709" s="392">
        <f t="shared" si="73"/>
        <v>0</v>
      </c>
      <c r="G709" s="392" t="e">
        <f>IF(AND(C709&lt;&gt;"",SUM(G$33:G708)&lt;E$24),$E$24/$E$29,0)</f>
        <v>#N/A</v>
      </c>
      <c r="H709" s="392">
        <f t="shared" si="74"/>
        <v>0</v>
      </c>
      <c r="I709" s="392">
        <f t="shared" si="76"/>
        <v>0</v>
      </c>
      <c r="J709" s="364" t="str">
        <f t="shared" si="75"/>
        <v>2078–2079</v>
      </c>
      <c r="L709" s="389"/>
      <c r="N709" s="387"/>
      <c r="Q709" s="385"/>
    </row>
    <row r="710" spans="1:17" ht="20.25" customHeight="1" x14ac:dyDescent="0.2">
      <c r="A710" s="395">
        <v>65350</v>
      </c>
      <c r="B710" s="383">
        <f t="shared" si="71"/>
        <v>0</v>
      </c>
      <c r="C710" s="384"/>
      <c r="D710" s="392">
        <f t="shared" si="72"/>
        <v>0</v>
      </c>
      <c r="E710" s="393">
        <f t="shared" si="70"/>
        <v>0</v>
      </c>
      <c r="F710" s="392">
        <f t="shared" si="73"/>
        <v>0</v>
      </c>
      <c r="G710" s="392" t="e">
        <f>IF(AND(C710&lt;&gt;"",SUM(G$33:G709)&lt;E$24),$E$24/$E$29,0)</f>
        <v>#N/A</v>
      </c>
      <c r="H710" s="392">
        <f t="shared" si="74"/>
        <v>0</v>
      </c>
      <c r="I710" s="392">
        <f t="shared" si="76"/>
        <v>0</v>
      </c>
      <c r="J710" s="364" t="str">
        <f t="shared" si="75"/>
        <v>2078–2079</v>
      </c>
      <c r="L710" s="389"/>
      <c r="N710" s="387"/>
      <c r="Q710" s="385"/>
    </row>
    <row r="711" spans="1:17" ht="20.25" customHeight="1" x14ac:dyDescent="0.2">
      <c r="A711" s="395">
        <v>65381</v>
      </c>
      <c r="B711" s="383">
        <f t="shared" si="71"/>
        <v>0</v>
      </c>
      <c r="C711" s="384"/>
      <c r="D711" s="392">
        <f t="shared" si="72"/>
        <v>0</v>
      </c>
      <c r="E711" s="393">
        <f t="shared" si="70"/>
        <v>0</v>
      </c>
      <c r="F711" s="392">
        <f t="shared" si="73"/>
        <v>0</v>
      </c>
      <c r="G711" s="392" t="e">
        <f>IF(AND(C711&lt;&gt;"",SUM(G$33:G710)&lt;E$24),$E$24/$E$29,0)</f>
        <v>#N/A</v>
      </c>
      <c r="H711" s="392">
        <f t="shared" si="74"/>
        <v>0</v>
      </c>
      <c r="I711" s="392">
        <f t="shared" si="76"/>
        <v>0</v>
      </c>
      <c r="J711" s="364" t="str">
        <f t="shared" si="75"/>
        <v>2078–2079</v>
      </c>
      <c r="L711" s="389"/>
      <c r="N711" s="387"/>
      <c r="Q711" s="385"/>
    </row>
    <row r="712" spans="1:17" ht="20.25" customHeight="1" x14ac:dyDescent="0.2">
      <c r="A712" s="395">
        <v>65412</v>
      </c>
      <c r="B712" s="383">
        <f t="shared" si="71"/>
        <v>0</v>
      </c>
      <c r="C712" s="384"/>
      <c r="D712" s="392">
        <f t="shared" si="72"/>
        <v>0</v>
      </c>
      <c r="E712" s="393">
        <f t="shared" si="70"/>
        <v>0</v>
      </c>
      <c r="F712" s="392">
        <f t="shared" si="73"/>
        <v>0</v>
      </c>
      <c r="G712" s="392" t="e">
        <f>IF(AND(C712&lt;&gt;"",SUM(G$33:G711)&lt;E$24),$E$24/$E$29,0)</f>
        <v>#N/A</v>
      </c>
      <c r="H712" s="392">
        <f t="shared" si="74"/>
        <v>0</v>
      </c>
      <c r="I712" s="392">
        <f t="shared" si="76"/>
        <v>0</v>
      </c>
      <c r="J712" s="364" t="str">
        <f t="shared" si="75"/>
        <v>2078–2079</v>
      </c>
      <c r="L712" s="389"/>
      <c r="N712" s="387"/>
      <c r="Q712" s="385"/>
    </row>
    <row r="713" spans="1:17" ht="20.25" customHeight="1" x14ac:dyDescent="0.2">
      <c r="A713" s="395">
        <v>65440</v>
      </c>
      <c r="B713" s="383">
        <f t="shared" si="71"/>
        <v>0</v>
      </c>
      <c r="C713" s="384"/>
      <c r="D713" s="392">
        <f t="shared" si="72"/>
        <v>0</v>
      </c>
      <c r="E713" s="393">
        <f t="shared" si="70"/>
        <v>0</v>
      </c>
      <c r="F713" s="392">
        <f t="shared" si="73"/>
        <v>0</v>
      </c>
      <c r="G713" s="392" t="e">
        <f>IF(AND(C713&lt;&gt;"",SUM(G$33:G712)&lt;E$24),$E$24/$E$29,0)</f>
        <v>#N/A</v>
      </c>
      <c r="H713" s="392">
        <f t="shared" si="74"/>
        <v>0</v>
      </c>
      <c r="I713" s="392">
        <f t="shared" si="76"/>
        <v>0</v>
      </c>
      <c r="J713" s="364" t="str">
        <f t="shared" si="75"/>
        <v>2078–2079</v>
      </c>
      <c r="L713" s="389"/>
      <c r="N713" s="387"/>
      <c r="Q713" s="385"/>
    </row>
    <row r="714" spans="1:17" ht="20.25" customHeight="1" x14ac:dyDescent="0.2">
      <c r="A714" s="395">
        <v>65471</v>
      </c>
      <c r="B714" s="383">
        <f t="shared" si="71"/>
        <v>0</v>
      </c>
      <c r="C714" s="384"/>
      <c r="D714" s="392">
        <f t="shared" si="72"/>
        <v>0</v>
      </c>
      <c r="E714" s="393">
        <f t="shared" si="70"/>
        <v>0</v>
      </c>
      <c r="F714" s="392">
        <f t="shared" si="73"/>
        <v>0</v>
      </c>
      <c r="G714" s="392" t="e">
        <f>IF(AND(C714&lt;&gt;"",SUM(G$33:G713)&lt;E$24),$E$24/$E$29,0)</f>
        <v>#N/A</v>
      </c>
      <c r="H714" s="392">
        <f t="shared" si="74"/>
        <v>0</v>
      </c>
      <c r="I714" s="392">
        <f t="shared" si="76"/>
        <v>0</v>
      </c>
      <c r="J714" s="364" t="str">
        <f t="shared" si="75"/>
        <v>2078–2079</v>
      </c>
      <c r="L714" s="389"/>
      <c r="N714" s="387"/>
      <c r="Q714" s="385"/>
    </row>
    <row r="715" spans="1:17" ht="20.25" customHeight="1" x14ac:dyDescent="0.2">
      <c r="A715" s="395">
        <v>65501</v>
      </c>
      <c r="B715" s="383">
        <f t="shared" si="71"/>
        <v>0</v>
      </c>
      <c r="C715" s="384"/>
      <c r="D715" s="392">
        <f t="shared" si="72"/>
        <v>0</v>
      </c>
      <c r="E715" s="393">
        <f t="shared" si="70"/>
        <v>0</v>
      </c>
      <c r="F715" s="392">
        <f t="shared" si="73"/>
        <v>0</v>
      </c>
      <c r="G715" s="392" t="e">
        <f>IF(AND(C715&lt;&gt;"",SUM(G$33:G714)&lt;E$24),$E$24/$E$29,0)</f>
        <v>#N/A</v>
      </c>
      <c r="H715" s="392">
        <f t="shared" si="74"/>
        <v>0</v>
      </c>
      <c r="I715" s="392">
        <f t="shared" si="76"/>
        <v>0</v>
      </c>
      <c r="J715" s="364" t="str">
        <f t="shared" si="75"/>
        <v>2078–2079</v>
      </c>
      <c r="L715" s="389"/>
      <c r="N715" s="387"/>
      <c r="Q715" s="385"/>
    </row>
    <row r="716" spans="1:17" ht="20.25" customHeight="1" x14ac:dyDescent="0.2">
      <c r="A716" s="395">
        <v>65532</v>
      </c>
      <c r="B716" s="383">
        <f t="shared" si="71"/>
        <v>0</v>
      </c>
      <c r="C716" s="384"/>
      <c r="D716" s="392">
        <f t="shared" si="72"/>
        <v>0</v>
      </c>
      <c r="E716" s="393">
        <f t="shared" si="70"/>
        <v>0</v>
      </c>
      <c r="F716" s="392">
        <f t="shared" si="73"/>
        <v>0</v>
      </c>
      <c r="G716" s="392" t="e">
        <f>IF(AND(C716&lt;&gt;"",SUM(G$33:G715)&lt;E$24),$E$24/$E$29,0)</f>
        <v>#N/A</v>
      </c>
      <c r="H716" s="392">
        <f t="shared" si="74"/>
        <v>0</v>
      </c>
      <c r="I716" s="392">
        <f t="shared" si="76"/>
        <v>0</v>
      </c>
      <c r="J716" s="364" t="str">
        <f t="shared" si="75"/>
        <v>2078–2079</v>
      </c>
      <c r="L716" s="389"/>
      <c r="N716" s="387"/>
      <c r="Q716" s="385"/>
    </row>
    <row r="717" spans="1:17" ht="20.25" customHeight="1" x14ac:dyDescent="0.2">
      <c r="A717" s="395">
        <v>65562</v>
      </c>
      <c r="B717" s="383">
        <f t="shared" si="71"/>
        <v>0</v>
      </c>
      <c r="C717" s="384"/>
      <c r="D717" s="392">
        <f t="shared" si="72"/>
        <v>0</v>
      </c>
      <c r="E717" s="393">
        <f t="shared" si="70"/>
        <v>0</v>
      </c>
      <c r="F717" s="392">
        <f t="shared" si="73"/>
        <v>0</v>
      </c>
      <c r="G717" s="392" t="e">
        <f>IF(AND(C717&lt;&gt;"",SUM(G$33:G716)&lt;E$24),$E$24/$E$29,0)</f>
        <v>#N/A</v>
      </c>
      <c r="H717" s="392">
        <f t="shared" si="74"/>
        <v>0</v>
      </c>
      <c r="I717" s="392">
        <f t="shared" si="76"/>
        <v>0</v>
      </c>
      <c r="J717" s="364" t="str">
        <f t="shared" si="75"/>
        <v>2079–2080</v>
      </c>
      <c r="L717" s="389"/>
      <c r="N717" s="387"/>
      <c r="Q717" s="385"/>
    </row>
    <row r="718" spans="1:17" ht="20.25" customHeight="1" x14ac:dyDescent="0.2">
      <c r="A718" s="395">
        <v>65593</v>
      </c>
      <c r="B718" s="383">
        <f t="shared" si="71"/>
        <v>0</v>
      </c>
      <c r="C718" s="384"/>
      <c r="D718" s="392">
        <f t="shared" si="72"/>
        <v>0</v>
      </c>
      <c r="E718" s="393">
        <f t="shared" si="70"/>
        <v>0</v>
      </c>
      <c r="F718" s="392">
        <f t="shared" si="73"/>
        <v>0</v>
      </c>
      <c r="G718" s="392" t="e">
        <f>IF(AND(C718&lt;&gt;"",SUM(G$33:G717)&lt;E$24),$E$24/$E$29,0)</f>
        <v>#N/A</v>
      </c>
      <c r="H718" s="392">
        <f t="shared" si="74"/>
        <v>0</v>
      </c>
      <c r="I718" s="392">
        <f t="shared" si="76"/>
        <v>0</v>
      </c>
      <c r="J718" s="364" t="str">
        <f t="shared" si="75"/>
        <v>2079–2080</v>
      </c>
      <c r="L718" s="389"/>
      <c r="N718" s="387"/>
      <c r="Q718" s="385"/>
    </row>
    <row r="719" spans="1:17" ht="20.25" customHeight="1" x14ac:dyDescent="0.2">
      <c r="A719" s="395">
        <v>65624</v>
      </c>
      <c r="B719" s="383">
        <f t="shared" si="71"/>
        <v>0</v>
      </c>
      <c r="C719" s="384"/>
      <c r="D719" s="392">
        <f t="shared" si="72"/>
        <v>0</v>
      </c>
      <c r="E719" s="393">
        <f t="shared" si="70"/>
        <v>0</v>
      </c>
      <c r="F719" s="392">
        <f t="shared" si="73"/>
        <v>0</v>
      </c>
      <c r="G719" s="392" t="e">
        <f>IF(AND(C719&lt;&gt;"",SUM(G$33:G718)&lt;E$24),$E$24/$E$29,0)</f>
        <v>#N/A</v>
      </c>
      <c r="H719" s="392">
        <f t="shared" si="74"/>
        <v>0</v>
      </c>
      <c r="I719" s="392">
        <f t="shared" si="76"/>
        <v>0</v>
      </c>
      <c r="J719" s="364" t="str">
        <f t="shared" si="75"/>
        <v>2079–2080</v>
      </c>
      <c r="L719" s="389"/>
      <c r="N719" s="387"/>
      <c r="Q719" s="385"/>
    </row>
    <row r="720" spans="1:17" ht="20.25" customHeight="1" x14ac:dyDescent="0.2">
      <c r="A720" s="395">
        <v>65654</v>
      </c>
      <c r="B720" s="383">
        <f t="shared" si="71"/>
        <v>0</v>
      </c>
      <c r="C720" s="384"/>
      <c r="D720" s="392">
        <f t="shared" si="72"/>
        <v>0</v>
      </c>
      <c r="E720" s="393">
        <f t="shared" si="70"/>
        <v>0</v>
      </c>
      <c r="F720" s="392">
        <f t="shared" si="73"/>
        <v>0</v>
      </c>
      <c r="G720" s="392" t="e">
        <f>IF(AND(C720&lt;&gt;"",SUM(G$33:G719)&lt;E$24),$E$24/$E$29,0)</f>
        <v>#N/A</v>
      </c>
      <c r="H720" s="392">
        <f t="shared" si="74"/>
        <v>0</v>
      </c>
      <c r="I720" s="392">
        <f t="shared" si="76"/>
        <v>0</v>
      </c>
      <c r="J720" s="364" t="str">
        <f t="shared" si="75"/>
        <v>2079–2080</v>
      </c>
      <c r="L720" s="389"/>
      <c r="N720" s="387"/>
      <c r="Q720" s="385"/>
    </row>
    <row r="721" spans="1:17" ht="20.25" customHeight="1" x14ac:dyDescent="0.2">
      <c r="A721" s="395">
        <v>65685</v>
      </c>
      <c r="B721" s="383">
        <f t="shared" si="71"/>
        <v>0</v>
      </c>
      <c r="C721" s="384"/>
      <c r="D721" s="392">
        <f t="shared" si="72"/>
        <v>0</v>
      </c>
      <c r="E721" s="393">
        <f t="shared" si="70"/>
        <v>0</v>
      </c>
      <c r="F721" s="392">
        <f t="shared" si="73"/>
        <v>0</v>
      </c>
      <c r="G721" s="392" t="e">
        <f>IF(AND(C721&lt;&gt;"",SUM(G$33:G720)&lt;E$24),$E$24/$E$29,0)</f>
        <v>#N/A</v>
      </c>
      <c r="H721" s="392">
        <f t="shared" si="74"/>
        <v>0</v>
      </c>
      <c r="I721" s="392">
        <f t="shared" si="76"/>
        <v>0</v>
      </c>
      <c r="J721" s="364" t="str">
        <f t="shared" si="75"/>
        <v>2079–2080</v>
      </c>
      <c r="L721" s="389"/>
      <c r="N721" s="387"/>
      <c r="Q721" s="385"/>
    </row>
    <row r="722" spans="1:17" ht="20.25" customHeight="1" x14ac:dyDescent="0.2">
      <c r="A722" s="395">
        <v>65715</v>
      </c>
      <c r="B722" s="383">
        <f t="shared" si="71"/>
        <v>0</v>
      </c>
      <c r="C722" s="384"/>
      <c r="D722" s="392">
        <f t="shared" si="72"/>
        <v>0</v>
      </c>
      <c r="E722" s="393">
        <f t="shared" si="70"/>
        <v>0</v>
      </c>
      <c r="F722" s="392">
        <f t="shared" si="73"/>
        <v>0</v>
      </c>
      <c r="G722" s="392" t="e">
        <f>IF(AND(C722&lt;&gt;"",SUM(G$33:G721)&lt;E$24),$E$24/$E$29,0)</f>
        <v>#N/A</v>
      </c>
      <c r="H722" s="392">
        <f t="shared" si="74"/>
        <v>0</v>
      </c>
      <c r="I722" s="392">
        <f t="shared" si="76"/>
        <v>0</v>
      </c>
      <c r="J722" s="364" t="str">
        <f t="shared" si="75"/>
        <v>2079–2080</v>
      </c>
      <c r="L722" s="389"/>
      <c r="N722" s="387"/>
      <c r="Q722" s="385"/>
    </row>
    <row r="723" spans="1:17" ht="20.25" customHeight="1" x14ac:dyDescent="0.2">
      <c r="A723" s="395">
        <v>65746</v>
      </c>
      <c r="B723" s="383">
        <f t="shared" si="71"/>
        <v>0</v>
      </c>
      <c r="C723" s="384"/>
      <c r="D723" s="392">
        <f t="shared" si="72"/>
        <v>0</v>
      </c>
      <c r="E723" s="393">
        <f t="shared" si="70"/>
        <v>0</v>
      </c>
      <c r="F723" s="392">
        <f t="shared" si="73"/>
        <v>0</v>
      </c>
      <c r="G723" s="392" t="e">
        <f>IF(AND(C723&lt;&gt;"",SUM(G$33:G722)&lt;E$24),$E$24/$E$29,0)</f>
        <v>#N/A</v>
      </c>
      <c r="H723" s="392">
        <f t="shared" si="74"/>
        <v>0</v>
      </c>
      <c r="I723" s="392">
        <f t="shared" si="76"/>
        <v>0</v>
      </c>
      <c r="J723" s="364" t="str">
        <f t="shared" si="75"/>
        <v>2079–2080</v>
      </c>
      <c r="L723" s="389"/>
      <c r="N723" s="387"/>
      <c r="Q723" s="385"/>
    </row>
    <row r="724" spans="1:17" ht="20.25" customHeight="1" x14ac:dyDescent="0.2">
      <c r="A724" s="395">
        <v>65777</v>
      </c>
      <c r="B724" s="383">
        <f t="shared" si="71"/>
        <v>0</v>
      </c>
      <c r="C724" s="384"/>
      <c r="D724" s="392">
        <f t="shared" si="72"/>
        <v>0</v>
      </c>
      <c r="E724" s="393">
        <f t="shared" si="70"/>
        <v>0</v>
      </c>
      <c r="F724" s="392">
        <f t="shared" si="73"/>
        <v>0</v>
      </c>
      <c r="G724" s="392" t="e">
        <f>IF(AND(C724&lt;&gt;"",SUM(G$33:G723)&lt;E$24),$E$24/$E$29,0)</f>
        <v>#N/A</v>
      </c>
      <c r="H724" s="392">
        <f t="shared" si="74"/>
        <v>0</v>
      </c>
      <c r="I724" s="392">
        <f t="shared" si="76"/>
        <v>0</v>
      </c>
      <c r="J724" s="364" t="str">
        <f t="shared" si="75"/>
        <v>2079–2080</v>
      </c>
      <c r="L724" s="389"/>
      <c r="N724" s="387"/>
      <c r="Q724" s="385"/>
    </row>
    <row r="725" spans="1:17" ht="20.25" customHeight="1" x14ac:dyDescent="0.2">
      <c r="A725" s="395">
        <v>65806</v>
      </c>
      <c r="B725" s="383">
        <f t="shared" si="71"/>
        <v>0</v>
      </c>
      <c r="C725" s="384"/>
      <c r="D725" s="392">
        <f t="shared" si="72"/>
        <v>0</v>
      </c>
      <c r="E725" s="393">
        <f t="shared" si="70"/>
        <v>0</v>
      </c>
      <c r="F725" s="392">
        <f t="shared" si="73"/>
        <v>0</v>
      </c>
      <c r="G725" s="392" t="e">
        <f>IF(AND(C725&lt;&gt;"",SUM(G$33:G724)&lt;E$24),$E$24/$E$29,0)</f>
        <v>#N/A</v>
      </c>
      <c r="H725" s="392">
        <f t="shared" si="74"/>
        <v>0</v>
      </c>
      <c r="I725" s="392">
        <f t="shared" si="76"/>
        <v>0</v>
      </c>
      <c r="J725" s="364" t="str">
        <f t="shared" si="75"/>
        <v>2079–2080</v>
      </c>
      <c r="L725" s="389"/>
      <c r="N725" s="387"/>
      <c r="Q725" s="385"/>
    </row>
    <row r="726" spans="1:17" ht="20.25" customHeight="1" x14ac:dyDescent="0.2">
      <c r="A726" s="395">
        <v>65837</v>
      </c>
      <c r="B726" s="383">
        <f t="shared" si="71"/>
        <v>0</v>
      </c>
      <c r="C726" s="384"/>
      <c r="D726" s="392">
        <f t="shared" si="72"/>
        <v>0</v>
      </c>
      <c r="E726" s="393">
        <f t="shared" si="70"/>
        <v>0</v>
      </c>
      <c r="F726" s="392">
        <f t="shared" si="73"/>
        <v>0</v>
      </c>
      <c r="G726" s="392" t="e">
        <f>IF(AND(C726&lt;&gt;"",SUM(G$33:G725)&lt;E$24),$E$24/$E$29,0)</f>
        <v>#N/A</v>
      </c>
      <c r="H726" s="392">
        <f t="shared" si="74"/>
        <v>0</v>
      </c>
      <c r="I726" s="392">
        <f t="shared" si="76"/>
        <v>0</v>
      </c>
      <c r="J726" s="364" t="str">
        <f t="shared" si="75"/>
        <v>2079–2080</v>
      </c>
      <c r="L726" s="389"/>
      <c r="N726" s="387"/>
      <c r="Q726" s="385"/>
    </row>
    <row r="727" spans="1:17" ht="20.25" customHeight="1" x14ac:dyDescent="0.2">
      <c r="A727" s="395">
        <v>65867</v>
      </c>
      <c r="B727" s="383">
        <f t="shared" si="71"/>
        <v>0</v>
      </c>
      <c r="C727" s="384"/>
      <c r="D727" s="392">
        <f t="shared" si="72"/>
        <v>0</v>
      </c>
      <c r="E727" s="393">
        <f t="shared" si="70"/>
        <v>0</v>
      </c>
      <c r="F727" s="392">
        <f t="shared" si="73"/>
        <v>0</v>
      </c>
      <c r="G727" s="392" t="e">
        <f>IF(AND(C727&lt;&gt;"",SUM(G$33:G726)&lt;E$24),$E$24/$E$29,0)</f>
        <v>#N/A</v>
      </c>
      <c r="H727" s="392">
        <f t="shared" si="74"/>
        <v>0</v>
      </c>
      <c r="I727" s="392">
        <f t="shared" si="76"/>
        <v>0</v>
      </c>
      <c r="J727" s="364" t="str">
        <f t="shared" si="75"/>
        <v>2079–2080</v>
      </c>
      <c r="L727" s="389"/>
      <c r="N727" s="387"/>
      <c r="Q727" s="385"/>
    </row>
    <row r="728" spans="1:17" ht="20.25" customHeight="1" x14ac:dyDescent="0.2">
      <c r="A728" s="395">
        <v>65898</v>
      </c>
      <c r="B728" s="383">
        <f t="shared" si="71"/>
        <v>0</v>
      </c>
      <c r="C728" s="384"/>
      <c r="D728" s="392">
        <f t="shared" si="72"/>
        <v>0</v>
      </c>
      <c r="E728" s="393">
        <f t="shared" si="70"/>
        <v>0</v>
      </c>
      <c r="F728" s="392">
        <f t="shared" si="73"/>
        <v>0</v>
      </c>
      <c r="G728" s="392" t="e">
        <f>IF(AND(C728&lt;&gt;"",SUM(G$33:G727)&lt;E$24),$E$24/$E$29,0)</f>
        <v>#N/A</v>
      </c>
      <c r="H728" s="392">
        <f t="shared" si="74"/>
        <v>0</v>
      </c>
      <c r="I728" s="392">
        <f t="shared" si="76"/>
        <v>0</v>
      </c>
      <c r="J728" s="364" t="str">
        <f t="shared" si="75"/>
        <v>2079–2080</v>
      </c>
      <c r="L728" s="389"/>
      <c r="N728" s="387"/>
      <c r="Q728" s="385"/>
    </row>
    <row r="729" spans="1:17" ht="20.25" customHeight="1" x14ac:dyDescent="0.2">
      <c r="A729" s="395">
        <v>65928</v>
      </c>
      <c r="B729" s="383">
        <f t="shared" si="71"/>
        <v>0</v>
      </c>
      <c r="C729" s="384"/>
      <c r="D729" s="392">
        <f t="shared" si="72"/>
        <v>0</v>
      </c>
      <c r="E729" s="393">
        <f t="shared" si="70"/>
        <v>0</v>
      </c>
      <c r="F729" s="392">
        <f t="shared" si="73"/>
        <v>0</v>
      </c>
      <c r="G729" s="392" t="e">
        <f>IF(AND(C729&lt;&gt;"",SUM(G$33:G728)&lt;E$24),$E$24/$E$29,0)</f>
        <v>#N/A</v>
      </c>
      <c r="H729" s="392">
        <f t="shared" si="74"/>
        <v>0</v>
      </c>
      <c r="I729" s="392">
        <f t="shared" si="76"/>
        <v>0</v>
      </c>
      <c r="J729" s="364" t="str">
        <f t="shared" si="75"/>
        <v>2080–2081</v>
      </c>
      <c r="L729" s="389"/>
      <c r="N729" s="387"/>
      <c r="Q729" s="385"/>
    </row>
    <row r="730" spans="1:17" ht="20.25" customHeight="1" x14ac:dyDescent="0.2">
      <c r="A730" s="395">
        <v>65959</v>
      </c>
      <c r="B730" s="383">
        <f t="shared" si="71"/>
        <v>0</v>
      </c>
      <c r="C730" s="384"/>
      <c r="D730" s="392">
        <f t="shared" si="72"/>
        <v>0</v>
      </c>
      <c r="E730" s="393">
        <f t="shared" si="70"/>
        <v>0</v>
      </c>
      <c r="F730" s="392">
        <f t="shared" si="73"/>
        <v>0</v>
      </c>
      <c r="G730" s="392" t="e">
        <f>IF(AND(C730&lt;&gt;"",SUM(G$33:G729)&lt;E$24),$E$24/$E$29,0)</f>
        <v>#N/A</v>
      </c>
      <c r="H730" s="392">
        <f t="shared" si="74"/>
        <v>0</v>
      </c>
      <c r="I730" s="392">
        <f t="shared" si="76"/>
        <v>0</v>
      </c>
      <c r="J730" s="364" t="str">
        <f t="shared" si="75"/>
        <v>2080–2081</v>
      </c>
      <c r="L730" s="389"/>
      <c r="N730" s="387"/>
      <c r="Q730" s="385"/>
    </row>
    <row r="731" spans="1:17" ht="20.25" customHeight="1" x14ac:dyDescent="0.2">
      <c r="A731" s="395">
        <v>65990</v>
      </c>
      <c r="B731" s="383">
        <f t="shared" si="71"/>
        <v>0</v>
      </c>
      <c r="C731" s="384"/>
      <c r="D731" s="392">
        <f t="shared" si="72"/>
        <v>0</v>
      </c>
      <c r="E731" s="393">
        <f t="shared" si="70"/>
        <v>0</v>
      </c>
      <c r="F731" s="392">
        <f t="shared" si="73"/>
        <v>0</v>
      </c>
      <c r="G731" s="392" t="e">
        <f>IF(AND(C731&lt;&gt;"",SUM(G$33:G730)&lt;E$24),$E$24/$E$29,0)</f>
        <v>#N/A</v>
      </c>
      <c r="H731" s="392">
        <f t="shared" si="74"/>
        <v>0</v>
      </c>
      <c r="I731" s="392">
        <f t="shared" si="76"/>
        <v>0</v>
      </c>
      <c r="J731" s="364" t="str">
        <f t="shared" si="75"/>
        <v>2080–2081</v>
      </c>
      <c r="L731" s="389"/>
      <c r="N731" s="387"/>
      <c r="Q731" s="385"/>
    </row>
    <row r="732" spans="1:17" ht="20.25" customHeight="1" x14ac:dyDescent="0.2">
      <c r="A732" s="395">
        <v>66020</v>
      </c>
      <c r="B732" s="383">
        <f t="shared" si="71"/>
        <v>0</v>
      </c>
      <c r="C732" s="384"/>
      <c r="D732" s="392">
        <f t="shared" si="72"/>
        <v>0</v>
      </c>
      <c r="E732" s="393">
        <f t="shared" si="70"/>
        <v>0</v>
      </c>
      <c r="F732" s="392">
        <f t="shared" si="73"/>
        <v>0</v>
      </c>
      <c r="G732" s="392" t="e">
        <f>IF(AND(C732&lt;&gt;"",SUM(G$33:G731)&lt;E$24),$E$24/$E$29,0)</f>
        <v>#N/A</v>
      </c>
      <c r="H732" s="392">
        <f t="shared" si="74"/>
        <v>0</v>
      </c>
      <c r="I732" s="392">
        <f t="shared" si="76"/>
        <v>0</v>
      </c>
      <c r="J732" s="364" t="str">
        <f t="shared" si="75"/>
        <v>2080–2081</v>
      </c>
      <c r="L732" s="389"/>
      <c r="N732" s="387"/>
      <c r="Q732" s="385"/>
    </row>
    <row r="733" spans="1:17" ht="20.25" customHeight="1" x14ac:dyDescent="0.2">
      <c r="A733" s="395">
        <v>66051</v>
      </c>
      <c r="B733" s="383">
        <f t="shared" si="71"/>
        <v>0</v>
      </c>
      <c r="C733" s="384"/>
      <c r="D733" s="392">
        <f t="shared" si="72"/>
        <v>0</v>
      </c>
      <c r="E733" s="393">
        <f t="shared" si="70"/>
        <v>0</v>
      </c>
      <c r="F733" s="392">
        <f t="shared" si="73"/>
        <v>0</v>
      </c>
      <c r="G733" s="392" t="e">
        <f>IF(AND(C733&lt;&gt;"",SUM(G$33:G732)&lt;E$24),$E$24/$E$29,0)</f>
        <v>#N/A</v>
      </c>
      <c r="H733" s="392">
        <f t="shared" si="74"/>
        <v>0</v>
      </c>
      <c r="I733" s="392">
        <f t="shared" si="76"/>
        <v>0</v>
      </c>
      <c r="J733" s="364" t="str">
        <f t="shared" si="75"/>
        <v>2080–2081</v>
      </c>
      <c r="L733" s="389"/>
      <c r="N733" s="387"/>
      <c r="Q733" s="385"/>
    </row>
    <row r="734" spans="1:17" ht="20.25" customHeight="1" x14ac:dyDescent="0.2">
      <c r="A734" s="395">
        <v>66081</v>
      </c>
      <c r="B734" s="383">
        <f t="shared" si="71"/>
        <v>0</v>
      </c>
      <c r="C734" s="384"/>
      <c r="D734" s="392">
        <f t="shared" si="72"/>
        <v>0</v>
      </c>
      <c r="E734" s="393">
        <f t="shared" si="70"/>
        <v>0</v>
      </c>
      <c r="F734" s="392">
        <f t="shared" si="73"/>
        <v>0</v>
      </c>
      <c r="G734" s="392" t="e">
        <f>IF(AND(C734&lt;&gt;"",SUM(G$33:G733)&lt;E$24),$E$24/$E$29,0)</f>
        <v>#N/A</v>
      </c>
      <c r="H734" s="392">
        <f t="shared" si="74"/>
        <v>0</v>
      </c>
      <c r="I734" s="392">
        <f t="shared" si="76"/>
        <v>0</v>
      </c>
      <c r="J734" s="364" t="str">
        <f t="shared" si="75"/>
        <v>2080–2081</v>
      </c>
      <c r="L734" s="389"/>
      <c r="N734" s="387"/>
      <c r="Q734" s="385"/>
    </row>
    <row r="735" spans="1:17" ht="20.25" customHeight="1" x14ac:dyDescent="0.2">
      <c r="A735" s="395">
        <v>66112</v>
      </c>
      <c r="B735" s="383">
        <f t="shared" si="71"/>
        <v>0</v>
      </c>
      <c r="C735" s="384"/>
      <c r="D735" s="392">
        <f t="shared" si="72"/>
        <v>0</v>
      </c>
      <c r="E735" s="393">
        <f t="shared" si="70"/>
        <v>0</v>
      </c>
      <c r="F735" s="392">
        <f t="shared" si="73"/>
        <v>0</v>
      </c>
      <c r="G735" s="392" t="e">
        <f>IF(AND(C735&lt;&gt;"",SUM(G$33:G734)&lt;E$24),$E$24/$E$29,0)</f>
        <v>#N/A</v>
      </c>
      <c r="H735" s="392">
        <f t="shared" si="74"/>
        <v>0</v>
      </c>
      <c r="I735" s="392">
        <f t="shared" si="76"/>
        <v>0</v>
      </c>
      <c r="J735" s="364" t="str">
        <f t="shared" si="75"/>
        <v>2080–2081</v>
      </c>
      <c r="L735" s="389"/>
      <c r="N735" s="387"/>
      <c r="Q735" s="385"/>
    </row>
    <row r="736" spans="1:17" ht="20.25" customHeight="1" x14ac:dyDescent="0.2">
      <c r="A736" s="395">
        <v>66143</v>
      </c>
      <c r="B736" s="383">
        <f t="shared" si="71"/>
        <v>0</v>
      </c>
      <c r="C736" s="384"/>
      <c r="D736" s="392">
        <f t="shared" si="72"/>
        <v>0</v>
      </c>
      <c r="E736" s="393">
        <f t="shared" si="70"/>
        <v>0</v>
      </c>
      <c r="F736" s="392">
        <f t="shared" si="73"/>
        <v>0</v>
      </c>
      <c r="G736" s="392" t="e">
        <f>IF(AND(C736&lt;&gt;"",SUM(G$33:G735)&lt;E$24),$E$24/$E$29,0)</f>
        <v>#N/A</v>
      </c>
      <c r="H736" s="392">
        <f t="shared" si="74"/>
        <v>0</v>
      </c>
      <c r="I736" s="392">
        <f t="shared" si="76"/>
        <v>0</v>
      </c>
      <c r="J736" s="364" t="str">
        <f t="shared" si="75"/>
        <v>2080–2081</v>
      </c>
      <c r="L736" s="389"/>
      <c r="N736" s="387"/>
      <c r="Q736" s="385"/>
    </row>
    <row r="737" spans="1:17" ht="20.25" customHeight="1" x14ac:dyDescent="0.2">
      <c r="A737" s="395">
        <v>66171</v>
      </c>
      <c r="B737" s="383">
        <f t="shared" si="71"/>
        <v>0</v>
      </c>
      <c r="C737" s="384"/>
      <c r="D737" s="392">
        <f t="shared" si="72"/>
        <v>0</v>
      </c>
      <c r="E737" s="393">
        <f t="shared" ref="E737:E800" si="77">C737-D737</f>
        <v>0</v>
      </c>
      <c r="F737" s="392">
        <f t="shared" si="73"/>
        <v>0</v>
      </c>
      <c r="G737" s="392" t="e">
        <f>IF(AND(C737&lt;&gt;"",SUM(G$33:G736)&lt;E$24),$E$24/$E$29,0)</f>
        <v>#N/A</v>
      </c>
      <c r="H737" s="392">
        <f t="shared" si="74"/>
        <v>0</v>
      </c>
      <c r="I737" s="392">
        <f t="shared" si="76"/>
        <v>0</v>
      </c>
      <c r="J737" s="364" t="str">
        <f t="shared" si="75"/>
        <v>2080–2081</v>
      </c>
      <c r="L737" s="389"/>
      <c r="N737" s="387"/>
      <c r="Q737" s="385"/>
    </row>
    <row r="738" spans="1:17" ht="20.25" customHeight="1" x14ac:dyDescent="0.2">
      <c r="A738" s="395">
        <v>66202</v>
      </c>
      <c r="B738" s="383">
        <f t="shared" ref="B738:B801" si="78">IF(C738&gt;0,C738*-1,C738)</f>
        <v>0</v>
      </c>
      <c r="C738" s="384"/>
      <c r="D738" s="392">
        <f t="shared" ref="D738:D801" si="79">IF(C738="",0,IF($E$15="Beginning",IF(C737&lt;&gt;"",$F737*$E$7/12,0),IF(C737&lt;&gt;"",$F737*$E$7/12,$E$22*$E$7/12)))</f>
        <v>0</v>
      </c>
      <c r="E738" s="393">
        <f t="shared" si="77"/>
        <v>0</v>
      </c>
      <c r="F738" s="392">
        <f t="shared" ref="F738:F801" si="80">IF(C738="",0,IF(C737="",$E$22-E738,IF(C738&lt;&gt;"",F737-E738)))</f>
        <v>0</v>
      </c>
      <c r="G738" s="392" t="e">
        <f>IF(AND(C738&lt;&gt;"",SUM(G$33:G737)&lt;E$24),$E$24/$E$29,0)</f>
        <v>#N/A</v>
      </c>
      <c r="H738" s="392">
        <f t="shared" ref="H738:H801" si="81">IF(C738&lt;&gt;"",G738+H737,0)</f>
        <v>0</v>
      </c>
      <c r="I738" s="392">
        <f t="shared" si="76"/>
        <v>0</v>
      </c>
      <c r="J738" s="364" t="str">
        <f t="shared" ref="J738:J801" si="82">IF(OR(MONTH(A738)=1,MONTH(A738)=2,MONTH(A738)=3,MONTH(A738)=4,MONTH(A738)=5,MONTH(A738)=6),YEAR(A738)-1&amp;"–"&amp;YEAR(A738),YEAR(A738)&amp;"–"&amp;YEAR(A738)+1)</f>
        <v>2080–2081</v>
      </c>
      <c r="L738" s="389"/>
      <c r="N738" s="387"/>
      <c r="Q738" s="385"/>
    </row>
    <row r="739" spans="1:17" ht="20.25" customHeight="1" x14ac:dyDescent="0.2">
      <c r="A739" s="395">
        <v>66232</v>
      </c>
      <c r="B739" s="383">
        <f t="shared" si="78"/>
        <v>0</v>
      </c>
      <c r="C739" s="384"/>
      <c r="D739" s="392">
        <f t="shared" si="79"/>
        <v>0</v>
      </c>
      <c r="E739" s="393">
        <f t="shared" si="77"/>
        <v>0</v>
      </c>
      <c r="F739" s="392">
        <f t="shared" si="80"/>
        <v>0</v>
      </c>
      <c r="G739" s="392" t="e">
        <f>IF(AND(C739&lt;&gt;"",SUM(G$33:G738)&lt;E$24),$E$24/$E$29,0)</f>
        <v>#N/A</v>
      </c>
      <c r="H739" s="392">
        <f t="shared" si="81"/>
        <v>0</v>
      </c>
      <c r="I739" s="392">
        <f t="shared" si="76"/>
        <v>0</v>
      </c>
      <c r="J739" s="364" t="str">
        <f t="shared" si="82"/>
        <v>2080–2081</v>
      </c>
      <c r="L739" s="389"/>
      <c r="N739" s="387"/>
      <c r="Q739" s="385"/>
    </row>
    <row r="740" spans="1:17" ht="20.25" customHeight="1" x14ac:dyDescent="0.2">
      <c r="A740" s="395">
        <v>66263</v>
      </c>
      <c r="B740" s="383">
        <f t="shared" si="78"/>
        <v>0</v>
      </c>
      <c r="C740" s="384"/>
      <c r="D740" s="392">
        <f t="shared" si="79"/>
        <v>0</v>
      </c>
      <c r="E740" s="393">
        <f t="shared" si="77"/>
        <v>0</v>
      </c>
      <c r="F740" s="392">
        <f t="shared" si="80"/>
        <v>0</v>
      </c>
      <c r="G740" s="392" t="e">
        <f>IF(AND(C740&lt;&gt;"",SUM(G$33:G739)&lt;E$24),$E$24/$E$29,0)</f>
        <v>#N/A</v>
      </c>
      <c r="H740" s="392">
        <f t="shared" si="81"/>
        <v>0</v>
      </c>
      <c r="I740" s="392">
        <f t="shared" ref="I740:I803" si="83">IF(C740&lt;&gt;"",$E$24-H740,0)</f>
        <v>0</v>
      </c>
      <c r="J740" s="364" t="str">
        <f t="shared" si="82"/>
        <v>2080–2081</v>
      </c>
      <c r="L740" s="389"/>
      <c r="N740" s="387"/>
      <c r="Q740" s="385"/>
    </row>
    <row r="741" spans="1:17" ht="20.25" customHeight="1" x14ac:dyDescent="0.2">
      <c r="A741" s="395">
        <v>66293</v>
      </c>
      <c r="B741" s="383">
        <f t="shared" si="78"/>
        <v>0</v>
      </c>
      <c r="C741" s="384"/>
      <c r="D741" s="392">
        <f t="shared" si="79"/>
        <v>0</v>
      </c>
      <c r="E741" s="393">
        <f t="shared" si="77"/>
        <v>0</v>
      </c>
      <c r="F741" s="392">
        <f t="shared" si="80"/>
        <v>0</v>
      </c>
      <c r="G741" s="392" t="e">
        <f>IF(AND(C741&lt;&gt;"",SUM(G$33:G740)&lt;E$24),$E$24/$E$29,0)</f>
        <v>#N/A</v>
      </c>
      <c r="H741" s="392">
        <f t="shared" si="81"/>
        <v>0</v>
      </c>
      <c r="I741" s="392">
        <f t="shared" si="83"/>
        <v>0</v>
      </c>
      <c r="J741" s="364" t="str">
        <f t="shared" si="82"/>
        <v>2081–2082</v>
      </c>
      <c r="L741" s="389"/>
      <c r="N741" s="387"/>
      <c r="Q741" s="385"/>
    </row>
    <row r="742" spans="1:17" ht="20.25" customHeight="1" x14ac:dyDescent="0.2">
      <c r="A742" s="395">
        <v>66324</v>
      </c>
      <c r="B742" s="383">
        <f t="shared" si="78"/>
        <v>0</v>
      </c>
      <c r="C742" s="384"/>
      <c r="D742" s="392">
        <f t="shared" si="79"/>
        <v>0</v>
      </c>
      <c r="E742" s="393">
        <f t="shared" si="77"/>
        <v>0</v>
      </c>
      <c r="F742" s="392">
        <f t="shared" si="80"/>
        <v>0</v>
      </c>
      <c r="G742" s="392" t="e">
        <f>IF(AND(C742&lt;&gt;"",SUM(G$33:G741)&lt;E$24),$E$24/$E$29,0)</f>
        <v>#N/A</v>
      </c>
      <c r="H742" s="392">
        <f t="shared" si="81"/>
        <v>0</v>
      </c>
      <c r="I742" s="392">
        <f t="shared" si="83"/>
        <v>0</v>
      </c>
      <c r="J742" s="364" t="str">
        <f t="shared" si="82"/>
        <v>2081–2082</v>
      </c>
      <c r="L742" s="389"/>
      <c r="N742" s="387"/>
      <c r="Q742" s="385"/>
    </row>
    <row r="743" spans="1:17" ht="20.25" customHeight="1" x14ac:dyDescent="0.2">
      <c r="A743" s="395">
        <v>66355</v>
      </c>
      <c r="B743" s="383">
        <f t="shared" si="78"/>
        <v>0</v>
      </c>
      <c r="C743" s="384"/>
      <c r="D743" s="392">
        <f t="shared" si="79"/>
        <v>0</v>
      </c>
      <c r="E743" s="393">
        <f t="shared" si="77"/>
        <v>0</v>
      </c>
      <c r="F743" s="392">
        <f t="shared" si="80"/>
        <v>0</v>
      </c>
      <c r="G743" s="392" t="e">
        <f>IF(AND(C743&lt;&gt;"",SUM(G$33:G742)&lt;E$24),$E$24/$E$29,0)</f>
        <v>#N/A</v>
      </c>
      <c r="H743" s="392">
        <f t="shared" si="81"/>
        <v>0</v>
      </c>
      <c r="I743" s="392">
        <f t="shared" si="83"/>
        <v>0</v>
      </c>
      <c r="J743" s="364" t="str">
        <f t="shared" si="82"/>
        <v>2081–2082</v>
      </c>
      <c r="L743" s="389"/>
      <c r="N743" s="387"/>
      <c r="Q743" s="385"/>
    </row>
    <row r="744" spans="1:17" ht="20.25" customHeight="1" x14ac:dyDescent="0.2">
      <c r="A744" s="395">
        <v>66385</v>
      </c>
      <c r="B744" s="383">
        <f t="shared" si="78"/>
        <v>0</v>
      </c>
      <c r="C744" s="384"/>
      <c r="D744" s="392">
        <f t="shared" si="79"/>
        <v>0</v>
      </c>
      <c r="E744" s="393">
        <f t="shared" si="77"/>
        <v>0</v>
      </c>
      <c r="F744" s="392">
        <f t="shared" si="80"/>
        <v>0</v>
      </c>
      <c r="G744" s="392" t="e">
        <f>IF(AND(C744&lt;&gt;"",SUM(G$33:G743)&lt;E$24),$E$24/$E$29,0)</f>
        <v>#N/A</v>
      </c>
      <c r="H744" s="392">
        <f t="shared" si="81"/>
        <v>0</v>
      </c>
      <c r="I744" s="392">
        <f t="shared" si="83"/>
        <v>0</v>
      </c>
      <c r="J744" s="364" t="str">
        <f t="shared" si="82"/>
        <v>2081–2082</v>
      </c>
      <c r="L744" s="389"/>
      <c r="N744" s="387"/>
      <c r="Q744" s="385"/>
    </row>
    <row r="745" spans="1:17" ht="20.25" customHeight="1" x14ac:dyDescent="0.2">
      <c r="A745" s="395">
        <v>66416</v>
      </c>
      <c r="B745" s="383">
        <f t="shared" si="78"/>
        <v>0</v>
      </c>
      <c r="C745" s="384"/>
      <c r="D745" s="392">
        <f t="shared" si="79"/>
        <v>0</v>
      </c>
      <c r="E745" s="393">
        <f t="shared" si="77"/>
        <v>0</v>
      </c>
      <c r="F745" s="392">
        <f t="shared" si="80"/>
        <v>0</v>
      </c>
      <c r="G745" s="392" t="e">
        <f>IF(AND(C745&lt;&gt;"",SUM(G$33:G744)&lt;E$24),$E$24/$E$29,0)</f>
        <v>#N/A</v>
      </c>
      <c r="H745" s="392">
        <f t="shared" si="81"/>
        <v>0</v>
      </c>
      <c r="I745" s="392">
        <f t="shared" si="83"/>
        <v>0</v>
      </c>
      <c r="J745" s="364" t="str">
        <f t="shared" si="82"/>
        <v>2081–2082</v>
      </c>
      <c r="L745" s="389"/>
      <c r="N745" s="387"/>
      <c r="Q745" s="385"/>
    </row>
    <row r="746" spans="1:17" ht="20.25" customHeight="1" x14ac:dyDescent="0.2">
      <c r="A746" s="395">
        <v>66446</v>
      </c>
      <c r="B746" s="383">
        <f t="shared" si="78"/>
        <v>0</v>
      </c>
      <c r="C746" s="384"/>
      <c r="D746" s="392">
        <f t="shared" si="79"/>
        <v>0</v>
      </c>
      <c r="E746" s="393">
        <f t="shared" si="77"/>
        <v>0</v>
      </c>
      <c r="F746" s="392">
        <f t="shared" si="80"/>
        <v>0</v>
      </c>
      <c r="G746" s="392" t="e">
        <f>IF(AND(C746&lt;&gt;"",SUM(G$33:G745)&lt;E$24),$E$24/$E$29,0)</f>
        <v>#N/A</v>
      </c>
      <c r="H746" s="392">
        <f t="shared" si="81"/>
        <v>0</v>
      </c>
      <c r="I746" s="392">
        <f t="shared" si="83"/>
        <v>0</v>
      </c>
      <c r="J746" s="364" t="str">
        <f t="shared" si="82"/>
        <v>2081–2082</v>
      </c>
      <c r="L746" s="389"/>
      <c r="N746" s="387"/>
      <c r="Q746" s="385"/>
    </row>
    <row r="747" spans="1:17" ht="20.25" customHeight="1" x14ac:dyDescent="0.2">
      <c r="A747" s="395">
        <v>66477</v>
      </c>
      <c r="B747" s="383">
        <f t="shared" si="78"/>
        <v>0</v>
      </c>
      <c r="C747" s="384"/>
      <c r="D747" s="392">
        <f t="shared" si="79"/>
        <v>0</v>
      </c>
      <c r="E747" s="393">
        <f t="shared" si="77"/>
        <v>0</v>
      </c>
      <c r="F747" s="392">
        <f t="shared" si="80"/>
        <v>0</v>
      </c>
      <c r="G747" s="392" t="e">
        <f>IF(AND(C747&lt;&gt;"",SUM(G$33:G746)&lt;E$24),$E$24/$E$29,0)</f>
        <v>#N/A</v>
      </c>
      <c r="H747" s="392">
        <f t="shared" si="81"/>
        <v>0</v>
      </c>
      <c r="I747" s="392">
        <f t="shared" si="83"/>
        <v>0</v>
      </c>
      <c r="J747" s="364" t="str">
        <f t="shared" si="82"/>
        <v>2081–2082</v>
      </c>
      <c r="L747" s="389"/>
      <c r="N747" s="387"/>
      <c r="Q747" s="385"/>
    </row>
    <row r="748" spans="1:17" ht="20.25" customHeight="1" x14ac:dyDescent="0.2">
      <c r="A748" s="395">
        <v>66508</v>
      </c>
      <c r="B748" s="383">
        <f t="shared" si="78"/>
        <v>0</v>
      </c>
      <c r="C748" s="384"/>
      <c r="D748" s="392">
        <f t="shared" si="79"/>
        <v>0</v>
      </c>
      <c r="E748" s="393">
        <f t="shared" si="77"/>
        <v>0</v>
      </c>
      <c r="F748" s="392">
        <f t="shared" si="80"/>
        <v>0</v>
      </c>
      <c r="G748" s="392" t="e">
        <f>IF(AND(C748&lt;&gt;"",SUM(G$33:G747)&lt;E$24),$E$24/$E$29,0)</f>
        <v>#N/A</v>
      </c>
      <c r="H748" s="392">
        <f t="shared" si="81"/>
        <v>0</v>
      </c>
      <c r="I748" s="392">
        <f t="shared" si="83"/>
        <v>0</v>
      </c>
      <c r="J748" s="364" t="str">
        <f t="shared" si="82"/>
        <v>2081–2082</v>
      </c>
      <c r="L748" s="389"/>
      <c r="N748" s="387"/>
      <c r="Q748" s="385"/>
    </row>
    <row r="749" spans="1:17" ht="20.25" customHeight="1" x14ac:dyDescent="0.2">
      <c r="A749" s="395">
        <v>66536</v>
      </c>
      <c r="B749" s="383">
        <f t="shared" si="78"/>
        <v>0</v>
      </c>
      <c r="C749" s="384"/>
      <c r="D749" s="392">
        <f t="shared" si="79"/>
        <v>0</v>
      </c>
      <c r="E749" s="393">
        <f t="shared" si="77"/>
        <v>0</v>
      </c>
      <c r="F749" s="392">
        <f t="shared" si="80"/>
        <v>0</v>
      </c>
      <c r="G749" s="392" t="e">
        <f>IF(AND(C749&lt;&gt;"",SUM(G$33:G748)&lt;E$24),$E$24/$E$29,0)</f>
        <v>#N/A</v>
      </c>
      <c r="H749" s="392">
        <f t="shared" si="81"/>
        <v>0</v>
      </c>
      <c r="I749" s="392">
        <f t="shared" si="83"/>
        <v>0</v>
      </c>
      <c r="J749" s="364" t="str">
        <f t="shared" si="82"/>
        <v>2081–2082</v>
      </c>
      <c r="L749" s="389"/>
      <c r="N749" s="387"/>
      <c r="Q749" s="385"/>
    </row>
    <row r="750" spans="1:17" ht="20.25" customHeight="1" x14ac:dyDescent="0.2">
      <c r="A750" s="395">
        <v>66567</v>
      </c>
      <c r="B750" s="383">
        <f t="shared" si="78"/>
        <v>0</v>
      </c>
      <c r="C750" s="384"/>
      <c r="D750" s="392">
        <f t="shared" si="79"/>
        <v>0</v>
      </c>
      <c r="E750" s="393">
        <f t="shared" si="77"/>
        <v>0</v>
      </c>
      <c r="F750" s="392">
        <f t="shared" si="80"/>
        <v>0</v>
      </c>
      <c r="G750" s="392" t="e">
        <f>IF(AND(C750&lt;&gt;"",SUM(G$33:G749)&lt;E$24),$E$24/$E$29,0)</f>
        <v>#N/A</v>
      </c>
      <c r="H750" s="392">
        <f t="shared" si="81"/>
        <v>0</v>
      </c>
      <c r="I750" s="392">
        <f t="shared" si="83"/>
        <v>0</v>
      </c>
      <c r="J750" s="364" t="str">
        <f t="shared" si="82"/>
        <v>2081–2082</v>
      </c>
      <c r="L750" s="389"/>
      <c r="N750" s="387"/>
      <c r="Q750" s="385"/>
    </row>
    <row r="751" spans="1:17" ht="20.25" customHeight="1" x14ac:dyDescent="0.2">
      <c r="A751" s="395">
        <v>66597</v>
      </c>
      <c r="B751" s="383">
        <f t="shared" si="78"/>
        <v>0</v>
      </c>
      <c r="C751" s="384"/>
      <c r="D751" s="392">
        <f t="shared" si="79"/>
        <v>0</v>
      </c>
      <c r="E751" s="393">
        <f t="shared" si="77"/>
        <v>0</v>
      </c>
      <c r="F751" s="392">
        <f t="shared" si="80"/>
        <v>0</v>
      </c>
      <c r="G751" s="392" t="e">
        <f>IF(AND(C751&lt;&gt;"",SUM(G$33:G750)&lt;E$24),$E$24/$E$29,0)</f>
        <v>#N/A</v>
      </c>
      <c r="H751" s="392">
        <f t="shared" si="81"/>
        <v>0</v>
      </c>
      <c r="I751" s="392">
        <f t="shared" si="83"/>
        <v>0</v>
      </c>
      <c r="J751" s="364" t="str">
        <f t="shared" si="82"/>
        <v>2081–2082</v>
      </c>
      <c r="L751" s="389"/>
      <c r="N751" s="387"/>
      <c r="Q751" s="385"/>
    </row>
    <row r="752" spans="1:17" ht="20.25" customHeight="1" x14ac:dyDescent="0.2">
      <c r="A752" s="395">
        <v>66628</v>
      </c>
      <c r="B752" s="383">
        <f t="shared" si="78"/>
        <v>0</v>
      </c>
      <c r="C752" s="384"/>
      <c r="D752" s="392">
        <f t="shared" si="79"/>
        <v>0</v>
      </c>
      <c r="E752" s="393">
        <f t="shared" si="77"/>
        <v>0</v>
      </c>
      <c r="F752" s="392">
        <f t="shared" si="80"/>
        <v>0</v>
      </c>
      <c r="G752" s="392" t="e">
        <f>IF(AND(C752&lt;&gt;"",SUM(G$33:G751)&lt;E$24),$E$24/$E$29,0)</f>
        <v>#N/A</v>
      </c>
      <c r="H752" s="392">
        <f t="shared" si="81"/>
        <v>0</v>
      </c>
      <c r="I752" s="392">
        <f t="shared" si="83"/>
        <v>0</v>
      </c>
      <c r="J752" s="364" t="str">
        <f t="shared" si="82"/>
        <v>2081–2082</v>
      </c>
      <c r="L752" s="389"/>
      <c r="N752" s="387"/>
      <c r="Q752" s="385"/>
    </row>
    <row r="753" spans="1:17" ht="20.25" customHeight="1" x14ac:dyDescent="0.2">
      <c r="A753" s="395">
        <v>66658</v>
      </c>
      <c r="B753" s="383">
        <f t="shared" si="78"/>
        <v>0</v>
      </c>
      <c r="C753" s="384"/>
      <c r="D753" s="392">
        <f t="shared" si="79"/>
        <v>0</v>
      </c>
      <c r="E753" s="393">
        <f t="shared" si="77"/>
        <v>0</v>
      </c>
      <c r="F753" s="392">
        <f t="shared" si="80"/>
        <v>0</v>
      </c>
      <c r="G753" s="392" t="e">
        <f>IF(AND(C753&lt;&gt;"",SUM(G$33:G752)&lt;E$24),$E$24/$E$29,0)</f>
        <v>#N/A</v>
      </c>
      <c r="H753" s="392">
        <f t="shared" si="81"/>
        <v>0</v>
      </c>
      <c r="I753" s="392">
        <f t="shared" si="83"/>
        <v>0</v>
      </c>
      <c r="J753" s="364" t="str">
        <f t="shared" si="82"/>
        <v>2082–2083</v>
      </c>
      <c r="L753" s="389"/>
      <c r="N753" s="387"/>
      <c r="Q753" s="385"/>
    </row>
    <row r="754" spans="1:17" ht="20.25" customHeight="1" x14ac:dyDescent="0.2">
      <c r="A754" s="395">
        <v>66689</v>
      </c>
      <c r="B754" s="383">
        <f t="shared" si="78"/>
        <v>0</v>
      </c>
      <c r="C754" s="384"/>
      <c r="D754" s="392">
        <f t="shared" si="79"/>
        <v>0</v>
      </c>
      <c r="E754" s="393">
        <f t="shared" si="77"/>
        <v>0</v>
      </c>
      <c r="F754" s="392">
        <f t="shared" si="80"/>
        <v>0</v>
      </c>
      <c r="G754" s="392" t="e">
        <f>IF(AND(C754&lt;&gt;"",SUM(G$33:G753)&lt;E$24),$E$24/$E$29,0)</f>
        <v>#N/A</v>
      </c>
      <c r="H754" s="392">
        <f t="shared" si="81"/>
        <v>0</v>
      </c>
      <c r="I754" s="392">
        <f t="shared" si="83"/>
        <v>0</v>
      </c>
      <c r="J754" s="364" t="str">
        <f t="shared" si="82"/>
        <v>2082–2083</v>
      </c>
      <c r="L754" s="389"/>
      <c r="N754" s="387"/>
      <c r="Q754" s="385"/>
    </row>
    <row r="755" spans="1:17" ht="20.25" customHeight="1" x14ac:dyDescent="0.2">
      <c r="A755" s="395">
        <v>66720</v>
      </c>
      <c r="B755" s="383">
        <f t="shared" si="78"/>
        <v>0</v>
      </c>
      <c r="C755" s="384"/>
      <c r="D755" s="392">
        <f t="shared" si="79"/>
        <v>0</v>
      </c>
      <c r="E755" s="393">
        <f t="shared" si="77"/>
        <v>0</v>
      </c>
      <c r="F755" s="392">
        <f t="shared" si="80"/>
        <v>0</v>
      </c>
      <c r="G755" s="392" t="e">
        <f>IF(AND(C755&lt;&gt;"",SUM(G$33:G754)&lt;E$24),$E$24/$E$29,0)</f>
        <v>#N/A</v>
      </c>
      <c r="H755" s="392">
        <f t="shared" si="81"/>
        <v>0</v>
      </c>
      <c r="I755" s="392">
        <f t="shared" si="83"/>
        <v>0</v>
      </c>
      <c r="J755" s="364" t="str">
        <f t="shared" si="82"/>
        <v>2082–2083</v>
      </c>
      <c r="L755" s="389"/>
      <c r="N755" s="387"/>
      <c r="Q755" s="385"/>
    </row>
    <row r="756" spans="1:17" ht="20.25" customHeight="1" x14ac:dyDescent="0.2">
      <c r="A756" s="395">
        <v>66750</v>
      </c>
      <c r="B756" s="383">
        <f t="shared" si="78"/>
        <v>0</v>
      </c>
      <c r="C756" s="384"/>
      <c r="D756" s="392">
        <f t="shared" si="79"/>
        <v>0</v>
      </c>
      <c r="E756" s="393">
        <f t="shared" si="77"/>
        <v>0</v>
      </c>
      <c r="F756" s="392">
        <f t="shared" si="80"/>
        <v>0</v>
      </c>
      <c r="G756" s="392" t="e">
        <f>IF(AND(C756&lt;&gt;"",SUM(G$33:G755)&lt;E$24),$E$24/$E$29,0)</f>
        <v>#N/A</v>
      </c>
      <c r="H756" s="392">
        <f t="shared" si="81"/>
        <v>0</v>
      </c>
      <c r="I756" s="392">
        <f t="shared" si="83"/>
        <v>0</v>
      </c>
      <c r="J756" s="364" t="str">
        <f t="shared" si="82"/>
        <v>2082–2083</v>
      </c>
      <c r="L756" s="389"/>
      <c r="N756" s="387"/>
      <c r="Q756" s="385"/>
    </row>
    <row r="757" spans="1:17" ht="20.25" customHeight="1" x14ac:dyDescent="0.2">
      <c r="A757" s="395">
        <v>66781</v>
      </c>
      <c r="B757" s="383">
        <f t="shared" si="78"/>
        <v>0</v>
      </c>
      <c r="C757" s="384"/>
      <c r="D757" s="392">
        <f t="shared" si="79"/>
        <v>0</v>
      </c>
      <c r="E757" s="393">
        <f t="shared" si="77"/>
        <v>0</v>
      </c>
      <c r="F757" s="392">
        <f t="shared" si="80"/>
        <v>0</v>
      </c>
      <c r="G757" s="392" t="e">
        <f>IF(AND(C757&lt;&gt;"",SUM(G$33:G756)&lt;E$24),$E$24/$E$29,0)</f>
        <v>#N/A</v>
      </c>
      <c r="H757" s="392">
        <f t="shared" si="81"/>
        <v>0</v>
      </c>
      <c r="I757" s="392">
        <f t="shared" si="83"/>
        <v>0</v>
      </c>
      <c r="J757" s="364" t="str">
        <f t="shared" si="82"/>
        <v>2082–2083</v>
      </c>
      <c r="L757" s="389"/>
      <c r="N757" s="387"/>
      <c r="Q757" s="385"/>
    </row>
    <row r="758" spans="1:17" ht="20.25" customHeight="1" x14ac:dyDescent="0.2">
      <c r="A758" s="395">
        <v>66811</v>
      </c>
      <c r="B758" s="383">
        <f t="shared" si="78"/>
        <v>0</v>
      </c>
      <c r="C758" s="384"/>
      <c r="D758" s="392">
        <f t="shared" si="79"/>
        <v>0</v>
      </c>
      <c r="E758" s="393">
        <f t="shared" si="77"/>
        <v>0</v>
      </c>
      <c r="F758" s="392">
        <f t="shared" si="80"/>
        <v>0</v>
      </c>
      <c r="G758" s="392" t="e">
        <f>IF(AND(C758&lt;&gt;"",SUM(G$33:G757)&lt;E$24),$E$24/$E$29,0)</f>
        <v>#N/A</v>
      </c>
      <c r="H758" s="392">
        <f t="shared" si="81"/>
        <v>0</v>
      </c>
      <c r="I758" s="392">
        <f t="shared" si="83"/>
        <v>0</v>
      </c>
      <c r="J758" s="364" t="str">
        <f t="shared" si="82"/>
        <v>2082–2083</v>
      </c>
      <c r="L758" s="389"/>
      <c r="N758" s="387"/>
      <c r="Q758" s="385"/>
    </row>
    <row r="759" spans="1:17" ht="20.25" customHeight="1" x14ac:dyDescent="0.2">
      <c r="A759" s="395">
        <v>66842</v>
      </c>
      <c r="B759" s="383">
        <f t="shared" si="78"/>
        <v>0</v>
      </c>
      <c r="C759" s="384"/>
      <c r="D759" s="392">
        <f t="shared" si="79"/>
        <v>0</v>
      </c>
      <c r="E759" s="393">
        <f t="shared" si="77"/>
        <v>0</v>
      </c>
      <c r="F759" s="392">
        <f t="shared" si="80"/>
        <v>0</v>
      </c>
      <c r="G759" s="392" t="e">
        <f>IF(AND(C759&lt;&gt;"",SUM(G$33:G758)&lt;E$24),$E$24/$E$29,0)</f>
        <v>#N/A</v>
      </c>
      <c r="H759" s="392">
        <f t="shared" si="81"/>
        <v>0</v>
      </c>
      <c r="I759" s="392">
        <f t="shared" si="83"/>
        <v>0</v>
      </c>
      <c r="J759" s="364" t="str">
        <f t="shared" si="82"/>
        <v>2082–2083</v>
      </c>
      <c r="L759" s="389"/>
      <c r="N759" s="387"/>
      <c r="Q759" s="385"/>
    </row>
    <row r="760" spans="1:17" ht="20.25" customHeight="1" x14ac:dyDescent="0.2">
      <c r="A760" s="395">
        <v>66873</v>
      </c>
      <c r="B760" s="383">
        <f t="shared" si="78"/>
        <v>0</v>
      </c>
      <c r="C760" s="384"/>
      <c r="D760" s="392">
        <f t="shared" si="79"/>
        <v>0</v>
      </c>
      <c r="E760" s="393">
        <f t="shared" si="77"/>
        <v>0</v>
      </c>
      <c r="F760" s="392">
        <f t="shared" si="80"/>
        <v>0</v>
      </c>
      <c r="G760" s="392" t="e">
        <f>IF(AND(C760&lt;&gt;"",SUM(G$33:G759)&lt;E$24),$E$24/$E$29,0)</f>
        <v>#N/A</v>
      </c>
      <c r="H760" s="392">
        <f t="shared" si="81"/>
        <v>0</v>
      </c>
      <c r="I760" s="392">
        <f t="shared" si="83"/>
        <v>0</v>
      </c>
      <c r="J760" s="364" t="str">
        <f t="shared" si="82"/>
        <v>2082–2083</v>
      </c>
      <c r="L760" s="389"/>
      <c r="N760" s="387"/>
      <c r="Q760" s="385"/>
    </row>
    <row r="761" spans="1:17" ht="20.25" customHeight="1" x14ac:dyDescent="0.2">
      <c r="A761" s="395">
        <v>66901</v>
      </c>
      <c r="B761" s="383">
        <f t="shared" si="78"/>
        <v>0</v>
      </c>
      <c r="C761" s="384"/>
      <c r="D761" s="392">
        <f t="shared" si="79"/>
        <v>0</v>
      </c>
      <c r="E761" s="393">
        <f t="shared" si="77"/>
        <v>0</v>
      </c>
      <c r="F761" s="392">
        <f t="shared" si="80"/>
        <v>0</v>
      </c>
      <c r="G761" s="392" t="e">
        <f>IF(AND(C761&lt;&gt;"",SUM(G$33:G760)&lt;E$24),$E$24/$E$29,0)</f>
        <v>#N/A</v>
      </c>
      <c r="H761" s="392">
        <f t="shared" si="81"/>
        <v>0</v>
      </c>
      <c r="I761" s="392">
        <f t="shared" si="83"/>
        <v>0</v>
      </c>
      <c r="J761" s="364" t="str">
        <f t="shared" si="82"/>
        <v>2082–2083</v>
      </c>
      <c r="L761" s="389"/>
      <c r="N761" s="387"/>
      <c r="Q761" s="385"/>
    </row>
    <row r="762" spans="1:17" ht="20.25" customHeight="1" x14ac:dyDescent="0.2">
      <c r="A762" s="395">
        <v>66932</v>
      </c>
      <c r="B762" s="383">
        <f t="shared" si="78"/>
        <v>0</v>
      </c>
      <c r="C762" s="384"/>
      <c r="D762" s="392">
        <f t="shared" si="79"/>
        <v>0</v>
      </c>
      <c r="E762" s="393">
        <f t="shared" si="77"/>
        <v>0</v>
      </c>
      <c r="F762" s="392">
        <f t="shared" si="80"/>
        <v>0</v>
      </c>
      <c r="G762" s="392" t="e">
        <f>IF(AND(C762&lt;&gt;"",SUM(G$33:G761)&lt;E$24),$E$24/$E$29,0)</f>
        <v>#N/A</v>
      </c>
      <c r="H762" s="392">
        <f t="shared" si="81"/>
        <v>0</v>
      </c>
      <c r="I762" s="392">
        <f t="shared" si="83"/>
        <v>0</v>
      </c>
      <c r="J762" s="364" t="str">
        <f t="shared" si="82"/>
        <v>2082–2083</v>
      </c>
      <c r="L762" s="389"/>
      <c r="N762" s="387"/>
      <c r="Q762" s="385"/>
    </row>
    <row r="763" spans="1:17" ht="20.25" customHeight="1" x14ac:dyDescent="0.2">
      <c r="A763" s="395">
        <v>66962</v>
      </c>
      <c r="B763" s="383">
        <f t="shared" si="78"/>
        <v>0</v>
      </c>
      <c r="C763" s="384"/>
      <c r="D763" s="392">
        <f t="shared" si="79"/>
        <v>0</v>
      </c>
      <c r="E763" s="393">
        <f t="shared" si="77"/>
        <v>0</v>
      </c>
      <c r="F763" s="392">
        <f t="shared" si="80"/>
        <v>0</v>
      </c>
      <c r="G763" s="392" t="e">
        <f>IF(AND(C763&lt;&gt;"",SUM(G$33:G762)&lt;E$24),$E$24/$E$29,0)</f>
        <v>#N/A</v>
      </c>
      <c r="H763" s="392">
        <f t="shared" si="81"/>
        <v>0</v>
      </c>
      <c r="I763" s="392">
        <f t="shared" si="83"/>
        <v>0</v>
      </c>
      <c r="J763" s="364" t="str">
        <f t="shared" si="82"/>
        <v>2082–2083</v>
      </c>
      <c r="L763" s="389"/>
      <c r="N763" s="387"/>
      <c r="Q763" s="385"/>
    </row>
    <row r="764" spans="1:17" ht="20.25" customHeight="1" x14ac:dyDescent="0.2">
      <c r="A764" s="395">
        <v>66993</v>
      </c>
      <c r="B764" s="383">
        <f t="shared" si="78"/>
        <v>0</v>
      </c>
      <c r="C764" s="384"/>
      <c r="D764" s="392">
        <f t="shared" si="79"/>
        <v>0</v>
      </c>
      <c r="E764" s="393">
        <f t="shared" si="77"/>
        <v>0</v>
      </c>
      <c r="F764" s="392">
        <f t="shared" si="80"/>
        <v>0</v>
      </c>
      <c r="G764" s="392" t="e">
        <f>IF(AND(C764&lt;&gt;"",SUM(G$33:G763)&lt;E$24),$E$24/$E$29,0)</f>
        <v>#N/A</v>
      </c>
      <c r="H764" s="392">
        <f t="shared" si="81"/>
        <v>0</v>
      </c>
      <c r="I764" s="392">
        <f t="shared" si="83"/>
        <v>0</v>
      </c>
      <c r="J764" s="364" t="str">
        <f t="shared" si="82"/>
        <v>2082–2083</v>
      </c>
      <c r="L764" s="389"/>
      <c r="N764" s="387"/>
      <c r="Q764" s="385"/>
    </row>
    <row r="765" spans="1:17" ht="20.25" customHeight="1" x14ac:dyDescent="0.2">
      <c r="A765" s="395">
        <v>67023</v>
      </c>
      <c r="B765" s="383">
        <f t="shared" si="78"/>
        <v>0</v>
      </c>
      <c r="C765" s="384"/>
      <c r="D765" s="392">
        <f t="shared" si="79"/>
        <v>0</v>
      </c>
      <c r="E765" s="393">
        <f t="shared" si="77"/>
        <v>0</v>
      </c>
      <c r="F765" s="392">
        <f t="shared" si="80"/>
        <v>0</v>
      </c>
      <c r="G765" s="392" t="e">
        <f>IF(AND(C765&lt;&gt;"",SUM(G$33:G764)&lt;E$24),$E$24/$E$29,0)</f>
        <v>#N/A</v>
      </c>
      <c r="H765" s="392">
        <f t="shared" si="81"/>
        <v>0</v>
      </c>
      <c r="I765" s="392">
        <f t="shared" si="83"/>
        <v>0</v>
      </c>
      <c r="J765" s="364" t="str">
        <f t="shared" si="82"/>
        <v>2083–2084</v>
      </c>
      <c r="L765" s="389"/>
      <c r="N765" s="387"/>
      <c r="Q765" s="385"/>
    </row>
    <row r="766" spans="1:17" ht="20.25" customHeight="1" x14ac:dyDescent="0.2">
      <c r="A766" s="395">
        <v>67054</v>
      </c>
      <c r="B766" s="383">
        <f t="shared" si="78"/>
        <v>0</v>
      </c>
      <c r="C766" s="384"/>
      <c r="D766" s="392">
        <f t="shared" si="79"/>
        <v>0</v>
      </c>
      <c r="E766" s="393">
        <f t="shared" si="77"/>
        <v>0</v>
      </c>
      <c r="F766" s="392">
        <f t="shared" si="80"/>
        <v>0</v>
      </c>
      <c r="G766" s="392" t="e">
        <f>IF(AND(C766&lt;&gt;"",SUM(G$33:G765)&lt;E$24),$E$24/$E$29,0)</f>
        <v>#N/A</v>
      </c>
      <c r="H766" s="392">
        <f t="shared" si="81"/>
        <v>0</v>
      </c>
      <c r="I766" s="392">
        <f t="shared" si="83"/>
        <v>0</v>
      </c>
      <c r="J766" s="364" t="str">
        <f t="shared" si="82"/>
        <v>2083–2084</v>
      </c>
      <c r="L766" s="389"/>
      <c r="N766" s="387"/>
      <c r="Q766" s="385"/>
    </row>
    <row r="767" spans="1:17" ht="20.25" customHeight="1" x14ac:dyDescent="0.2">
      <c r="A767" s="395">
        <v>67085</v>
      </c>
      <c r="B767" s="383">
        <f t="shared" si="78"/>
        <v>0</v>
      </c>
      <c r="C767" s="384"/>
      <c r="D767" s="392">
        <f t="shared" si="79"/>
        <v>0</v>
      </c>
      <c r="E767" s="393">
        <f t="shared" si="77"/>
        <v>0</v>
      </c>
      <c r="F767" s="392">
        <f t="shared" si="80"/>
        <v>0</v>
      </c>
      <c r="G767" s="392" t="e">
        <f>IF(AND(C767&lt;&gt;"",SUM(G$33:G766)&lt;E$24),$E$24/$E$29,0)</f>
        <v>#N/A</v>
      </c>
      <c r="H767" s="392">
        <f t="shared" si="81"/>
        <v>0</v>
      </c>
      <c r="I767" s="392">
        <f t="shared" si="83"/>
        <v>0</v>
      </c>
      <c r="J767" s="364" t="str">
        <f t="shared" si="82"/>
        <v>2083–2084</v>
      </c>
      <c r="L767" s="389"/>
      <c r="N767" s="387"/>
      <c r="Q767" s="385"/>
    </row>
    <row r="768" spans="1:17" ht="20.25" customHeight="1" x14ac:dyDescent="0.2">
      <c r="A768" s="395">
        <v>67115</v>
      </c>
      <c r="B768" s="383">
        <f t="shared" si="78"/>
        <v>0</v>
      </c>
      <c r="C768" s="384"/>
      <c r="D768" s="392">
        <f t="shared" si="79"/>
        <v>0</v>
      </c>
      <c r="E768" s="393">
        <f t="shared" si="77"/>
        <v>0</v>
      </c>
      <c r="F768" s="392">
        <f t="shared" si="80"/>
        <v>0</v>
      </c>
      <c r="G768" s="392" t="e">
        <f>IF(AND(C768&lt;&gt;"",SUM(G$33:G767)&lt;E$24),$E$24/$E$29,0)</f>
        <v>#N/A</v>
      </c>
      <c r="H768" s="392">
        <f t="shared" si="81"/>
        <v>0</v>
      </c>
      <c r="I768" s="392">
        <f t="shared" si="83"/>
        <v>0</v>
      </c>
      <c r="J768" s="364" t="str">
        <f t="shared" si="82"/>
        <v>2083–2084</v>
      </c>
      <c r="L768" s="389"/>
      <c r="N768" s="387"/>
      <c r="Q768" s="385"/>
    </row>
    <row r="769" spans="1:17" ht="20.25" customHeight="1" x14ac:dyDescent="0.2">
      <c r="A769" s="395">
        <v>67146</v>
      </c>
      <c r="B769" s="383">
        <f t="shared" si="78"/>
        <v>0</v>
      </c>
      <c r="C769" s="384"/>
      <c r="D769" s="392">
        <f t="shared" si="79"/>
        <v>0</v>
      </c>
      <c r="E769" s="393">
        <f t="shared" si="77"/>
        <v>0</v>
      </c>
      <c r="F769" s="392">
        <f t="shared" si="80"/>
        <v>0</v>
      </c>
      <c r="G769" s="392" t="e">
        <f>IF(AND(C769&lt;&gt;"",SUM(G$33:G768)&lt;E$24),$E$24/$E$29,0)</f>
        <v>#N/A</v>
      </c>
      <c r="H769" s="392">
        <f t="shared" si="81"/>
        <v>0</v>
      </c>
      <c r="I769" s="392">
        <f t="shared" si="83"/>
        <v>0</v>
      </c>
      <c r="J769" s="364" t="str">
        <f t="shared" si="82"/>
        <v>2083–2084</v>
      </c>
      <c r="L769" s="389"/>
      <c r="N769" s="387"/>
      <c r="Q769" s="385"/>
    </row>
    <row r="770" spans="1:17" ht="20.25" customHeight="1" x14ac:dyDescent="0.2">
      <c r="A770" s="395">
        <v>67176</v>
      </c>
      <c r="B770" s="383">
        <f t="shared" si="78"/>
        <v>0</v>
      </c>
      <c r="C770" s="384"/>
      <c r="D770" s="392">
        <f t="shared" si="79"/>
        <v>0</v>
      </c>
      <c r="E770" s="393">
        <f t="shared" si="77"/>
        <v>0</v>
      </c>
      <c r="F770" s="392">
        <f t="shared" si="80"/>
        <v>0</v>
      </c>
      <c r="G770" s="392" t="e">
        <f>IF(AND(C770&lt;&gt;"",SUM(G$33:G769)&lt;E$24),$E$24/$E$29,0)</f>
        <v>#N/A</v>
      </c>
      <c r="H770" s="392">
        <f t="shared" si="81"/>
        <v>0</v>
      </c>
      <c r="I770" s="392">
        <f t="shared" si="83"/>
        <v>0</v>
      </c>
      <c r="J770" s="364" t="str">
        <f t="shared" si="82"/>
        <v>2083–2084</v>
      </c>
      <c r="L770" s="389"/>
      <c r="N770" s="387"/>
      <c r="Q770" s="385"/>
    </row>
    <row r="771" spans="1:17" ht="20.25" customHeight="1" x14ac:dyDescent="0.2">
      <c r="A771" s="395">
        <v>67207</v>
      </c>
      <c r="B771" s="383">
        <f t="shared" si="78"/>
        <v>0</v>
      </c>
      <c r="C771" s="384"/>
      <c r="D771" s="392">
        <f t="shared" si="79"/>
        <v>0</v>
      </c>
      <c r="E771" s="393">
        <f t="shared" si="77"/>
        <v>0</v>
      </c>
      <c r="F771" s="392">
        <f t="shared" si="80"/>
        <v>0</v>
      </c>
      <c r="G771" s="392" t="e">
        <f>IF(AND(C771&lt;&gt;"",SUM(G$33:G770)&lt;E$24),$E$24/$E$29,0)</f>
        <v>#N/A</v>
      </c>
      <c r="H771" s="392">
        <f t="shared" si="81"/>
        <v>0</v>
      </c>
      <c r="I771" s="392">
        <f t="shared" si="83"/>
        <v>0</v>
      </c>
      <c r="J771" s="364" t="str">
        <f t="shared" si="82"/>
        <v>2083–2084</v>
      </c>
      <c r="L771" s="389"/>
      <c r="N771" s="387"/>
      <c r="Q771" s="385"/>
    </row>
    <row r="772" spans="1:17" ht="20.25" customHeight="1" x14ac:dyDescent="0.2">
      <c r="A772" s="395">
        <v>67238</v>
      </c>
      <c r="B772" s="383">
        <f t="shared" si="78"/>
        <v>0</v>
      </c>
      <c r="C772" s="384"/>
      <c r="D772" s="392">
        <f t="shared" si="79"/>
        <v>0</v>
      </c>
      <c r="E772" s="393">
        <f t="shared" si="77"/>
        <v>0</v>
      </c>
      <c r="F772" s="392">
        <f t="shared" si="80"/>
        <v>0</v>
      </c>
      <c r="G772" s="392" t="e">
        <f>IF(AND(C772&lt;&gt;"",SUM(G$33:G771)&lt;E$24),$E$24/$E$29,0)</f>
        <v>#N/A</v>
      </c>
      <c r="H772" s="392">
        <f t="shared" si="81"/>
        <v>0</v>
      </c>
      <c r="I772" s="392">
        <f t="shared" si="83"/>
        <v>0</v>
      </c>
      <c r="J772" s="364" t="str">
        <f t="shared" si="82"/>
        <v>2083–2084</v>
      </c>
      <c r="L772" s="389"/>
      <c r="N772" s="387"/>
      <c r="Q772" s="385"/>
    </row>
    <row r="773" spans="1:17" ht="20.25" customHeight="1" x14ac:dyDescent="0.2">
      <c r="A773" s="395">
        <v>67267</v>
      </c>
      <c r="B773" s="383">
        <f t="shared" si="78"/>
        <v>0</v>
      </c>
      <c r="C773" s="384"/>
      <c r="D773" s="392">
        <f t="shared" si="79"/>
        <v>0</v>
      </c>
      <c r="E773" s="393">
        <f t="shared" si="77"/>
        <v>0</v>
      </c>
      <c r="F773" s="392">
        <f t="shared" si="80"/>
        <v>0</v>
      </c>
      <c r="G773" s="392" t="e">
        <f>IF(AND(C773&lt;&gt;"",SUM(G$33:G772)&lt;E$24),$E$24/$E$29,0)</f>
        <v>#N/A</v>
      </c>
      <c r="H773" s="392">
        <f t="shared" si="81"/>
        <v>0</v>
      </c>
      <c r="I773" s="392">
        <f t="shared" si="83"/>
        <v>0</v>
      </c>
      <c r="J773" s="364" t="str">
        <f t="shared" si="82"/>
        <v>2083–2084</v>
      </c>
      <c r="L773" s="389"/>
      <c r="N773" s="387"/>
      <c r="Q773" s="385"/>
    </row>
    <row r="774" spans="1:17" ht="20.25" customHeight="1" x14ac:dyDescent="0.2">
      <c r="A774" s="395">
        <v>67298</v>
      </c>
      <c r="B774" s="383">
        <f t="shared" si="78"/>
        <v>0</v>
      </c>
      <c r="C774" s="384"/>
      <c r="D774" s="392">
        <f t="shared" si="79"/>
        <v>0</v>
      </c>
      <c r="E774" s="393">
        <f t="shared" si="77"/>
        <v>0</v>
      </c>
      <c r="F774" s="392">
        <f t="shared" si="80"/>
        <v>0</v>
      </c>
      <c r="G774" s="392" t="e">
        <f>IF(AND(C774&lt;&gt;"",SUM(G$33:G773)&lt;E$24),$E$24/$E$29,0)</f>
        <v>#N/A</v>
      </c>
      <c r="H774" s="392">
        <f t="shared" si="81"/>
        <v>0</v>
      </c>
      <c r="I774" s="392">
        <f t="shared" si="83"/>
        <v>0</v>
      </c>
      <c r="J774" s="364" t="str">
        <f t="shared" si="82"/>
        <v>2083–2084</v>
      </c>
      <c r="L774" s="389"/>
      <c r="N774" s="387"/>
      <c r="Q774" s="385"/>
    </row>
    <row r="775" spans="1:17" ht="20.25" customHeight="1" x14ac:dyDescent="0.2">
      <c r="A775" s="395">
        <v>67328</v>
      </c>
      <c r="B775" s="383">
        <f t="shared" si="78"/>
        <v>0</v>
      </c>
      <c r="C775" s="384"/>
      <c r="D775" s="392">
        <f t="shared" si="79"/>
        <v>0</v>
      </c>
      <c r="E775" s="393">
        <f t="shared" si="77"/>
        <v>0</v>
      </c>
      <c r="F775" s="392">
        <f t="shared" si="80"/>
        <v>0</v>
      </c>
      <c r="G775" s="392" t="e">
        <f>IF(AND(C775&lt;&gt;"",SUM(G$33:G774)&lt;E$24),$E$24/$E$29,0)</f>
        <v>#N/A</v>
      </c>
      <c r="H775" s="392">
        <f t="shared" si="81"/>
        <v>0</v>
      </c>
      <c r="I775" s="392">
        <f t="shared" si="83"/>
        <v>0</v>
      </c>
      <c r="J775" s="364" t="str">
        <f t="shared" si="82"/>
        <v>2083–2084</v>
      </c>
      <c r="L775" s="389"/>
      <c r="N775" s="387"/>
      <c r="Q775" s="385"/>
    </row>
    <row r="776" spans="1:17" ht="20.25" customHeight="1" x14ac:dyDescent="0.2">
      <c r="A776" s="395">
        <v>67359</v>
      </c>
      <c r="B776" s="383">
        <f t="shared" si="78"/>
        <v>0</v>
      </c>
      <c r="C776" s="384"/>
      <c r="D776" s="392">
        <f t="shared" si="79"/>
        <v>0</v>
      </c>
      <c r="E776" s="393">
        <f t="shared" si="77"/>
        <v>0</v>
      </c>
      <c r="F776" s="392">
        <f t="shared" si="80"/>
        <v>0</v>
      </c>
      <c r="G776" s="392" t="e">
        <f>IF(AND(C776&lt;&gt;"",SUM(G$33:G775)&lt;E$24),$E$24/$E$29,0)</f>
        <v>#N/A</v>
      </c>
      <c r="H776" s="392">
        <f t="shared" si="81"/>
        <v>0</v>
      </c>
      <c r="I776" s="392">
        <f t="shared" si="83"/>
        <v>0</v>
      </c>
      <c r="J776" s="364" t="str">
        <f t="shared" si="82"/>
        <v>2083–2084</v>
      </c>
      <c r="L776" s="389"/>
      <c r="N776" s="387"/>
      <c r="Q776" s="385"/>
    </row>
    <row r="777" spans="1:17" ht="20.25" customHeight="1" x14ac:dyDescent="0.2">
      <c r="A777" s="395">
        <v>67389</v>
      </c>
      <c r="B777" s="383">
        <f t="shared" si="78"/>
        <v>0</v>
      </c>
      <c r="C777" s="384"/>
      <c r="D777" s="392">
        <f t="shared" si="79"/>
        <v>0</v>
      </c>
      <c r="E777" s="393">
        <f t="shared" si="77"/>
        <v>0</v>
      </c>
      <c r="F777" s="392">
        <f t="shared" si="80"/>
        <v>0</v>
      </c>
      <c r="G777" s="392" t="e">
        <f>IF(AND(C777&lt;&gt;"",SUM(G$33:G776)&lt;E$24),$E$24/$E$29,0)</f>
        <v>#N/A</v>
      </c>
      <c r="H777" s="392">
        <f t="shared" si="81"/>
        <v>0</v>
      </c>
      <c r="I777" s="392">
        <f t="shared" si="83"/>
        <v>0</v>
      </c>
      <c r="J777" s="364" t="str">
        <f t="shared" si="82"/>
        <v>2084–2085</v>
      </c>
      <c r="L777" s="389"/>
      <c r="N777" s="387"/>
      <c r="Q777" s="385"/>
    </row>
    <row r="778" spans="1:17" ht="20.25" customHeight="1" x14ac:dyDescent="0.2">
      <c r="A778" s="395">
        <v>67420</v>
      </c>
      <c r="B778" s="383">
        <f t="shared" si="78"/>
        <v>0</v>
      </c>
      <c r="C778" s="384"/>
      <c r="D778" s="392">
        <f t="shared" si="79"/>
        <v>0</v>
      </c>
      <c r="E778" s="393">
        <f t="shared" si="77"/>
        <v>0</v>
      </c>
      <c r="F778" s="392">
        <f t="shared" si="80"/>
        <v>0</v>
      </c>
      <c r="G778" s="392" t="e">
        <f>IF(AND(C778&lt;&gt;"",SUM(G$33:G777)&lt;E$24),$E$24/$E$29,0)</f>
        <v>#N/A</v>
      </c>
      <c r="H778" s="392">
        <f t="shared" si="81"/>
        <v>0</v>
      </c>
      <c r="I778" s="392">
        <f t="shared" si="83"/>
        <v>0</v>
      </c>
      <c r="J778" s="364" t="str">
        <f t="shared" si="82"/>
        <v>2084–2085</v>
      </c>
      <c r="L778" s="389"/>
      <c r="N778" s="387"/>
      <c r="Q778" s="385"/>
    </row>
    <row r="779" spans="1:17" ht="20.25" customHeight="1" x14ac:dyDescent="0.2">
      <c r="A779" s="395">
        <v>67451</v>
      </c>
      <c r="B779" s="383">
        <f t="shared" si="78"/>
        <v>0</v>
      </c>
      <c r="C779" s="384"/>
      <c r="D779" s="392">
        <f t="shared" si="79"/>
        <v>0</v>
      </c>
      <c r="E779" s="393">
        <f t="shared" si="77"/>
        <v>0</v>
      </c>
      <c r="F779" s="392">
        <f t="shared" si="80"/>
        <v>0</v>
      </c>
      <c r="G779" s="392" t="e">
        <f>IF(AND(C779&lt;&gt;"",SUM(G$33:G778)&lt;E$24),$E$24/$E$29,0)</f>
        <v>#N/A</v>
      </c>
      <c r="H779" s="392">
        <f t="shared" si="81"/>
        <v>0</v>
      </c>
      <c r="I779" s="392">
        <f t="shared" si="83"/>
        <v>0</v>
      </c>
      <c r="J779" s="364" t="str">
        <f t="shared" si="82"/>
        <v>2084–2085</v>
      </c>
      <c r="L779" s="389"/>
      <c r="N779" s="387"/>
      <c r="Q779" s="385"/>
    </row>
    <row r="780" spans="1:17" ht="20.25" customHeight="1" x14ac:dyDescent="0.2">
      <c r="A780" s="395">
        <v>67481</v>
      </c>
      <c r="B780" s="383">
        <f t="shared" si="78"/>
        <v>0</v>
      </c>
      <c r="C780" s="384"/>
      <c r="D780" s="392">
        <f t="shared" si="79"/>
        <v>0</v>
      </c>
      <c r="E780" s="393">
        <f t="shared" si="77"/>
        <v>0</v>
      </c>
      <c r="F780" s="392">
        <f t="shared" si="80"/>
        <v>0</v>
      </c>
      <c r="G780" s="392" t="e">
        <f>IF(AND(C780&lt;&gt;"",SUM(G$33:G779)&lt;E$24),$E$24/$E$29,0)</f>
        <v>#N/A</v>
      </c>
      <c r="H780" s="392">
        <f t="shared" si="81"/>
        <v>0</v>
      </c>
      <c r="I780" s="392">
        <f t="shared" si="83"/>
        <v>0</v>
      </c>
      <c r="J780" s="364" t="str">
        <f t="shared" si="82"/>
        <v>2084–2085</v>
      </c>
      <c r="L780" s="389"/>
      <c r="N780" s="387"/>
      <c r="Q780" s="385"/>
    </row>
    <row r="781" spans="1:17" ht="20.25" customHeight="1" x14ac:dyDescent="0.2">
      <c r="A781" s="395">
        <v>67512</v>
      </c>
      <c r="B781" s="383">
        <f t="shared" si="78"/>
        <v>0</v>
      </c>
      <c r="C781" s="384"/>
      <c r="D781" s="392">
        <f t="shared" si="79"/>
        <v>0</v>
      </c>
      <c r="E781" s="393">
        <f t="shared" si="77"/>
        <v>0</v>
      </c>
      <c r="F781" s="392">
        <f t="shared" si="80"/>
        <v>0</v>
      </c>
      <c r="G781" s="392" t="e">
        <f>IF(AND(C781&lt;&gt;"",SUM(G$33:G780)&lt;E$24),$E$24/$E$29,0)</f>
        <v>#N/A</v>
      </c>
      <c r="H781" s="392">
        <f t="shared" si="81"/>
        <v>0</v>
      </c>
      <c r="I781" s="392">
        <f t="shared" si="83"/>
        <v>0</v>
      </c>
      <c r="J781" s="364" t="str">
        <f t="shared" si="82"/>
        <v>2084–2085</v>
      </c>
      <c r="L781" s="389"/>
      <c r="N781" s="387"/>
      <c r="Q781" s="385"/>
    </row>
    <row r="782" spans="1:17" ht="20.25" customHeight="1" x14ac:dyDescent="0.2">
      <c r="A782" s="395">
        <v>67542</v>
      </c>
      <c r="B782" s="383">
        <f t="shared" si="78"/>
        <v>0</v>
      </c>
      <c r="C782" s="384"/>
      <c r="D782" s="392">
        <f t="shared" si="79"/>
        <v>0</v>
      </c>
      <c r="E782" s="393">
        <f t="shared" si="77"/>
        <v>0</v>
      </c>
      <c r="F782" s="392">
        <f t="shared" si="80"/>
        <v>0</v>
      </c>
      <c r="G782" s="392" t="e">
        <f>IF(AND(C782&lt;&gt;"",SUM(G$33:G781)&lt;E$24),$E$24/$E$29,0)</f>
        <v>#N/A</v>
      </c>
      <c r="H782" s="392">
        <f t="shared" si="81"/>
        <v>0</v>
      </c>
      <c r="I782" s="392">
        <f t="shared" si="83"/>
        <v>0</v>
      </c>
      <c r="J782" s="364" t="str">
        <f t="shared" si="82"/>
        <v>2084–2085</v>
      </c>
      <c r="L782" s="389"/>
      <c r="N782" s="387"/>
      <c r="Q782" s="385"/>
    </row>
    <row r="783" spans="1:17" ht="20.25" customHeight="1" x14ac:dyDescent="0.2">
      <c r="A783" s="395">
        <v>67573</v>
      </c>
      <c r="B783" s="383">
        <f t="shared" si="78"/>
        <v>0</v>
      </c>
      <c r="C783" s="384"/>
      <c r="D783" s="392">
        <f t="shared" si="79"/>
        <v>0</v>
      </c>
      <c r="E783" s="393">
        <f t="shared" si="77"/>
        <v>0</v>
      </c>
      <c r="F783" s="392">
        <f t="shared" si="80"/>
        <v>0</v>
      </c>
      <c r="G783" s="392" t="e">
        <f>IF(AND(C783&lt;&gt;"",SUM(G$33:G782)&lt;E$24),$E$24/$E$29,0)</f>
        <v>#N/A</v>
      </c>
      <c r="H783" s="392">
        <f t="shared" si="81"/>
        <v>0</v>
      </c>
      <c r="I783" s="392">
        <f t="shared" si="83"/>
        <v>0</v>
      </c>
      <c r="J783" s="364" t="str">
        <f t="shared" si="82"/>
        <v>2084–2085</v>
      </c>
      <c r="L783" s="389"/>
      <c r="N783" s="387"/>
      <c r="Q783" s="385"/>
    </row>
    <row r="784" spans="1:17" ht="20.25" customHeight="1" x14ac:dyDescent="0.2">
      <c r="A784" s="395">
        <v>67604</v>
      </c>
      <c r="B784" s="383">
        <f t="shared" si="78"/>
        <v>0</v>
      </c>
      <c r="C784" s="384"/>
      <c r="D784" s="392">
        <f t="shared" si="79"/>
        <v>0</v>
      </c>
      <c r="E784" s="393">
        <f t="shared" si="77"/>
        <v>0</v>
      </c>
      <c r="F784" s="392">
        <f t="shared" si="80"/>
        <v>0</v>
      </c>
      <c r="G784" s="392" t="e">
        <f>IF(AND(C784&lt;&gt;"",SUM(G$33:G783)&lt;E$24),$E$24/$E$29,0)</f>
        <v>#N/A</v>
      </c>
      <c r="H784" s="392">
        <f t="shared" si="81"/>
        <v>0</v>
      </c>
      <c r="I784" s="392">
        <f t="shared" si="83"/>
        <v>0</v>
      </c>
      <c r="J784" s="364" t="str">
        <f t="shared" si="82"/>
        <v>2084–2085</v>
      </c>
      <c r="L784" s="389"/>
      <c r="N784" s="387"/>
      <c r="Q784" s="385"/>
    </row>
    <row r="785" spans="1:17" ht="20.25" customHeight="1" x14ac:dyDescent="0.2">
      <c r="A785" s="395">
        <v>67632</v>
      </c>
      <c r="B785" s="383">
        <f t="shared" si="78"/>
        <v>0</v>
      </c>
      <c r="C785" s="384"/>
      <c r="D785" s="392">
        <f t="shared" si="79"/>
        <v>0</v>
      </c>
      <c r="E785" s="393">
        <f t="shared" si="77"/>
        <v>0</v>
      </c>
      <c r="F785" s="392">
        <f t="shared" si="80"/>
        <v>0</v>
      </c>
      <c r="G785" s="392" t="e">
        <f>IF(AND(C785&lt;&gt;"",SUM(G$33:G784)&lt;E$24),$E$24/$E$29,0)</f>
        <v>#N/A</v>
      </c>
      <c r="H785" s="392">
        <f t="shared" si="81"/>
        <v>0</v>
      </c>
      <c r="I785" s="392">
        <f t="shared" si="83"/>
        <v>0</v>
      </c>
      <c r="J785" s="364" t="str">
        <f t="shared" si="82"/>
        <v>2084–2085</v>
      </c>
      <c r="L785" s="389"/>
      <c r="N785" s="387"/>
      <c r="Q785" s="385"/>
    </row>
    <row r="786" spans="1:17" ht="20.25" customHeight="1" x14ac:dyDescent="0.2">
      <c r="A786" s="395">
        <v>67663</v>
      </c>
      <c r="B786" s="383">
        <f t="shared" si="78"/>
        <v>0</v>
      </c>
      <c r="C786" s="384"/>
      <c r="D786" s="392">
        <f t="shared" si="79"/>
        <v>0</v>
      </c>
      <c r="E786" s="393">
        <f t="shared" si="77"/>
        <v>0</v>
      </c>
      <c r="F786" s="392">
        <f t="shared" si="80"/>
        <v>0</v>
      </c>
      <c r="G786" s="392" t="e">
        <f>IF(AND(C786&lt;&gt;"",SUM(G$33:G785)&lt;E$24),$E$24/$E$29,0)</f>
        <v>#N/A</v>
      </c>
      <c r="H786" s="392">
        <f t="shared" si="81"/>
        <v>0</v>
      </c>
      <c r="I786" s="392">
        <f t="shared" si="83"/>
        <v>0</v>
      </c>
      <c r="J786" s="364" t="str">
        <f t="shared" si="82"/>
        <v>2084–2085</v>
      </c>
      <c r="L786" s="389"/>
      <c r="N786" s="387"/>
      <c r="Q786" s="385"/>
    </row>
    <row r="787" spans="1:17" ht="20.25" customHeight="1" x14ac:dyDescent="0.2">
      <c r="A787" s="395">
        <v>67693</v>
      </c>
      <c r="B787" s="383">
        <f t="shared" si="78"/>
        <v>0</v>
      </c>
      <c r="C787" s="384"/>
      <c r="D787" s="392">
        <f t="shared" si="79"/>
        <v>0</v>
      </c>
      <c r="E787" s="393">
        <f t="shared" si="77"/>
        <v>0</v>
      </c>
      <c r="F787" s="392">
        <f t="shared" si="80"/>
        <v>0</v>
      </c>
      <c r="G787" s="392" t="e">
        <f>IF(AND(C787&lt;&gt;"",SUM(G$33:G786)&lt;E$24),$E$24/$E$29,0)</f>
        <v>#N/A</v>
      </c>
      <c r="H787" s="392">
        <f t="shared" si="81"/>
        <v>0</v>
      </c>
      <c r="I787" s="392">
        <f t="shared" si="83"/>
        <v>0</v>
      </c>
      <c r="J787" s="364" t="str">
        <f t="shared" si="82"/>
        <v>2084–2085</v>
      </c>
      <c r="L787" s="389"/>
      <c r="N787" s="387"/>
      <c r="Q787" s="385"/>
    </row>
    <row r="788" spans="1:17" ht="20.25" customHeight="1" x14ac:dyDescent="0.2">
      <c r="A788" s="395">
        <v>67724</v>
      </c>
      <c r="B788" s="383">
        <f t="shared" si="78"/>
        <v>0</v>
      </c>
      <c r="C788" s="384"/>
      <c r="D788" s="392">
        <f t="shared" si="79"/>
        <v>0</v>
      </c>
      <c r="E788" s="393">
        <f t="shared" si="77"/>
        <v>0</v>
      </c>
      <c r="F788" s="392">
        <f t="shared" si="80"/>
        <v>0</v>
      </c>
      <c r="G788" s="392" t="e">
        <f>IF(AND(C788&lt;&gt;"",SUM(G$33:G787)&lt;E$24),$E$24/$E$29,0)</f>
        <v>#N/A</v>
      </c>
      <c r="H788" s="392">
        <f t="shared" si="81"/>
        <v>0</v>
      </c>
      <c r="I788" s="392">
        <f t="shared" si="83"/>
        <v>0</v>
      </c>
      <c r="J788" s="364" t="str">
        <f t="shared" si="82"/>
        <v>2084–2085</v>
      </c>
      <c r="L788" s="389"/>
      <c r="N788" s="387"/>
      <c r="Q788" s="385"/>
    </row>
    <row r="789" spans="1:17" ht="20.25" customHeight="1" x14ac:dyDescent="0.2">
      <c r="A789" s="395">
        <v>67754</v>
      </c>
      <c r="B789" s="383">
        <f t="shared" si="78"/>
        <v>0</v>
      </c>
      <c r="C789" s="384"/>
      <c r="D789" s="392">
        <f t="shared" si="79"/>
        <v>0</v>
      </c>
      <c r="E789" s="393">
        <f t="shared" si="77"/>
        <v>0</v>
      </c>
      <c r="F789" s="392">
        <f t="shared" si="80"/>
        <v>0</v>
      </c>
      <c r="G789" s="392" t="e">
        <f>IF(AND(C789&lt;&gt;"",SUM(G$33:G788)&lt;E$24),$E$24/$E$29,0)</f>
        <v>#N/A</v>
      </c>
      <c r="H789" s="392">
        <f t="shared" si="81"/>
        <v>0</v>
      </c>
      <c r="I789" s="392">
        <f t="shared" si="83"/>
        <v>0</v>
      </c>
      <c r="J789" s="364" t="str">
        <f t="shared" si="82"/>
        <v>2085–2086</v>
      </c>
      <c r="L789" s="389"/>
      <c r="N789" s="387"/>
      <c r="Q789" s="385"/>
    </row>
    <row r="790" spans="1:17" ht="20.25" customHeight="1" x14ac:dyDescent="0.2">
      <c r="A790" s="395">
        <v>67785</v>
      </c>
      <c r="B790" s="383">
        <f t="shared" si="78"/>
        <v>0</v>
      </c>
      <c r="C790" s="384"/>
      <c r="D790" s="392">
        <f t="shared" si="79"/>
        <v>0</v>
      </c>
      <c r="E790" s="393">
        <f t="shared" si="77"/>
        <v>0</v>
      </c>
      <c r="F790" s="392">
        <f t="shared" si="80"/>
        <v>0</v>
      </c>
      <c r="G790" s="392" t="e">
        <f>IF(AND(C790&lt;&gt;"",SUM(G$33:G789)&lt;E$24),$E$24/$E$29,0)</f>
        <v>#N/A</v>
      </c>
      <c r="H790" s="392">
        <f t="shared" si="81"/>
        <v>0</v>
      </c>
      <c r="I790" s="392">
        <f t="shared" si="83"/>
        <v>0</v>
      </c>
      <c r="J790" s="364" t="str">
        <f t="shared" si="82"/>
        <v>2085–2086</v>
      </c>
      <c r="L790" s="389"/>
      <c r="N790" s="387"/>
      <c r="Q790" s="385"/>
    </row>
    <row r="791" spans="1:17" ht="20.25" customHeight="1" x14ac:dyDescent="0.2">
      <c r="A791" s="395">
        <v>67816</v>
      </c>
      <c r="B791" s="383">
        <f t="shared" si="78"/>
        <v>0</v>
      </c>
      <c r="C791" s="384"/>
      <c r="D791" s="392">
        <f t="shared" si="79"/>
        <v>0</v>
      </c>
      <c r="E791" s="393">
        <f t="shared" si="77"/>
        <v>0</v>
      </c>
      <c r="F791" s="392">
        <f t="shared" si="80"/>
        <v>0</v>
      </c>
      <c r="G791" s="392" t="e">
        <f>IF(AND(C791&lt;&gt;"",SUM(G$33:G790)&lt;E$24),$E$24/$E$29,0)</f>
        <v>#N/A</v>
      </c>
      <c r="H791" s="392">
        <f t="shared" si="81"/>
        <v>0</v>
      </c>
      <c r="I791" s="392">
        <f t="shared" si="83"/>
        <v>0</v>
      </c>
      <c r="J791" s="364" t="str">
        <f t="shared" si="82"/>
        <v>2085–2086</v>
      </c>
      <c r="L791" s="389"/>
      <c r="N791" s="387"/>
      <c r="Q791" s="385"/>
    </row>
    <row r="792" spans="1:17" ht="20.25" customHeight="1" x14ac:dyDescent="0.2">
      <c r="A792" s="395">
        <v>67846</v>
      </c>
      <c r="B792" s="383">
        <f t="shared" si="78"/>
        <v>0</v>
      </c>
      <c r="C792" s="384"/>
      <c r="D792" s="392">
        <f t="shared" si="79"/>
        <v>0</v>
      </c>
      <c r="E792" s="393">
        <f t="shared" si="77"/>
        <v>0</v>
      </c>
      <c r="F792" s="392">
        <f t="shared" si="80"/>
        <v>0</v>
      </c>
      <c r="G792" s="392" t="e">
        <f>IF(AND(C792&lt;&gt;"",SUM(G$33:G791)&lt;E$24),$E$24/$E$29,0)</f>
        <v>#N/A</v>
      </c>
      <c r="H792" s="392">
        <f t="shared" si="81"/>
        <v>0</v>
      </c>
      <c r="I792" s="392">
        <f t="shared" si="83"/>
        <v>0</v>
      </c>
      <c r="J792" s="364" t="str">
        <f t="shared" si="82"/>
        <v>2085–2086</v>
      </c>
      <c r="L792" s="389"/>
      <c r="N792" s="387"/>
      <c r="Q792" s="385"/>
    </row>
    <row r="793" spans="1:17" ht="20.25" customHeight="1" x14ac:dyDescent="0.2">
      <c r="A793" s="395">
        <v>67877</v>
      </c>
      <c r="B793" s="383">
        <f t="shared" si="78"/>
        <v>0</v>
      </c>
      <c r="C793" s="384"/>
      <c r="D793" s="392">
        <f t="shared" si="79"/>
        <v>0</v>
      </c>
      <c r="E793" s="393">
        <f t="shared" si="77"/>
        <v>0</v>
      </c>
      <c r="F793" s="392">
        <f t="shared" si="80"/>
        <v>0</v>
      </c>
      <c r="G793" s="392" t="e">
        <f>IF(AND(C793&lt;&gt;"",SUM(G$33:G792)&lt;E$24),$E$24/$E$29,0)</f>
        <v>#N/A</v>
      </c>
      <c r="H793" s="392">
        <f t="shared" si="81"/>
        <v>0</v>
      </c>
      <c r="I793" s="392">
        <f t="shared" si="83"/>
        <v>0</v>
      </c>
      <c r="J793" s="364" t="str">
        <f t="shared" si="82"/>
        <v>2085–2086</v>
      </c>
      <c r="L793" s="389"/>
      <c r="N793" s="387"/>
      <c r="Q793" s="385"/>
    </row>
    <row r="794" spans="1:17" ht="20.25" customHeight="1" x14ac:dyDescent="0.2">
      <c r="A794" s="395">
        <v>67907</v>
      </c>
      <c r="B794" s="383">
        <f t="shared" si="78"/>
        <v>0</v>
      </c>
      <c r="C794" s="384"/>
      <c r="D794" s="392">
        <f t="shared" si="79"/>
        <v>0</v>
      </c>
      <c r="E794" s="393">
        <f t="shared" si="77"/>
        <v>0</v>
      </c>
      <c r="F794" s="392">
        <f t="shared" si="80"/>
        <v>0</v>
      </c>
      <c r="G794" s="392" t="e">
        <f>IF(AND(C794&lt;&gt;"",SUM(G$33:G793)&lt;E$24),$E$24/$E$29,0)</f>
        <v>#N/A</v>
      </c>
      <c r="H794" s="392">
        <f t="shared" si="81"/>
        <v>0</v>
      </c>
      <c r="I794" s="392">
        <f t="shared" si="83"/>
        <v>0</v>
      </c>
      <c r="J794" s="364" t="str">
        <f t="shared" si="82"/>
        <v>2085–2086</v>
      </c>
      <c r="L794" s="389"/>
      <c r="N794" s="387"/>
      <c r="Q794" s="385"/>
    </row>
    <row r="795" spans="1:17" ht="20.25" customHeight="1" x14ac:dyDescent="0.2">
      <c r="A795" s="395">
        <v>67938</v>
      </c>
      <c r="B795" s="383">
        <f t="shared" si="78"/>
        <v>0</v>
      </c>
      <c r="C795" s="384"/>
      <c r="D795" s="392">
        <f t="shared" si="79"/>
        <v>0</v>
      </c>
      <c r="E795" s="393">
        <f t="shared" si="77"/>
        <v>0</v>
      </c>
      <c r="F795" s="392">
        <f t="shared" si="80"/>
        <v>0</v>
      </c>
      <c r="G795" s="392" t="e">
        <f>IF(AND(C795&lt;&gt;"",SUM(G$33:G794)&lt;E$24),$E$24/$E$29,0)</f>
        <v>#N/A</v>
      </c>
      <c r="H795" s="392">
        <f t="shared" si="81"/>
        <v>0</v>
      </c>
      <c r="I795" s="392">
        <f t="shared" si="83"/>
        <v>0</v>
      </c>
      <c r="J795" s="364" t="str">
        <f t="shared" si="82"/>
        <v>2085–2086</v>
      </c>
      <c r="L795" s="389"/>
      <c r="N795" s="387"/>
      <c r="Q795" s="385"/>
    </row>
    <row r="796" spans="1:17" ht="20.25" customHeight="1" x14ac:dyDescent="0.2">
      <c r="A796" s="395">
        <v>67969</v>
      </c>
      <c r="B796" s="383">
        <f t="shared" si="78"/>
        <v>0</v>
      </c>
      <c r="C796" s="384"/>
      <c r="D796" s="392">
        <f t="shared" si="79"/>
        <v>0</v>
      </c>
      <c r="E796" s="393">
        <f t="shared" si="77"/>
        <v>0</v>
      </c>
      <c r="F796" s="392">
        <f t="shared" si="80"/>
        <v>0</v>
      </c>
      <c r="G796" s="392" t="e">
        <f>IF(AND(C796&lt;&gt;"",SUM(G$33:G795)&lt;E$24),$E$24/$E$29,0)</f>
        <v>#N/A</v>
      </c>
      <c r="H796" s="392">
        <f t="shared" si="81"/>
        <v>0</v>
      </c>
      <c r="I796" s="392">
        <f t="shared" si="83"/>
        <v>0</v>
      </c>
      <c r="J796" s="364" t="str">
        <f t="shared" si="82"/>
        <v>2085–2086</v>
      </c>
      <c r="L796" s="389"/>
      <c r="N796" s="387"/>
      <c r="Q796" s="385"/>
    </row>
    <row r="797" spans="1:17" ht="20.25" customHeight="1" x14ac:dyDescent="0.2">
      <c r="A797" s="395">
        <v>67997</v>
      </c>
      <c r="B797" s="383">
        <f t="shared" si="78"/>
        <v>0</v>
      </c>
      <c r="C797" s="384"/>
      <c r="D797" s="392">
        <f t="shared" si="79"/>
        <v>0</v>
      </c>
      <c r="E797" s="393">
        <f t="shared" si="77"/>
        <v>0</v>
      </c>
      <c r="F797" s="392">
        <f t="shared" si="80"/>
        <v>0</v>
      </c>
      <c r="G797" s="392" t="e">
        <f>IF(AND(C797&lt;&gt;"",SUM(G$33:G796)&lt;E$24),$E$24/$E$29,0)</f>
        <v>#N/A</v>
      </c>
      <c r="H797" s="392">
        <f t="shared" si="81"/>
        <v>0</v>
      </c>
      <c r="I797" s="392">
        <f t="shared" si="83"/>
        <v>0</v>
      </c>
      <c r="J797" s="364" t="str">
        <f t="shared" si="82"/>
        <v>2085–2086</v>
      </c>
      <c r="L797" s="389"/>
      <c r="N797" s="387"/>
      <c r="Q797" s="385"/>
    </row>
    <row r="798" spans="1:17" ht="20.25" customHeight="1" x14ac:dyDescent="0.2">
      <c r="A798" s="395">
        <v>68028</v>
      </c>
      <c r="B798" s="383">
        <f t="shared" si="78"/>
        <v>0</v>
      </c>
      <c r="C798" s="384"/>
      <c r="D798" s="392">
        <f t="shared" si="79"/>
        <v>0</v>
      </c>
      <c r="E798" s="393">
        <f t="shared" si="77"/>
        <v>0</v>
      </c>
      <c r="F798" s="392">
        <f t="shared" si="80"/>
        <v>0</v>
      </c>
      <c r="G798" s="392" t="e">
        <f>IF(AND(C798&lt;&gt;"",SUM(G$33:G797)&lt;E$24),$E$24/$E$29,0)</f>
        <v>#N/A</v>
      </c>
      <c r="H798" s="392">
        <f t="shared" si="81"/>
        <v>0</v>
      </c>
      <c r="I798" s="392">
        <f t="shared" si="83"/>
        <v>0</v>
      </c>
      <c r="J798" s="364" t="str">
        <f t="shared" si="82"/>
        <v>2085–2086</v>
      </c>
      <c r="L798" s="389"/>
      <c r="N798" s="387"/>
      <c r="Q798" s="385"/>
    </row>
    <row r="799" spans="1:17" ht="20.25" customHeight="1" x14ac:dyDescent="0.2">
      <c r="A799" s="395">
        <v>68058</v>
      </c>
      <c r="B799" s="383">
        <f t="shared" si="78"/>
        <v>0</v>
      </c>
      <c r="C799" s="384"/>
      <c r="D799" s="392">
        <f t="shared" si="79"/>
        <v>0</v>
      </c>
      <c r="E799" s="393">
        <f t="shared" si="77"/>
        <v>0</v>
      </c>
      <c r="F799" s="392">
        <f t="shared" si="80"/>
        <v>0</v>
      </c>
      <c r="G799" s="392" t="e">
        <f>IF(AND(C799&lt;&gt;"",SUM(G$33:G798)&lt;E$24),$E$24/$E$29,0)</f>
        <v>#N/A</v>
      </c>
      <c r="H799" s="392">
        <f t="shared" si="81"/>
        <v>0</v>
      </c>
      <c r="I799" s="392">
        <f t="shared" si="83"/>
        <v>0</v>
      </c>
      <c r="J799" s="364" t="str">
        <f t="shared" si="82"/>
        <v>2085–2086</v>
      </c>
      <c r="L799" s="389"/>
      <c r="N799" s="387"/>
      <c r="Q799" s="385"/>
    </row>
    <row r="800" spans="1:17" ht="20.25" customHeight="1" x14ac:dyDescent="0.2">
      <c r="A800" s="395">
        <v>68089</v>
      </c>
      <c r="B800" s="383">
        <f t="shared" si="78"/>
        <v>0</v>
      </c>
      <c r="C800" s="384"/>
      <c r="D800" s="392">
        <f t="shared" si="79"/>
        <v>0</v>
      </c>
      <c r="E800" s="393">
        <f t="shared" si="77"/>
        <v>0</v>
      </c>
      <c r="F800" s="392">
        <f t="shared" si="80"/>
        <v>0</v>
      </c>
      <c r="G800" s="392" t="e">
        <f>IF(AND(C800&lt;&gt;"",SUM(G$33:G799)&lt;E$24),$E$24/$E$29,0)</f>
        <v>#N/A</v>
      </c>
      <c r="H800" s="392">
        <f t="shared" si="81"/>
        <v>0</v>
      </c>
      <c r="I800" s="392">
        <f t="shared" si="83"/>
        <v>0</v>
      </c>
      <c r="J800" s="364" t="str">
        <f t="shared" si="82"/>
        <v>2085–2086</v>
      </c>
      <c r="L800" s="389"/>
      <c r="N800" s="387"/>
      <c r="Q800" s="385"/>
    </row>
    <row r="801" spans="1:17" ht="20.25" customHeight="1" x14ac:dyDescent="0.2">
      <c r="A801" s="395">
        <v>68119</v>
      </c>
      <c r="B801" s="383">
        <f t="shared" si="78"/>
        <v>0</v>
      </c>
      <c r="C801" s="384"/>
      <c r="D801" s="392">
        <f t="shared" si="79"/>
        <v>0</v>
      </c>
      <c r="E801" s="393">
        <f t="shared" ref="E801:E864" si="84">C801-D801</f>
        <v>0</v>
      </c>
      <c r="F801" s="392">
        <f t="shared" si="80"/>
        <v>0</v>
      </c>
      <c r="G801" s="392" t="e">
        <f>IF(AND(C801&lt;&gt;"",SUM(G$33:G800)&lt;E$24),$E$24/$E$29,0)</f>
        <v>#N/A</v>
      </c>
      <c r="H801" s="392">
        <f t="shared" si="81"/>
        <v>0</v>
      </c>
      <c r="I801" s="392">
        <f t="shared" si="83"/>
        <v>0</v>
      </c>
      <c r="J801" s="364" t="str">
        <f t="shared" si="82"/>
        <v>2086–2087</v>
      </c>
      <c r="L801" s="389"/>
      <c r="N801" s="387"/>
      <c r="Q801" s="385"/>
    </row>
    <row r="802" spans="1:17" ht="20.25" customHeight="1" x14ac:dyDescent="0.2">
      <c r="A802" s="395">
        <v>68150</v>
      </c>
      <c r="B802" s="383">
        <f t="shared" ref="B802:B865" si="85">IF(C802&gt;0,C802*-1,C802)</f>
        <v>0</v>
      </c>
      <c r="C802" s="384"/>
      <c r="D802" s="392">
        <f t="shared" ref="D802:D865" si="86">IF(C802="",0,IF($E$15="Beginning",IF(C801&lt;&gt;"",$F801*$E$7/12,0),IF(C801&lt;&gt;"",$F801*$E$7/12,$E$22*$E$7/12)))</f>
        <v>0</v>
      </c>
      <c r="E802" s="393">
        <f t="shared" si="84"/>
        <v>0</v>
      </c>
      <c r="F802" s="392">
        <f t="shared" ref="F802:F865" si="87">IF(C802="",0,IF(C801="",$E$22-E802,IF(C802&lt;&gt;"",F801-E802)))</f>
        <v>0</v>
      </c>
      <c r="G802" s="392" t="e">
        <f>IF(AND(C802&lt;&gt;"",SUM(G$33:G801)&lt;E$24),$E$24/$E$29,0)</f>
        <v>#N/A</v>
      </c>
      <c r="H802" s="392">
        <f t="shared" ref="H802:H865" si="88">IF(C802&lt;&gt;"",G802+H801,0)</f>
        <v>0</v>
      </c>
      <c r="I802" s="392">
        <f t="shared" si="83"/>
        <v>0</v>
      </c>
      <c r="J802" s="364" t="str">
        <f t="shared" ref="J802:J865" si="89">IF(OR(MONTH(A802)=1,MONTH(A802)=2,MONTH(A802)=3,MONTH(A802)=4,MONTH(A802)=5,MONTH(A802)=6),YEAR(A802)-1&amp;"–"&amp;YEAR(A802),YEAR(A802)&amp;"–"&amp;YEAR(A802)+1)</f>
        <v>2086–2087</v>
      </c>
      <c r="L802" s="389"/>
      <c r="N802" s="387"/>
      <c r="Q802" s="385"/>
    </row>
    <row r="803" spans="1:17" ht="20.25" customHeight="1" x14ac:dyDescent="0.2">
      <c r="A803" s="395">
        <v>68181</v>
      </c>
      <c r="B803" s="383">
        <f t="shared" si="85"/>
        <v>0</v>
      </c>
      <c r="C803" s="384"/>
      <c r="D803" s="392">
        <f t="shared" si="86"/>
        <v>0</v>
      </c>
      <c r="E803" s="393">
        <f t="shared" si="84"/>
        <v>0</v>
      </c>
      <c r="F803" s="392">
        <f t="shared" si="87"/>
        <v>0</v>
      </c>
      <c r="G803" s="392" t="e">
        <f>IF(AND(C803&lt;&gt;"",SUM(G$33:G802)&lt;E$24),$E$24/$E$29,0)</f>
        <v>#N/A</v>
      </c>
      <c r="H803" s="392">
        <f t="shared" si="88"/>
        <v>0</v>
      </c>
      <c r="I803" s="392">
        <f t="shared" si="83"/>
        <v>0</v>
      </c>
      <c r="J803" s="364" t="str">
        <f t="shared" si="89"/>
        <v>2086–2087</v>
      </c>
      <c r="L803" s="389"/>
      <c r="N803" s="387"/>
      <c r="Q803" s="385"/>
    </row>
    <row r="804" spans="1:17" ht="20.25" customHeight="1" x14ac:dyDescent="0.2">
      <c r="A804" s="395">
        <v>68211</v>
      </c>
      <c r="B804" s="383">
        <f t="shared" si="85"/>
        <v>0</v>
      </c>
      <c r="C804" s="384"/>
      <c r="D804" s="392">
        <f t="shared" si="86"/>
        <v>0</v>
      </c>
      <c r="E804" s="393">
        <f t="shared" si="84"/>
        <v>0</v>
      </c>
      <c r="F804" s="392">
        <f t="shared" si="87"/>
        <v>0</v>
      </c>
      <c r="G804" s="392" t="e">
        <f>IF(AND(C804&lt;&gt;"",SUM(G$33:G803)&lt;E$24),$E$24/$E$29,0)</f>
        <v>#N/A</v>
      </c>
      <c r="H804" s="392">
        <f t="shared" si="88"/>
        <v>0</v>
      </c>
      <c r="I804" s="392">
        <f t="shared" ref="I804:I867" si="90">IF(C804&lt;&gt;"",$E$24-H804,0)</f>
        <v>0</v>
      </c>
      <c r="J804" s="364" t="str">
        <f t="shared" si="89"/>
        <v>2086–2087</v>
      </c>
      <c r="L804" s="389"/>
      <c r="N804" s="387"/>
      <c r="Q804" s="385"/>
    </row>
    <row r="805" spans="1:17" ht="20.25" customHeight="1" x14ac:dyDescent="0.2">
      <c r="A805" s="395">
        <v>68242</v>
      </c>
      <c r="B805" s="383">
        <f t="shared" si="85"/>
        <v>0</v>
      </c>
      <c r="C805" s="384"/>
      <c r="D805" s="392">
        <f t="shared" si="86"/>
        <v>0</v>
      </c>
      <c r="E805" s="393">
        <f t="shared" si="84"/>
        <v>0</v>
      </c>
      <c r="F805" s="392">
        <f t="shared" si="87"/>
        <v>0</v>
      </c>
      <c r="G805" s="392" t="e">
        <f>IF(AND(C805&lt;&gt;"",SUM(G$33:G804)&lt;E$24),$E$24/$E$29,0)</f>
        <v>#N/A</v>
      </c>
      <c r="H805" s="392">
        <f t="shared" si="88"/>
        <v>0</v>
      </c>
      <c r="I805" s="392">
        <f t="shared" si="90"/>
        <v>0</v>
      </c>
      <c r="J805" s="364" t="str">
        <f t="shared" si="89"/>
        <v>2086–2087</v>
      </c>
      <c r="L805" s="389"/>
      <c r="N805" s="387"/>
      <c r="Q805" s="385"/>
    </row>
    <row r="806" spans="1:17" ht="20.25" customHeight="1" x14ac:dyDescent="0.2">
      <c r="A806" s="395">
        <v>68272</v>
      </c>
      <c r="B806" s="383">
        <f t="shared" si="85"/>
        <v>0</v>
      </c>
      <c r="C806" s="384"/>
      <c r="D806" s="392">
        <f t="shared" si="86"/>
        <v>0</v>
      </c>
      <c r="E806" s="393">
        <f t="shared" si="84"/>
        <v>0</v>
      </c>
      <c r="F806" s="392">
        <f t="shared" si="87"/>
        <v>0</v>
      </c>
      <c r="G806" s="392" t="e">
        <f>IF(AND(C806&lt;&gt;"",SUM(G$33:G805)&lt;E$24),$E$24/$E$29,0)</f>
        <v>#N/A</v>
      </c>
      <c r="H806" s="392">
        <f t="shared" si="88"/>
        <v>0</v>
      </c>
      <c r="I806" s="392">
        <f t="shared" si="90"/>
        <v>0</v>
      </c>
      <c r="J806" s="364" t="str">
        <f t="shared" si="89"/>
        <v>2086–2087</v>
      </c>
      <c r="L806" s="389"/>
      <c r="N806" s="387"/>
      <c r="Q806" s="385"/>
    </row>
    <row r="807" spans="1:17" ht="20.25" customHeight="1" x14ac:dyDescent="0.2">
      <c r="A807" s="395">
        <v>68303</v>
      </c>
      <c r="B807" s="383">
        <f t="shared" si="85"/>
        <v>0</v>
      </c>
      <c r="C807" s="384"/>
      <c r="D807" s="392">
        <f t="shared" si="86"/>
        <v>0</v>
      </c>
      <c r="E807" s="393">
        <f t="shared" si="84"/>
        <v>0</v>
      </c>
      <c r="F807" s="392">
        <f t="shared" si="87"/>
        <v>0</v>
      </c>
      <c r="G807" s="392" t="e">
        <f>IF(AND(C807&lt;&gt;"",SUM(G$33:G806)&lt;E$24),$E$24/$E$29,0)</f>
        <v>#N/A</v>
      </c>
      <c r="H807" s="392">
        <f t="shared" si="88"/>
        <v>0</v>
      </c>
      <c r="I807" s="392">
        <f t="shared" si="90"/>
        <v>0</v>
      </c>
      <c r="J807" s="364" t="str">
        <f t="shared" si="89"/>
        <v>2086–2087</v>
      </c>
      <c r="L807" s="389"/>
      <c r="N807" s="387"/>
      <c r="Q807" s="385"/>
    </row>
    <row r="808" spans="1:17" ht="20.25" customHeight="1" x14ac:dyDescent="0.2">
      <c r="A808" s="395">
        <v>68334</v>
      </c>
      <c r="B808" s="383">
        <f t="shared" si="85"/>
        <v>0</v>
      </c>
      <c r="C808" s="384"/>
      <c r="D808" s="392">
        <f t="shared" si="86"/>
        <v>0</v>
      </c>
      <c r="E808" s="393">
        <f t="shared" si="84"/>
        <v>0</v>
      </c>
      <c r="F808" s="392">
        <f t="shared" si="87"/>
        <v>0</v>
      </c>
      <c r="G808" s="392" t="e">
        <f>IF(AND(C808&lt;&gt;"",SUM(G$33:G807)&lt;E$24),$E$24/$E$29,0)</f>
        <v>#N/A</v>
      </c>
      <c r="H808" s="392">
        <f t="shared" si="88"/>
        <v>0</v>
      </c>
      <c r="I808" s="392">
        <f t="shared" si="90"/>
        <v>0</v>
      </c>
      <c r="J808" s="364" t="str">
        <f t="shared" si="89"/>
        <v>2086–2087</v>
      </c>
      <c r="L808" s="389"/>
      <c r="N808" s="387"/>
      <c r="Q808" s="385"/>
    </row>
    <row r="809" spans="1:17" ht="20.25" customHeight="1" x14ac:dyDescent="0.2">
      <c r="A809" s="395">
        <v>68362</v>
      </c>
      <c r="B809" s="383">
        <f t="shared" si="85"/>
        <v>0</v>
      </c>
      <c r="C809" s="384"/>
      <c r="D809" s="392">
        <f t="shared" si="86"/>
        <v>0</v>
      </c>
      <c r="E809" s="393">
        <f t="shared" si="84"/>
        <v>0</v>
      </c>
      <c r="F809" s="392">
        <f t="shared" si="87"/>
        <v>0</v>
      </c>
      <c r="G809" s="392" t="e">
        <f>IF(AND(C809&lt;&gt;"",SUM(G$33:G808)&lt;E$24),$E$24/$E$29,0)</f>
        <v>#N/A</v>
      </c>
      <c r="H809" s="392">
        <f t="shared" si="88"/>
        <v>0</v>
      </c>
      <c r="I809" s="392">
        <f t="shared" si="90"/>
        <v>0</v>
      </c>
      <c r="J809" s="364" t="str">
        <f t="shared" si="89"/>
        <v>2086–2087</v>
      </c>
      <c r="L809" s="389"/>
      <c r="N809" s="387"/>
      <c r="Q809" s="385"/>
    </row>
    <row r="810" spans="1:17" ht="20.25" customHeight="1" x14ac:dyDescent="0.2">
      <c r="A810" s="395">
        <v>68393</v>
      </c>
      <c r="B810" s="383">
        <f t="shared" si="85"/>
        <v>0</v>
      </c>
      <c r="C810" s="384"/>
      <c r="D810" s="392">
        <f t="shared" si="86"/>
        <v>0</v>
      </c>
      <c r="E810" s="393">
        <f t="shared" si="84"/>
        <v>0</v>
      </c>
      <c r="F810" s="392">
        <f t="shared" si="87"/>
        <v>0</v>
      </c>
      <c r="G810" s="392" t="e">
        <f>IF(AND(C810&lt;&gt;"",SUM(G$33:G809)&lt;E$24),$E$24/$E$29,0)</f>
        <v>#N/A</v>
      </c>
      <c r="H810" s="392">
        <f t="shared" si="88"/>
        <v>0</v>
      </c>
      <c r="I810" s="392">
        <f t="shared" si="90"/>
        <v>0</v>
      </c>
      <c r="J810" s="364" t="str">
        <f t="shared" si="89"/>
        <v>2086–2087</v>
      </c>
      <c r="L810" s="389"/>
      <c r="N810" s="387"/>
      <c r="Q810" s="385"/>
    </row>
    <row r="811" spans="1:17" ht="20.25" customHeight="1" x14ac:dyDescent="0.2">
      <c r="A811" s="395">
        <v>68423</v>
      </c>
      <c r="B811" s="383">
        <f t="shared" si="85"/>
        <v>0</v>
      </c>
      <c r="C811" s="384"/>
      <c r="D811" s="392">
        <f t="shared" si="86"/>
        <v>0</v>
      </c>
      <c r="E811" s="393">
        <f t="shared" si="84"/>
        <v>0</v>
      </c>
      <c r="F811" s="392">
        <f t="shared" si="87"/>
        <v>0</v>
      </c>
      <c r="G811" s="392" t="e">
        <f>IF(AND(C811&lt;&gt;"",SUM(G$33:G810)&lt;E$24),$E$24/$E$29,0)</f>
        <v>#N/A</v>
      </c>
      <c r="H811" s="392">
        <f t="shared" si="88"/>
        <v>0</v>
      </c>
      <c r="I811" s="392">
        <f t="shared" si="90"/>
        <v>0</v>
      </c>
      <c r="J811" s="364" t="str">
        <f t="shared" si="89"/>
        <v>2086–2087</v>
      </c>
      <c r="L811" s="389"/>
      <c r="N811" s="387"/>
      <c r="Q811" s="385"/>
    </row>
    <row r="812" spans="1:17" ht="20.25" customHeight="1" x14ac:dyDescent="0.2">
      <c r="A812" s="395">
        <v>68454</v>
      </c>
      <c r="B812" s="383">
        <f t="shared" si="85"/>
        <v>0</v>
      </c>
      <c r="C812" s="384"/>
      <c r="D812" s="392">
        <f t="shared" si="86"/>
        <v>0</v>
      </c>
      <c r="E812" s="393">
        <f t="shared" si="84"/>
        <v>0</v>
      </c>
      <c r="F812" s="392">
        <f t="shared" si="87"/>
        <v>0</v>
      </c>
      <c r="G812" s="392" t="e">
        <f>IF(AND(C812&lt;&gt;"",SUM(G$33:G811)&lt;E$24),$E$24/$E$29,0)</f>
        <v>#N/A</v>
      </c>
      <c r="H812" s="392">
        <f t="shared" si="88"/>
        <v>0</v>
      </c>
      <c r="I812" s="392">
        <f t="shared" si="90"/>
        <v>0</v>
      </c>
      <c r="J812" s="364" t="str">
        <f t="shared" si="89"/>
        <v>2086–2087</v>
      </c>
      <c r="L812" s="389"/>
      <c r="N812" s="387"/>
      <c r="Q812" s="385"/>
    </row>
    <row r="813" spans="1:17" ht="20.25" customHeight="1" x14ac:dyDescent="0.2">
      <c r="A813" s="395">
        <v>68484</v>
      </c>
      <c r="B813" s="383">
        <f t="shared" si="85"/>
        <v>0</v>
      </c>
      <c r="C813" s="384"/>
      <c r="D813" s="392">
        <f t="shared" si="86"/>
        <v>0</v>
      </c>
      <c r="E813" s="393">
        <f t="shared" si="84"/>
        <v>0</v>
      </c>
      <c r="F813" s="392">
        <f t="shared" si="87"/>
        <v>0</v>
      </c>
      <c r="G813" s="392" t="e">
        <f>IF(AND(C813&lt;&gt;"",SUM(G$33:G812)&lt;E$24),$E$24/$E$29,0)</f>
        <v>#N/A</v>
      </c>
      <c r="H813" s="392">
        <f t="shared" si="88"/>
        <v>0</v>
      </c>
      <c r="I813" s="392">
        <f t="shared" si="90"/>
        <v>0</v>
      </c>
      <c r="J813" s="364" t="str">
        <f t="shared" si="89"/>
        <v>2087–2088</v>
      </c>
      <c r="L813" s="389"/>
      <c r="N813" s="387"/>
      <c r="Q813" s="385"/>
    </row>
    <row r="814" spans="1:17" ht="20.25" customHeight="1" x14ac:dyDescent="0.2">
      <c r="A814" s="395">
        <v>68515</v>
      </c>
      <c r="B814" s="383">
        <f t="shared" si="85"/>
        <v>0</v>
      </c>
      <c r="C814" s="384"/>
      <c r="D814" s="392">
        <f t="shared" si="86"/>
        <v>0</v>
      </c>
      <c r="E814" s="393">
        <f t="shared" si="84"/>
        <v>0</v>
      </c>
      <c r="F814" s="392">
        <f t="shared" si="87"/>
        <v>0</v>
      </c>
      <c r="G814" s="392" t="e">
        <f>IF(AND(C814&lt;&gt;"",SUM(G$33:G813)&lt;E$24),$E$24/$E$29,0)</f>
        <v>#N/A</v>
      </c>
      <c r="H814" s="392">
        <f t="shared" si="88"/>
        <v>0</v>
      </c>
      <c r="I814" s="392">
        <f t="shared" si="90"/>
        <v>0</v>
      </c>
      <c r="J814" s="364" t="str">
        <f t="shared" si="89"/>
        <v>2087–2088</v>
      </c>
      <c r="L814" s="389"/>
      <c r="N814" s="387"/>
      <c r="Q814" s="385"/>
    </row>
    <row r="815" spans="1:17" ht="20.25" customHeight="1" x14ac:dyDescent="0.2">
      <c r="A815" s="395">
        <v>68546</v>
      </c>
      <c r="B815" s="383">
        <f t="shared" si="85"/>
        <v>0</v>
      </c>
      <c r="C815" s="384"/>
      <c r="D815" s="392">
        <f t="shared" si="86"/>
        <v>0</v>
      </c>
      <c r="E815" s="393">
        <f t="shared" si="84"/>
        <v>0</v>
      </c>
      <c r="F815" s="392">
        <f t="shared" si="87"/>
        <v>0</v>
      </c>
      <c r="G815" s="392" t="e">
        <f>IF(AND(C815&lt;&gt;"",SUM(G$33:G814)&lt;E$24),$E$24/$E$29,0)</f>
        <v>#N/A</v>
      </c>
      <c r="H815" s="392">
        <f t="shared" si="88"/>
        <v>0</v>
      </c>
      <c r="I815" s="392">
        <f t="shared" si="90"/>
        <v>0</v>
      </c>
      <c r="J815" s="364" t="str">
        <f t="shared" si="89"/>
        <v>2087–2088</v>
      </c>
      <c r="L815" s="389"/>
      <c r="N815" s="387"/>
      <c r="Q815" s="385"/>
    </row>
    <row r="816" spans="1:17" ht="20.25" customHeight="1" x14ac:dyDescent="0.2">
      <c r="A816" s="395">
        <v>68576</v>
      </c>
      <c r="B816" s="383">
        <f t="shared" si="85"/>
        <v>0</v>
      </c>
      <c r="C816" s="384"/>
      <c r="D816" s="392">
        <f t="shared" si="86"/>
        <v>0</v>
      </c>
      <c r="E816" s="393">
        <f t="shared" si="84"/>
        <v>0</v>
      </c>
      <c r="F816" s="392">
        <f t="shared" si="87"/>
        <v>0</v>
      </c>
      <c r="G816" s="392" t="e">
        <f>IF(AND(C816&lt;&gt;"",SUM(G$33:G815)&lt;E$24),$E$24/$E$29,0)</f>
        <v>#N/A</v>
      </c>
      <c r="H816" s="392">
        <f t="shared" si="88"/>
        <v>0</v>
      </c>
      <c r="I816" s="392">
        <f t="shared" si="90"/>
        <v>0</v>
      </c>
      <c r="J816" s="364" t="str">
        <f t="shared" si="89"/>
        <v>2087–2088</v>
      </c>
      <c r="L816" s="389"/>
      <c r="N816" s="387"/>
      <c r="Q816" s="385"/>
    </row>
    <row r="817" spans="1:17" ht="20.25" customHeight="1" x14ac:dyDescent="0.2">
      <c r="A817" s="395">
        <v>68607</v>
      </c>
      <c r="B817" s="383">
        <f t="shared" si="85"/>
        <v>0</v>
      </c>
      <c r="C817" s="384"/>
      <c r="D817" s="392">
        <f t="shared" si="86"/>
        <v>0</v>
      </c>
      <c r="E817" s="393">
        <f t="shared" si="84"/>
        <v>0</v>
      </c>
      <c r="F817" s="392">
        <f t="shared" si="87"/>
        <v>0</v>
      </c>
      <c r="G817" s="392" t="e">
        <f>IF(AND(C817&lt;&gt;"",SUM(G$33:G816)&lt;E$24),$E$24/$E$29,0)</f>
        <v>#N/A</v>
      </c>
      <c r="H817" s="392">
        <f t="shared" si="88"/>
        <v>0</v>
      </c>
      <c r="I817" s="392">
        <f t="shared" si="90"/>
        <v>0</v>
      </c>
      <c r="J817" s="364" t="str">
        <f t="shared" si="89"/>
        <v>2087–2088</v>
      </c>
      <c r="L817" s="389"/>
      <c r="N817" s="387"/>
      <c r="Q817" s="385"/>
    </row>
    <row r="818" spans="1:17" ht="20.25" customHeight="1" x14ac:dyDescent="0.2">
      <c r="A818" s="395">
        <v>68637</v>
      </c>
      <c r="B818" s="383">
        <f t="shared" si="85"/>
        <v>0</v>
      </c>
      <c r="C818" s="384"/>
      <c r="D818" s="392">
        <f t="shared" si="86"/>
        <v>0</v>
      </c>
      <c r="E818" s="393">
        <f t="shared" si="84"/>
        <v>0</v>
      </c>
      <c r="F818" s="392">
        <f t="shared" si="87"/>
        <v>0</v>
      </c>
      <c r="G818" s="392" t="e">
        <f>IF(AND(C818&lt;&gt;"",SUM(G$33:G817)&lt;E$24),$E$24/$E$29,0)</f>
        <v>#N/A</v>
      </c>
      <c r="H818" s="392">
        <f t="shared" si="88"/>
        <v>0</v>
      </c>
      <c r="I818" s="392">
        <f t="shared" si="90"/>
        <v>0</v>
      </c>
      <c r="J818" s="364" t="str">
        <f t="shared" si="89"/>
        <v>2087–2088</v>
      </c>
      <c r="L818" s="389"/>
      <c r="N818" s="387"/>
      <c r="Q818" s="385"/>
    </row>
    <row r="819" spans="1:17" ht="20.25" customHeight="1" x14ac:dyDescent="0.2">
      <c r="A819" s="395">
        <v>68668</v>
      </c>
      <c r="B819" s="383">
        <f t="shared" si="85"/>
        <v>0</v>
      </c>
      <c r="C819" s="384"/>
      <c r="D819" s="392">
        <f t="shared" si="86"/>
        <v>0</v>
      </c>
      <c r="E819" s="393">
        <f t="shared" si="84"/>
        <v>0</v>
      </c>
      <c r="F819" s="392">
        <f t="shared" si="87"/>
        <v>0</v>
      </c>
      <c r="G819" s="392" t="e">
        <f>IF(AND(C819&lt;&gt;"",SUM(G$33:G818)&lt;E$24),$E$24/$E$29,0)</f>
        <v>#N/A</v>
      </c>
      <c r="H819" s="392">
        <f t="shared" si="88"/>
        <v>0</v>
      </c>
      <c r="I819" s="392">
        <f t="shared" si="90"/>
        <v>0</v>
      </c>
      <c r="J819" s="364" t="str">
        <f t="shared" si="89"/>
        <v>2087–2088</v>
      </c>
      <c r="L819" s="389"/>
      <c r="N819" s="387"/>
      <c r="Q819" s="385"/>
    </row>
    <row r="820" spans="1:17" ht="20.25" customHeight="1" x14ac:dyDescent="0.2">
      <c r="A820" s="395">
        <v>68699</v>
      </c>
      <c r="B820" s="383">
        <f t="shared" si="85"/>
        <v>0</v>
      </c>
      <c r="C820" s="384"/>
      <c r="D820" s="392">
        <f t="shared" si="86"/>
        <v>0</v>
      </c>
      <c r="E820" s="393">
        <f t="shared" si="84"/>
        <v>0</v>
      </c>
      <c r="F820" s="392">
        <f t="shared" si="87"/>
        <v>0</v>
      </c>
      <c r="G820" s="392" t="e">
        <f>IF(AND(C820&lt;&gt;"",SUM(G$33:G819)&lt;E$24),$E$24/$E$29,0)</f>
        <v>#N/A</v>
      </c>
      <c r="H820" s="392">
        <f t="shared" si="88"/>
        <v>0</v>
      </c>
      <c r="I820" s="392">
        <f t="shared" si="90"/>
        <v>0</v>
      </c>
      <c r="J820" s="364" t="str">
        <f t="shared" si="89"/>
        <v>2087–2088</v>
      </c>
      <c r="L820" s="389"/>
      <c r="N820" s="387"/>
      <c r="Q820" s="385"/>
    </row>
    <row r="821" spans="1:17" ht="20.25" customHeight="1" x14ac:dyDescent="0.2">
      <c r="A821" s="395">
        <v>68728</v>
      </c>
      <c r="B821" s="383">
        <f t="shared" si="85"/>
        <v>0</v>
      </c>
      <c r="C821" s="384"/>
      <c r="D821" s="392">
        <f t="shared" si="86"/>
        <v>0</v>
      </c>
      <c r="E821" s="393">
        <f t="shared" si="84"/>
        <v>0</v>
      </c>
      <c r="F821" s="392">
        <f t="shared" si="87"/>
        <v>0</v>
      </c>
      <c r="G821" s="392" t="e">
        <f>IF(AND(C821&lt;&gt;"",SUM(G$33:G820)&lt;E$24),$E$24/$E$29,0)</f>
        <v>#N/A</v>
      </c>
      <c r="H821" s="392">
        <f t="shared" si="88"/>
        <v>0</v>
      </c>
      <c r="I821" s="392">
        <f t="shared" si="90"/>
        <v>0</v>
      </c>
      <c r="J821" s="364" t="str">
        <f t="shared" si="89"/>
        <v>2087–2088</v>
      </c>
      <c r="L821" s="389"/>
      <c r="N821" s="387"/>
      <c r="Q821" s="385"/>
    </row>
    <row r="822" spans="1:17" ht="20.25" customHeight="1" x14ac:dyDescent="0.2">
      <c r="A822" s="395">
        <v>68759</v>
      </c>
      <c r="B822" s="383">
        <f t="shared" si="85"/>
        <v>0</v>
      </c>
      <c r="C822" s="384"/>
      <c r="D822" s="392">
        <f t="shared" si="86"/>
        <v>0</v>
      </c>
      <c r="E822" s="393">
        <f t="shared" si="84"/>
        <v>0</v>
      </c>
      <c r="F822" s="392">
        <f t="shared" si="87"/>
        <v>0</v>
      </c>
      <c r="G822" s="392" t="e">
        <f>IF(AND(C822&lt;&gt;"",SUM(G$33:G821)&lt;E$24),$E$24/$E$29,0)</f>
        <v>#N/A</v>
      </c>
      <c r="H822" s="392">
        <f t="shared" si="88"/>
        <v>0</v>
      </c>
      <c r="I822" s="392">
        <f t="shared" si="90"/>
        <v>0</v>
      </c>
      <c r="J822" s="364" t="str">
        <f t="shared" si="89"/>
        <v>2087–2088</v>
      </c>
      <c r="L822" s="389"/>
      <c r="N822" s="387"/>
      <c r="Q822" s="385"/>
    </row>
    <row r="823" spans="1:17" ht="20.25" customHeight="1" x14ac:dyDescent="0.2">
      <c r="A823" s="395">
        <v>68789</v>
      </c>
      <c r="B823" s="383">
        <f t="shared" si="85"/>
        <v>0</v>
      </c>
      <c r="C823" s="384"/>
      <c r="D823" s="392">
        <f t="shared" si="86"/>
        <v>0</v>
      </c>
      <c r="E823" s="393">
        <f t="shared" si="84"/>
        <v>0</v>
      </c>
      <c r="F823" s="392">
        <f t="shared" si="87"/>
        <v>0</v>
      </c>
      <c r="G823" s="392" t="e">
        <f>IF(AND(C823&lt;&gt;"",SUM(G$33:G822)&lt;E$24),$E$24/$E$29,0)</f>
        <v>#N/A</v>
      </c>
      <c r="H823" s="392">
        <f t="shared" si="88"/>
        <v>0</v>
      </c>
      <c r="I823" s="392">
        <f t="shared" si="90"/>
        <v>0</v>
      </c>
      <c r="J823" s="364" t="str">
        <f t="shared" si="89"/>
        <v>2087–2088</v>
      </c>
      <c r="L823" s="389"/>
      <c r="N823" s="387"/>
      <c r="Q823" s="385"/>
    </row>
    <row r="824" spans="1:17" ht="20.25" customHeight="1" x14ac:dyDescent="0.2">
      <c r="A824" s="395">
        <v>68820</v>
      </c>
      <c r="B824" s="383">
        <f t="shared" si="85"/>
        <v>0</v>
      </c>
      <c r="C824" s="384"/>
      <c r="D824" s="392">
        <f t="shared" si="86"/>
        <v>0</v>
      </c>
      <c r="E824" s="393">
        <f t="shared" si="84"/>
        <v>0</v>
      </c>
      <c r="F824" s="392">
        <f t="shared" si="87"/>
        <v>0</v>
      </c>
      <c r="G824" s="392" t="e">
        <f>IF(AND(C824&lt;&gt;"",SUM(G$33:G823)&lt;E$24),$E$24/$E$29,0)</f>
        <v>#N/A</v>
      </c>
      <c r="H824" s="392">
        <f t="shared" si="88"/>
        <v>0</v>
      </c>
      <c r="I824" s="392">
        <f t="shared" si="90"/>
        <v>0</v>
      </c>
      <c r="J824" s="364" t="str">
        <f t="shared" si="89"/>
        <v>2087–2088</v>
      </c>
      <c r="L824" s="389"/>
      <c r="N824" s="387"/>
      <c r="Q824" s="385"/>
    </row>
    <row r="825" spans="1:17" ht="20.25" customHeight="1" x14ac:dyDescent="0.2">
      <c r="A825" s="395">
        <v>68850</v>
      </c>
      <c r="B825" s="383">
        <f t="shared" si="85"/>
        <v>0</v>
      </c>
      <c r="C825" s="384"/>
      <c r="D825" s="392">
        <f t="shared" si="86"/>
        <v>0</v>
      </c>
      <c r="E825" s="393">
        <f t="shared" si="84"/>
        <v>0</v>
      </c>
      <c r="F825" s="392">
        <f t="shared" si="87"/>
        <v>0</v>
      </c>
      <c r="G825" s="392" t="e">
        <f>IF(AND(C825&lt;&gt;"",SUM(G$33:G824)&lt;E$24),$E$24/$E$29,0)</f>
        <v>#N/A</v>
      </c>
      <c r="H825" s="392">
        <f t="shared" si="88"/>
        <v>0</v>
      </c>
      <c r="I825" s="392">
        <f t="shared" si="90"/>
        <v>0</v>
      </c>
      <c r="J825" s="364" t="str">
        <f t="shared" si="89"/>
        <v>2088–2089</v>
      </c>
      <c r="L825" s="389"/>
      <c r="N825" s="387"/>
      <c r="Q825" s="385"/>
    </row>
    <row r="826" spans="1:17" ht="20.25" customHeight="1" x14ac:dyDescent="0.2">
      <c r="A826" s="395">
        <v>68881</v>
      </c>
      <c r="B826" s="383">
        <f t="shared" si="85"/>
        <v>0</v>
      </c>
      <c r="C826" s="384"/>
      <c r="D826" s="392">
        <f t="shared" si="86"/>
        <v>0</v>
      </c>
      <c r="E826" s="393">
        <f t="shared" si="84"/>
        <v>0</v>
      </c>
      <c r="F826" s="392">
        <f t="shared" si="87"/>
        <v>0</v>
      </c>
      <c r="G826" s="392" t="e">
        <f>IF(AND(C826&lt;&gt;"",SUM(G$33:G825)&lt;E$24),$E$24/$E$29,0)</f>
        <v>#N/A</v>
      </c>
      <c r="H826" s="392">
        <f t="shared" si="88"/>
        <v>0</v>
      </c>
      <c r="I826" s="392">
        <f t="shared" si="90"/>
        <v>0</v>
      </c>
      <c r="J826" s="364" t="str">
        <f t="shared" si="89"/>
        <v>2088–2089</v>
      </c>
      <c r="L826" s="389"/>
      <c r="N826" s="387"/>
      <c r="Q826" s="385"/>
    </row>
    <row r="827" spans="1:17" ht="20.25" customHeight="1" x14ac:dyDescent="0.2">
      <c r="A827" s="395">
        <v>68912</v>
      </c>
      <c r="B827" s="383">
        <f t="shared" si="85"/>
        <v>0</v>
      </c>
      <c r="C827" s="384"/>
      <c r="D827" s="392">
        <f t="shared" si="86"/>
        <v>0</v>
      </c>
      <c r="E827" s="393">
        <f t="shared" si="84"/>
        <v>0</v>
      </c>
      <c r="F827" s="392">
        <f t="shared" si="87"/>
        <v>0</v>
      </c>
      <c r="G827" s="392" t="e">
        <f>IF(AND(C827&lt;&gt;"",SUM(G$33:G826)&lt;E$24),$E$24/$E$29,0)</f>
        <v>#N/A</v>
      </c>
      <c r="H827" s="392">
        <f t="shared" si="88"/>
        <v>0</v>
      </c>
      <c r="I827" s="392">
        <f t="shared" si="90"/>
        <v>0</v>
      </c>
      <c r="J827" s="364" t="str">
        <f t="shared" si="89"/>
        <v>2088–2089</v>
      </c>
      <c r="L827" s="389"/>
      <c r="N827" s="387"/>
      <c r="Q827" s="385"/>
    </row>
    <row r="828" spans="1:17" ht="20.25" customHeight="1" x14ac:dyDescent="0.2">
      <c r="A828" s="395">
        <v>68942</v>
      </c>
      <c r="B828" s="383">
        <f t="shared" si="85"/>
        <v>0</v>
      </c>
      <c r="C828" s="384"/>
      <c r="D828" s="392">
        <f t="shared" si="86"/>
        <v>0</v>
      </c>
      <c r="E828" s="393">
        <f t="shared" si="84"/>
        <v>0</v>
      </c>
      <c r="F828" s="392">
        <f t="shared" si="87"/>
        <v>0</v>
      </c>
      <c r="G828" s="392" t="e">
        <f>IF(AND(C828&lt;&gt;"",SUM(G$33:G827)&lt;E$24),$E$24/$E$29,0)</f>
        <v>#N/A</v>
      </c>
      <c r="H828" s="392">
        <f t="shared" si="88"/>
        <v>0</v>
      </c>
      <c r="I828" s="392">
        <f t="shared" si="90"/>
        <v>0</v>
      </c>
      <c r="J828" s="364" t="str">
        <f t="shared" si="89"/>
        <v>2088–2089</v>
      </c>
      <c r="L828" s="389"/>
      <c r="N828" s="387"/>
      <c r="Q828" s="385"/>
    </row>
    <row r="829" spans="1:17" ht="20.25" customHeight="1" x14ac:dyDescent="0.2">
      <c r="A829" s="395">
        <v>68973</v>
      </c>
      <c r="B829" s="383">
        <f t="shared" si="85"/>
        <v>0</v>
      </c>
      <c r="C829" s="384"/>
      <c r="D829" s="392">
        <f t="shared" si="86"/>
        <v>0</v>
      </c>
      <c r="E829" s="393">
        <f t="shared" si="84"/>
        <v>0</v>
      </c>
      <c r="F829" s="392">
        <f t="shared" si="87"/>
        <v>0</v>
      </c>
      <c r="G829" s="392" t="e">
        <f>IF(AND(C829&lt;&gt;"",SUM(G$33:G828)&lt;E$24),$E$24/$E$29,0)</f>
        <v>#N/A</v>
      </c>
      <c r="H829" s="392">
        <f t="shared" si="88"/>
        <v>0</v>
      </c>
      <c r="I829" s="392">
        <f t="shared" si="90"/>
        <v>0</v>
      </c>
      <c r="J829" s="364" t="str">
        <f t="shared" si="89"/>
        <v>2088–2089</v>
      </c>
      <c r="L829" s="389"/>
      <c r="N829" s="387"/>
      <c r="Q829" s="385"/>
    </row>
    <row r="830" spans="1:17" ht="20.25" customHeight="1" x14ac:dyDescent="0.2">
      <c r="A830" s="395">
        <v>69003</v>
      </c>
      <c r="B830" s="383">
        <f t="shared" si="85"/>
        <v>0</v>
      </c>
      <c r="C830" s="384"/>
      <c r="D830" s="392">
        <f t="shared" si="86"/>
        <v>0</v>
      </c>
      <c r="E830" s="393">
        <f t="shared" si="84"/>
        <v>0</v>
      </c>
      <c r="F830" s="392">
        <f t="shared" si="87"/>
        <v>0</v>
      </c>
      <c r="G830" s="392" t="e">
        <f>IF(AND(C830&lt;&gt;"",SUM(G$33:G829)&lt;E$24),$E$24/$E$29,0)</f>
        <v>#N/A</v>
      </c>
      <c r="H830" s="392">
        <f t="shared" si="88"/>
        <v>0</v>
      </c>
      <c r="I830" s="392">
        <f t="shared" si="90"/>
        <v>0</v>
      </c>
      <c r="J830" s="364" t="str">
        <f t="shared" si="89"/>
        <v>2088–2089</v>
      </c>
      <c r="L830" s="389"/>
      <c r="N830" s="387"/>
      <c r="Q830" s="385"/>
    </row>
    <row r="831" spans="1:17" ht="20.25" customHeight="1" x14ac:dyDescent="0.2">
      <c r="A831" s="395">
        <v>69034</v>
      </c>
      <c r="B831" s="383">
        <f t="shared" si="85"/>
        <v>0</v>
      </c>
      <c r="C831" s="384"/>
      <c r="D831" s="392">
        <f t="shared" si="86"/>
        <v>0</v>
      </c>
      <c r="E831" s="393">
        <f t="shared" si="84"/>
        <v>0</v>
      </c>
      <c r="F831" s="392">
        <f t="shared" si="87"/>
        <v>0</v>
      </c>
      <c r="G831" s="392" t="e">
        <f>IF(AND(C831&lt;&gt;"",SUM(G$33:G830)&lt;E$24),$E$24/$E$29,0)</f>
        <v>#N/A</v>
      </c>
      <c r="H831" s="392">
        <f t="shared" si="88"/>
        <v>0</v>
      </c>
      <c r="I831" s="392">
        <f t="shared" si="90"/>
        <v>0</v>
      </c>
      <c r="J831" s="364" t="str">
        <f t="shared" si="89"/>
        <v>2088–2089</v>
      </c>
      <c r="L831" s="389"/>
      <c r="N831" s="387"/>
      <c r="Q831" s="385"/>
    </row>
    <row r="832" spans="1:17" ht="20.25" customHeight="1" x14ac:dyDescent="0.2">
      <c r="A832" s="395">
        <v>69065</v>
      </c>
      <c r="B832" s="383">
        <f t="shared" si="85"/>
        <v>0</v>
      </c>
      <c r="C832" s="384"/>
      <c r="D832" s="392">
        <f t="shared" si="86"/>
        <v>0</v>
      </c>
      <c r="E832" s="393">
        <f t="shared" si="84"/>
        <v>0</v>
      </c>
      <c r="F832" s="392">
        <f t="shared" si="87"/>
        <v>0</v>
      </c>
      <c r="G832" s="392" t="e">
        <f>IF(AND(C832&lt;&gt;"",SUM(G$33:G831)&lt;E$24),$E$24/$E$29,0)</f>
        <v>#N/A</v>
      </c>
      <c r="H832" s="392">
        <f t="shared" si="88"/>
        <v>0</v>
      </c>
      <c r="I832" s="392">
        <f t="shared" si="90"/>
        <v>0</v>
      </c>
      <c r="J832" s="364" t="str">
        <f t="shared" si="89"/>
        <v>2088–2089</v>
      </c>
      <c r="L832" s="389"/>
      <c r="N832" s="387"/>
      <c r="Q832" s="385"/>
    </row>
    <row r="833" spans="1:17" ht="20.25" customHeight="1" x14ac:dyDescent="0.2">
      <c r="A833" s="395">
        <v>69093</v>
      </c>
      <c r="B833" s="383">
        <f t="shared" si="85"/>
        <v>0</v>
      </c>
      <c r="C833" s="384"/>
      <c r="D833" s="392">
        <f t="shared" si="86"/>
        <v>0</v>
      </c>
      <c r="E833" s="393">
        <f t="shared" si="84"/>
        <v>0</v>
      </c>
      <c r="F833" s="392">
        <f t="shared" si="87"/>
        <v>0</v>
      </c>
      <c r="G833" s="392" t="e">
        <f>IF(AND(C833&lt;&gt;"",SUM(G$33:G832)&lt;E$24),$E$24/$E$29,0)</f>
        <v>#N/A</v>
      </c>
      <c r="H833" s="392">
        <f t="shared" si="88"/>
        <v>0</v>
      </c>
      <c r="I833" s="392">
        <f t="shared" si="90"/>
        <v>0</v>
      </c>
      <c r="J833" s="364" t="str">
        <f t="shared" si="89"/>
        <v>2088–2089</v>
      </c>
      <c r="L833" s="389"/>
      <c r="N833" s="387"/>
      <c r="Q833" s="385"/>
    </row>
    <row r="834" spans="1:17" ht="20.25" customHeight="1" x14ac:dyDescent="0.2">
      <c r="A834" s="395">
        <v>69124</v>
      </c>
      <c r="B834" s="383">
        <f t="shared" si="85"/>
        <v>0</v>
      </c>
      <c r="C834" s="384"/>
      <c r="D834" s="392">
        <f t="shared" si="86"/>
        <v>0</v>
      </c>
      <c r="E834" s="393">
        <f t="shared" si="84"/>
        <v>0</v>
      </c>
      <c r="F834" s="392">
        <f t="shared" si="87"/>
        <v>0</v>
      </c>
      <c r="G834" s="392" t="e">
        <f>IF(AND(C834&lt;&gt;"",SUM(G$33:G833)&lt;E$24),$E$24/$E$29,0)</f>
        <v>#N/A</v>
      </c>
      <c r="H834" s="392">
        <f t="shared" si="88"/>
        <v>0</v>
      </c>
      <c r="I834" s="392">
        <f t="shared" si="90"/>
        <v>0</v>
      </c>
      <c r="J834" s="364" t="str">
        <f t="shared" si="89"/>
        <v>2088–2089</v>
      </c>
      <c r="L834" s="389"/>
      <c r="N834" s="387"/>
      <c r="Q834" s="385"/>
    </row>
    <row r="835" spans="1:17" ht="20.25" customHeight="1" x14ac:dyDescent="0.2">
      <c r="A835" s="395">
        <v>69154</v>
      </c>
      <c r="B835" s="383">
        <f t="shared" si="85"/>
        <v>0</v>
      </c>
      <c r="C835" s="384"/>
      <c r="D835" s="392">
        <f t="shared" si="86"/>
        <v>0</v>
      </c>
      <c r="E835" s="393">
        <f t="shared" si="84"/>
        <v>0</v>
      </c>
      <c r="F835" s="392">
        <f t="shared" si="87"/>
        <v>0</v>
      </c>
      <c r="G835" s="392" t="e">
        <f>IF(AND(C835&lt;&gt;"",SUM(G$33:G834)&lt;E$24),$E$24/$E$29,0)</f>
        <v>#N/A</v>
      </c>
      <c r="H835" s="392">
        <f t="shared" si="88"/>
        <v>0</v>
      </c>
      <c r="I835" s="392">
        <f t="shared" si="90"/>
        <v>0</v>
      </c>
      <c r="J835" s="364" t="str">
        <f t="shared" si="89"/>
        <v>2088–2089</v>
      </c>
      <c r="L835" s="389"/>
      <c r="N835" s="387"/>
      <c r="Q835" s="385"/>
    </row>
    <row r="836" spans="1:17" ht="20.25" customHeight="1" x14ac:dyDescent="0.2">
      <c r="A836" s="395">
        <v>69185</v>
      </c>
      <c r="B836" s="383">
        <f t="shared" si="85"/>
        <v>0</v>
      </c>
      <c r="C836" s="384"/>
      <c r="D836" s="392">
        <f t="shared" si="86"/>
        <v>0</v>
      </c>
      <c r="E836" s="393">
        <f t="shared" si="84"/>
        <v>0</v>
      </c>
      <c r="F836" s="392">
        <f t="shared" si="87"/>
        <v>0</v>
      </c>
      <c r="G836" s="392" t="e">
        <f>IF(AND(C836&lt;&gt;"",SUM(G$33:G835)&lt;E$24),$E$24/$E$29,0)</f>
        <v>#N/A</v>
      </c>
      <c r="H836" s="392">
        <f t="shared" si="88"/>
        <v>0</v>
      </c>
      <c r="I836" s="392">
        <f t="shared" si="90"/>
        <v>0</v>
      </c>
      <c r="J836" s="364" t="str">
        <f t="shared" si="89"/>
        <v>2088–2089</v>
      </c>
      <c r="L836" s="389"/>
      <c r="N836" s="387"/>
      <c r="Q836" s="385"/>
    </row>
    <row r="837" spans="1:17" ht="20.25" customHeight="1" x14ac:dyDescent="0.2">
      <c r="A837" s="395">
        <v>69215</v>
      </c>
      <c r="B837" s="383">
        <f t="shared" si="85"/>
        <v>0</v>
      </c>
      <c r="C837" s="384"/>
      <c r="D837" s="392">
        <f t="shared" si="86"/>
        <v>0</v>
      </c>
      <c r="E837" s="393">
        <f t="shared" si="84"/>
        <v>0</v>
      </c>
      <c r="F837" s="392">
        <f t="shared" si="87"/>
        <v>0</v>
      </c>
      <c r="G837" s="392" t="e">
        <f>IF(AND(C837&lt;&gt;"",SUM(G$33:G836)&lt;E$24),$E$24/$E$29,0)</f>
        <v>#N/A</v>
      </c>
      <c r="H837" s="392">
        <f t="shared" si="88"/>
        <v>0</v>
      </c>
      <c r="I837" s="392">
        <f t="shared" si="90"/>
        <v>0</v>
      </c>
      <c r="J837" s="364" t="str">
        <f t="shared" si="89"/>
        <v>2089–2090</v>
      </c>
      <c r="L837" s="389"/>
      <c r="N837" s="387"/>
      <c r="Q837" s="385"/>
    </row>
    <row r="838" spans="1:17" ht="20.25" customHeight="1" x14ac:dyDescent="0.2">
      <c r="A838" s="395">
        <v>69246</v>
      </c>
      <c r="B838" s="383">
        <f t="shared" si="85"/>
        <v>0</v>
      </c>
      <c r="C838" s="384"/>
      <c r="D838" s="392">
        <f t="shared" si="86"/>
        <v>0</v>
      </c>
      <c r="E838" s="393">
        <f t="shared" si="84"/>
        <v>0</v>
      </c>
      <c r="F838" s="392">
        <f t="shared" si="87"/>
        <v>0</v>
      </c>
      <c r="G838" s="392" t="e">
        <f>IF(AND(C838&lt;&gt;"",SUM(G$33:G837)&lt;E$24),$E$24/$E$29,0)</f>
        <v>#N/A</v>
      </c>
      <c r="H838" s="392">
        <f t="shared" si="88"/>
        <v>0</v>
      </c>
      <c r="I838" s="392">
        <f t="shared" si="90"/>
        <v>0</v>
      </c>
      <c r="J838" s="364" t="str">
        <f t="shared" si="89"/>
        <v>2089–2090</v>
      </c>
      <c r="L838" s="389"/>
      <c r="N838" s="387"/>
      <c r="Q838" s="385"/>
    </row>
    <row r="839" spans="1:17" ht="20.25" customHeight="1" x14ac:dyDescent="0.2">
      <c r="A839" s="395">
        <v>69277</v>
      </c>
      <c r="B839" s="383">
        <f t="shared" si="85"/>
        <v>0</v>
      </c>
      <c r="C839" s="384"/>
      <c r="D839" s="392">
        <f t="shared" si="86"/>
        <v>0</v>
      </c>
      <c r="E839" s="393">
        <f t="shared" si="84"/>
        <v>0</v>
      </c>
      <c r="F839" s="392">
        <f t="shared" si="87"/>
        <v>0</v>
      </c>
      <c r="G839" s="392" t="e">
        <f>IF(AND(C839&lt;&gt;"",SUM(G$33:G838)&lt;E$24),$E$24/$E$29,0)</f>
        <v>#N/A</v>
      </c>
      <c r="H839" s="392">
        <f t="shared" si="88"/>
        <v>0</v>
      </c>
      <c r="I839" s="392">
        <f t="shared" si="90"/>
        <v>0</v>
      </c>
      <c r="J839" s="364" t="str">
        <f t="shared" si="89"/>
        <v>2089–2090</v>
      </c>
      <c r="L839" s="389"/>
      <c r="N839" s="387"/>
      <c r="Q839" s="385"/>
    </row>
    <row r="840" spans="1:17" ht="20.25" customHeight="1" x14ac:dyDescent="0.2">
      <c r="A840" s="395">
        <v>69307</v>
      </c>
      <c r="B840" s="383">
        <f t="shared" si="85"/>
        <v>0</v>
      </c>
      <c r="C840" s="384"/>
      <c r="D840" s="392">
        <f t="shared" si="86"/>
        <v>0</v>
      </c>
      <c r="E840" s="393">
        <f t="shared" si="84"/>
        <v>0</v>
      </c>
      <c r="F840" s="392">
        <f t="shared" si="87"/>
        <v>0</v>
      </c>
      <c r="G840" s="392" t="e">
        <f>IF(AND(C840&lt;&gt;"",SUM(G$33:G839)&lt;E$24),$E$24/$E$29,0)</f>
        <v>#N/A</v>
      </c>
      <c r="H840" s="392">
        <f t="shared" si="88"/>
        <v>0</v>
      </c>
      <c r="I840" s="392">
        <f t="shared" si="90"/>
        <v>0</v>
      </c>
      <c r="J840" s="364" t="str">
        <f t="shared" si="89"/>
        <v>2089–2090</v>
      </c>
      <c r="L840" s="389"/>
      <c r="N840" s="387"/>
      <c r="Q840" s="385"/>
    </row>
    <row r="841" spans="1:17" ht="20.25" customHeight="1" x14ac:dyDescent="0.2">
      <c r="A841" s="395">
        <v>69338</v>
      </c>
      <c r="B841" s="383">
        <f t="shared" si="85"/>
        <v>0</v>
      </c>
      <c r="C841" s="384"/>
      <c r="D841" s="392">
        <f t="shared" si="86"/>
        <v>0</v>
      </c>
      <c r="E841" s="393">
        <f t="shared" si="84"/>
        <v>0</v>
      </c>
      <c r="F841" s="392">
        <f t="shared" si="87"/>
        <v>0</v>
      </c>
      <c r="G841" s="392" t="e">
        <f>IF(AND(C841&lt;&gt;"",SUM(G$33:G840)&lt;E$24),$E$24/$E$29,0)</f>
        <v>#N/A</v>
      </c>
      <c r="H841" s="392">
        <f t="shared" si="88"/>
        <v>0</v>
      </c>
      <c r="I841" s="392">
        <f t="shared" si="90"/>
        <v>0</v>
      </c>
      <c r="J841" s="364" t="str">
        <f t="shared" si="89"/>
        <v>2089–2090</v>
      </c>
      <c r="L841" s="389"/>
      <c r="N841" s="387"/>
      <c r="Q841" s="385"/>
    </row>
    <row r="842" spans="1:17" ht="20.25" customHeight="1" x14ac:dyDescent="0.2">
      <c r="A842" s="395">
        <v>69368</v>
      </c>
      <c r="B842" s="383">
        <f t="shared" si="85"/>
        <v>0</v>
      </c>
      <c r="C842" s="384"/>
      <c r="D842" s="392">
        <f t="shared" si="86"/>
        <v>0</v>
      </c>
      <c r="E842" s="393">
        <f t="shared" si="84"/>
        <v>0</v>
      </c>
      <c r="F842" s="392">
        <f t="shared" si="87"/>
        <v>0</v>
      </c>
      <c r="G842" s="392" t="e">
        <f>IF(AND(C842&lt;&gt;"",SUM(G$33:G841)&lt;E$24),$E$24/$E$29,0)</f>
        <v>#N/A</v>
      </c>
      <c r="H842" s="392">
        <f t="shared" si="88"/>
        <v>0</v>
      </c>
      <c r="I842" s="392">
        <f t="shared" si="90"/>
        <v>0</v>
      </c>
      <c r="J842" s="364" t="str">
        <f t="shared" si="89"/>
        <v>2089–2090</v>
      </c>
      <c r="L842" s="389"/>
      <c r="N842" s="387"/>
      <c r="Q842" s="385"/>
    </row>
    <row r="843" spans="1:17" ht="20.25" customHeight="1" x14ac:dyDescent="0.2">
      <c r="A843" s="395">
        <v>69399</v>
      </c>
      <c r="B843" s="383">
        <f t="shared" si="85"/>
        <v>0</v>
      </c>
      <c r="C843" s="384"/>
      <c r="D843" s="392">
        <f t="shared" si="86"/>
        <v>0</v>
      </c>
      <c r="E843" s="393">
        <f t="shared" si="84"/>
        <v>0</v>
      </c>
      <c r="F843" s="392">
        <f t="shared" si="87"/>
        <v>0</v>
      </c>
      <c r="G843" s="392" t="e">
        <f>IF(AND(C843&lt;&gt;"",SUM(G$33:G842)&lt;E$24),$E$24/$E$29,0)</f>
        <v>#N/A</v>
      </c>
      <c r="H843" s="392">
        <f t="shared" si="88"/>
        <v>0</v>
      </c>
      <c r="I843" s="392">
        <f t="shared" si="90"/>
        <v>0</v>
      </c>
      <c r="J843" s="364" t="str">
        <f t="shared" si="89"/>
        <v>2089–2090</v>
      </c>
      <c r="L843" s="389"/>
      <c r="N843" s="387"/>
      <c r="Q843" s="385"/>
    </row>
    <row r="844" spans="1:17" ht="20.25" customHeight="1" x14ac:dyDescent="0.2">
      <c r="A844" s="395">
        <v>69430</v>
      </c>
      <c r="B844" s="383">
        <f t="shared" si="85"/>
        <v>0</v>
      </c>
      <c r="C844" s="384"/>
      <c r="D844" s="392">
        <f t="shared" si="86"/>
        <v>0</v>
      </c>
      <c r="E844" s="393">
        <f t="shared" si="84"/>
        <v>0</v>
      </c>
      <c r="F844" s="392">
        <f t="shared" si="87"/>
        <v>0</v>
      </c>
      <c r="G844" s="392" t="e">
        <f>IF(AND(C844&lt;&gt;"",SUM(G$33:G843)&lt;E$24),$E$24/$E$29,0)</f>
        <v>#N/A</v>
      </c>
      <c r="H844" s="392">
        <f t="shared" si="88"/>
        <v>0</v>
      </c>
      <c r="I844" s="392">
        <f t="shared" si="90"/>
        <v>0</v>
      </c>
      <c r="J844" s="364" t="str">
        <f t="shared" si="89"/>
        <v>2089–2090</v>
      </c>
      <c r="L844" s="389"/>
      <c r="N844" s="387"/>
      <c r="Q844" s="385"/>
    </row>
    <row r="845" spans="1:17" ht="20.25" customHeight="1" x14ac:dyDescent="0.2">
      <c r="A845" s="395">
        <v>69458</v>
      </c>
      <c r="B845" s="383">
        <f t="shared" si="85"/>
        <v>0</v>
      </c>
      <c r="C845" s="384"/>
      <c r="D845" s="392">
        <f t="shared" si="86"/>
        <v>0</v>
      </c>
      <c r="E845" s="393">
        <f t="shared" si="84"/>
        <v>0</v>
      </c>
      <c r="F845" s="392">
        <f t="shared" si="87"/>
        <v>0</v>
      </c>
      <c r="G845" s="392" t="e">
        <f>IF(AND(C845&lt;&gt;"",SUM(G$33:G844)&lt;E$24),$E$24/$E$29,0)</f>
        <v>#N/A</v>
      </c>
      <c r="H845" s="392">
        <f t="shared" si="88"/>
        <v>0</v>
      </c>
      <c r="I845" s="392">
        <f t="shared" si="90"/>
        <v>0</v>
      </c>
      <c r="J845" s="364" t="str">
        <f t="shared" si="89"/>
        <v>2089–2090</v>
      </c>
      <c r="L845" s="389"/>
      <c r="N845" s="387"/>
      <c r="Q845" s="385"/>
    </row>
    <row r="846" spans="1:17" ht="20.25" customHeight="1" x14ac:dyDescent="0.2">
      <c r="A846" s="395">
        <v>69489</v>
      </c>
      <c r="B846" s="383">
        <f t="shared" si="85"/>
        <v>0</v>
      </c>
      <c r="C846" s="384"/>
      <c r="D846" s="392">
        <f t="shared" si="86"/>
        <v>0</v>
      </c>
      <c r="E846" s="393">
        <f t="shared" si="84"/>
        <v>0</v>
      </c>
      <c r="F846" s="392">
        <f t="shared" si="87"/>
        <v>0</v>
      </c>
      <c r="G846" s="392" t="e">
        <f>IF(AND(C846&lt;&gt;"",SUM(G$33:G845)&lt;E$24),$E$24/$E$29,0)</f>
        <v>#N/A</v>
      </c>
      <c r="H846" s="392">
        <f t="shared" si="88"/>
        <v>0</v>
      </c>
      <c r="I846" s="392">
        <f t="shared" si="90"/>
        <v>0</v>
      </c>
      <c r="J846" s="364" t="str">
        <f t="shared" si="89"/>
        <v>2089–2090</v>
      </c>
      <c r="L846" s="389"/>
      <c r="N846" s="387"/>
      <c r="Q846" s="385"/>
    </row>
    <row r="847" spans="1:17" ht="20.25" customHeight="1" x14ac:dyDescent="0.2">
      <c r="A847" s="395">
        <v>69519</v>
      </c>
      <c r="B847" s="383">
        <f t="shared" si="85"/>
        <v>0</v>
      </c>
      <c r="C847" s="384"/>
      <c r="D847" s="392">
        <f t="shared" si="86"/>
        <v>0</v>
      </c>
      <c r="E847" s="393">
        <f t="shared" si="84"/>
        <v>0</v>
      </c>
      <c r="F847" s="392">
        <f t="shared" si="87"/>
        <v>0</v>
      </c>
      <c r="G847" s="392" t="e">
        <f>IF(AND(C847&lt;&gt;"",SUM(G$33:G846)&lt;E$24),$E$24/$E$29,0)</f>
        <v>#N/A</v>
      </c>
      <c r="H847" s="392">
        <f t="shared" si="88"/>
        <v>0</v>
      </c>
      <c r="I847" s="392">
        <f t="shared" si="90"/>
        <v>0</v>
      </c>
      <c r="J847" s="364" t="str">
        <f t="shared" si="89"/>
        <v>2089–2090</v>
      </c>
      <c r="L847" s="389"/>
      <c r="N847" s="387"/>
      <c r="Q847" s="385"/>
    </row>
    <row r="848" spans="1:17" ht="20.25" customHeight="1" x14ac:dyDescent="0.2">
      <c r="A848" s="395">
        <v>69550</v>
      </c>
      <c r="B848" s="383">
        <f t="shared" si="85"/>
        <v>0</v>
      </c>
      <c r="C848" s="384"/>
      <c r="D848" s="392">
        <f t="shared" si="86"/>
        <v>0</v>
      </c>
      <c r="E848" s="393">
        <f t="shared" si="84"/>
        <v>0</v>
      </c>
      <c r="F848" s="392">
        <f t="shared" si="87"/>
        <v>0</v>
      </c>
      <c r="G848" s="392" t="e">
        <f>IF(AND(C848&lt;&gt;"",SUM(G$33:G847)&lt;E$24),$E$24/$E$29,0)</f>
        <v>#N/A</v>
      </c>
      <c r="H848" s="392">
        <f t="shared" si="88"/>
        <v>0</v>
      </c>
      <c r="I848" s="392">
        <f t="shared" si="90"/>
        <v>0</v>
      </c>
      <c r="J848" s="364" t="str">
        <f t="shared" si="89"/>
        <v>2089–2090</v>
      </c>
      <c r="L848" s="389"/>
      <c r="N848" s="387"/>
      <c r="Q848" s="385"/>
    </row>
    <row r="849" spans="1:17" ht="20.25" customHeight="1" x14ac:dyDescent="0.2">
      <c r="A849" s="395">
        <v>69580</v>
      </c>
      <c r="B849" s="383">
        <f t="shared" si="85"/>
        <v>0</v>
      </c>
      <c r="C849" s="384"/>
      <c r="D849" s="392">
        <f t="shared" si="86"/>
        <v>0</v>
      </c>
      <c r="E849" s="393">
        <f t="shared" si="84"/>
        <v>0</v>
      </c>
      <c r="F849" s="392">
        <f t="shared" si="87"/>
        <v>0</v>
      </c>
      <c r="G849" s="392" t="e">
        <f>IF(AND(C849&lt;&gt;"",SUM(G$33:G848)&lt;E$24),$E$24/$E$29,0)</f>
        <v>#N/A</v>
      </c>
      <c r="H849" s="392">
        <f t="shared" si="88"/>
        <v>0</v>
      </c>
      <c r="I849" s="392">
        <f t="shared" si="90"/>
        <v>0</v>
      </c>
      <c r="J849" s="364" t="str">
        <f t="shared" si="89"/>
        <v>2090–2091</v>
      </c>
      <c r="L849" s="389"/>
      <c r="N849" s="387"/>
      <c r="Q849" s="385"/>
    </row>
    <row r="850" spans="1:17" ht="20.25" customHeight="1" x14ac:dyDescent="0.2">
      <c r="A850" s="395">
        <v>69611</v>
      </c>
      <c r="B850" s="383">
        <f t="shared" si="85"/>
        <v>0</v>
      </c>
      <c r="C850" s="384"/>
      <c r="D850" s="392">
        <f t="shared" si="86"/>
        <v>0</v>
      </c>
      <c r="E850" s="393">
        <f t="shared" si="84"/>
        <v>0</v>
      </c>
      <c r="F850" s="392">
        <f t="shared" si="87"/>
        <v>0</v>
      </c>
      <c r="G850" s="392" t="e">
        <f>IF(AND(C850&lt;&gt;"",SUM(G$33:G849)&lt;E$24),$E$24/$E$29,0)</f>
        <v>#N/A</v>
      </c>
      <c r="H850" s="392">
        <f t="shared" si="88"/>
        <v>0</v>
      </c>
      <c r="I850" s="392">
        <f t="shared" si="90"/>
        <v>0</v>
      </c>
      <c r="J850" s="364" t="str">
        <f t="shared" si="89"/>
        <v>2090–2091</v>
      </c>
      <c r="L850" s="389"/>
      <c r="N850" s="387"/>
      <c r="Q850" s="385"/>
    </row>
    <row r="851" spans="1:17" ht="20.25" customHeight="1" x14ac:dyDescent="0.2">
      <c r="A851" s="395">
        <v>69642</v>
      </c>
      <c r="B851" s="383">
        <f t="shared" si="85"/>
        <v>0</v>
      </c>
      <c r="C851" s="384"/>
      <c r="D851" s="392">
        <f t="shared" si="86"/>
        <v>0</v>
      </c>
      <c r="E851" s="393">
        <f t="shared" si="84"/>
        <v>0</v>
      </c>
      <c r="F851" s="392">
        <f t="shared" si="87"/>
        <v>0</v>
      </c>
      <c r="G851" s="392" t="e">
        <f>IF(AND(C851&lt;&gt;"",SUM(G$33:G850)&lt;E$24),$E$24/$E$29,0)</f>
        <v>#N/A</v>
      </c>
      <c r="H851" s="392">
        <f t="shared" si="88"/>
        <v>0</v>
      </c>
      <c r="I851" s="392">
        <f t="shared" si="90"/>
        <v>0</v>
      </c>
      <c r="J851" s="364" t="str">
        <f t="shared" si="89"/>
        <v>2090–2091</v>
      </c>
      <c r="L851" s="389"/>
      <c r="N851" s="387"/>
      <c r="Q851" s="385"/>
    </row>
    <row r="852" spans="1:17" ht="20.25" customHeight="1" x14ac:dyDescent="0.2">
      <c r="A852" s="395">
        <v>69672</v>
      </c>
      <c r="B852" s="383">
        <f t="shared" si="85"/>
        <v>0</v>
      </c>
      <c r="C852" s="384"/>
      <c r="D852" s="392">
        <f t="shared" si="86"/>
        <v>0</v>
      </c>
      <c r="E852" s="393">
        <f t="shared" si="84"/>
        <v>0</v>
      </c>
      <c r="F852" s="392">
        <f t="shared" si="87"/>
        <v>0</v>
      </c>
      <c r="G852" s="392" t="e">
        <f>IF(AND(C852&lt;&gt;"",SUM(G$33:G851)&lt;E$24),$E$24/$E$29,0)</f>
        <v>#N/A</v>
      </c>
      <c r="H852" s="392">
        <f t="shared" si="88"/>
        <v>0</v>
      </c>
      <c r="I852" s="392">
        <f t="shared" si="90"/>
        <v>0</v>
      </c>
      <c r="J852" s="364" t="str">
        <f t="shared" si="89"/>
        <v>2090–2091</v>
      </c>
      <c r="L852" s="389"/>
      <c r="N852" s="387"/>
      <c r="Q852" s="385"/>
    </row>
    <row r="853" spans="1:17" ht="20.25" customHeight="1" x14ac:dyDescent="0.2">
      <c r="A853" s="395">
        <v>69703</v>
      </c>
      <c r="B853" s="383">
        <f t="shared" si="85"/>
        <v>0</v>
      </c>
      <c r="C853" s="384"/>
      <c r="D853" s="392">
        <f t="shared" si="86"/>
        <v>0</v>
      </c>
      <c r="E853" s="393">
        <f t="shared" si="84"/>
        <v>0</v>
      </c>
      <c r="F853" s="392">
        <f t="shared" si="87"/>
        <v>0</v>
      </c>
      <c r="G853" s="392" t="e">
        <f>IF(AND(C853&lt;&gt;"",SUM(G$33:G852)&lt;E$24),$E$24/$E$29,0)</f>
        <v>#N/A</v>
      </c>
      <c r="H853" s="392">
        <f t="shared" si="88"/>
        <v>0</v>
      </c>
      <c r="I853" s="392">
        <f t="shared" si="90"/>
        <v>0</v>
      </c>
      <c r="J853" s="364" t="str">
        <f t="shared" si="89"/>
        <v>2090–2091</v>
      </c>
      <c r="L853" s="389"/>
      <c r="N853" s="387"/>
      <c r="Q853" s="385"/>
    </row>
    <row r="854" spans="1:17" ht="20.25" customHeight="1" x14ac:dyDescent="0.2">
      <c r="A854" s="395">
        <v>69733</v>
      </c>
      <c r="B854" s="383">
        <f t="shared" si="85"/>
        <v>0</v>
      </c>
      <c r="C854" s="384"/>
      <c r="D854" s="392">
        <f t="shared" si="86"/>
        <v>0</v>
      </c>
      <c r="E854" s="393">
        <f t="shared" si="84"/>
        <v>0</v>
      </c>
      <c r="F854" s="392">
        <f t="shared" si="87"/>
        <v>0</v>
      </c>
      <c r="G854" s="392" t="e">
        <f>IF(AND(C854&lt;&gt;"",SUM(G$33:G853)&lt;E$24),$E$24/$E$29,0)</f>
        <v>#N/A</v>
      </c>
      <c r="H854" s="392">
        <f t="shared" si="88"/>
        <v>0</v>
      </c>
      <c r="I854" s="392">
        <f t="shared" si="90"/>
        <v>0</v>
      </c>
      <c r="J854" s="364" t="str">
        <f t="shared" si="89"/>
        <v>2090–2091</v>
      </c>
      <c r="L854" s="389"/>
      <c r="N854" s="387"/>
      <c r="Q854" s="385"/>
    </row>
    <row r="855" spans="1:17" ht="20.25" customHeight="1" x14ac:dyDescent="0.2">
      <c r="A855" s="395">
        <v>69764</v>
      </c>
      <c r="B855" s="383">
        <f t="shared" si="85"/>
        <v>0</v>
      </c>
      <c r="C855" s="384"/>
      <c r="D855" s="392">
        <f t="shared" si="86"/>
        <v>0</v>
      </c>
      <c r="E855" s="393">
        <f t="shared" si="84"/>
        <v>0</v>
      </c>
      <c r="F855" s="392">
        <f t="shared" si="87"/>
        <v>0</v>
      </c>
      <c r="G855" s="392" t="e">
        <f>IF(AND(C855&lt;&gt;"",SUM(G$33:G854)&lt;E$24),$E$24/$E$29,0)</f>
        <v>#N/A</v>
      </c>
      <c r="H855" s="392">
        <f t="shared" si="88"/>
        <v>0</v>
      </c>
      <c r="I855" s="392">
        <f t="shared" si="90"/>
        <v>0</v>
      </c>
      <c r="J855" s="364" t="str">
        <f t="shared" si="89"/>
        <v>2090–2091</v>
      </c>
      <c r="L855" s="389"/>
      <c r="N855" s="387"/>
      <c r="Q855" s="385"/>
    </row>
    <row r="856" spans="1:17" ht="20.25" customHeight="1" x14ac:dyDescent="0.2">
      <c r="A856" s="395">
        <v>69795</v>
      </c>
      <c r="B856" s="383">
        <f t="shared" si="85"/>
        <v>0</v>
      </c>
      <c r="C856" s="384"/>
      <c r="D856" s="392">
        <f t="shared" si="86"/>
        <v>0</v>
      </c>
      <c r="E856" s="393">
        <f t="shared" si="84"/>
        <v>0</v>
      </c>
      <c r="F856" s="392">
        <f t="shared" si="87"/>
        <v>0</v>
      </c>
      <c r="G856" s="392" t="e">
        <f>IF(AND(C856&lt;&gt;"",SUM(G$33:G855)&lt;E$24),$E$24/$E$29,0)</f>
        <v>#N/A</v>
      </c>
      <c r="H856" s="392">
        <f t="shared" si="88"/>
        <v>0</v>
      </c>
      <c r="I856" s="392">
        <f t="shared" si="90"/>
        <v>0</v>
      </c>
      <c r="J856" s="364" t="str">
        <f t="shared" si="89"/>
        <v>2090–2091</v>
      </c>
      <c r="L856" s="389"/>
      <c r="N856" s="387"/>
      <c r="Q856" s="385"/>
    </row>
    <row r="857" spans="1:17" ht="20.25" customHeight="1" x14ac:dyDescent="0.2">
      <c r="A857" s="395">
        <v>69823</v>
      </c>
      <c r="B857" s="383">
        <f t="shared" si="85"/>
        <v>0</v>
      </c>
      <c r="C857" s="384"/>
      <c r="D857" s="392">
        <f t="shared" si="86"/>
        <v>0</v>
      </c>
      <c r="E857" s="393">
        <f t="shared" si="84"/>
        <v>0</v>
      </c>
      <c r="F857" s="392">
        <f t="shared" si="87"/>
        <v>0</v>
      </c>
      <c r="G857" s="392" t="e">
        <f>IF(AND(C857&lt;&gt;"",SUM(G$33:G856)&lt;E$24),$E$24/$E$29,0)</f>
        <v>#N/A</v>
      </c>
      <c r="H857" s="392">
        <f t="shared" si="88"/>
        <v>0</v>
      </c>
      <c r="I857" s="392">
        <f t="shared" si="90"/>
        <v>0</v>
      </c>
      <c r="J857" s="364" t="str">
        <f t="shared" si="89"/>
        <v>2090–2091</v>
      </c>
      <c r="L857" s="389"/>
      <c r="N857" s="387"/>
      <c r="Q857" s="385"/>
    </row>
    <row r="858" spans="1:17" ht="20.25" customHeight="1" x14ac:dyDescent="0.2">
      <c r="A858" s="395">
        <v>69854</v>
      </c>
      <c r="B858" s="383">
        <f t="shared" si="85"/>
        <v>0</v>
      </c>
      <c r="C858" s="384"/>
      <c r="D858" s="392">
        <f t="shared" si="86"/>
        <v>0</v>
      </c>
      <c r="E858" s="393">
        <f t="shared" si="84"/>
        <v>0</v>
      </c>
      <c r="F858" s="392">
        <f t="shared" si="87"/>
        <v>0</v>
      </c>
      <c r="G858" s="392" t="e">
        <f>IF(AND(C858&lt;&gt;"",SUM(G$33:G857)&lt;E$24),$E$24/$E$29,0)</f>
        <v>#N/A</v>
      </c>
      <c r="H858" s="392">
        <f t="shared" si="88"/>
        <v>0</v>
      </c>
      <c r="I858" s="392">
        <f t="shared" si="90"/>
        <v>0</v>
      </c>
      <c r="J858" s="364" t="str">
        <f t="shared" si="89"/>
        <v>2090–2091</v>
      </c>
      <c r="L858" s="389"/>
      <c r="N858" s="387"/>
      <c r="Q858" s="385"/>
    </row>
    <row r="859" spans="1:17" ht="20.25" customHeight="1" x14ac:dyDescent="0.2">
      <c r="A859" s="395">
        <v>69884</v>
      </c>
      <c r="B859" s="383">
        <f t="shared" si="85"/>
        <v>0</v>
      </c>
      <c r="C859" s="384"/>
      <c r="D859" s="392">
        <f t="shared" si="86"/>
        <v>0</v>
      </c>
      <c r="E859" s="393">
        <f t="shared" si="84"/>
        <v>0</v>
      </c>
      <c r="F859" s="392">
        <f t="shared" si="87"/>
        <v>0</v>
      </c>
      <c r="G859" s="392" t="e">
        <f>IF(AND(C859&lt;&gt;"",SUM(G$33:G858)&lt;E$24),$E$24/$E$29,0)</f>
        <v>#N/A</v>
      </c>
      <c r="H859" s="392">
        <f t="shared" si="88"/>
        <v>0</v>
      </c>
      <c r="I859" s="392">
        <f t="shared" si="90"/>
        <v>0</v>
      </c>
      <c r="J859" s="364" t="str">
        <f t="shared" si="89"/>
        <v>2090–2091</v>
      </c>
      <c r="L859" s="389"/>
      <c r="N859" s="387"/>
      <c r="Q859" s="385"/>
    </row>
    <row r="860" spans="1:17" ht="20.25" customHeight="1" x14ac:dyDescent="0.2">
      <c r="A860" s="395">
        <v>69915</v>
      </c>
      <c r="B860" s="383">
        <f t="shared" si="85"/>
        <v>0</v>
      </c>
      <c r="C860" s="384"/>
      <c r="D860" s="392">
        <f t="shared" si="86"/>
        <v>0</v>
      </c>
      <c r="E860" s="393">
        <f t="shared" si="84"/>
        <v>0</v>
      </c>
      <c r="F860" s="392">
        <f t="shared" si="87"/>
        <v>0</v>
      </c>
      <c r="G860" s="392" t="e">
        <f>IF(AND(C860&lt;&gt;"",SUM(G$33:G859)&lt;E$24),$E$24/$E$29,0)</f>
        <v>#N/A</v>
      </c>
      <c r="H860" s="392">
        <f t="shared" si="88"/>
        <v>0</v>
      </c>
      <c r="I860" s="392">
        <f t="shared" si="90"/>
        <v>0</v>
      </c>
      <c r="J860" s="364" t="str">
        <f t="shared" si="89"/>
        <v>2090–2091</v>
      </c>
      <c r="L860" s="389"/>
      <c r="N860" s="387"/>
      <c r="Q860" s="385"/>
    </row>
    <row r="861" spans="1:17" ht="20.25" customHeight="1" x14ac:dyDescent="0.2">
      <c r="A861" s="395">
        <v>69945</v>
      </c>
      <c r="B861" s="383">
        <f t="shared" si="85"/>
        <v>0</v>
      </c>
      <c r="C861" s="384"/>
      <c r="D861" s="392">
        <f t="shared" si="86"/>
        <v>0</v>
      </c>
      <c r="E861" s="393">
        <f t="shared" si="84"/>
        <v>0</v>
      </c>
      <c r="F861" s="392">
        <f t="shared" si="87"/>
        <v>0</v>
      </c>
      <c r="G861" s="392" t="e">
        <f>IF(AND(C861&lt;&gt;"",SUM(G$33:G860)&lt;E$24),$E$24/$E$29,0)</f>
        <v>#N/A</v>
      </c>
      <c r="H861" s="392">
        <f t="shared" si="88"/>
        <v>0</v>
      </c>
      <c r="I861" s="392">
        <f t="shared" si="90"/>
        <v>0</v>
      </c>
      <c r="J861" s="364" t="str">
        <f t="shared" si="89"/>
        <v>2091–2092</v>
      </c>
      <c r="L861" s="389"/>
      <c r="N861" s="387"/>
      <c r="Q861" s="385"/>
    </row>
    <row r="862" spans="1:17" ht="20.25" customHeight="1" x14ac:dyDescent="0.2">
      <c r="A862" s="395">
        <v>69976</v>
      </c>
      <c r="B862" s="383">
        <f t="shared" si="85"/>
        <v>0</v>
      </c>
      <c r="C862" s="384"/>
      <c r="D862" s="392">
        <f t="shared" si="86"/>
        <v>0</v>
      </c>
      <c r="E862" s="393">
        <f t="shared" si="84"/>
        <v>0</v>
      </c>
      <c r="F862" s="392">
        <f t="shared" si="87"/>
        <v>0</v>
      </c>
      <c r="G862" s="392" t="e">
        <f>IF(AND(C862&lt;&gt;"",SUM(G$33:G861)&lt;E$24),$E$24/$E$29,0)</f>
        <v>#N/A</v>
      </c>
      <c r="H862" s="392">
        <f t="shared" si="88"/>
        <v>0</v>
      </c>
      <c r="I862" s="392">
        <f t="shared" si="90"/>
        <v>0</v>
      </c>
      <c r="J862" s="364" t="str">
        <f t="shared" si="89"/>
        <v>2091–2092</v>
      </c>
      <c r="L862" s="389"/>
      <c r="N862" s="387"/>
      <c r="Q862" s="385"/>
    </row>
    <row r="863" spans="1:17" ht="20.25" customHeight="1" x14ac:dyDescent="0.2">
      <c r="A863" s="395">
        <v>70007</v>
      </c>
      <c r="B863" s="383">
        <f t="shared" si="85"/>
        <v>0</v>
      </c>
      <c r="C863" s="384"/>
      <c r="D863" s="392">
        <f t="shared" si="86"/>
        <v>0</v>
      </c>
      <c r="E863" s="393">
        <f t="shared" si="84"/>
        <v>0</v>
      </c>
      <c r="F863" s="392">
        <f t="shared" si="87"/>
        <v>0</v>
      </c>
      <c r="G863" s="392" t="e">
        <f>IF(AND(C863&lt;&gt;"",SUM(G$33:G862)&lt;E$24),$E$24/$E$29,0)</f>
        <v>#N/A</v>
      </c>
      <c r="H863" s="392">
        <f t="shared" si="88"/>
        <v>0</v>
      </c>
      <c r="I863" s="392">
        <f t="shared" si="90"/>
        <v>0</v>
      </c>
      <c r="J863" s="364" t="str">
        <f t="shared" si="89"/>
        <v>2091–2092</v>
      </c>
      <c r="L863" s="389"/>
      <c r="N863" s="387"/>
      <c r="Q863" s="385"/>
    </row>
    <row r="864" spans="1:17" ht="20.25" customHeight="1" x14ac:dyDescent="0.2">
      <c r="A864" s="395">
        <v>70037</v>
      </c>
      <c r="B864" s="383">
        <f t="shared" si="85"/>
        <v>0</v>
      </c>
      <c r="C864" s="384"/>
      <c r="D864" s="392">
        <f t="shared" si="86"/>
        <v>0</v>
      </c>
      <c r="E864" s="393">
        <f t="shared" si="84"/>
        <v>0</v>
      </c>
      <c r="F864" s="392">
        <f t="shared" si="87"/>
        <v>0</v>
      </c>
      <c r="G864" s="392" t="e">
        <f>IF(AND(C864&lt;&gt;"",SUM(G$33:G863)&lt;E$24),$E$24/$E$29,0)</f>
        <v>#N/A</v>
      </c>
      <c r="H864" s="392">
        <f t="shared" si="88"/>
        <v>0</v>
      </c>
      <c r="I864" s="392">
        <f t="shared" si="90"/>
        <v>0</v>
      </c>
      <c r="J864" s="364" t="str">
        <f t="shared" si="89"/>
        <v>2091–2092</v>
      </c>
      <c r="L864" s="389"/>
      <c r="N864" s="387"/>
      <c r="Q864" s="385"/>
    </row>
    <row r="865" spans="1:17" ht="20.25" customHeight="1" x14ac:dyDescent="0.2">
      <c r="A865" s="395">
        <v>70068</v>
      </c>
      <c r="B865" s="383">
        <f t="shared" si="85"/>
        <v>0</v>
      </c>
      <c r="C865" s="384"/>
      <c r="D865" s="392">
        <f t="shared" si="86"/>
        <v>0</v>
      </c>
      <c r="E865" s="393">
        <f t="shared" ref="E865:E928" si="91">C865-D865</f>
        <v>0</v>
      </c>
      <c r="F865" s="392">
        <f t="shared" si="87"/>
        <v>0</v>
      </c>
      <c r="G865" s="392" t="e">
        <f>IF(AND(C865&lt;&gt;"",SUM(G$33:G864)&lt;E$24),$E$24/$E$29,0)</f>
        <v>#N/A</v>
      </c>
      <c r="H865" s="392">
        <f t="shared" si="88"/>
        <v>0</v>
      </c>
      <c r="I865" s="392">
        <f t="shared" si="90"/>
        <v>0</v>
      </c>
      <c r="J865" s="364" t="str">
        <f t="shared" si="89"/>
        <v>2091–2092</v>
      </c>
      <c r="L865" s="389"/>
      <c r="N865" s="387"/>
      <c r="Q865" s="385"/>
    </row>
    <row r="866" spans="1:17" ht="20.25" customHeight="1" x14ac:dyDescent="0.2">
      <c r="A866" s="395">
        <v>70098</v>
      </c>
      <c r="B866" s="383">
        <f t="shared" ref="B866:B929" si="92">IF(C866&gt;0,C866*-1,C866)</f>
        <v>0</v>
      </c>
      <c r="C866" s="384"/>
      <c r="D866" s="392">
        <f t="shared" ref="D866:D929" si="93">IF(C866="",0,IF($E$15="Beginning",IF(C865&lt;&gt;"",$F865*$E$7/12,0),IF(C865&lt;&gt;"",$F865*$E$7/12,$E$22*$E$7/12)))</f>
        <v>0</v>
      </c>
      <c r="E866" s="393">
        <f t="shared" si="91"/>
        <v>0</v>
      </c>
      <c r="F866" s="392">
        <f t="shared" ref="F866:F929" si="94">IF(C866="",0,IF(C865="",$E$22-E866,IF(C866&lt;&gt;"",F865-E866)))</f>
        <v>0</v>
      </c>
      <c r="G866" s="392" t="e">
        <f>IF(AND(C866&lt;&gt;"",SUM(G$33:G865)&lt;E$24),$E$24/$E$29,0)</f>
        <v>#N/A</v>
      </c>
      <c r="H866" s="392">
        <f t="shared" ref="H866:H929" si="95">IF(C866&lt;&gt;"",G866+H865,0)</f>
        <v>0</v>
      </c>
      <c r="I866" s="392">
        <f t="shared" si="90"/>
        <v>0</v>
      </c>
      <c r="J866" s="364" t="str">
        <f t="shared" ref="J866:J929" si="96">IF(OR(MONTH(A866)=1,MONTH(A866)=2,MONTH(A866)=3,MONTH(A866)=4,MONTH(A866)=5,MONTH(A866)=6),YEAR(A866)-1&amp;"–"&amp;YEAR(A866),YEAR(A866)&amp;"–"&amp;YEAR(A866)+1)</f>
        <v>2091–2092</v>
      </c>
      <c r="L866" s="389"/>
      <c r="N866" s="387"/>
      <c r="Q866" s="385"/>
    </row>
    <row r="867" spans="1:17" ht="20.25" customHeight="1" x14ac:dyDescent="0.2">
      <c r="A867" s="395">
        <v>70129</v>
      </c>
      <c r="B867" s="383">
        <f t="shared" si="92"/>
        <v>0</v>
      </c>
      <c r="C867" s="384"/>
      <c r="D867" s="392">
        <f t="shared" si="93"/>
        <v>0</v>
      </c>
      <c r="E867" s="393">
        <f t="shared" si="91"/>
        <v>0</v>
      </c>
      <c r="F867" s="392">
        <f t="shared" si="94"/>
        <v>0</v>
      </c>
      <c r="G867" s="392" t="e">
        <f>IF(AND(C867&lt;&gt;"",SUM(G$33:G866)&lt;E$24),$E$24/$E$29,0)</f>
        <v>#N/A</v>
      </c>
      <c r="H867" s="392">
        <f t="shared" si="95"/>
        <v>0</v>
      </c>
      <c r="I867" s="392">
        <f t="shared" si="90"/>
        <v>0</v>
      </c>
      <c r="J867" s="364" t="str">
        <f t="shared" si="96"/>
        <v>2091–2092</v>
      </c>
      <c r="L867" s="389"/>
      <c r="N867" s="387"/>
      <c r="Q867" s="385"/>
    </row>
    <row r="868" spans="1:17" ht="20.25" customHeight="1" x14ac:dyDescent="0.2">
      <c r="A868" s="395">
        <v>70160</v>
      </c>
      <c r="B868" s="383">
        <f t="shared" si="92"/>
        <v>0</v>
      </c>
      <c r="C868" s="384"/>
      <c r="D868" s="392">
        <f t="shared" si="93"/>
        <v>0</v>
      </c>
      <c r="E868" s="393">
        <f t="shared" si="91"/>
        <v>0</v>
      </c>
      <c r="F868" s="392">
        <f t="shared" si="94"/>
        <v>0</v>
      </c>
      <c r="G868" s="392" t="e">
        <f>IF(AND(C868&lt;&gt;"",SUM(G$33:G867)&lt;E$24),$E$24/$E$29,0)</f>
        <v>#N/A</v>
      </c>
      <c r="H868" s="392">
        <f t="shared" si="95"/>
        <v>0</v>
      </c>
      <c r="I868" s="392">
        <f t="shared" ref="I868:I931" si="97">IF(C868&lt;&gt;"",$E$24-H868,0)</f>
        <v>0</v>
      </c>
      <c r="J868" s="364" t="str">
        <f t="shared" si="96"/>
        <v>2091–2092</v>
      </c>
      <c r="L868" s="389"/>
      <c r="N868" s="387"/>
      <c r="Q868" s="385"/>
    </row>
    <row r="869" spans="1:17" ht="20.25" customHeight="1" x14ac:dyDescent="0.2">
      <c r="A869" s="395">
        <v>70189</v>
      </c>
      <c r="B869" s="383">
        <f t="shared" si="92"/>
        <v>0</v>
      </c>
      <c r="C869" s="384"/>
      <c r="D869" s="392">
        <f t="shared" si="93"/>
        <v>0</v>
      </c>
      <c r="E869" s="393">
        <f t="shared" si="91"/>
        <v>0</v>
      </c>
      <c r="F869" s="392">
        <f t="shared" si="94"/>
        <v>0</v>
      </c>
      <c r="G869" s="392" t="e">
        <f>IF(AND(C869&lt;&gt;"",SUM(G$33:G868)&lt;E$24),$E$24/$E$29,0)</f>
        <v>#N/A</v>
      </c>
      <c r="H869" s="392">
        <f t="shared" si="95"/>
        <v>0</v>
      </c>
      <c r="I869" s="392">
        <f t="shared" si="97"/>
        <v>0</v>
      </c>
      <c r="J869" s="364" t="str">
        <f t="shared" si="96"/>
        <v>2091–2092</v>
      </c>
      <c r="L869" s="389"/>
      <c r="N869" s="387"/>
      <c r="Q869" s="385"/>
    </row>
    <row r="870" spans="1:17" ht="20.25" customHeight="1" x14ac:dyDescent="0.2">
      <c r="A870" s="395">
        <v>70220</v>
      </c>
      <c r="B870" s="383">
        <f t="shared" si="92"/>
        <v>0</v>
      </c>
      <c r="C870" s="384"/>
      <c r="D870" s="392">
        <f t="shared" si="93"/>
        <v>0</v>
      </c>
      <c r="E870" s="393">
        <f t="shared" si="91"/>
        <v>0</v>
      </c>
      <c r="F870" s="392">
        <f t="shared" si="94"/>
        <v>0</v>
      </c>
      <c r="G870" s="392" t="e">
        <f>IF(AND(C870&lt;&gt;"",SUM(G$33:G869)&lt;E$24),$E$24/$E$29,0)</f>
        <v>#N/A</v>
      </c>
      <c r="H870" s="392">
        <f t="shared" si="95"/>
        <v>0</v>
      </c>
      <c r="I870" s="392">
        <f t="shared" si="97"/>
        <v>0</v>
      </c>
      <c r="J870" s="364" t="str">
        <f t="shared" si="96"/>
        <v>2091–2092</v>
      </c>
      <c r="L870" s="389"/>
      <c r="N870" s="387"/>
      <c r="Q870" s="385"/>
    </row>
    <row r="871" spans="1:17" ht="20.25" customHeight="1" x14ac:dyDescent="0.2">
      <c r="A871" s="395">
        <v>70250</v>
      </c>
      <c r="B871" s="383">
        <f t="shared" si="92"/>
        <v>0</v>
      </c>
      <c r="C871" s="384"/>
      <c r="D871" s="392">
        <f t="shared" si="93"/>
        <v>0</v>
      </c>
      <c r="E871" s="393">
        <f t="shared" si="91"/>
        <v>0</v>
      </c>
      <c r="F871" s="392">
        <f t="shared" si="94"/>
        <v>0</v>
      </c>
      <c r="G871" s="392" t="e">
        <f>IF(AND(C871&lt;&gt;"",SUM(G$33:G870)&lt;E$24),$E$24/$E$29,0)</f>
        <v>#N/A</v>
      </c>
      <c r="H871" s="392">
        <f t="shared" si="95"/>
        <v>0</v>
      </c>
      <c r="I871" s="392">
        <f t="shared" si="97"/>
        <v>0</v>
      </c>
      <c r="J871" s="364" t="str">
        <f t="shared" si="96"/>
        <v>2091–2092</v>
      </c>
      <c r="L871" s="389"/>
      <c r="N871" s="387"/>
      <c r="Q871" s="385"/>
    </row>
    <row r="872" spans="1:17" ht="20.25" customHeight="1" x14ac:dyDescent="0.2">
      <c r="A872" s="395">
        <v>70281</v>
      </c>
      <c r="B872" s="383">
        <f t="shared" si="92"/>
        <v>0</v>
      </c>
      <c r="C872" s="384"/>
      <c r="D872" s="392">
        <f t="shared" si="93"/>
        <v>0</v>
      </c>
      <c r="E872" s="393">
        <f t="shared" si="91"/>
        <v>0</v>
      </c>
      <c r="F872" s="392">
        <f t="shared" si="94"/>
        <v>0</v>
      </c>
      <c r="G872" s="392" t="e">
        <f>IF(AND(C872&lt;&gt;"",SUM(G$33:G871)&lt;E$24),$E$24/$E$29,0)</f>
        <v>#N/A</v>
      </c>
      <c r="H872" s="392">
        <f t="shared" si="95"/>
        <v>0</v>
      </c>
      <c r="I872" s="392">
        <f t="shared" si="97"/>
        <v>0</v>
      </c>
      <c r="J872" s="364" t="str">
        <f t="shared" si="96"/>
        <v>2091–2092</v>
      </c>
      <c r="L872" s="389"/>
      <c r="N872" s="387"/>
      <c r="Q872" s="385"/>
    </row>
    <row r="873" spans="1:17" ht="20.25" customHeight="1" x14ac:dyDescent="0.2">
      <c r="A873" s="395">
        <v>70311</v>
      </c>
      <c r="B873" s="383">
        <f t="shared" si="92"/>
        <v>0</v>
      </c>
      <c r="C873" s="384"/>
      <c r="D873" s="392">
        <f t="shared" si="93"/>
        <v>0</v>
      </c>
      <c r="E873" s="393">
        <f t="shared" si="91"/>
        <v>0</v>
      </c>
      <c r="F873" s="392">
        <f t="shared" si="94"/>
        <v>0</v>
      </c>
      <c r="G873" s="392" t="e">
        <f>IF(AND(C873&lt;&gt;"",SUM(G$33:G872)&lt;E$24),$E$24/$E$29,0)</f>
        <v>#N/A</v>
      </c>
      <c r="H873" s="392">
        <f t="shared" si="95"/>
        <v>0</v>
      </c>
      <c r="I873" s="392">
        <f t="shared" si="97"/>
        <v>0</v>
      </c>
      <c r="J873" s="364" t="str">
        <f t="shared" si="96"/>
        <v>2092–2093</v>
      </c>
      <c r="L873" s="389"/>
      <c r="N873" s="387"/>
      <c r="Q873" s="385"/>
    </row>
    <row r="874" spans="1:17" ht="20.25" customHeight="1" x14ac:dyDescent="0.2">
      <c r="A874" s="395">
        <v>70342</v>
      </c>
      <c r="B874" s="383">
        <f t="shared" si="92"/>
        <v>0</v>
      </c>
      <c r="C874" s="384"/>
      <c r="D874" s="392">
        <f t="shared" si="93"/>
        <v>0</v>
      </c>
      <c r="E874" s="393">
        <f t="shared" si="91"/>
        <v>0</v>
      </c>
      <c r="F874" s="392">
        <f t="shared" si="94"/>
        <v>0</v>
      </c>
      <c r="G874" s="392" t="e">
        <f>IF(AND(C874&lt;&gt;"",SUM(G$33:G873)&lt;E$24),$E$24/$E$29,0)</f>
        <v>#N/A</v>
      </c>
      <c r="H874" s="392">
        <f t="shared" si="95"/>
        <v>0</v>
      </c>
      <c r="I874" s="392">
        <f t="shared" si="97"/>
        <v>0</v>
      </c>
      <c r="J874" s="364" t="str">
        <f t="shared" si="96"/>
        <v>2092–2093</v>
      </c>
      <c r="L874" s="389"/>
      <c r="N874" s="387"/>
      <c r="Q874" s="385"/>
    </row>
    <row r="875" spans="1:17" ht="20.25" customHeight="1" x14ac:dyDescent="0.2">
      <c r="A875" s="395">
        <v>70373</v>
      </c>
      <c r="B875" s="383">
        <f t="shared" si="92"/>
        <v>0</v>
      </c>
      <c r="C875" s="384"/>
      <c r="D875" s="392">
        <f t="shared" si="93"/>
        <v>0</v>
      </c>
      <c r="E875" s="393">
        <f t="shared" si="91"/>
        <v>0</v>
      </c>
      <c r="F875" s="392">
        <f t="shared" si="94"/>
        <v>0</v>
      </c>
      <c r="G875" s="392" t="e">
        <f>IF(AND(C875&lt;&gt;"",SUM(G$33:G874)&lt;E$24),$E$24/$E$29,0)</f>
        <v>#N/A</v>
      </c>
      <c r="H875" s="392">
        <f t="shared" si="95"/>
        <v>0</v>
      </c>
      <c r="I875" s="392">
        <f t="shared" si="97"/>
        <v>0</v>
      </c>
      <c r="J875" s="364" t="str">
        <f t="shared" si="96"/>
        <v>2092–2093</v>
      </c>
      <c r="L875" s="389"/>
      <c r="N875" s="387"/>
      <c r="Q875" s="385"/>
    </row>
    <row r="876" spans="1:17" ht="20.25" customHeight="1" x14ac:dyDescent="0.2">
      <c r="A876" s="395">
        <v>70403</v>
      </c>
      <c r="B876" s="383">
        <f t="shared" si="92"/>
        <v>0</v>
      </c>
      <c r="C876" s="384"/>
      <c r="D876" s="392">
        <f t="shared" si="93"/>
        <v>0</v>
      </c>
      <c r="E876" s="393">
        <f t="shared" si="91"/>
        <v>0</v>
      </c>
      <c r="F876" s="392">
        <f t="shared" si="94"/>
        <v>0</v>
      </c>
      <c r="G876" s="392" t="e">
        <f>IF(AND(C876&lt;&gt;"",SUM(G$33:G875)&lt;E$24),$E$24/$E$29,0)</f>
        <v>#N/A</v>
      </c>
      <c r="H876" s="392">
        <f t="shared" si="95"/>
        <v>0</v>
      </c>
      <c r="I876" s="392">
        <f t="shared" si="97"/>
        <v>0</v>
      </c>
      <c r="J876" s="364" t="str">
        <f t="shared" si="96"/>
        <v>2092–2093</v>
      </c>
      <c r="L876" s="389"/>
      <c r="N876" s="387"/>
      <c r="Q876" s="385"/>
    </row>
    <row r="877" spans="1:17" ht="20.25" customHeight="1" x14ac:dyDescent="0.2">
      <c r="A877" s="395">
        <v>70434</v>
      </c>
      <c r="B877" s="383">
        <f t="shared" si="92"/>
        <v>0</v>
      </c>
      <c r="C877" s="384"/>
      <c r="D877" s="392">
        <f t="shared" si="93"/>
        <v>0</v>
      </c>
      <c r="E877" s="393">
        <f t="shared" si="91"/>
        <v>0</v>
      </c>
      <c r="F877" s="392">
        <f t="shared" si="94"/>
        <v>0</v>
      </c>
      <c r="G877" s="392" t="e">
        <f>IF(AND(C877&lt;&gt;"",SUM(G$33:G876)&lt;E$24),$E$24/$E$29,0)</f>
        <v>#N/A</v>
      </c>
      <c r="H877" s="392">
        <f t="shared" si="95"/>
        <v>0</v>
      </c>
      <c r="I877" s="392">
        <f t="shared" si="97"/>
        <v>0</v>
      </c>
      <c r="J877" s="364" t="str">
        <f t="shared" si="96"/>
        <v>2092–2093</v>
      </c>
      <c r="L877" s="389"/>
      <c r="N877" s="387"/>
      <c r="Q877" s="385"/>
    </row>
    <row r="878" spans="1:17" ht="20.25" customHeight="1" x14ac:dyDescent="0.2">
      <c r="A878" s="395">
        <v>70464</v>
      </c>
      <c r="B878" s="383">
        <f t="shared" si="92"/>
        <v>0</v>
      </c>
      <c r="C878" s="384"/>
      <c r="D878" s="392">
        <f t="shared" si="93"/>
        <v>0</v>
      </c>
      <c r="E878" s="393">
        <f t="shared" si="91"/>
        <v>0</v>
      </c>
      <c r="F878" s="392">
        <f t="shared" si="94"/>
        <v>0</v>
      </c>
      <c r="G878" s="392" t="e">
        <f>IF(AND(C878&lt;&gt;"",SUM(G$33:G877)&lt;E$24),$E$24/$E$29,0)</f>
        <v>#N/A</v>
      </c>
      <c r="H878" s="392">
        <f t="shared" si="95"/>
        <v>0</v>
      </c>
      <c r="I878" s="392">
        <f t="shared" si="97"/>
        <v>0</v>
      </c>
      <c r="J878" s="364" t="str">
        <f t="shared" si="96"/>
        <v>2092–2093</v>
      </c>
      <c r="L878" s="389"/>
      <c r="N878" s="387"/>
      <c r="Q878" s="385"/>
    </row>
    <row r="879" spans="1:17" ht="20.25" customHeight="1" x14ac:dyDescent="0.2">
      <c r="A879" s="395">
        <v>70495</v>
      </c>
      <c r="B879" s="383">
        <f t="shared" si="92"/>
        <v>0</v>
      </c>
      <c r="C879" s="384"/>
      <c r="D879" s="392">
        <f t="shared" si="93"/>
        <v>0</v>
      </c>
      <c r="E879" s="393">
        <f t="shared" si="91"/>
        <v>0</v>
      </c>
      <c r="F879" s="392">
        <f t="shared" si="94"/>
        <v>0</v>
      </c>
      <c r="G879" s="392" t="e">
        <f>IF(AND(C879&lt;&gt;"",SUM(G$33:G878)&lt;E$24),$E$24/$E$29,0)</f>
        <v>#N/A</v>
      </c>
      <c r="H879" s="392">
        <f t="shared" si="95"/>
        <v>0</v>
      </c>
      <c r="I879" s="392">
        <f t="shared" si="97"/>
        <v>0</v>
      </c>
      <c r="J879" s="364" t="str">
        <f t="shared" si="96"/>
        <v>2092–2093</v>
      </c>
      <c r="L879" s="389"/>
      <c r="N879" s="387"/>
      <c r="Q879" s="385"/>
    </row>
    <row r="880" spans="1:17" ht="20.25" customHeight="1" x14ac:dyDescent="0.2">
      <c r="A880" s="395">
        <v>70526</v>
      </c>
      <c r="B880" s="383">
        <f t="shared" si="92"/>
        <v>0</v>
      </c>
      <c r="C880" s="384"/>
      <c r="D880" s="392">
        <f t="shared" si="93"/>
        <v>0</v>
      </c>
      <c r="E880" s="393">
        <f t="shared" si="91"/>
        <v>0</v>
      </c>
      <c r="F880" s="392">
        <f t="shared" si="94"/>
        <v>0</v>
      </c>
      <c r="G880" s="392" t="e">
        <f>IF(AND(C880&lt;&gt;"",SUM(G$33:G879)&lt;E$24),$E$24/$E$29,0)</f>
        <v>#N/A</v>
      </c>
      <c r="H880" s="392">
        <f t="shared" si="95"/>
        <v>0</v>
      </c>
      <c r="I880" s="392">
        <f t="shared" si="97"/>
        <v>0</v>
      </c>
      <c r="J880" s="364" t="str">
        <f t="shared" si="96"/>
        <v>2092–2093</v>
      </c>
      <c r="L880" s="389"/>
      <c r="N880" s="387"/>
      <c r="Q880" s="385"/>
    </row>
    <row r="881" spans="1:17" ht="20.25" customHeight="1" x14ac:dyDescent="0.2">
      <c r="A881" s="395">
        <v>70554</v>
      </c>
      <c r="B881" s="383">
        <f t="shared" si="92"/>
        <v>0</v>
      </c>
      <c r="C881" s="384"/>
      <c r="D881" s="392">
        <f t="shared" si="93"/>
        <v>0</v>
      </c>
      <c r="E881" s="393">
        <f t="shared" si="91"/>
        <v>0</v>
      </c>
      <c r="F881" s="392">
        <f t="shared" si="94"/>
        <v>0</v>
      </c>
      <c r="G881" s="392" t="e">
        <f>IF(AND(C881&lt;&gt;"",SUM(G$33:G880)&lt;E$24),$E$24/$E$29,0)</f>
        <v>#N/A</v>
      </c>
      <c r="H881" s="392">
        <f t="shared" si="95"/>
        <v>0</v>
      </c>
      <c r="I881" s="392">
        <f t="shared" si="97"/>
        <v>0</v>
      </c>
      <c r="J881" s="364" t="str">
        <f t="shared" si="96"/>
        <v>2092–2093</v>
      </c>
      <c r="L881" s="389"/>
      <c r="N881" s="387"/>
      <c r="Q881" s="385"/>
    </row>
    <row r="882" spans="1:17" ht="20.25" customHeight="1" x14ac:dyDescent="0.2">
      <c r="A882" s="395">
        <v>70585</v>
      </c>
      <c r="B882" s="383">
        <f t="shared" si="92"/>
        <v>0</v>
      </c>
      <c r="C882" s="384"/>
      <c r="D882" s="392">
        <f t="shared" si="93"/>
        <v>0</v>
      </c>
      <c r="E882" s="393">
        <f t="shared" si="91"/>
        <v>0</v>
      </c>
      <c r="F882" s="392">
        <f t="shared" si="94"/>
        <v>0</v>
      </c>
      <c r="G882" s="392" t="e">
        <f>IF(AND(C882&lt;&gt;"",SUM(G$33:G881)&lt;E$24),$E$24/$E$29,0)</f>
        <v>#N/A</v>
      </c>
      <c r="H882" s="392">
        <f t="shared" si="95"/>
        <v>0</v>
      </c>
      <c r="I882" s="392">
        <f t="shared" si="97"/>
        <v>0</v>
      </c>
      <c r="J882" s="364" t="str">
        <f t="shared" si="96"/>
        <v>2092–2093</v>
      </c>
      <c r="L882" s="389"/>
      <c r="N882" s="387"/>
      <c r="Q882" s="385"/>
    </row>
    <row r="883" spans="1:17" ht="20.25" customHeight="1" x14ac:dyDescent="0.2">
      <c r="A883" s="395">
        <v>70615</v>
      </c>
      <c r="B883" s="383">
        <f t="shared" si="92"/>
        <v>0</v>
      </c>
      <c r="C883" s="384"/>
      <c r="D883" s="392">
        <f t="shared" si="93"/>
        <v>0</v>
      </c>
      <c r="E883" s="393">
        <f t="shared" si="91"/>
        <v>0</v>
      </c>
      <c r="F883" s="392">
        <f t="shared" si="94"/>
        <v>0</v>
      </c>
      <c r="G883" s="392" t="e">
        <f>IF(AND(C883&lt;&gt;"",SUM(G$33:G882)&lt;E$24),$E$24/$E$29,0)</f>
        <v>#N/A</v>
      </c>
      <c r="H883" s="392">
        <f t="shared" si="95"/>
        <v>0</v>
      </c>
      <c r="I883" s="392">
        <f t="shared" si="97"/>
        <v>0</v>
      </c>
      <c r="J883" s="364" t="str">
        <f t="shared" si="96"/>
        <v>2092–2093</v>
      </c>
      <c r="L883" s="389"/>
      <c r="N883" s="387"/>
      <c r="Q883" s="385"/>
    </row>
    <row r="884" spans="1:17" ht="20.25" customHeight="1" x14ac:dyDescent="0.2">
      <c r="A884" s="395">
        <v>70646</v>
      </c>
      <c r="B884" s="383">
        <f t="shared" si="92"/>
        <v>0</v>
      </c>
      <c r="C884" s="384"/>
      <c r="D884" s="392">
        <f t="shared" si="93"/>
        <v>0</v>
      </c>
      <c r="E884" s="393">
        <f t="shared" si="91"/>
        <v>0</v>
      </c>
      <c r="F884" s="392">
        <f t="shared" si="94"/>
        <v>0</v>
      </c>
      <c r="G884" s="392" t="e">
        <f>IF(AND(C884&lt;&gt;"",SUM(G$33:G883)&lt;E$24),$E$24/$E$29,0)</f>
        <v>#N/A</v>
      </c>
      <c r="H884" s="392">
        <f t="shared" si="95"/>
        <v>0</v>
      </c>
      <c r="I884" s="392">
        <f t="shared" si="97"/>
        <v>0</v>
      </c>
      <c r="J884" s="364" t="str">
        <f t="shared" si="96"/>
        <v>2092–2093</v>
      </c>
      <c r="L884" s="389"/>
      <c r="N884" s="387"/>
      <c r="Q884" s="385"/>
    </row>
    <row r="885" spans="1:17" ht="20.25" customHeight="1" x14ac:dyDescent="0.2">
      <c r="A885" s="395">
        <v>70676</v>
      </c>
      <c r="B885" s="383">
        <f t="shared" si="92"/>
        <v>0</v>
      </c>
      <c r="C885" s="384"/>
      <c r="D885" s="392">
        <f t="shared" si="93"/>
        <v>0</v>
      </c>
      <c r="E885" s="393">
        <f t="shared" si="91"/>
        <v>0</v>
      </c>
      <c r="F885" s="392">
        <f t="shared" si="94"/>
        <v>0</v>
      </c>
      <c r="G885" s="392" t="e">
        <f>IF(AND(C885&lt;&gt;"",SUM(G$33:G884)&lt;E$24),$E$24/$E$29,0)</f>
        <v>#N/A</v>
      </c>
      <c r="H885" s="392">
        <f t="shared" si="95"/>
        <v>0</v>
      </c>
      <c r="I885" s="392">
        <f t="shared" si="97"/>
        <v>0</v>
      </c>
      <c r="J885" s="364" t="str">
        <f t="shared" si="96"/>
        <v>2093–2094</v>
      </c>
      <c r="L885" s="389"/>
      <c r="N885" s="387"/>
      <c r="Q885" s="385"/>
    </row>
    <row r="886" spans="1:17" ht="20.25" customHeight="1" x14ac:dyDescent="0.2">
      <c r="A886" s="395">
        <v>70707</v>
      </c>
      <c r="B886" s="383">
        <f t="shared" si="92"/>
        <v>0</v>
      </c>
      <c r="C886" s="384"/>
      <c r="D886" s="392">
        <f t="shared" si="93"/>
        <v>0</v>
      </c>
      <c r="E886" s="393">
        <f t="shared" si="91"/>
        <v>0</v>
      </c>
      <c r="F886" s="392">
        <f t="shared" si="94"/>
        <v>0</v>
      </c>
      <c r="G886" s="392" t="e">
        <f>IF(AND(C886&lt;&gt;"",SUM(G$33:G885)&lt;E$24),$E$24/$E$29,0)</f>
        <v>#N/A</v>
      </c>
      <c r="H886" s="392">
        <f t="shared" si="95"/>
        <v>0</v>
      </c>
      <c r="I886" s="392">
        <f t="shared" si="97"/>
        <v>0</v>
      </c>
      <c r="J886" s="364" t="str">
        <f t="shared" si="96"/>
        <v>2093–2094</v>
      </c>
      <c r="L886" s="389"/>
      <c r="N886" s="387"/>
      <c r="Q886" s="385"/>
    </row>
    <row r="887" spans="1:17" ht="20.25" customHeight="1" x14ac:dyDescent="0.2">
      <c r="A887" s="395">
        <v>70738</v>
      </c>
      <c r="B887" s="383">
        <f t="shared" si="92"/>
        <v>0</v>
      </c>
      <c r="C887" s="384"/>
      <c r="D887" s="392">
        <f t="shared" si="93"/>
        <v>0</v>
      </c>
      <c r="E887" s="393">
        <f t="shared" si="91"/>
        <v>0</v>
      </c>
      <c r="F887" s="392">
        <f t="shared" si="94"/>
        <v>0</v>
      </c>
      <c r="G887" s="392" t="e">
        <f>IF(AND(C887&lt;&gt;"",SUM(G$33:G886)&lt;E$24),$E$24/$E$29,0)</f>
        <v>#N/A</v>
      </c>
      <c r="H887" s="392">
        <f t="shared" si="95"/>
        <v>0</v>
      </c>
      <c r="I887" s="392">
        <f t="shared" si="97"/>
        <v>0</v>
      </c>
      <c r="J887" s="364" t="str">
        <f t="shared" si="96"/>
        <v>2093–2094</v>
      </c>
      <c r="L887" s="389"/>
      <c r="N887" s="387"/>
      <c r="Q887" s="385"/>
    </row>
    <row r="888" spans="1:17" ht="20.25" customHeight="1" x14ac:dyDescent="0.2">
      <c r="A888" s="395">
        <v>70768</v>
      </c>
      <c r="B888" s="383">
        <f t="shared" si="92"/>
        <v>0</v>
      </c>
      <c r="C888" s="384"/>
      <c r="D888" s="392">
        <f t="shared" si="93"/>
        <v>0</v>
      </c>
      <c r="E888" s="393">
        <f t="shared" si="91"/>
        <v>0</v>
      </c>
      <c r="F888" s="392">
        <f t="shared" si="94"/>
        <v>0</v>
      </c>
      <c r="G888" s="392" t="e">
        <f>IF(AND(C888&lt;&gt;"",SUM(G$33:G887)&lt;E$24),$E$24/$E$29,0)</f>
        <v>#N/A</v>
      </c>
      <c r="H888" s="392">
        <f t="shared" si="95"/>
        <v>0</v>
      </c>
      <c r="I888" s="392">
        <f t="shared" si="97"/>
        <v>0</v>
      </c>
      <c r="J888" s="364" t="str">
        <f t="shared" si="96"/>
        <v>2093–2094</v>
      </c>
      <c r="L888" s="389"/>
      <c r="N888" s="387"/>
      <c r="Q888" s="385"/>
    </row>
    <row r="889" spans="1:17" ht="20.25" customHeight="1" x14ac:dyDescent="0.2">
      <c r="A889" s="395">
        <v>70799</v>
      </c>
      <c r="B889" s="383">
        <f t="shared" si="92"/>
        <v>0</v>
      </c>
      <c r="C889" s="384"/>
      <c r="D889" s="392">
        <f t="shared" si="93"/>
        <v>0</v>
      </c>
      <c r="E889" s="393">
        <f t="shared" si="91"/>
        <v>0</v>
      </c>
      <c r="F889" s="392">
        <f t="shared" si="94"/>
        <v>0</v>
      </c>
      <c r="G889" s="392" t="e">
        <f>IF(AND(C889&lt;&gt;"",SUM(G$33:G888)&lt;E$24),$E$24/$E$29,0)</f>
        <v>#N/A</v>
      </c>
      <c r="H889" s="392">
        <f t="shared" si="95"/>
        <v>0</v>
      </c>
      <c r="I889" s="392">
        <f t="shared" si="97"/>
        <v>0</v>
      </c>
      <c r="J889" s="364" t="str">
        <f t="shared" si="96"/>
        <v>2093–2094</v>
      </c>
      <c r="L889" s="389"/>
      <c r="N889" s="387"/>
      <c r="Q889" s="385"/>
    </row>
    <row r="890" spans="1:17" ht="20.25" customHeight="1" x14ac:dyDescent="0.2">
      <c r="A890" s="395">
        <v>70829</v>
      </c>
      <c r="B890" s="383">
        <f t="shared" si="92"/>
        <v>0</v>
      </c>
      <c r="C890" s="384"/>
      <c r="D890" s="392">
        <f t="shared" si="93"/>
        <v>0</v>
      </c>
      <c r="E890" s="393">
        <f t="shared" si="91"/>
        <v>0</v>
      </c>
      <c r="F890" s="392">
        <f t="shared" si="94"/>
        <v>0</v>
      </c>
      <c r="G890" s="392" t="e">
        <f>IF(AND(C890&lt;&gt;"",SUM(G$33:G889)&lt;E$24),$E$24/$E$29,0)</f>
        <v>#N/A</v>
      </c>
      <c r="H890" s="392">
        <f t="shared" si="95"/>
        <v>0</v>
      </c>
      <c r="I890" s="392">
        <f t="shared" si="97"/>
        <v>0</v>
      </c>
      <c r="J890" s="364" t="str">
        <f t="shared" si="96"/>
        <v>2093–2094</v>
      </c>
      <c r="L890" s="389"/>
      <c r="N890" s="387"/>
      <c r="Q890" s="385"/>
    </row>
    <row r="891" spans="1:17" ht="20.25" customHeight="1" x14ac:dyDescent="0.2">
      <c r="A891" s="395">
        <v>70860</v>
      </c>
      <c r="B891" s="383">
        <f t="shared" si="92"/>
        <v>0</v>
      </c>
      <c r="C891" s="384"/>
      <c r="D891" s="392">
        <f t="shared" si="93"/>
        <v>0</v>
      </c>
      <c r="E891" s="393">
        <f t="shared" si="91"/>
        <v>0</v>
      </c>
      <c r="F891" s="392">
        <f t="shared" si="94"/>
        <v>0</v>
      </c>
      <c r="G891" s="392" t="e">
        <f>IF(AND(C891&lt;&gt;"",SUM(G$33:G890)&lt;E$24),$E$24/$E$29,0)</f>
        <v>#N/A</v>
      </c>
      <c r="H891" s="392">
        <f t="shared" si="95"/>
        <v>0</v>
      </c>
      <c r="I891" s="392">
        <f t="shared" si="97"/>
        <v>0</v>
      </c>
      <c r="J891" s="364" t="str">
        <f t="shared" si="96"/>
        <v>2093–2094</v>
      </c>
      <c r="L891" s="389"/>
      <c r="N891" s="387"/>
      <c r="Q891" s="385"/>
    </row>
    <row r="892" spans="1:17" ht="20.25" customHeight="1" x14ac:dyDescent="0.2">
      <c r="A892" s="395">
        <v>70891</v>
      </c>
      <c r="B892" s="383">
        <f t="shared" si="92"/>
        <v>0</v>
      </c>
      <c r="C892" s="384"/>
      <c r="D892" s="392">
        <f t="shared" si="93"/>
        <v>0</v>
      </c>
      <c r="E892" s="393">
        <f t="shared" si="91"/>
        <v>0</v>
      </c>
      <c r="F892" s="392">
        <f t="shared" si="94"/>
        <v>0</v>
      </c>
      <c r="G892" s="392" t="e">
        <f>IF(AND(C892&lt;&gt;"",SUM(G$33:G891)&lt;E$24),$E$24/$E$29,0)</f>
        <v>#N/A</v>
      </c>
      <c r="H892" s="392">
        <f t="shared" si="95"/>
        <v>0</v>
      </c>
      <c r="I892" s="392">
        <f t="shared" si="97"/>
        <v>0</v>
      </c>
      <c r="J892" s="364" t="str">
        <f t="shared" si="96"/>
        <v>2093–2094</v>
      </c>
      <c r="L892" s="389"/>
      <c r="N892" s="387"/>
      <c r="Q892" s="385"/>
    </row>
    <row r="893" spans="1:17" ht="20.25" customHeight="1" x14ac:dyDescent="0.2">
      <c r="A893" s="395">
        <v>70919</v>
      </c>
      <c r="B893" s="383">
        <f t="shared" si="92"/>
        <v>0</v>
      </c>
      <c r="C893" s="384"/>
      <c r="D893" s="392">
        <f t="shared" si="93"/>
        <v>0</v>
      </c>
      <c r="E893" s="393">
        <f t="shared" si="91"/>
        <v>0</v>
      </c>
      <c r="F893" s="392">
        <f t="shared" si="94"/>
        <v>0</v>
      </c>
      <c r="G893" s="392" t="e">
        <f>IF(AND(C893&lt;&gt;"",SUM(G$33:G892)&lt;E$24),$E$24/$E$29,0)</f>
        <v>#N/A</v>
      </c>
      <c r="H893" s="392">
        <f t="shared" si="95"/>
        <v>0</v>
      </c>
      <c r="I893" s="392">
        <f t="shared" si="97"/>
        <v>0</v>
      </c>
      <c r="J893" s="364" t="str">
        <f t="shared" si="96"/>
        <v>2093–2094</v>
      </c>
      <c r="L893" s="389"/>
      <c r="N893" s="387"/>
      <c r="Q893" s="385"/>
    </row>
    <row r="894" spans="1:17" ht="20.25" customHeight="1" x14ac:dyDescent="0.2">
      <c r="A894" s="395">
        <v>70950</v>
      </c>
      <c r="B894" s="383">
        <f t="shared" si="92"/>
        <v>0</v>
      </c>
      <c r="C894" s="384"/>
      <c r="D894" s="392">
        <f t="shared" si="93"/>
        <v>0</v>
      </c>
      <c r="E894" s="393">
        <f t="shared" si="91"/>
        <v>0</v>
      </c>
      <c r="F894" s="392">
        <f t="shared" si="94"/>
        <v>0</v>
      </c>
      <c r="G894" s="392" t="e">
        <f>IF(AND(C894&lt;&gt;"",SUM(G$33:G893)&lt;E$24),$E$24/$E$29,0)</f>
        <v>#N/A</v>
      </c>
      <c r="H894" s="392">
        <f t="shared" si="95"/>
        <v>0</v>
      </c>
      <c r="I894" s="392">
        <f t="shared" si="97"/>
        <v>0</v>
      </c>
      <c r="J894" s="364" t="str">
        <f t="shared" si="96"/>
        <v>2093–2094</v>
      </c>
      <c r="L894" s="389"/>
      <c r="N894" s="387"/>
      <c r="Q894" s="385"/>
    </row>
    <row r="895" spans="1:17" ht="20.25" customHeight="1" x14ac:dyDescent="0.2">
      <c r="A895" s="395">
        <v>70980</v>
      </c>
      <c r="B895" s="383">
        <f t="shared" si="92"/>
        <v>0</v>
      </c>
      <c r="C895" s="384"/>
      <c r="D895" s="392">
        <f t="shared" si="93"/>
        <v>0</v>
      </c>
      <c r="E895" s="393">
        <f t="shared" si="91"/>
        <v>0</v>
      </c>
      <c r="F895" s="392">
        <f t="shared" si="94"/>
        <v>0</v>
      </c>
      <c r="G895" s="392" t="e">
        <f>IF(AND(C895&lt;&gt;"",SUM(G$33:G894)&lt;E$24),$E$24/$E$29,0)</f>
        <v>#N/A</v>
      </c>
      <c r="H895" s="392">
        <f t="shared" si="95"/>
        <v>0</v>
      </c>
      <c r="I895" s="392">
        <f t="shared" si="97"/>
        <v>0</v>
      </c>
      <c r="J895" s="364" t="str">
        <f t="shared" si="96"/>
        <v>2093–2094</v>
      </c>
      <c r="L895" s="389"/>
      <c r="N895" s="387"/>
      <c r="Q895" s="385"/>
    </row>
    <row r="896" spans="1:17" ht="20.25" customHeight="1" x14ac:dyDescent="0.2">
      <c r="A896" s="395">
        <v>71011</v>
      </c>
      <c r="B896" s="383">
        <f t="shared" si="92"/>
        <v>0</v>
      </c>
      <c r="C896" s="384"/>
      <c r="D896" s="392">
        <f t="shared" si="93"/>
        <v>0</v>
      </c>
      <c r="E896" s="393">
        <f t="shared" si="91"/>
        <v>0</v>
      </c>
      <c r="F896" s="392">
        <f t="shared" si="94"/>
        <v>0</v>
      </c>
      <c r="G896" s="392" t="e">
        <f>IF(AND(C896&lt;&gt;"",SUM(G$33:G895)&lt;E$24),$E$24/$E$29,0)</f>
        <v>#N/A</v>
      </c>
      <c r="H896" s="392">
        <f t="shared" si="95"/>
        <v>0</v>
      </c>
      <c r="I896" s="392">
        <f t="shared" si="97"/>
        <v>0</v>
      </c>
      <c r="J896" s="364" t="str">
        <f t="shared" si="96"/>
        <v>2093–2094</v>
      </c>
      <c r="L896" s="389"/>
      <c r="N896" s="387"/>
      <c r="Q896" s="385"/>
    </row>
    <row r="897" spans="1:17" ht="20.25" customHeight="1" x14ac:dyDescent="0.2">
      <c r="A897" s="395">
        <v>71041</v>
      </c>
      <c r="B897" s="383">
        <f t="shared" si="92"/>
        <v>0</v>
      </c>
      <c r="C897" s="384"/>
      <c r="D897" s="392">
        <f t="shared" si="93"/>
        <v>0</v>
      </c>
      <c r="E897" s="393">
        <f t="shared" si="91"/>
        <v>0</v>
      </c>
      <c r="F897" s="392">
        <f t="shared" si="94"/>
        <v>0</v>
      </c>
      <c r="G897" s="392" t="e">
        <f>IF(AND(C897&lt;&gt;"",SUM(G$33:G896)&lt;E$24),$E$24/$E$29,0)</f>
        <v>#N/A</v>
      </c>
      <c r="H897" s="392">
        <f t="shared" si="95"/>
        <v>0</v>
      </c>
      <c r="I897" s="392">
        <f t="shared" si="97"/>
        <v>0</v>
      </c>
      <c r="J897" s="364" t="str">
        <f t="shared" si="96"/>
        <v>2094–2095</v>
      </c>
      <c r="L897" s="389"/>
      <c r="N897" s="387"/>
      <c r="Q897" s="385"/>
    </row>
    <row r="898" spans="1:17" ht="20.25" customHeight="1" x14ac:dyDescent="0.2">
      <c r="A898" s="395">
        <v>71072</v>
      </c>
      <c r="B898" s="383">
        <f t="shared" si="92"/>
        <v>0</v>
      </c>
      <c r="C898" s="384"/>
      <c r="D898" s="392">
        <f t="shared" si="93"/>
        <v>0</v>
      </c>
      <c r="E898" s="393">
        <f t="shared" si="91"/>
        <v>0</v>
      </c>
      <c r="F898" s="392">
        <f t="shared" si="94"/>
        <v>0</v>
      </c>
      <c r="G898" s="392" t="e">
        <f>IF(AND(C898&lt;&gt;"",SUM(G$33:G897)&lt;E$24),$E$24/$E$29,0)</f>
        <v>#N/A</v>
      </c>
      <c r="H898" s="392">
        <f t="shared" si="95"/>
        <v>0</v>
      </c>
      <c r="I898" s="392">
        <f t="shared" si="97"/>
        <v>0</v>
      </c>
      <c r="J898" s="364" t="str">
        <f t="shared" si="96"/>
        <v>2094–2095</v>
      </c>
      <c r="L898" s="389"/>
      <c r="N898" s="387"/>
      <c r="Q898" s="385"/>
    </row>
    <row r="899" spans="1:17" ht="20.25" customHeight="1" x14ac:dyDescent="0.2">
      <c r="A899" s="395">
        <v>71103</v>
      </c>
      <c r="B899" s="383">
        <f t="shared" si="92"/>
        <v>0</v>
      </c>
      <c r="C899" s="384"/>
      <c r="D899" s="392">
        <f t="shared" si="93"/>
        <v>0</v>
      </c>
      <c r="E899" s="393">
        <f t="shared" si="91"/>
        <v>0</v>
      </c>
      <c r="F899" s="392">
        <f t="shared" si="94"/>
        <v>0</v>
      </c>
      <c r="G899" s="392" t="e">
        <f>IF(AND(C899&lt;&gt;"",SUM(G$33:G898)&lt;E$24),$E$24/$E$29,0)</f>
        <v>#N/A</v>
      </c>
      <c r="H899" s="392">
        <f t="shared" si="95"/>
        <v>0</v>
      </c>
      <c r="I899" s="392">
        <f t="shared" si="97"/>
        <v>0</v>
      </c>
      <c r="J899" s="364" t="str">
        <f t="shared" si="96"/>
        <v>2094–2095</v>
      </c>
      <c r="L899" s="389"/>
      <c r="N899" s="387"/>
      <c r="Q899" s="385"/>
    </row>
    <row r="900" spans="1:17" ht="20.25" customHeight="1" x14ac:dyDescent="0.2">
      <c r="A900" s="395">
        <v>71133</v>
      </c>
      <c r="B900" s="383">
        <f t="shared" si="92"/>
        <v>0</v>
      </c>
      <c r="C900" s="384"/>
      <c r="D900" s="392">
        <f t="shared" si="93"/>
        <v>0</v>
      </c>
      <c r="E900" s="393">
        <f t="shared" si="91"/>
        <v>0</v>
      </c>
      <c r="F900" s="392">
        <f t="shared" si="94"/>
        <v>0</v>
      </c>
      <c r="G900" s="392" t="e">
        <f>IF(AND(C900&lt;&gt;"",SUM(G$33:G899)&lt;E$24),$E$24/$E$29,0)</f>
        <v>#N/A</v>
      </c>
      <c r="H900" s="392">
        <f t="shared" si="95"/>
        <v>0</v>
      </c>
      <c r="I900" s="392">
        <f t="shared" si="97"/>
        <v>0</v>
      </c>
      <c r="J900" s="364" t="str">
        <f t="shared" si="96"/>
        <v>2094–2095</v>
      </c>
      <c r="L900" s="389"/>
      <c r="N900" s="387"/>
      <c r="Q900" s="385"/>
    </row>
    <row r="901" spans="1:17" ht="20.25" customHeight="1" x14ac:dyDescent="0.2">
      <c r="A901" s="395">
        <v>71164</v>
      </c>
      <c r="B901" s="383">
        <f t="shared" si="92"/>
        <v>0</v>
      </c>
      <c r="C901" s="384"/>
      <c r="D901" s="392">
        <f t="shared" si="93"/>
        <v>0</v>
      </c>
      <c r="E901" s="393">
        <f t="shared" si="91"/>
        <v>0</v>
      </c>
      <c r="F901" s="392">
        <f t="shared" si="94"/>
        <v>0</v>
      </c>
      <c r="G901" s="392" t="e">
        <f>IF(AND(C901&lt;&gt;"",SUM(G$33:G900)&lt;E$24),$E$24/$E$29,0)</f>
        <v>#N/A</v>
      </c>
      <c r="H901" s="392">
        <f t="shared" si="95"/>
        <v>0</v>
      </c>
      <c r="I901" s="392">
        <f t="shared" si="97"/>
        <v>0</v>
      </c>
      <c r="J901" s="364" t="str">
        <f t="shared" si="96"/>
        <v>2094–2095</v>
      </c>
      <c r="L901" s="389"/>
      <c r="N901" s="387"/>
      <c r="Q901" s="385"/>
    </row>
    <row r="902" spans="1:17" ht="20.25" customHeight="1" x14ac:dyDescent="0.2">
      <c r="A902" s="395">
        <v>71194</v>
      </c>
      <c r="B902" s="383">
        <f t="shared" si="92"/>
        <v>0</v>
      </c>
      <c r="C902" s="384"/>
      <c r="D902" s="392">
        <f t="shared" si="93"/>
        <v>0</v>
      </c>
      <c r="E902" s="393">
        <f t="shared" si="91"/>
        <v>0</v>
      </c>
      <c r="F902" s="392">
        <f t="shared" si="94"/>
        <v>0</v>
      </c>
      <c r="G902" s="392" t="e">
        <f>IF(AND(C902&lt;&gt;"",SUM(G$33:G901)&lt;E$24),$E$24/$E$29,0)</f>
        <v>#N/A</v>
      </c>
      <c r="H902" s="392">
        <f t="shared" si="95"/>
        <v>0</v>
      </c>
      <c r="I902" s="392">
        <f t="shared" si="97"/>
        <v>0</v>
      </c>
      <c r="J902" s="364" t="str">
        <f t="shared" si="96"/>
        <v>2094–2095</v>
      </c>
      <c r="L902" s="389"/>
      <c r="N902" s="387"/>
      <c r="Q902" s="385"/>
    </row>
    <row r="903" spans="1:17" ht="20.25" customHeight="1" x14ac:dyDescent="0.2">
      <c r="A903" s="395">
        <v>71225</v>
      </c>
      <c r="B903" s="383">
        <f t="shared" si="92"/>
        <v>0</v>
      </c>
      <c r="C903" s="384"/>
      <c r="D903" s="392">
        <f t="shared" si="93"/>
        <v>0</v>
      </c>
      <c r="E903" s="393">
        <f t="shared" si="91"/>
        <v>0</v>
      </c>
      <c r="F903" s="392">
        <f t="shared" si="94"/>
        <v>0</v>
      </c>
      <c r="G903" s="392" t="e">
        <f>IF(AND(C903&lt;&gt;"",SUM(G$33:G902)&lt;E$24),$E$24/$E$29,0)</f>
        <v>#N/A</v>
      </c>
      <c r="H903" s="392">
        <f t="shared" si="95"/>
        <v>0</v>
      </c>
      <c r="I903" s="392">
        <f t="shared" si="97"/>
        <v>0</v>
      </c>
      <c r="J903" s="364" t="str">
        <f t="shared" si="96"/>
        <v>2094–2095</v>
      </c>
      <c r="L903" s="389"/>
      <c r="N903" s="387"/>
      <c r="Q903" s="385"/>
    </row>
    <row r="904" spans="1:17" ht="20.25" customHeight="1" x14ac:dyDescent="0.2">
      <c r="A904" s="395">
        <v>71256</v>
      </c>
      <c r="B904" s="383">
        <f t="shared" si="92"/>
        <v>0</v>
      </c>
      <c r="C904" s="384"/>
      <c r="D904" s="392">
        <f t="shared" si="93"/>
        <v>0</v>
      </c>
      <c r="E904" s="393">
        <f t="shared" si="91"/>
        <v>0</v>
      </c>
      <c r="F904" s="392">
        <f t="shared" si="94"/>
        <v>0</v>
      </c>
      <c r="G904" s="392" t="e">
        <f>IF(AND(C904&lt;&gt;"",SUM(G$33:G903)&lt;E$24),$E$24/$E$29,0)</f>
        <v>#N/A</v>
      </c>
      <c r="H904" s="392">
        <f t="shared" si="95"/>
        <v>0</v>
      </c>
      <c r="I904" s="392">
        <f t="shared" si="97"/>
        <v>0</v>
      </c>
      <c r="J904" s="364" t="str">
        <f t="shared" si="96"/>
        <v>2094–2095</v>
      </c>
      <c r="L904" s="389"/>
      <c r="N904" s="387"/>
      <c r="Q904" s="385"/>
    </row>
    <row r="905" spans="1:17" ht="20.25" customHeight="1" x14ac:dyDescent="0.2">
      <c r="A905" s="395">
        <v>71284</v>
      </c>
      <c r="B905" s="383">
        <f t="shared" si="92"/>
        <v>0</v>
      </c>
      <c r="C905" s="384"/>
      <c r="D905" s="392">
        <f t="shared" si="93"/>
        <v>0</v>
      </c>
      <c r="E905" s="393">
        <f t="shared" si="91"/>
        <v>0</v>
      </c>
      <c r="F905" s="392">
        <f t="shared" si="94"/>
        <v>0</v>
      </c>
      <c r="G905" s="392" t="e">
        <f>IF(AND(C905&lt;&gt;"",SUM(G$33:G904)&lt;E$24),$E$24/$E$29,0)</f>
        <v>#N/A</v>
      </c>
      <c r="H905" s="392">
        <f t="shared" si="95"/>
        <v>0</v>
      </c>
      <c r="I905" s="392">
        <f t="shared" si="97"/>
        <v>0</v>
      </c>
      <c r="J905" s="364" t="str">
        <f t="shared" si="96"/>
        <v>2094–2095</v>
      </c>
      <c r="L905" s="389"/>
      <c r="N905" s="387"/>
      <c r="Q905" s="385"/>
    </row>
    <row r="906" spans="1:17" ht="20.25" customHeight="1" x14ac:dyDescent="0.2">
      <c r="A906" s="395">
        <v>71315</v>
      </c>
      <c r="B906" s="383">
        <f t="shared" si="92"/>
        <v>0</v>
      </c>
      <c r="C906" s="384"/>
      <c r="D906" s="392">
        <f t="shared" si="93"/>
        <v>0</v>
      </c>
      <c r="E906" s="393">
        <f t="shared" si="91"/>
        <v>0</v>
      </c>
      <c r="F906" s="392">
        <f t="shared" si="94"/>
        <v>0</v>
      </c>
      <c r="G906" s="392" t="e">
        <f>IF(AND(C906&lt;&gt;"",SUM(G$33:G905)&lt;E$24),$E$24/$E$29,0)</f>
        <v>#N/A</v>
      </c>
      <c r="H906" s="392">
        <f t="shared" si="95"/>
        <v>0</v>
      </c>
      <c r="I906" s="392">
        <f t="shared" si="97"/>
        <v>0</v>
      </c>
      <c r="J906" s="364" t="str">
        <f t="shared" si="96"/>
        <v>2094–2095</v>
      </c>
      <c r="L906" s="389"/>
      <c r="N906" s="387"/>
      <c r="Q906" s="385"/>
    </row>
    <row r="907" spans="1:17" ht="20.25" customHeight="1" x14ac:dyDescent="0.2">
      <c r="A907" s="395">
        <v>71345</v>
      </c>
      <c r="B907" s="383">
        <f t="shared" si="92"/>
        <v>0</v>
      </c>
      <c r="C907" s="384"/>
      <c r="D907" s="392">
        <f t="shared" si="93"/>
        <v>0</v>
      </c>
      <c r="E907" s="393">
        <f t="shared" si="91"/>
        <v>0</v>
      </c>
      <c r="F907" s="392">
        <f t="shared" si="94"/>
        <v>0</v>
      </c>
      <c r="G907" s="392" t="e">
        <f>IF(AND(C907&lt;&gt;"",SUM(G$33:G906)&lt;E$24),$E$24/$E$29,0)</f>
        <v>#N/A</v>
      </c>
      <c r="H907" s="392">
        <f t="shared" si="95"/>
        <v>0</v>
      </c>
      <c r="I907" s="392">
        <f t="shared" si="97"/>
        <v>0</v>
      </c>
      <c r="J907" s="364" t="str">
        <f t="shared" si="96"/>
        <v>2094–2095</v>
      </c>
      <c r="L907" s="389"/>
      <c r="N907" s="387"/>
      <c r="Q907" s="385"/>
    </row>
    <row r="908" spans="1:17" ht="20.25" customHeight="1" x14ac:dyDescent="0.2">
      <c r="A908" s="395">
        <v>71376</v>
      </c>
      <c r="B908" s="383">
        <f t="shared" si="92"/>
        <v>0</v>
      </c>
      <c r="C908" s="384"/>
      <c r="D908" s="392">
        <f t="shared" si="93"/>
        <v>0</v>
      </c>
      <c r="E908" s="393">
        <f t="shared" si="91"/>
        <v>0</v>
      </c>
      <c r="F908" s="392">
        <f t="shared" si="94"/>
        <v>0</v>
      </c>
      <c r="G908" s="392" t="e">
        <f>IF(AND(C908&lt;&gt;"",SUM(G$33:G907)&lt;E$24),$E$24/$E$29,0)</f>
        <v>#N/A</v>
      </c>
      <c r="H908" s="392">
        <f t="shared" si="95"/>
        <v>0</v>
      </c>
      <c r="I908" s="392">
        <f t="shared" si="97"/>
        <v>0</v>
      </c>
      <c r="J908" s="364" t="str">
        <f t="shared" si="96"/>
        <v>2094–2095</v>
      </c>
      <c r="L908" s="389"/>
      <c r="N908" s="387"/>
      <c r="Q908" s="385"/>
    </row>
    <row r="909" spans="1:17" ht="20.25" customHeight="1" x14ac:dyDescent="0.2">
      <c r="A909" s="395">
        <v>71406</v>
      </c>
      <c r="B909" s="383">
        <f t="shared" si="92"/>
        <v>0</v>
      </c>
      <c r="C909" s="384"/>
      <c r="D909" s="392">
        <f t="shared" si="93"/>
        <v>0</v>
      </c>
      <c r="E909" s="393">
        <f t="shared" si="91"/>
        <v>0</v>
      </c>
      <c r="F909" s="392">
        <f t="shared" si="94"/>
        <v>0</v>
      </c>
      <c r="G909" s="392" t="e">
        <f>IF(AND(C909&lt;&gt;"",SUM(G$33:G908)&lt;E$24),$E$24/$E$29,0)</f>
        <v>#N/A</v>
      </c>
      <c r="H909" s="392">
        <f t="shared" si="95"/>
        <v>0</v>
      </c>
      <c r="I909" s="392">
        <f t="shared" si="97"/>
        <v>0</v>
      </c>
      <c r="J909" s="364" t="str">
        <f t="shared" si="96"/>
        <v>2095–2096</v>
      </c>
      <c r="L909" s="389"/>
      <c r="N909" s="387"/>
      <c r="Q909" s="385"/>
    </row>
    <row r="910" spans="1:17" ht="20.25" customHeight="1" x14ac:dyDescent="0.2">
      <c r="A910" s="395">
        <v>71437</v>
      </c>
      <c r="B910" s="383">
        <f t="shared" si="92"/>
        <v>0</v>
      </c>
      <c r="C910" s="384"/>
      <c r="D910" s="392">
        <f t="shared" si="93"/>
        <v>0</v>
      </c>
      <c r="E910" s="393">
        <f t="shared" si="91"/>
        <v>0</v>
      </c>
      <c r="F910" s="392">
        <f t="shared" si="94"/>
        <v>0</v>
      </c>
      <c r="G910" s="392" t="e">
        <f>IF(AND(C910&lt;&gt;"",SUM(G$33:G909)&lt;E$24),$E$24/$E$29,0)</f>
        <v>#N/A</v>
      </c>
      <c r="H910" s="392">
        <f t="shared" si="95"/>
        <v>0</v>
      </c>
      <c r="I910" s="392">
        <f t="shared" si="97"/>
        <v>0</v>
      </c>
      <c r="J910" s="364" t="str">
        <f t="shared" si="96"/>
        <v>2095–2096</v>
      </c>
      <c r="L910" s="389"/>
      <c r="N910" s="387"/>
      <c r="Q910" s="385"/>
    </row>
    <row r="911" spans="1:17" ht="20.25" customHeight="1" x14ac:dyDescent="0.2">
      <c r="A911" s="395">
        <v>71468</v>
      </c>
      <c r="B911" s="383">
        <f t="shared" si="92"/>
        <v>0</v>
      </c>
      <c r="C911" s="384"/>
      <c r="D911" s="392">
        <f t="shared" si="93"/>
        <v>0</v>
      </c>
      <c r="E911" s="393">
        <f t="shared" si="91"/>
        <v>0</v>
      </c>
      <c r="F911" s="392">
        <f t="shared" si="94"/>
        <v>0</v>
      </c>
      <c r="G911" s="392" t="e">
        <f>IF(AND(C911&lt;&gt;"",SUM(G$33:G910)&lt;E$24),$E$24/$E$29,0)</f>
        <v>#N/A</v>
      </c>
      <c r="H911" s="392">
        <f t="shared" si="95"/>
        <v>0</v>
      </c>
      <c r="I911" s="392">
        <f t="shared" si="97"/>
        <v>0</v>
      </c>
      <c r="J911" s="364" t="str">
        <f t="shared" si="96"/>
        <v>2095–2096</v>
      </c>
      <c r="L911" s="389"/>
      <c r="N911" s="387"/>
      <c r="Q911" s="385"/>
    </row>
    <row r="912" spans="1:17" ht="20.25" customHeight="1" x14ac:dyDescent="0.2">
      <c r="A912" s="395">
        <v>71498</v>
      </c>
      <c r="B912" s="383">
        <f t="shared" si="92"/>
        <v>0</v>
      </c>
      <c r="C912" s="384"/>
      <c r="D912" s="392">
        <f t="shared" si="93"/>
        <v>0</v>
      </c>
      <c r="E912" s="393">
        <f t="shared" si="91"/>
        <v>0</v>
      </c>
      <c r="F912" s="392">
        <f t="shared" si="94"/>
        <v>0</v>
      </c>
      <c r="G912" s="392" t="e">
        <f>IF(AND(C912&lt;&gt;"",SUM(G$33:G911)&lt;E$24),$E$24/$E$29,0)</f>
        <v>#N/A</v>
      </c>
      <c r="H912" s="392">
        <f t="shared" si="95"/>
        <v>0</v>
      </c>
      <c r="I912" s="392">
        <f t="shared" si="97"/>
        <v>0</v>
      </c>
      <c r="J912" s="364" t="str">
        <f t="shared" si="96"/>
        <v>2095–2096</v>
      </c>
      <c r="L912" s="389"/>
      <c r="N912" s="387"/>
      <c r="Q912" s="385"/>
    </row>
    <row r="913" spans="1:17" ht="20.25" customHeight="1" x14ac:dyDescent="0.2">
      <c r="A913" s="395">
        <v>71529</v>
      </c>
      <c r="B913" s="383">
        <f t="shared" si="92"/>
        <v>0</v>
      </c>
      <c r="C913" s="384"/>
      <c r="D913" s="392">
        <f t="shared" si="93"/>
        <v>0</v>
      </c>
      <c r="E913" s="393">
        <f t="shared" si="91"/>
        <v>0</v>
      </c>
      <c r="F913" s="392">
        <f t="shared" si="94"/>
        <v>0</v>
      </c>
      <c r="G913" s="392" t="e">
        <f>IF(AND(C913&lt;&gt;"",SUM(G$33:G912)&lt;E$24),$E$24/$E$29,0)</f>
        <v>#N/A</v>
      </c>
      <c r="H913" s="392">
        <f t="shared" si="95"/>
        <v>0</v>
      </c>
      <c r="I913" s="392">
        <f t="shared" si="97"/>
        <v>0</v>
      </c>
      <c r="J913" s="364" t="str">
        <f t="shared" si="96"/>
        <v>2095–2096</v>
      </c>
      <c r="L913" s="389"/>
      <c r="N913" s="387"/>
      <c r="Q913" s="385"/>
    </row>
    <row r="914" spans="1:17" ht="20.25" customHeight="1" x14ac:dyDescent="0.2">
      <c r="A914" s="395">
        <v>71559</v>
      </c>
      <c r="B914" s="383">
        <f t="shared" si="92"/>
        <v>0</v>
      </c>
      <c r="C914" s="384"/>
      <c r="D914" s="392">
        <f t="shared" si="93"/>
        <v>0</v>
      </c>
      <c r="E914" s="393">
        <f t="shared" si="91"/>
        <v>0</v>
      </c>
      <c r="F914" s="392">
        <f t="shared" si="94"/>
        <v>0</v>
      </c>
      <c r="G914" s="392" t="e">
        <f>IF(AND(C914&lt;&gt;"",SUM(G$33:G913)&lt;E$24),$E$24/$E$29,0)</f>
        <v>#N/A</v>
      </c>
      <c r="H914" s="392">
        <f t="shared" si="95"/>
        <v>0</v>
      </c>
      <c r="I914" s="392">
        <f t="shared" si="97"/>
        <v>0</v>
      </c>
      <c r="J914" s="364" t="str">
        <f t="shared" si="96"/>
        <v>2095–2096</v>
      </c>
      <c r="L914" s="389"/>
      <c r="N914" s="387"/>
      <c r="Q914" s="385"/>
    </row>
    <row r="915" spans="1:17" ht="20.25" customHeight="1" x14ac:dyDescent="0.2">
      <c r="A915" s="395">
        <v>71590</v>
      </c>
      <c r="B915" s="383">
        <f t="shared" si="92"/>
        <v>0</v>
      </c>
      <c r="C915" s="384"/>
      <c r="D915" s="392">
        <f t="shared" si="93"/>
        <v>0</v>
      </c>
      <c r="E915" s="393">
        <f t="shared" si="91"/>
        <v>0</v>
      </c>
      <c r="F915" s="392">
        <f t="shared" si="94"/>
        <v>0</v>
      </c>
      <c r="G915" s="392" t="e">
        <f>IF(AND(C915&lt;&gt;"",SUM(G$33:G914)&lt;E$24),$E$24/$E$29,0)</f>
        <v>#N/A</v>
      </c>
      <c r="H915" s="392">
        <f t="shared" si="95"/>
        <v>0</v>
      </c>
      <c r="I915" s="392">
        <f t="shared" si="97"/>
        <v>0</v>
      </c>
      <c r="J915" s="364" t="str">
        <f t="shared" si="96"/>
        <v>2095–2096</v>
      </c>
      <c r="L915" s="389"/>
      <c r="N915" s="387"/>
      <c r="Q915" s="385"/>
    </row>
    <row r="916" spans="1:17" ht="20.25" customHeight="1" x14ac:dyDescent="0.2">
      <c r="A916" s="395">
        <v>71621</v>
      </c>
      <c r="B916" s="383">
        <f t="shared" si="92"/>
        <v>0</v>
      </c>
      <c r="C916" s="384"/>
      <c r="D916" s="392">
        <f t="shared" si="93"/>
        <v>0</v>
      </c>
      <c r="E916" s="393">
        <f t="shared" si="91"/>
        <v>0</v>
      </c>
      <c r="F916" s="392">
        <f t="shared" si="94"/>
        <v>0</v>
      </c>
      <c r="G916" s="392" t="e">
        <f>IF(AND(C916&lt;&gt;"",SUM(G$33:G915)&lt;E$24),$E$24/$E$29,0)</f>
        <v>#N/A</v>
      </c>
      <c r="H916" s="392">
        <f t="shared" si="95"/>
        <v>0</v>
      </c>
      <c r="I916" s="392">
        <f t="shared" si="97"/>
        <v>0</v>
      </c>
      <c r="J916" s="364" t="str">
        <f t="shared" si="96"/>
        <v>2095–2096</v>
      </c>
      <c r="L916" s="389"/>
      <c r="N916" s="387"/>
      <c r="Q916" s="385"/>
    </row>
    <row r="917" spans="1:17" ht="20.25" customHeight="1" x14ac:dyDescent="0.2">
      <c r="A917" s="395">
        <v>71650</v>
      </c>
      <c r="B917" s="383">
        <f t="shared" si="92"/>
        <v>0</v>
      </c>
      <c r="C917" s="384"/>
      <c r="D917" s="392">
        <f t="shared" si="93"/>
        <v>0</v>
      </c>
      <c r="E917" s="393">
        <f t="shared" si="91"/>
        <v>0</v>
      </c>
      <c r="F917" s="392">
        <f t="shared" si="94"/>
        <v>0</v>
      </c>
      <c r="G917" s="392" t="e">
        <f>IF(AND(C917&lt;&gt;"",SUM(G$33:G916)&lt;E$24),$E$24/$E$29,0)</f>
        <v>#N/A</v>
      </c>
      <c r="H917" s="392">
        <f t="shared" si="95"/>
        <v>0</v>
      </c>
      <c r="I917" s="392">
        <f t="shared" si="97"/>
        <v>0</v>
      </c>
      <c r="J917" s="364" t="str">
        <f t="shared" si="96"/>
        <v>2095–2096</v>
      </c>
      <c r="L917" s="389"/>
      <c r="N917" s="387"/>
      <c r="Q917" s="385"/>
    </row>
    <row r="918" spans="1:17" ht="20.25" customHeight="1" x14ac:dyDescent="0.2">
      <c r="A918" s="395">
        <v>71681</v>
      </c>
      <c r="B918" s="383">
        <f t="shared" si="92"/>
        <v>0</v>
      </c>
      <c r="C918" s="384"/>
      <c r="D918" s="392">
        <f t="shared" si="93"/>
        <v>0</v>
      </c>
      <c r="E918" s="393">
        <f t="shared" si="91"/>
        <v>0</v>
      </c>
      <c r="F918" s="392">
        <f t="shared" si="94"/>
        <v>0</v>
      </c>
      <c r="G918" s="392" t="e">
        <f>IF(AND(C918&lt;&gt;"",SUM(G$33:G917)&lt;E$24),$E$24/$E$29,0)</f>
        <v>#N/A</v>
      </c>
      <c r="H918" s="392">
        <f t="shared" si="95"/>
        <v>0</v>
      </c>
      <c r="I918" s="392">
        <f t="shared" si="97"/>
        <v>0</v>
      </c>
      <c r="J918" s="364" t="str">
        <f t="shared" si="96"/>
        <v>2095–2096</v>
      </c>
      <c r="L918" s="389"/>
      <c r="N918" s="387"/>
      <c r="Q918" s="385"/>
    </row>
    <row r="919" spans="1:17" ht="20.25" customHeight="1" x14ac:dyDescent="0.2">
      <c r="A919" s="395">
        <v>71711</v>
      </c>
      <c r="B919" s="383">
        <f t="shared" si="92"/>
        <v>0</v>
      </c>
      <c r="C919" s="384"/>
      <c r="D919" s="392">
        <f t="shared" si="93"/>
        <v>0</v>
      </c>
      <c r="E919" s="393">
        <f t="shared" si="91"/>
        <v>0</v>
      </c>
      <c r="F919" s="392">
        <f t="shared" si="94"/>
        <v>0</v>
      </c>
      <c r="G919" s="392" t="e">
        <f>IF(AND(C919&lt;&gt;"",SUM(G$33:G918)&lt;E$24),$E$24/$E$29,0)</f>
        <v>#N/A</v>
      </c>
      <c r="H919" s="392">
        <f t="shared" si="95"/>
        <v>0</v>
      </c>
      <c r="I919" s="392">
        <f t="shared" si="97"/>
        <v>0</v>
      </c>
      <c r="J919" s="364" t="str">
        <f t="shared" si="96"/>
        <v>2095–2096</v>
      </c>
      <c r="L919" s="389"/>
      <c r="N919" s="387"/>
      <c r="Q919" s="385"/>
    </row>
    <row r="920" spans="1:17" ht="20.25" customHeight="1" x14ac:dyDescent="0.2">
      <c r="A920" s="395">
        <v>71742</v>
      </c>
      <c r="B920" s="383">
        <f t="shared" si="92"/>
        <v>0</v>
      </c>
      <c r="C920" s="384"/>
      <c r="D920" s="392">
        <f t="shared" si="93"/>
        <v>0</v>
      </c>
      <c r="E920" s="393">
        <f t="shared" si="91"/>
        <v>0</v>
      </c>
      <c r="F920" s="392">
        <f t="shared" si="94"/>
        <v>0</v>
      </c>
      <c r="G920" s="392" t="e">
        <f>IF(AND(C920&lt;&gt;"",SUM(G$33:G919)&lt;E$24),$E$24/$E$29,0)</f>
        <v>#N/A</v>
      </c>
      <c r="H920" s="392">
        <f t="shared" si="95"/>
        <v>0</v>
      </c>
      <c r="I920" s="392">
        <f t="shared" si="97"/>
        <v>0</v>
      </c>
      <c r="J920" s="364" t="str">
        <f t="shared" si="96"/>
        <v>2095–2096</v>
      </c>
      <c r="L920" s="389"/>
      <c r="N920" s="387"/>
      <c r="Q920" s="385"/>
    </row>
    <row r="921" spans="1:17" ht="20.25" customHeight="1" x14ac:dyDescent="0.2">
      <c r="A921" s="395">
        <v>71772</v>
      </c>
      <c r="B921" s="383">
        <f t="shared" si="92"/>
        <v>0</v>
      </c>
      <c r="C921" s="384"/>
      <c r="D921" s="392">
        <f t="shared" si="93"/>
        <v>0</v>
      </c>
      <c r="E921" s="393">
        <f t="shared" si="91"/>
        <v>0</v>
      </c>
      <c r="F921" s="392">
        <f t="shared" si="94"/>
        <v>0</v>
      </c>
      <c r="G921" s="392" t="e">
        <f>IF(AND(C921&lt;&gt;"",SUM(G$33:G920)&lt;E$24),$E$24/$E$29,0)</f>
        <v>#N/A</v>
      </c>
      <c r="H921" s="392">
        <f t="shared" si="95"/>
        <v>0</v>
      </c>
      <c r="I921" s="392">
        <f t="shared" si="97"/>
        <v>0</v>
      </c>
      <c r="J921" s="364" t="str">
        <f t="shared" si="96"/>
        <v>2096–2097</v>
      </c>
      <c r="L921" s="389"/>
      <c r="N921" s="387"/>
      <c r="Q921" s="385"/>
    </row>
    <row r="922" spans="1:17" ht="20.25" customHeight="1" x14ac:dyDescent="0.2">
      <c r="A922" s="395">
        <v>71803</v>
      </c>
      <c r="B922" s="383">
        <f t="shared" si="92"/>
        <v>0</v>
      </c>
      <c r="C922" s="384"/>
      <c r="D922" s="392">
        <f t="shared" si="93"/>
        <v>0</v>
      </c>
      <c r="E922" s="393">
        <f t="shared" si="91"/>
        <v>0</v>
      </c>
      <c r="F922" s="392">
        <f t="shared" si="94"/>
        <v>0</v>
      </c>
      <c r="G922" s="392" t="e">
        <f>IF(AND(C922&lt;&gt;"",SUM(G$33:G921)&lt;E$24),$E$24/$E$29,0)</f>
        <v>#N/A</v>
      </c>
      <c r="H922" s="392">
        <f t="shared" si="95"/>
        <v>0</v>
      </c>
      <c r="I922" s="392">
        <f t="shared" si="97"/>
        <v>0</v>
      </c>
      <c r="J922" s="364" t="str">
        <f t="shared" si="96"/>
        <v>2096–2097</v>
      </c>
      <c r="L922" s="389"/>
      <c r="N922" s="387"/>
      <c r="Q922" s="385"/>
    </row>
    <row r="923" spans="1:17" ht="20.25" customHeight="1" x14ac:dyDescent="0.2">
      <c r="A923" s="395">
        <v>71834</v>
      </c>
      <c r="B923" s="383">
        <f t="shared" si="92"/>
        <v>0</v>
      </c>
      <c r="C923" s="384"/>
      <c r="D923" s="392">
        <f t="shared" si="93"/>
        <v>0</v>
      </c>
      <c r="E923" s="393">
        <f t="shared" si="91"/>
        <v>0</v>
      </c>
      <c r="F923" s="392">
        <f t="shared" si="94"/>
        <v>0</v>
      </c>
      <c r="G923" s="392" t="e">
        <f>IF(AND(C923&lt;&gt;"",SUM(G$33:G922)&lt;E$24),$E$24/$E$29,0)</f>
        <v>#N/A</v>
      </c>
      <c r="H923" s="392">
        <f t="shared" si="95"/>
        <v>0</v>
      </c>
      <c r="I923" s="392">
        <f t="shared" si="97"/>
        <v>0</v>
      </c>
      <c r="J923" s="364" t="str">
        <f t="shared" si="96"/>
        <v>2096–2097</v>
      </c>
      <c r="L923" s="389"/>
      <c r="N923" s="387"/>
      <c r="Q923" s="385"/>
    </row>
    <row r="924" spans="1:17" ht="20.25" customHeight="1" x14ac:dyDescent="0.2">
      <c r="A924" s="395">
        <v>71864</v>
      </c>
      <c r="B924" s="383">
        <f t="shared" si="92"/>
        <v>0</v>
      </c>
      <c r="C924" s="384"/>
      <c r="D924" s="392">
        <f t="shared" si="93"/>
        <v>0</v>
      </c>
      <c r="E924" s="393">
        <f t="shared" si="91"/>
        <v>0</v>
      </c>
      <c r="F924" s="392">
        <f t="shared" si="94"/>
        <v>0</v>
      </c>
      <c r="G924" s="392" t="e">
        <f>IF(AND(C924&lt;&gt;"",SUM(G$33:G923)&lt;E$24),$E$24/$E$29,0)</f>
        <v>#N/A</v>
      </c>
      <c r="H924" s="392">
        <f t="shared" si="95"/>
        <v>0</v>
      </c>
      <c r="I924" s="392">
        <f t="shared" si="97"/>
        <v>0</v>
      </c>
      <c r="J924" s="364" t="str">
        <f t="shared" si="96"/>
        <v>2096–2097</v>
      </c>
      <c r="L924" s="389"/>
      <c r="N924" s="387"/>
      <c r="Q924" s="385"/>
    </row>
    <row r="925" spans="1:17" ht="20.25" customHeight="1" x14ac:dyDescent="0.2">
      <c r="A925" s="395">
        <v>71895</v>
      </c>
      <c r="B925" s="383">
        <f t="shared" si="92"/>
        <v>0</v>
      </c>
      <c r="C925" s="384"/>
      <c r="D925" s="392">
        <f t="shared" si="93"/>
        <v>0</v>
      </c>
      <c r="E925" s="393">
        <f t="shared" si="91"/>
        <v>0</v>
      </c>
      <c r="F925" s="392">
        <f t="shared" si="94"/>
        <v>0</v>
      </c>
      <c r="G925" s="392" t="e">
        <f>IF(AND(C925&lt;&gt;"",SUM(G$33:G924)&lt;E$24),$E$24/$E$29,0)</f>
        <v>#N/A</v>
      </c>
      <c r="H925" s="392">
        <f t="shared" si="95"/>
        <v>0</v>
      </c>
      <c r="I925" s="392">
        <f t="shared" si="97"/>
        <v>0</v>
      </c>
      <c r="J925" s="364" t="str">
        <f t="shared" si="96"/>
        <v>2096–2097</v>
      </c>
      <c r="L925" s="389"/>
      <c r="N925" s="387"/>
      <c r="Q925" s="385"/>
    </row>
    <row r="926" spans="1:17" ht="20.25" customHeight="1" x14ac:dyDescent="0.2">
      <c r="A926" s="395">
        <v>71925</v>
      </c>
      <c r="B926" s="383">
        <f t="shared" si="92"/>
        <v>0</v>
      </c>
      <c r="C926" s="384"/>
      <c r="D926" s="392">
        <f t="shared" si="93"/>
        <v>0</v>
      </c>
      <c r="E926" s="393">
        <f t="shared" si="91"/>
        <v>0</v>
      </c>
      <c r="F926" s="392">
        <f t="shared" si="94"/>
        <v>0</v>
      </c>
      <c r="G926" s="392" t="e">
        <f>IF(AND(C926&lt;&gt;"",SUM(G$33:G925)&lt;E$24),$E$24/$E$29,0)</f>
        <v>#N/A</v>
      </c>
      <c r="H926" s="392">
        <f t="shared" si="95"/>
        <v>0</v>
      </c>
      <c r="I926" s="392">
        <f t="shared" si="97"/>
        <v>0</v>
      </c>
      <c r="J926" s="364" t="str">
        <f t="shared" si="96"/>
        <v>2096–2097</v>
      </c>
      <c r="L926" s="389"/>
      <c r="N926" s="387"/>
      <c r="Q926" s="385"/>
    </row>
    <row r="927" spans="1:17" ht="20.25" customHeight="1" x14ac:dyDescent="0.2">
      <c r="A927" s="395">
        <v>71956</v>
      </c>
      <c r="B927" s="383">
        <f t="shared" si="92"/>
        <v>0</v>
      </c>
      <c r="C927" s="384"/>
      <c r="D927" s="392">
        <f t="shared" si="93"/>
        <v>0</v>
      </c>
      <c r="E927" s="393">
        <f t="shared" si="91"/>
        <v>0</v>
      </c>
      <c r="F927" s="392">
        <f t="shared" si="94"/>
        <v>0</v>
      </c>
      <c r="G927" s="392" t="e">
        <f>IF(AND(C927&lt;&gt;"",SUM(G$33:G926)&lt;E$24),$E$24/$E$29,0)</f>
        <v>#N/A</v>
      </c>
      <c r="H927" s="392">
        <f t="shared" si="95"/>
        <v>0</v>
      </c>
      <c r="I927" s="392">
        <f t="shared" si="97"/>
        <v>0</v>
      </c>
      <c r="J927" s="364" t="str">
        <f t="shared" si="96"/>
        <v>2096–2097</v>
      </c>
      <c r="L927" s="389"/>
      <c r="N927" s="387"/>
      <c r="Q927" s="385"/>
    </row>
    <row r="928" spans="1:17" ht="20.25" customHeight="1" x14ac:dyDescent="0.2">
      <c r="A928" s="395">
        <v>71987</v>
      </c>
      <c r="B928" s="383">
        <f t="shared" si="92"/>
        <v>0</v>
      </c>
      <c r="C928" s="384"/>
      <c r="D928" s="392">
        <f t="shared" si="93"/>
        <v>0</v>
      </c>
      <c r="E928" s="393">
        <f t="shared" si="91"/>
        <v>0</v>
      </c>
      <c r="F928" s="392">
        <f t="shared" si="94"/>
        <v>0</v>
      </c>
      <c r="G928" s="392" t="e">
        <f>IF(AND(C928&lt;&gt;"",SUM(G$33:G927)&lt;E$24),$E$24/$E$29,0)</f>
        <v>#N/A</v>
      </c>
      <c r="H928" s="392">
        <f t="shared" si="95"/>
        <v>0</v>
      </c>
      <c r="I928" s="392">
        <f t="shared" si="97"/>
        <v>0</v>
      </c>
      <c r="J928" s="364" t="str">
        <f t="shared" si="96"/>
        <v>2096–2097</v>
      </c>
      <c r="L928" s="389"/>
      <c r="N928" s="387"/>
      <c r="Q928" s="385"/>
    </row>
    <row r="929" spans="1:17" ht="20.25" customHeight="1" x14ac:dyDescent="0.2">
      <c r="A929" s="395">
        <v>72015</v>
      </c>
      <c r="B929" s="383">
        <f t="shared" si="92"/>
        <v>0</v>
      </c>
      <c r="C929" s="384"/>
      <c r="D929" s="392">
        <f t="shared" si="93"/>
        <v>0</v>
      </c>
      <c r="E929" s="393">
        <f t="shared" ref="E929:E992" si="98">C929-D929</f>
        <v>0</v>
      </c>
      <c r="F929" s="392">
        <f t="shared" si="94"/>
        <v>0</v>
      </c>
      <c r="G929" s="392" t="e">
        <f>IF(AND(C929&lt;&gt;"",SUM(G$33:G928)&lt;E$24),$E$24/$E$29,0)</f>
        <v>#N/A</v>
      </c>
      <c r="H929" s="392">
        <f t="shared" si="95"/>
        <v>0</v>
      </c>
      <c r="I929" s="392">
        <f t="shared" si="97"/>
        <v>0</v>
      </c>
      <c r="J929" s="364" t="str">
        <f t="shared" si="96"/>
        <v>2096–2097</v>
      </c>
      <c r="L929" s="389"/>
      <c r="N929" s="387"/>
      <c r="Q929" s="385"/>
    </row>
    <row r="930" spans="1:17" ht="20.25" customHeight="1" x14ac:dyDescent="0.2">
      <c r="A930" s="395">
        <v>72046</v>
      </c>
      <c r="B930" s="383">
        <f t="shared" ref="B930:B993" si="99">IF(C930&gt;0,C930*-1,C930)</f>
        <v>0</v>
      </c>
      <c r="C930" s="384"/>
      <c r="D930" s="392">
        <f t="shared" ref="D930:D993" si="100">IF(C930="",0,IF($E$15="Beginning",IF(C929&lt;&gt;"",$F929*$E$7/12,0),IF(C929&lt;&gt;"",$F929*$E$7/12,$E$22*$E$7/12)))</f>
        <v>0</v>
      </c>
      <c r="E930" s="393">
        <f t="shared" si="98"/>
        <v>0</v>
      </c>
      <c r="F930" s="392">
        <f t="shared" ref="F930:F993" si="101">IF(C930="",0,IF(C929="",$E$22-E930,IF(C930&lt;&gt;"",F929-E930)))</f>
        <v>0</v>
      </c>
      <c r="G930" s="392" t="e">
        <f>IF(AND(C930&lt;&gt;"",SUM(G$33:G929)&lt;E$24),$E$24/$E$29,0)</f>
        <v>#N/A</v>
      </c>
      <c r="H930" s="392">
        <f t="shared" ref="H930:H993" si="102">IF(C930&lt;&gt;"",G930+H929,0)</f>
        <v>0</v>
      </c>
      <c r="I930" s="392">
        <f t="shared" si="97"/>
        <v>0</v>
      </c>
      <c r="J930" s="364" t="str">
        <f t="shared" ref="J930:J993" si="103">IF(OR(MONTH(A930)=1,MONTH(A930)=2,MONTH(A930)=3,MONTH(A930)=4,MONTH(A930)=5,MONTH(A930)=6),YEAR(A930)-1&amp;"–"&amp;YEAR(A930),YEAR(A930)&amp;"–"&amp;YEAR(A930)+1)</f>
        <v>2096–2097</v>
      </c>
      <c r="L930" s="389"/>
      <c r="N930" s="387"/>
      <c r="Q930" s="385"/>
    </row>
    <row r="931" spans="1:17" ht="20.25" customHeight="1" x14ac:dyDescent="0.2">
      <c r="A931" s="395">
        <v>72076</v>
      </c>
      <c r="B931" s="383">
        <f t="shared" si="99"/>
        <v>0</v>
      </c>
      <c r="C931" s="384"/>
      <c r="D931" s="392">
        <f t="shared" si="100"/>
        <v>0</v>
      </c>
      <c r="E931" s="393">
        <f t="shared" si="98"/>
        <v>0</v>
      </c>
      <c r="F931" s="392">
        <f t="shared" si="101"/>
        <v>0</v>
      </c>
      <c r="G931" s="392" t="e">
        <f>IF(AND(C931&lt;&gt;"",SUM(G$33:G930)&lt;E$24),$E$24/$E$29,0)</f>
        <v>#N/A</v>
      </c>
      <c r="H931" s="392">
        <f t="shared" si="102"/>
        <v>0</v>
      </c>
      <c r="I931" s="392">
        <f t="shared" si="97"/>
        <v>0</v>
      </c>
      <c r="J931" s="364" t="str">
        <f t="shared" si="103"/>
        <v>2096–2097</v>
      </c>
      <c r="L931" s="389"/>
      <c r="N931" s="387"/>
      <c r="Q931" s="385"/>
    </row>
    <row r="932" spans="1:17" ht="20.25" customHeight="1" x14ac:dyDescent="0.2">
      <c r="A932" s="395">
        <v>72107</v>
      </c>
      <c r="B932" s="383">
        <f t="shared" si="99"/>
        <v>0</v>
      </c>
      <c r="C932" s="384"/>
      <c r="D932" s="392">
        <f t="shared" si="100"/>
        <v>0</v>
      </c>
      <c r="E932" s="393">
        <f t="shared" si="98"/>
        <v>0</v>
      </c>
      <c r="F932" s="392">
        <f t="shared" si="101"/>
        <v>0</v>
      </c>
      <c r="G932" s="392" t="e">
        <f>IF(AND(C932&lt;&gt;"",SUM(G$33:G931)&lt;E$24),$E$24/$E$29,0)</f>
        <v>#N/A</v>
      </c>
      <c r="H932" s="392">
        <f t="shared" si="102"/>
        <v>0</v>
      </c>
      <c r="I932" s="392">
        <f t="shared" ref="I932:I995" si="104">IF(C932&lt;&gt;"",$E$24-H932,0)</f>
        <v>0</v>
      </c>
      <c r="J932" s="364" t="str">
        <f t="shared" si="103"/>
        <v>2096–2097</v>
      </c>
      <c r="L932" s="389"/>
      <c r="N932" s="387"/>
      <c r="Q932" s="385"/>
    </row>
    <row r="933" spans="1:17" ht="20.25" customHeight="1" x14ac:dyDescent="0.2">
      <c r="A933" s="395">
        <v>72137</v>
      </c>
      <c r="B933" s="383">
        <f t="shared" si="99"/>
        <v>0</v>
      </c>
      <c r="C933" s="384"/>
      <c r="D933" s="392">
        <f t="shared" si="100"/>
        <v>0</v>
      </c>
      <c r="E933" s="393">
        <f t="shared" si="98"/>
        <v>0</v>
      </c>
      <c r="F933" s="392">
        <f t="shared" si="101"/>
        <v>0</v>
      </c>
      <c r="G933" s="392" t="e">
        <f>IF(AND(C933&lt;&gt;"",SUM(G$33:G932)&lt;E$24),$E$24/$E$29,0)</f>
        <v>#N/A</v>
      </c>
      <c r="H933" s="392">
        <f t="shared" si="102"/>
        <v>0</v>
      </c>
      <c r="I933" s="392">
        <f t="shared" si="104"/>
        <v>0</v>
      </c>
      <c r="J933" s="364" t="str">
        <f t="shared" si="103"/>
        <v>2097–2098</v>
      </c>
      <c r="L933" s="389"/>
      <c r="N933" s="387"/>
      <c r="Q933" s="385"/>
    </row>
    <row r="934" spans="1:17" ht="20.25" customHeight="1" x14ac:dyDescent="0.2">
      <c r="A934" s="395">
        <v>72168</v>
      </c>
      <c r="B934" s="383">
        <f t="shared" si="99"/>
        <v>0</v>
      </c>
      <c r="C934" s="384"/>
      <c r="D934" s="392">
        <f t="shared" si="100"/>
        <v>0</v>
      </c>
      <c r="E934" s="393">
        <f t="shared" si="98"/>
        <v>0</v>
      </c>
      <c r="F934" s="392">
        <f t="shared" si="101"/>
        <v>0</v>
      </c>
      <c r="G934" s="392" t="e">
        <f>IF(AND(C934&lt;&gt;"",SUM(G$33:G933)&lt;E$24),$E$24/$E$29,0)</f>
        <v>#N/A</v>
      </c>
      <c r="H934" s="392">
        <f t="shared" si="102"/>
        <v>0</v>
      </c>
      <c r="I934" s="392">
        <f t="shared" si="104"/>
        <v>0</v>
      </c>
      <c r="J934" s="364" t="str">
        <f t="shared" si="103"/>
        <v>2097–2098</v>
      </c>
      <c r="L934" s="389"/>
      <c r="N934" s="387"/>
      <c r="Q934" s="385"/>
    </row>
    <row r="935" spans="1:17" ht="20.25" customHeight="1" x14ac:dyDescent="0.2">
      <c r="A935" s="395">
        <v>72199</v>
      </c>
      <c r="B935" s="383">
        <f t="shared" si="99"/>
        <v>0</v>
      </c>
      <c r="C935" s="384"/>
      <c r="D935" s="392">
        <f t="shared" si="100"/>
        <v>0</v>
      </c>
      <c r="E935" s="393">
        <f t="shared" si="98"/>
        <v>0</v>
      </c>
      <c r="F935" s="392">
        <f t="shared" si="101"/>
        <v>0</v>
      </c>
      <c r="G935" s="392" t="e">
        <f>IF(AND(C935&lt;&gt;"",SUM(G$33:G934)&lt;E$24),$E$24/$E$29,0)</f>
        <v>#N/A</v>
      </c>
      <c r="H935" s="392">
        <f t="shared" si="102"/>
        <v>0</v>
      </c>
      <c r="I935" s="392">
        <f t="shared" si="104"/>
        <v>0</v>
      </c>
      <c r="J935" s="364" t="str">
        <f t="shared" si="103"/>
        <v>2097–2098</v>
      </c>
      <c r="L935" s="389"/>
      <c r="N935" s="387"/>
      <c r="Q935" s="385"/>
    </row>
    <row r="936" spans="1:17" ht="20.25" customHeight="1" x14ac:dyDescent="0.2">
      <c r="A936" s="395">
        <v>72229</v>
      </c>
      <c r="B936" s="383">
        <f t="shared" si="99"/>
        <v>0</v>
      </c>
      <c r="C936" s="384"/>
      <c r="D936" s="392">
        <f t="shared" si="100"/>
        <v>0</v>
      </c>
      <c r="E936" s="393">
        <f t="shared" si="98"/>
        <v>0</v>
      </c>
      <c r="F936" s="392">
        <f t="shared" si="101"/>
        <v>0</v>
      </c>
      <c r="G936" s="392" t="e">
        <f>IF(AND(C936&lt;&gt;"",SUM(G$33:G935)&lt;E$24),$E$24/$E$29,0)</f>
        <v>#N/A</v>
      </c>
      <c r="H936" s="392">
        <f t="shared" si="102"/>
        <v>0</v>
      </c>
      <c r="I936" s="392">
        <f t="shared" si="104"/>
        <v>0</v>
      </c>
      <c r="J936" s="364" t="str">
        <f t="shared" si="103"/>
        <v>2097–2098</v>
      </c>
      <c r="L936" s="389"/>
      <c r="N936" s="387"/>
      <c r="Q936" s="385"/>
    </row>
    <row r="937" spans="1:17" ht="20.25" customHeight="1" x14ac:dyDescent="0.2">
      <c r="A937" s="395">
        <v>72260</v>
      </c>
      <c r="B937" s="383">
        <f t="shared" si="99"/>
        <v>0</v>
      </c>
      <c r="C937" s="384"/>
      <c r="D937" s="392">
        <f t="shared" si="100"/>
        <v>0</v>
      </c>
      <c r="E937" s="393">
        <f t="shared" si="98"/>
        <v>0</v>
      </c>
      <c r="F937" s="392">
        <f t="shared" si="101"/>
        <v>0</v>
      </c>
      <c r="G937" s="392" t="e">
        <f>IF(AND(C937&lt;&gt;"",SUM(G$33:G936)&lt;E$24),$E$24/$E$29,0)</f>
        <v>#N/A</v>
      </c>
      <c r="H937" s="392">
        <f t="shared" si="102"/>
        <v>0</v>
      </c>
      <c r="I937" s="392">
        <f t="shared" si="104"/>
        <v>0</v>
      </c>
      <c r="J937" s="364" t="str">
        <f t="shared" si="103"/>
        <v>2097–2098</v>
      </c>
      <c r="L937" s="389"/>
      <c r="N937" s="387"/>
      <c r="Q937" s="385"/>
    </row>
    <row r="938" spans="1:17" ht="20.25" customHeight="1" x14ac:dyDescent="0.2">
      <c r="A938" s="395">
        <v>72290</v>
      </c>
      <c r="B938" s="383">
        <f t="shared" si="99"/>
        <v>0</v>
      </c>
      <c r="C938" s="384"/>
      <c r="D938" s="392">
        <f t="shared" si="100"/>
        <v>0</v>
      </c>
      <c r="E938" s="393">
        <f t="shared" si="98"/>
        <v>0</v>
      </c>
      <c r="F938" s="392">
        <f t="shared" si="101"/>
        <v>0</v>
      </c>
      <c r="G938" s="392" t="e">
        <f>IF(AND(C938&lt;&gt;"",SUM(G$33:G937)&lt;E$24),$E$24/$E$29,0)</f>
        <v>#N/A</v>
      </c>
      <c r="H938" s="392">
        <f t="shared" si="102"/>
        <v>0</v>
      </c>
      <c r="I938" s="392">
        <f t="shared" si="104"/>
        <v>0</v>
      </c>
      <c r="J938" s="364" t="str">
        <f t="shared" si="103"/>
        <v>2097–2098</v>
      </c>
      <c r="L938" s="389"/>
      <c r="N938" s="387"/>
      <c r="Q938" s="385"/>
    </row>
    <row r="939" spans="1:17" ht="20.25" customHeight="1" x14ac:dyDescent="0.2">
      <c r="A939" s="395">
        <v>72321</v>
      </c>
      <c r="B939" s="383">
        <f t="shared" si="99"/>
        <v>0</v>
      </c>
      <c r="C939" s="384"/>
      <c r="D939" s="392">
        <f t="shared" si="100"/>
        <v>0</v>
      </c>
      <c r="E939" s="393">
        <f t="shared" si="98"/>
        <v>0</v>
      </c>
      <c r="F939" s="392">
        <f t="shared" si="101"/>
        <v>0</v>
      </c>
      <c r="G939" s="392" t="e">
        <f>IF(AND(C939&lt;&gt;"",SUM(G$33:G938)&lt;E$24),$E$24/$E$29,0)</f>
        <v>#N/A</v>
      </c>
      <c r="H939" s="392">
        <f t="shared" si="102"/>
        <v>0</v>
      </c>
      <c r="I939" s="392">
        <f t="shared" si="104"/>
        <v>0</v>
      </c>
      <c r="J939" s="364" t="str">
        <f t="shared" si="103"/>
        <v>2097–2098</v>
      </c>
      <c r="L939" s="389"/>
      <c r="N939" s="387"/>
      <c r="Q939" s="385"/>
    </row>
    <row r="940" spans="1:17" ht="20.25" customHeight="1" x14ac:dyDescent="0.2">
      <c r="A940" s="395">
        <v>72352</v>
      </c>
      <c r="B940" s="383">
        <f t="shared" si="99"/>
        <v>0</v>
      </c>
      <c r="C940" s="384"/>
      <c r="D940" s="392">
        <f t="shared" si="100"/>
        <v>0</v>
      </c>
      <c r="E940" s="393">
        <f t="shared" si="98"/>
        <v>0</v>
      </c>
      <c r="F940" s="392">
        <f t="shared" si="101"/>
        <v>0</v>
      </c>
      <c r="G940" s="392" t="e">
        <f>IF(AND(C940&lt;&gt;"",SUM(G$33:G939)&lt;E$24),$E$24/$E$29,0)</f>
        <v>#N/A</v>
      </c>
      <c r="H940" s="392">
        <f t="shared" si="102"/>
        <v>0</v>
      </c>
      <c r="I940" s="392">
        <f t="shared" si="104"/>
        <v>0</v>
      </c>
      <c r="J940" s="364" t="str">
        <f t="shared" si="103"/>
        <v>2097–2098</v>
      </c>
      <c r="L940" s="389"/>
      <c r="N940" s="387"/>
      <c r="Q940" s="385"/>
    </row>
    <row r="941" spans="1:17" ht="20.25" customHeight="1" x14ac:dyDescent="0.2">
      <c r="A941" s="395">
        <v>72380</v>
      </c>
      <c r="B941" s="383">
        <f t="shared" si="99"/>
        <v>0</v>
      </c>
      <c r="C941" s="384"/>
      <c r="D941" s="392">
        <f t="shared" si="100"/>
        <v>0</v>
      </c>
      <c r="E941" s="393">
        <f t="shared" si="98"/>
        <v>0</v>
      </c>
      <c r="F941" s="392">
        <f t="shared" si="101"/>
        <v>0</v>
      </c>
      <c r="G941" s="392" t="e">
        <f>IF(AND(C941&lt;&gt;"",SUM(G$33:G940)&lt;E$24),$E$24/$E$29,0)</f>
        <v>#N/A</v>
      </c>
      <c r="H941" s="392">
        <f t="shared" si="102"/>
        <v>0</v>
      </c>
      <c r="I941" s="392">
        <f t="shared" si="104"/>
        <v>0</v>
      </c>
      <c r="J941" s="364" t="str">
        <f t="shared" si="103"/>
        <v>2097–2098</v>
      </c>
      <c r="L941" s="389"/>
      <c r="N941" s="387"/>
      <c r="Q941" s="385"/>
    </row>
    <row r="942" spans="1:17" ht="20.25" customHeight="1" x14ac:dyDescent="0.2">
      <c r="A942" s="395">
        <v>72411</v>
      </c>
      <c r="B942" s="383">
        <f t="shared" si="99"/>
        <v>0</v>
      </c>
      <c r="C942" s="384"/>
      <c r="D942" s="392">
        <f t="shared" si="100"/>
        <v>0</v>
      </c>
      <c r="E942" s="393">
        <f t="shared" si="98"/>
        <v>0</v>
      </c>
      <c r="F942" s="392">
        <f t="shared" si="101"/>
        <v>0</v>
      </c>
      <c r="G942" s="392" t="e">
        <f>IF(AND(C942&lt;&gt;"",SUM(G$33:G941)&lt;E$24),$E$24/$E$29,0)</f>
        <v>#N/A</v>
      </c>
      <c r="H942" s="392">
        <f t="shared" si="102"/>
        <v>0</v>
      </c>
      <c r="I942" s="392">
        <f t="shared" si="104"/>
        <v>0</v>
      </c>
      <c r="J942" s="364" t="str">
        <f t="shared" si="103"/>
        <v>2097–2098</v>
      </c>
      <c r="L942" s="389"/>
      <c r="N942" s="387"/>
      <c r="Q942" s="385"/>
    </row>
    <row r="943" spans="1:17" ht="20.25" customHeight="1" x14ac:dyDescent="0.2">
      <c r="A943" s="395">
        <v>72441</v>
      </c>
      <c r="B943" s="383">
        <f t="shared" si="99"/>
        <v>0</v>
      </c>
      <c r="C943" s="384"/>
      <c r="D943" s="392">
        <f t="shared" si="100"/>
        <v>0</v>
      </c>
      <c r="E943" s="393">
        <f t="shared" si="98"/>
        <v>0</v>
      </c>
      <c r="F943" s="392">
        <f t="shared" si="101"/>
        <v>0</v>
      </c>
      <c r="G943" s="392" t="e">
        <f>IF(AND(C943&lt;&gt;"",SUM(G$33:G942)&lt;E$24),$E$24/$E$29,0)</f>
        <v>#N/A</v>
      </c>
      <c r="H943" s="392">
        <f t="shared" si="102"/>
        <v>0</v>
      </c>
      <c r="I943" s="392">
        <f t="shared" si="104"/>
        <v>0</v>
      </c>
      <c r="J943" s="364" t="str">
        <f t="shared" si="103"/>
        <v>2097–2098</v>
      </c>
      <c r="L943" s="389"/>
      <c r="N943" s="387"/>
      <c r="Q943" s="385"/>
    </row>
    <row r="944" spans="1:17" ht="20.25" customHeight="1" x14ac:dyDescent="0.2">
      <c r="A944" s="395">
        <v>72472</v>
      </c>
      <c r="B944" s="383">
        <f t="shared" si="99"/>
        <v>0</v>
      </c>
      <c r="C944" s="384"/>
      <c r="D944" s="392">
        <f t="shared" si="100"/>
        <v>0</v>
      </c>
      <c r="E944" s="393">
        <f t="shared" si="98"/>
        <v>0</v>
      </c>
      <c r="F944" s="392">
        <f t="shared" si="101"/>
        <v>0</v>
      </c>
      <c r="G944" s="392" t="e">
        <f>IF(AND(C944&lt;&gt;"",SUM(G$33:G943)&lt;E$24),$E$24/$E$29,0)</f>
        <v>#N/A</v>
      </c>
      <c r="H944" s="392">
        <f t="shared" si="102"/>
        <v>0</v>
      </c>
      <c r="I944" s="392">
        <f t="shared" si="104"/>
        <v>0</v>
      </c>
      <c r="J944" s="364" t="str">
        <f t="shared" si="103"/>
        <v>2097–2098</v>
      </c>
      <c r="L944" s="389"/>
      <c r="N944" s="387"/>
      <c r="Q944" s="385"/>
    </row>
    <row r="945" spans="1:17" ht="20.25" customHeight="1" x14ac:dyDescent="0.2">
      <c r="A945" s="395">
        <v>72502</v>
      </c>
      <c r="B945" s="383">
        <f t="shared" si="99"/>
        <v>0</v>
      </c>
      <c r="C945" s="384"/>
      <c r="D945" s="392">
        <f t="shared" si="100"/>
        <v>0</v>
      </c>
      <c r="E945" s="393">
        <f t="shared" si="98"/>
        <v>0</v>
      </c>
      <c r="F945" s="392">
        <f t="shared" si="101"/>
        <v>0</v>
      </c>
      <c r="G945" s="392" t="e">
        <f>IF(AND(C945&lt;&gt;"",SUM(G$33:G944)&lt;E$24),$E$24/$E$29,0)</f>
        <v>#N/A</v>
      </c>
      <c r="H945" s="392">
        <f t="shared" si="102"/>
        <v>0</v>
      </c>
      <c r="I945" s="392">
        <f t="shared" si="104"/>
        <v>0</v>
      </c>
      <c r="J945" s="364" t="str">
        <f t="shared" si="103"/>
        <v>2098–2099</v>
      </c>
      <c r="L945" s="389"/>
      <c r="N945" s="387"/>
      <c r="Q945" s="385"/>
    </row>
    <row r="946" spans="1:17" ht="20.25" customHeight="1" x14ac:dyDescent="0.2">
      <c r="A946" s="395">
        <v>72533</v>
      </c>
      <c r="B946" s="383">
        <f t="shared" si="99"/>
        <v>0</v>
      </c>
      <c r="C946" s="384"/>
      <c r="D946" s="392">
        <f t="shared" si="100"/>
        <v>0</v>
      </c>
      <c r="E946" s="393">
        <f t="shared" si="98"/>
        <v>0</v>
      </c>
      <c r="F946" s="392">
        <f t="shared" si="101"/>
        <v>0</v>
      </c>
      <c r="G946" s="392" t="e">
        <f>IF(AND(C946&lt;&gt;"",SUM(G$33:G945)&lt;E$24),$E$24/$E$29,0)</f>
        <v>#N/A</v>
      </c>
      <c r="H946" s="392">
        <f t="shared" si="102"/>
        <v>0</v>
      </c>
      <c r="I946" s="392">
        <f t="shared" si="104"/>
        <v>0</v>
      </c>
      <c r="J946" s="364" t="str">
        <f t="shared" si="103"/>
        <v>2098–2099</v>
      </c>
      <c r="L946" s="389"/>
      <c r="N946" s="387"/>
      <c r="Q946" s="385"/>
    </row>
    <row r="947" spans="1:17" ht="20.25" customHeight="1" x14ac:dyDescent="0.2">
      <c r="A947" s="395">
        <v>72564</v>
      </c>
      <c r="B947" s="383">
        <f t="shared" si="99"/>
        <v>0</v>
      </c>
      <c r="C947" s="384"/>
      <c r="D947" s="392">
        <f t="shared" si="100"/>
        <v>0</v>
      </c>
      <c r="E947" s="393">
        <f t="shared" si="98"/>
        <v>0</v>
      </c>
      <c r="F947" s="392">
        <f t="shared" si="101"/>
        <v>0</v>
      </c>
      <c r="G947" s="392" t="e">
        <f>IF(AND(C947&lt;&gt;"",SUM(G$33:G946)&lt;E$24),$E$24/$E$29,0)</f>
        <v>#N/A</v>
      </c>
      <c r="H947" s="392">
        <f t="shared" si="102"/>
        <v>0</v>
      </c>
      <c r="I947" s="392">
        <f t="shared" si="104"/>
        <v>0</v>
      </c>
      <c r="J947" s="364" t="str">
        <f t="shared" si="103"/>
        <v>2098–2099</v>
      </c>
      <c r="L947" s="389"/>
      <c r="N947" s="387"/>
      <c r="Q947" s="385"/>
    </row>
    <row r="948" spans="1:17" ht="20.25" customHeight="1" x14ac:dyDescent="0.2">
      <c r="A948" s="395">
        <v>72594</v>
      </c>
      <c r="B948" s="383">
        <f t="shared" si="99"/>
        <v>0</v>
      </c>
      <c r="C948" s="384"/>
      <c r="D948" s="392">
        <f t="shared" si="100"/>
        <v>0</v>
      </c>
      <c r="E948" s="393">
        <f t="shared" si="98"/>
        <v>0</v>
      </c>
      <c r="F948" s="392">
        <f t="shared" si="101"/>
        <v>0</v>
      </c>
      <c r="G948" s="392" t="e">
        <f>IF(AND(C948&lt;&gt;"",SUM(G$33:G947)&lt;E$24),$E$24/$E$29,0)</f>
        <v>#N/A</v>
      </c>
      <c r="H948" s="392">
        <f t="shared" si="102"/>
        <v>0</v>
      </c>
      <c r="I948" s="392">
        <f t="shared" si="104"/>
        <v>0</v>
      </c>
      <c r="J948" s="364" t="str">
        <f t="shared" si="103"/>
        <v>2098–2099</v>
      </c>
      <c r="L948" s="389"/>
      <c r="N948" s="387"/>
      <c r="Q948" s="385"/>
    </row>
    <row r="949" spans="1:17" ht="20.25" customHeight="1" x14ac:dyDescent="0.2">
      <c r="A949" s="395">
        <v>72625</v>
      </c>
      <c r="B949" s="383">
        <f t="shared" si="99"/>
        <v>0</v>
      </c>
      <c r="C949" s="384"/>
      <c r="D949" s="392">
        <f t="shared" si="100"/>
        <v>0</v>
      </c>
      <c r="E949" s="393">
        <f t="shared" si="98"/>
        <v>0</v>
      </c>
      <c r="F949" s="392">
        <f t="shared" si="101"/>
        <v>0</v>
      </c>
      <c r="G949" s="392" t="e">
        <f>IF(AND(C949&lt;&gt;"",SUM(G$33:G948)&lt;E$24),$E$24/$E$29,0)</f>
        <v>#N/A</v>
      </c>
      <c r="H949" s="392">
        <f t="shared" si="102"/>
        <v>0</v>
      </c>
      <c r="I949" s="392">
        <f t="shared" si="104"/>
        <v>0</v>
      </c>
      <c r="J949" s="364" t="str">
        <f t="shared" si="103"/>
        <v>2098–2099</v>
      </c>
      <c r="L949" s="389"/>
      <c r="N949" s="387"/>
      <c r="Q949" s="385"/>
    </row>
    <row r="950" spans="1:17" ht="20.25" customHeight="1" x14ac:dyDescent="0.2">
      <c r="A950" s="395">
        <v>72655</v>
      </c>
      <c r="B950" s="383">
        <f t="shared" si="99"/>
        <v>0</v>
      </c>
      <c r="C950" s="384"/>
      <c r="D950" s="392">
        <f t="shared" si="100"/>
        <v>0</v>
      </c>
      <c r="E950" s="393">
        <f t="shared" si="98"/>
        <v>0</v>
      </c>
      <c r="F950" s="392">
        <f t="shared" si="101"/>
        <v>0</v>
      </c>
      <c r="G950" s="392" t="e">
        <f>IF(AND(C950&lt;&gt;"",SUM(G$33:G949)&lt;E$24),$E$24/$E$29,0)</f>
        <v>#N/A</v>
      </c>
      <c r="H950" s="392">
        <f t="shared" si="102"/>
        <v>0</v>
      </c>
      <c r="I950" s="392">
        <f t="shared" si="104"/>
        <v>0</v>
      </c>
      <c r="J950" s="364" t="str">
        <f t="shared" si="103"/>
        <v>2098–2099</v>
      </c>
      <c r="L950" s="389"/>
      <c r="N950" s="387"/>
      <c r="Q950" s="385"/>
    </row>
    <row r="951" spans="1:17" ht="20.25" customHeight="1" x14ac:dyDescent="0.2">
      <c r="A951" s="395">
        <v>72686</v>
      </c>
      <c r="B951" s="383">
        <f t="shared" si="99"/>
        <v>0</v>
      </c>
      <c r="C951" s="384"/>
      <c r="D951" s="392">
        <f t="shared" si="100"/>
        <v>0</v>
      </c>
      <c r="E951" s="393">
        <f t="shared" si="98"/>
        <v>0</v>
      </c>
      <c r="F951" s="392">
        <f t="shared" si="101"/>
        <v>0</v>
      </c>
      <c r="G951" s="392" t="e">
        <f>IF(AND(C951&lt;&gt;"",SUM(G$33:G950)&lt;E$24),$E$24/$E$29,0)</f>
        <v>#N/A</v>
      </c>
      <c r="H951" s="392">
        <f t="shared" si="102"/>
        <v>0</v>
      </c>
      <c r="I951" s="392">
        <f t="shared" si="104"/>
        <v>0</v>
      </c>
      <c r="J951" s="364" t="str">
        <f t="shared" si="103"/>
        <v>2098–2099</v>
      </c>
      <c r="L951" s="389"/>
      <c r="N951" s="387"/>
      <c r="Q951" s="385"/>
    </row>
    <row r="952" spans="1:17" ht="20.25" customHeight="1" x14ac:dyDescent="0.2">
      <c r="A952" s="395">
        <v>72717</v>
      </c>
      <c r="B952" s="383">
        <f t="shared" si="99"/>
        <v>0</v>
      </c>
      <c r="C952" s="384"/>
      <c r="D952" s="392">
        <f t="shared" si="100"/>
        <v>0</v>
      </c>
      <c r="E952" s="393">
        <f t="shared" si="98"/>
        <v>0</v>
      </c>
      <c r="F952" s="392">
        <f t="shared" si="101"/>
        <v>0</v>
      </c>
      <c r="G952" s="392" t="e">
        <f>IF(AND(C952&lt;&gt;"",SUM(G$33:G951)&lt;E$24),$E$24/$E$29,0)</f>
        <v>#N/A</v>
      </c>
      <c r="H952" s="392">
        <f t="shared" si="102"/>
        <v>0</v>
      </c>
      <c r="I952" s="392">
        <f t="shared" si="104"/>
        <v>0</v>
      </c>
      <c r="J952" s="364" t="str">
        <f t="shared" si="103"/>
        <v>2098–2099</v>
      </c>
      <c r="L952" s="389"/>
      <c r="N952" s="387"/>
      <c r="Q952" s="385"/>
    </row>
    <row r="953" spans="1:17" ht="20.25" customHeight="1" x14ac:dyDescent="0.2">
      <c r="A953" s="395">
        <v>72745</v>
      </c>
      <c r="B953" s="383">
        <f t="shared" si="99"/>
        <v>0</v>
      </c>
      <c r="C953" s="384"/>
      <c r="D953" s="392">
        <f t="shared" si="100"/>
        <v>0</v>
      </c>
      <c r="E953" s="393">
        <f t="shared" si="98"/>
        <v>0</v>
      </c>
      <c r="F953" s="392">
        <f t="shared" si="101"/>
        <v>0</v>
      </c>
      <c r="G953" s="392" t="e">
        <f>IF(AND(C953&lt;&gt;"",SUM(G$33:G952)&lt;E$24),$E$24/$E$29,0)</f>
        <v>#N/A</v>
      </c>
      <c r="H953" s="392">
        <f t="shared" si="102"/>
        <v>0</v>
      </c>
      <c r="I953" s="392">
        <f t="shared" si="104"/>
        <v>0</v>
      </c>
      <c r="J953" s="364" t="str">
        <f t="shared" si="103"/>
        <v>2098–2099</v>
      </c>
      <c r="L953" s="389"/>
      <c r="N953" s="387"/>
      <c r="Q953" s="385"/>
    </row>
    <row r="954" spans="1:17" ht="20.25" customHeight="1" x14ac:dyDescent="0.2">
      <c r="A954" s="395">
        <v>72776</v>
      </c>
      <c r="B954" s="383">
        <f t="shared" si="99"/>
        <v>0</v>
      </c>
      <c r="C954" s="384"/>
      <c r="D954" s="392">
        <f t="shared" si="100"/>
        <v>0</v>
      </c>
      <c r="E954" s="393">
        <f t="shared" si="98"/>
        <v>0</v>
      </c>
      <c r="F954" s="392">
        <f t="shared" si="101"/>
        <v>0</v>
      </c>
      <c r="G954" s="392" t="e">
        <f>IF(AND(C954&lt;&gt;"",SUM(G$33:G953)&lt;E$24),$E$24/$E$29,0)</f>
        <v>#N/A</v>
      </c>
      <c r="H954" s="392">
        <f t="shared" si="102"/>
        <v>0</v>
      </c>
      <c r="I954" s="392">
        <f t="shared" si="104"/>
        <v>0</v>
      </c>
      <c r="J954" s="364" t="str">
        <f t="shared" si="103"/>
        <v>2098–2099</v>
      </c>
      <c r="L954" s="389"/>
      <c r="N954" s="387"/>
      <c r="Q954" s="385"/>
    </row>
    <row r="955" spans="1:17" ht="20.25" customHeight="1" x14ac:dyDescent="0.2">
      <c r="A955" s="395">
        <v>72806</v>
      </c>
      <c r="B955" s="383">
        <f t="shared" si="99"/>
        <v>0</v>
      </c>
      <c r="C955" s="384"/>
      <c r="D955" s="392">
        <f t="shared" si="100"/>
        <v>0</v>
      </c>
      <c r="E955" s="393">
        <f t="shared" si="98"/>
        <v>0</v>
      </c>
      <c r="F955" s="392">
        <f t="shared" si="101"/>
        <v>0</v>
      </c>
      <c r="G955" s="392" t="e">
        <f>IF(AND(C955&lt;&gt;"",SUM(G$33:G954)&lt;E$24),$E$24/$E$29,0)</f>
        <v>#N/A</v>
      </c>
      <c r="H955" s="392">
        <f t="shared" si="102"/>
        <v>0</v>
      </c>
      <c r="I955" s="392">
        <f t="shared" si="104"/>
        <v>0</v>
      </c>
      <c r="J955" s="364" t="str">
        <f t="shared" si="103"/>
        <v>2098–2099</v>
      </c>
      <c r="L955" s="389"/>
      <c r="N955" s="387"/>
      <c r="Q955" s="385"/>
    </row>
    <row r="956" spans="1:17" ht="20.25" customHeight="1" x14ac:dyDescent="0.2">
      <c r="A956" s="395">
        <v>72837</v>
      </c>
      <c r="B956" s="383">
        <f t="shared" si="99"/>
        <v>0</v>
      </c>
      <c r="C956" s="384"/>
      <c r="D956" s="392">
        <f t="shared" si="100"/>
        <v>0</v>
      </c>
      <c r="E956" s="393">
        <f t="shared" si="98"/>
        <v>0</v>
      </c>
      <c r="F956" s="392">
        <f t="shared" si="101"/>
        <v>0</v>
      </c>
      <c r="G956" s="392" t="e">
        <f>IF(AND(C956&lt;&gt;"",SUM(G$33:G955)&lt;E$24),$E$24/$E$29,0)</f>
        <v>#N/A</v>
      </c>
      <c r="H956" s="392">
        <f t="shared" si="102"/>
        <v>0</v>
      </c>
      <c r="I956" s="392">
        <f t="shared" si="104"/>
        <v>0</v>
      </c>
      <c r="J956" s="364" t="str">
        <f t="shared" si="103"/>
        <v>2098–2099</v>
      </c>
      <c r="L956" s="389"/>
      <c r="N956" s="387"/>
      <c r="Q956" s="385"/>
    </row>
    <row r="957" spans="1:17" ht="20.25" customHeight="1" x14ac:dyDescent="0.2">
      <c r="A957" s="395">
        <v>72867</v>
      </c>
      <c r="B957" s="383">
        <f t="shared" si="99"/>
        <v>0</v>
      </c>
      <c r="C957" s="384"/>
      <c r="D957" s="392">
        <f t="shared" si="100"/>
        <v>0</v>
      </c>
      <c r="E957" s="393">
        <f t="shared" si="98"/>
        <v>0</v>
      </c>
      <c r="F957" s="392">
        <f t="shared" si="101"/>
        <v>0</v>
      </c>
      <c r="G957" s="392" t="e">
        <f>IF(AND(C957&lt;&gt;"",SUM(G$33:G956)&lt;E$24),$E$24/$E$29,0)</f>
        <v>#N/A</v>
      </c>
      <c r="H957" s="392">
        <f t="shared" si="102"/>
        <v>0</v>
      </c>
      <c r="I957" s="392">
        <f t="shared" si="104"/>
        <v>0</v>
      </c>
      <c r="J957" s="364" t="str">
        <f t="shared" si="103"/>
        <v>2099–2100</v>
      </c>
      <c r="L957" s="389"/>
      <c r="N957" s="387"/>
      <c r="Q957" s="385"/>
    </row>
    <row r="958" spans="1:17" ht="20.25" customHeight="1" x14ac:dyDescent="0.2">
      <c r="A958" s="395">
        <v>72898</v>
      </c>
      <c r="B958" s="383">
        <f t="shared" si="99"/>
        <v>0</v>
      </c>
      <c r="C958" s="384"/>
      <c r="D958" s="392">
        <f t="shared" si="100"/>
        <v>0</v>
      </c>
      <c r="E958" s="393">
        <f t="shared" si="98"/>
        <v>0</v>
      </c>
      <c r="F958" s="392">
        <f t="shared" si="101"/>
        <v>0</v>
      </c>
      <c r="G958" s="392" t="e">
        <f>IF(AND(C958&lt;&gt;"",SUM(G$33:G957)&lt;E$24),$E$24/$E$29,0)</f>
        <v>#N/A</v>
      </c>
      <c r="H958" s="392">
        <f t="shared" si="102"/>
        <v>0</v>
      </c>
      <c r="I958" s="392">
        <f t="shared" si="104"/>
        <v>0</v>
      </c>
      <c r="J958" s="364" t="str">
        <f t="shared" si="103"/>
        <v>2099–2100</v>
      </c>
      <c r="L958" s="389"/>
      <c r="N958" s="387"/>
      <c r="Q958" s="385"/>
    </row>
    <row r="959" spans="1:17" ht="20.25" customHeight="1" x14ac:dyDescent="0.2">
      <c r="A959" s="395">
        <v>72929</v>
      </c>
      <c r="B959" s="383">
        <f t="shared" si="99"/>
        <v>0</v>
      </c>
      <c r="C959" s="384"/>
      <c r="D959" s="392">
        <f t="shared" si="100"/>
        <v>0</v>
      </c>
      <c r="E959" s="393">
        <f t="shared" si="98"/>
        <v>0</v>
      </c>
      <c r="F959" s="392">
        <f t="shared" si="101"/>
        <v>0</v>
      </c>
      <c r="G959" s="392" t="e">
        <f>IF(AND(C959&lt;&gt;"",SUM(G$33:G958)&lt;E$24),$E$24/$E$29,0)</f>
        <v>#N/A</v>
      </c>
      <c r="H959" s="392">
        <f t="shared" si="102"/>
        <v>0</v>
      </c>
      <c r="I959" s="392">
        <f t="shared" si="104"/>
        <v>0</v>
      </c>
      <c r="J959" s="364" t="str">
        <f t="shared" si="103"/>
        <v>2099–2100</v>
      </c>
      <c r="L959" s="389"/>
      <c r="N959" s="387"/>
      <c r="Q959" s="385"/>
    </row>
    <row r="960" spans="1:17" ht="20.25" customHeight="1" x14ac:dyDescent="0.2">
      <c r="A960" s="395">
        <v>72959</v>
      </c>
      <c r="B960" s="383">
        <f t="shared" si="99"/>
        <v>0</v>
      </c>
      <c r="C960" s="384"/>
      <c r="D960" s="392">
        <f t="shared" si="100"/>
        <v>0</v>
      </c>
      <c r="E960" s="393">
        <f t="shared" si="98"/>
        <v>0</v>
      </c>
      <c r="F960" s="392">
        <f t="shared" si="101"/>
        <v>0</v>
      </c>
      <c r="G960" s="392" t="e">
        <f>IF(AND(C960&lt;&gt;"",SUM(G$33:G959)&lt;E$24),$E$24/$E$29,0)</f>
        <v>#N/A</v>
      </c>
      <c r="H960" s="392">
        <f t="shared" si="102"/>
        <v>0</v>
      </c>
      <c r="I960" s="392">
        <f t="shared" si="104"/>
        <v>0</v>
      </c>
      <c r="J960" s="364" t="str">
        <f t="shared" si="103"/>
        <v>2099–2100</v>
      </c>
      <c r="L960" s="389"/>
      <c r="N960" s="387"/>
      <c r="Q960" s="385"/>
    </row>
    <row r="961" spans="1:17" ht="20.25" customHeight="1" x14ac:dyDescent="0.2">
      <c r="A961" s="395">
        <v>72990</v>
      </c>
      <c r="B961" s="383">
        <f t="shared" si="99"/>
        <v>0</v>
      </c>
      <c r="C961" s="384"/>
      <c r="D961" s="392">
        <f t="shared" si="100"/>
        <v>0</v>
      </c>
      <c r="E961" s="393">
        <f t="shared" si="98"/>
        <v>0</v>
      </c>
      <c r="F961" s="392">
        <f t="shared" si="101"/>
        <v>0</v>
      </c>
      <c r="G961" s="392" t="e">
        <f>IF(AND(C961&lt;&gt;"",SUM(G$33:G960)&lt;E$24),$E$24/$E$29,0)</f>
        <v>#N/A</v>
      </c>
      <c r="H961" s="392">
        <f t="shared" si="102"/>
        <v>0</v>
      </c>
      <c r="I961" s="392">
        <f t="shared" si="104"/>
        <v>0</v>
      </c>
      <c r="J961" s="364" t="str">
        <f t="shared" si="103"/>
        <v>2099–2100</v>
      </c>
      <c r="L961" s="389"/>
      <c r="N961" s="387"/>
      <c r="Q961" s="385"/>
    </row>
    <row r="962" spans="1:17" ht="20.25" customHeight="1" x14ac:dyDescent="0.2">
      <c r="A962" s="395">
        <v>73020</v>
      </c>
      <c r="B962" s="383">
        <f t="shared" si="99"/>
        <v>0</v>
      </c>
      <c r="C962" s="384"/>
      <c r="D962" s="392">
        <f t="shared" si="100"/>
        <v>0</v>
      </c>
      <c r="E962" s="393">
        <f t="shared" si="98"/>
        <v>0</v>
      </c>
      <c r="F962" s="392">
        <f t="shared" si="101"/>
        <v>0</v>
      </c>
      <c r="G962" s="392" t="e">
        <f>IF(AND(C962&lt;&gt;"",SUM(G$33:G961)&lt;E$24),$E$24/$E$29,0)</f>
        <v>#N/A</v>
      </c>
      <c r="H962" s="392">
        <f t="shared" si="102"/>
        <v>0</v>
      </c>
      <c r="I962" s="392">
        <f t="shared" si="104"/>
        <v>0</v>
      </c>
      <c r="J962" s="364" t="str">
        <f t="shared" si="103"/>
        <v>2099–2100</v>
      </c>
      <c r="L962" s="389"/>
      <c r="N962" s="387"/>
      <c r="Q962" s="385"/>
    </row>
    <row r="963" spans="1:17" ht="20.25" customHeight="1" x14ac:dyDescent="0.2">
      <c r="A963" s="395">
        <v>73051</v>
      </c>
      <c r="B963" s="383">
        <f t="shared" si="99"/>
        <v>0</v>
      </c>
      <c r="C963" s="384"/>
      <c r="D963" s="392">
        <f t="shared" si="100"/>
        <v>0</v>
      </c>
      <c r="E963" s="393">
        <f t="shared" si="98"/>
        <v>0</v>
      </c>
      <c r="F963" s="392">
        <f t="shared" si="101"/>
        <v>0</v>
      </c>
      <c r="G963" s="392" t="e">
        <f>IF(AND(C963&lt;&gt;"",SUM(G$33:G962)&lt;E$24),$E$24/$E$29,0)</f>
        <v>#N/A</v>
      </c>
      <c r="H963" s="392">
        <f t="shared" si="102"/>
        <v>0</v>
      </c>
      <c r="I963" s="392">
        <f t="shared" si="104"/>
        <v>0</v>
      </c>
      <c r="J963" s="364" t="str">
        <f t="shared" si="103"/>
        <v>2099–2100</v>
      </c>
      <c r="L963" s="389"/>
      <c r="N963" s="387"/>
      <c r="Q963" s="385"/>
    </row>
    <row r="964" spans="1:17" ht="20.25" customHeight="1" x14ac:dyDescent="0.2">
      <c r="A964" s="395">
        <v>73082</v>
      </c>
      <c r="B964" s="383">
        <f t="shared" si="99"/>
        <v>0</v>
      </c>
      <c r="C964" s="384"/>
      <c r="D964" s="392">
        <f t="shared" si="100"/>
        <v>0</v>
      </c>
      <c r="E964" s="393">
        <f t="shared" si="98"/>
        <v>0</v>
      </c>
      <c r="F964" s="392">
        <f t="shared" si="101"/>
        <v>0</v>
      </c>
      <c r="G964" s="392" t="e">
        <f>IF(AND(C964&lt;&gt;"",SUM(G$33:G963)&lt;E$24),$E$24/$E$29,0)</f>
        <v>#N/A</v>
      </c>
      <c r="H964" s="392">
        <f t="shared" si="102"/>
        <v>0</v>
      </c>
      <c r="I964" s="392">
        <f t="shared" si="104"/>
        <v>0</v>
      </c>
      <c r="J964" s="364" t="str">
        <f t="shared" si="103"/>
        <v>2099–2100</v>
      </c>
      <c r="L964" s="389"/>
      <c r="N964" s="387"/>
      <c r="Q964" s="385"/>
    </row>
    <row r="965" spans="1:17" ht="20.25" customHeight="1" x14ac:dyDescent="0.2">
      <c r="A965" s="395">
        <v>73110</v>
      </c>
      <c r="B965" s="383">
        <f t="shared" si="99"/>
        <v>0</v>
      </c>
      <c r="C965" s="384"/>
      <c r="D965" s="392">
        <f t="shared" si="100"/>
        <v>0</v>
      </c>
      <c r="E965" s="393">
        <f t="shared" si="98"/>
        <v>0</v>
      </c>
      <c r="F965" s="392">
        <f t="shared" si="101"/>
        <v>0</v>
      </c>
      <c r="G965" s="392" t="e">
        <f>IF(AND(C965&lt;&gt;"",SUM(G$33:G964)&lt;E$24),$E$24/$E$29,0)</f>
        <v>#N/A</v>
      </c>
      <c r="H965" s="392">
        <f t="shared" si="102"/>
        <v>0</v>
      </c>
      <c r="I965" s="392">
        <f t="shared" si="104"/>
        <v>0</v>
      </c>
      <c r="J965" s="364" t="str">
        <f t="shared" si="103"/>
        <v>2099–2100</v>
      </c>
      <c r="L965" s="389"/>
      <c r="N965" s="387"/>
      <c r="Q965" s="385"/>
    </row>
    <row r="966" spans="1:17" ht="20.25" customHeight="1" x14ac:dyDescent="0.2">
      <c r="A966" s="395">
        <v>73141</v>
      </c>
      <c r="B966" s="383">
        <f t="shared" si="99"/>
        <v>0</v>
      </c>
      <c r="C966" s="384"/>
      <c r="D966" s="392">
        <f t="shared" si="100"/>
        <v>0</v>
      </c>
      <c r="E966" s="393">
        <f t="shared" si="98"/>
        <v>0</v>
      </c>
      <c r="F966" s="392">
        <f t="shared" si="101"/>
        <v>0</v>
      </c>
      <c r="G966" s="392" t="e">
        <f>IF(AND(C966&lt;&gt;"",SUM(G$33:G965)&lt;E$24),$E$24/$E$29,0)</f>
        <v>#N/A</v>
      </c>
      <c r="H966" s="392">
        <f t="shared" si="102"/>
        <v>0</v>
      </c>
      <c r="I966" s="392">
        <f t="shared" si="104"/>
        <v>0</v>
      </c>
      <c r="J966" s="364" t="str">
        <f t="shared" si="103"/>
        <v>2099–2100</v>
      </c>
      <c r="L966" s="389"/>
      <c r="N966" s="387"/>
      <c r="Q966" s="385"/>
    </row>
    <row r="967" spans="1:17" ht="20.25" customHeight="1" x14ac:dyDescent="0.2">
      <c r="A967" s="395">
        <v>73171</v>
      </c>
      <c r="B967" s="383">
        <f t="shared" si="99"/>
        <v>0</v>
      </c>
      <c r="C967" s="384"/>
      <c r="D967" s="392">
        <f t="shared" si="100"/>
        <v>0</v>
      </c>
      <c r="E967" s="393">
        <f t="shared" si="98"/>
        <v>0</v>
      </c>
      <c r="F967" s="392">
        <f t="shared" si="101"/>
        <v>0</v>
      </c>
      <c r="G967" s="392" t="e">
        <f>IF(AND(C967&lt;&gt;"",SUM(G$33:G966)&lt;E$24),$E$24/$E$29,0)</f>
        <v>#N/A</v>
      </c>
      <c r="H967" s="392">
        <f t="shared" si="102"/>
        <v>0</v>
      </c>
      <c r="I967" s="392">
        <f t="shared" si="104"/>
        <v>0</v>
      </c>
      <c r="J967" s="364" t="str">
        <f t="shared" si="103"/>
        <v>2099–2100</v>
      </c>
      <c r="L967" s="389"/>
      <c r="N967" s="387"/>
      <c r="Q967" s="385"/>
    </row>
    <row r="968" spans="1:17" ht="20.25" customHeight="1" x14ac:dyDescent="0.2">
      <c r="A968" s="395">
        <v>73202</v>
      </c>
      <c r="B968" s="383">
        <f t="shared" si="99"/>
        <v>0</v>
      </c>
      <c r="C968" s="384"/>
      <c r="D968" s="392">
        <f t="shared" si="100"/>
        <v>0</v>
      </c>
      <c r="E968" s="393">
        <f t="shared" si="98"/>
        <v>0</v>
      </c>
      <c r="F968" s="392">
        <f t="shared" si="101"/>
        <v>0</v>
      </c>
      <c r="G968" s="392" t="e">
        <f>IF(AND(C968&lt;&gt;"",SUM(G$33:G967)&lt;E$24),$E$24/$E$29,0)</f>
        <v>#N/A</v>
      </c>
      <c r="H968" s="392">
        <f t="shared" si="102"/>
        <v>0</v>
      </c>
      <c r="I968" s="392">
        <f t="shared" si="104"/>
        <v>0</v>
      </c>
      <c r="J968" s="364" t="str">
        <f t="shared" si="103"/>
        <v>2099–2100</v>
      </c>
      <c r="L968" s="389"/>
      <c r="N968" s="387"/>
      <c r="Q968" s="385"/>
    </row>
    <row r="969" spans="1:17" ht="20.25" customHeight="1" x14ac:dyDescent="0.2">
      <c r="A969" s="395">
        <v>73232</v>
      </c>
      <c r="B969" s="383">
        <f t="shared" si="99"/>
        <v>0</v>
      </c>
      <c r="C969" s="384"/>
      <c r="D969" s="392">
        <f t="shared" si="100"/>
        <v>0</v>
      </c>
      <c r="E969" s="393">
        <f t="shared" si="98"/>
        <v>0</v>
      </c>
      <c r="F969" s="392">
        <f t="shared" si="101"/>
        <v>0</v>
      </c>
      <c r="G969" s="392" t="e">
        <f>IF(AND(C969&lt;&gt;"",SUM(G$33:G968)&lt;E$24),$E$24/$E$29,0)</f>
        <v>#N/A</v>
      </c>
      <c r="H969" s="392">
        <f t="shared" si="102"/>
        <v>0</v>
      </c>
      <c r="I969" s="392">
        <f t="shared" si="104"/>
        <v>0</v>
      </c>
      <c r="J969" s="364" t="str">
        <f t="shared" si="103"/>
        <v>2100–2101</v>
      </c>
      <c r="L969" s="389"/>
      <c r="N969" s="387"/>
      <c r="Q969" s="385"/>
    </row>
    <row r="970" spans="1:17" ht="20.25" customHeight="1" x14ac:dyDescent="0.2">
      <c r="A970" s="395">
        <v>73263</v>
      </c>
      <c r="B970" s="383">
        <f t="shared" si="99"/>
        <v>0</v>
      </c>
      <c r="C970" s="384"/>
      <c r="D970" s="392">
        <f t="shared" si="100"/>
        <v>0</v>
      </c>
      <c r="E970" s="393">
        <f t="shared" si="98"/>
        <v>0</v>
      </c>
      <c r="F970" s="392">
        <f t="shared" si="101"/>
        <v>0</v>
      </c>
      <c r="G970" s="392" t="e">
        <f>IF(AND(C970&lt;&gt;"",SUM(G$33:G969)&lt;E$24),$E$24/$E$29,0)</f>
        <v>#N/A</v>
      </c>
      <c r="H970" s="392">
        <f t="shared" si="102"/>
        <v>0</v>
      </c>
      <c r="I970" s="392">
        <f t="shared" si="104"/>
        <v>0</v>
      </c>
      <c r="J970" s="364" t="str">
        <f t="shared" si="103"/>
        <v>2100–2101</v>
      </c>
      <c r="L970" s="389"/>
      <c r="N970" s="387"/>
      <c r="Q970" s="385"/>
    </row>
    <row r="971" spans="1:17" ht="20.25" customHeight="1" x14ac:dyDescent="0.2">
      <c r="A971" s="395">
        <v>73294</v>
      </c>
      <c r="B971" s="383">
        <f t="shared" si="99"/>
        <v>0</v>
      </c>
      <c r="C971" s="384"/>
      <c r="D971" s="392">
        <f t="shared" si="100"/>
        <v>0</v>
      </c>
      <c r="E971" s="393">
        <f t="shared" si="98"/>
        <v>0</v>
      </c>
      <c r="F971" s="392">
        <f t="shared" si="101"/>
        <v>0</v>
      </c>
      <c r="G971" s="392" t="e">
        <f>IF(AND(C971&lt;&gt;"",SUM(G$33:G970)&lt;E$24),$E$24/$E$29,0)</f>
        <v>#N/A</v>
      </c>
      <c r="H971" s="392">
        <f t="shared" si="102"/>
        <v>0</v>
      </c>
      <c r="I971" s="392">
        <f t="shared" si="104"/>
        <v>0</v>
      </c>
      <c r="J971" s="364" t="str">
        <f t="shared" si="103"/>
        <v>2100–2101</v>
      </c>
      <c r="L971" s="389"/>
      <c r="N971" s="387"/>
      <c r="Q971" s="385"/>
    </row>
    <row r="972" spans="1:17" ht="20.25" customHeight="1" x14ac:dyDescent="0.2">
      <c r="A972" s="395">
        <v>73324</v>
      </c>
      <c r="B972" s="383">
        <f t="shared" si="99"/>
        <v>0</v>
      </c>
      <c r="C972" s="384"/>
      <c r="D972" s="392">
        <f t="shared" si="100"/>
        <v>0</v>
      </c>
      <c r="E972" s="393">
        <f t="shared" si="98"/>
        <v>0</v>
      </c>
      <c r="F972" s="392">
        <f t="shared" si="101"/>
        <v>0</v>
      </c>
      <c r="G972" s="392" t="e">
        <f>IF(AND(C972&lt;&gt;"",SUM(G$33:G971)&lt;E$24),$E$24/$E$29,0)</f>
        <v>#N/A</v>
      </c>
      <c r="H972" s="392">
        <f t="shared" si="102"/>
        <v>0</v>
      </c>
      <c r="I972" s="392">
        <f t="shared" si="104"/>
        <v>0</v>
      </c>
      <c r="J972" s="364" t="str">
        <f t="shared" si="103"/>
        <v>2100–2101</v>
      </c>
      <c r="L972" s="389"/>
      <c r="N972" s="387"/>
      <c r="Q972" s="385"/>
    </row>
    <row r="973" spans="1:17" ht="20.25" customHeight="1" x14ac:dyDescent="0.2">
      <c r="A973" s="395">
        <v>73355</v>
      </c>
      <c r="B973" s="383">
        <f t="shared" si="99"/>
        <v>0</v>
      </c>
      <c r="C973" s="384"/>
      <c r="D973" s="392">
        <f t="shared" si="100"/>
        <v>0</v>
      </c>
      <c r="E973" s="393">
        <f t="shared" si="98"/>
        <v>0</v>
      </c>
      <c r="F973" s="392">
        <f t="shared" si="101"/>
        <v>0</v>
      </c>
      <c r="G973" s="392" t="e">
        <f>IF(AND(C973&lt;&gt;"",SUM(G$33:G972)&lt;E$24),$E$24/$E$29,0)</f>
        <v>#N/A</v>
      </c>
      <c r="H973" s="392">
        <f t="shared" si="102"/>
        <v>0</v>
      </c>
      <c r="I973" s="392">
        <f t="shared" si="104"/>
        <v>0</v>
      </c>
      <c r="J973" s="364" t="str">
        <f t="shared" si="103"/>
        <v>2100–2101</v>
      </c>
      <c r="L973" s="389"/>
      <c r="N973" s="387"/>
      <c r="Q973" s="385"/>
    </row>
    <row r="974" spans="1:17" ht="20.25" customHeight="1" x14ac:dyDescent="0.2">
      <c r="A974" s="395">
        <v>73385</v>
      </c>
      <c r="B974" s="383">
        <f t="shared" si="99"/>
        <v>0</v>
      </c>
      <c r="C974" s="384"/>
      <c r="D974" s="392">
        <f t="shared" si="100"/>
        <v>0</v>
      </c>
      <c r="E974" s="393">
        <f t="shared" si="98"/>
        <v>0</v>
      </c>
      <c r="F974" s="392">
        <f t="shared" si="101"/>
        <v>0</v>
      </c>
      <c r="G974" s="392" t="e">
        <f>IF(AND(C974&lt;&gt;"",SUM(G$33:G973)&lt;E$24),$E$24/$E$29,0)</f>
        <v>#N/A</v>
      </c>
      <c r="H974" s="392">
        <f t="shared" si="102"/>
        <v>0</v>
      </c>
      <c r="I974" s="392">
        <f t="shared" si="104"/>
        <v>0</v>
      </c>
      <c r="J974" s="364" t="str">
        <f t="shared" si="103"/>
        <v>2100–2101</v>
      </c>
      <c r="L974" s="389"/>
      <c r="N974" s="387"/>
      <c r="Q974" s="385"/>
    </row>
    <row r="975" spans="1:17" ht="20.25" customHeight="1" x14ac:dyDescent="0.2">
      <c r="A975" s="395">
        <v>73416</v>
      </c>
      <c r="B975" s="383">
        <f t="shared" si="99"/>
        <v>0</v>
      </c>
      <c r="C975" s="384"/>
      <c r="D975" s="392">
        <f t="shared" si="100"/>
        <v>0</v>
      </c>
      <c r="E975" s="393">
        <f t="shared" si="98"/>
        <v>0</v>
      </c>
      <c r="F975" s="392">
        <f t="shared" si="101"/>
        <v>0</v>
      </c>
      <c r="G975" s="392" t="e">
        <f>IF(AND(C975&lt;&gt;"",SUM(G$33:G974)&lt;E$24),$E$24/$E$29,0)</f>
        <v>#N/A</v>
      </c>
      <c r="H975" s="392">
        <f t="shared" si="102"/>
        <v>0</v>
      </c>
      <c r="I975" s="392">
        <f t="shared" si="104"/>
        <v>0</v>
      </c>
      <c r="J975" s="364" t="str">
        <f t="shared" si="103"/>
        <v>2100–2101</v>
      </c>
      <c r="L975" s="389"/>
      <c r="N975" s="387"/>
      <c r="Q975" s="385"/>
    </row>
    <row r="976" spans="1:17" ht="20.25" customHeight="1" x14ac:dyDescent="0.2">
      <c r="A976" s="395">
        <v>73447</v>
      </c>
      <c r="B976" s="383">
        <f t="shared" si="99"/>
        <v>0</v>
      </c>
      <c r="C976" s="384"/>
      <c r="D976" s="392">
        <f t="shared" si="100"/>
        <v>0</v>
      </c>
      <c r="E976" s="393">
        <f t="shared" si="98"/>
        <v>0</v>
      </c>
      <c r="F976" s="392">
        <f t="shared" si="101"/>
        <v>0</v>
      </c>
      <c r="G976" s="392" t="e">
        <f>IF(AND(C976&lt;&gt;"",SUM(G$33:G975)&lt;E$24),$E$24/$E$29,0)</f>
        <v>#N/A</v>
      </c>
      <c r="H976" s="392">
        <f t="shared" si="102"/>
        <v>0</v>
      </c>
      <c r="I976" s="392">
        <f t="shared" si="104"/>
        <v>0</v>
      </c>
      <c r="J976" s="364" t="str">
        <f t="shared" si="103"/>
        <v>2100–2101</v>
      </c>
      <c r="L976" s="389"/>
      <c r="N976" s="387"/>
      <c r="Q976" s="385"/>
    </row>
    <row r="977" spans="1:17" ht="20.25" customHeight="1" x14ac:dyDescent="0.2">
      <c r="A977" s="395">
        <v>73475</v>
      </c>
      <c r="B977" s="383">
        <f t="shared" si="99"/>
        <v>0</v>
      </c>
      <c r="C977" s="384"/>
      <c r="D977" s="392">
        <f t="shared" si="100"/>
        <v>0</v>
      </c>
      <c r="E977" s="393">
        <f t="shared" si="98"/>
        <v>0</v>
      </c>
      <c r="F977" s="392">
        <f t="shared" si="101"/>
        <v>0</v>
      </c>
      <c r="G977" s="392" t="e">
        <f>IF(AND(C977&lt;&gt;"",SUM(G$33:G976)&lt;E$24),$E$24/$E$29,0)</f>
        <v>#N/A</v>
      </c>
      <c r="H977" s="392">
        <f t="shared" si="102"/>
        <v>0</v>
      </c>
      <c r="I977" s="392">
        <f t="shared" si="104"/>
        <v>0</v>
      </c>
      <c r="J977" s="364" t="str">
        <f t="shared" si="103"/>
        <v>2100–2101</v>
      </c>
      <c r="L977" s="389"/>
      <c r="N977" s="387"/>
      <c r="Q977" s="385"/>
    </row>
    <row r="978" spans="1:17" ht="20.25" customHeight="1" x14ac:dyDescent="0.2">
      <c r="A978" s="395">
        <v>73506</v>
      </c>
      <c r="B978" s="383">
        <f t="shared" si="99"/>
        <v>0</v>
      </c>
      <c r="C978" s="384"/>
      <c r="D978" s="392">
        <f t="shared" si="100"/>
        <v>0</v>
      </c>
      <c r="E978" s="393">
        <f t="shared" si="98"/>
        <v>0</v>
      </c>
      <c r="F978" s="392">
        <f t="shared" si="101"/>
        <v>0</v>
      </c>
      <c r="G978" s="392" t="e">
        <f>IF(AND(C978&lt;&gt;"",SUM(G$33:G977)&lt;E$24),$E$24/$E$29,0)</f>
        <v>#N/A</v>
      </c>
      <c r="H978" s="392">
        <f t="shared" si="102"/>
        <v>0</v>
      </c>
      <c r="I978" s="392">
        <f t="shared" si="104"/>
        <v>0</v>
      </c>
      <c r="J978" s="364" t="str">
        <f t="shared" si="103"/>
        <v>2100–2101</v>
      </c>
      <c r="L978" s="389"/>
      <c r="N978" s="387"/>
      <c r="Q978" s="385"/>
    </row>
    <row r="979" spans="1:17" ht="20.25" customHeight="1" x14ac:dyDescent="0.2">
      <c r="A979" s="395">
        <v>73536</v>
      </c>
      <c r="B979" s="383">
        <f t="shared" si="99"/>
        <v>0</v>
      </c>
      <c r="C979" s="384"/>
      <c r="D979" s="392">
        <f t="shared" si="100"/>
        <v>0</v>
      </c>
      <c r="E979" s="393">
        <f t="shared" si="98"/>
        <v>0</v>
      </c>
      <c r="F979" s="392">
        <f t="shared" si="101"/>
        <v>0</v>
      </c>
      <c r="G979" s="392" t="e">
        <f>IF(AND(C979&lt;&gt;"",SUM(G$33:G978)&lt;E$24),$E$24/$E$29,0)</f>
        <v>#N/A</v>
      </c>
      <c r="H979" s="392">
        <f t="shared" si="102"/>
        <v>0</v>
      </c>
      <c r="I979" s="392">
        <f t="shared" si="104"/>
        <v>0</v>
      </c>
      <c r="J979" s="364" t="str">
        <f t="shared" si="103"/>
        <v>2100–2101</v>
      </c>
      <c r="L979" s="389"/>
      <c r="N979" s="387"/>
      <c r="Q979" s="385"/>
    </row>
    <row r="980" spans="1:17" ht="20.25" customHeight="1" x14ac:dyDescent="0.2">
      <c r="A980" s="395">
        <v>73567</v>
      </c>
      <c r="B980" s="383">
        <f t="shared" si="99"/>
        <v>0</v>
      </c>
      <c r="C980" s="384"/>
      <c r="D980" s="392">
        <f t="shared" si="100"/>
        <v>0</v>
      </c>
      <c r="E980" s="393">
        <f t="shared" si="98"/>
        <v>0</v>
      </c>
      <c r="F980" s="392">
        <f t="shared" si="101"/>
        <v>0</v>
      </c>
      <c r="G980" s="392" t="e">
        <f>IF(AND(C980&lt;&gt;"",SUM(G$33:G979)&lt;E$24),$E$24/$E$29,0)</f>
        <v>#N/A</v>
      </c>
      <c r="H980" s="392">
        <f t="shared" si="102"/>
        <v>0</v>
      </c>
      <c r="I980" s="392">
        <f t="shared" si="104"/>
        <v>0</v>
      </c>
      <c r="J980" s="364" t="str">
        <f t="shared" si="103"/>
        <v>2100–2101</v>
      </c>
      <c r="L980" s="389"/>
      <c r="N980" s="387"/>
      <c r="Q980" s="385"/>
    </row>
    <row r="981" spans="1:17" ht="20.25" customHeight="1" x14ac:dyDescent="0.2">
      <c r="A981" s="395">
        <v>73597</v>
      </c>
      <c r="B981" s="383">
        <f t="shared" si="99"/>
        <v>0</v>
      </c>
      <c r="C981" s="384"/>
      <c r="D981" s="392">
        <f t="shared" si="100"/>
        <v>0</v>
      </c>
      <c r="E981" s="393">
        <f t="shared" si="98"/>
        <v>0</v>
      </c>
      <c r="F981" s="392">
        <f t="shared" si="101"/>
        <v>0</v>
      </c>
      <c r="G981" s="392" t="e">
        <f>IF(AND(C981&lt;&gt;"",SUM(G$33:G980)&lt;E$24),$E$24/$E$29,0)</f>
        <v>#N/A</v>
      </c>
      <c r="H981" s="392">
        <f t="shared" si="102"/>
        <v>0</v>
      </c>
      <c r="I981" s="392">
        <f t="shared" si="104"/>
        <v>0</v>
      </c>
      <c r="J981" s="364" t="str">
        <f t="shared" si="103"/>
        <v>2101–2102</v>
      </c>
      <c r="L981" s="389"/>
      <c r="N981" s="387"/>
      <c r="Q981" s="385"/>
    </row>
    <row r="982" spans="1:17" ht="20.25" customHeight="1" x14ac:dyDescent="0.2">
      <c r="A982" s="395">
        <v>73628</v>
      </c>
      <c r="B982" s="383">
        <f t="shared" si="99"/>
        <v>0</v>
      </c>
      <c r="C982" s="384"/>
      <c r="D982" s="392">
        <f t="shared" si="100"/>
        <v>0</v>
      </c>
      <c r="E982" s="393">
        <f t="shared" si="98"/>
        <v>0</v>
      </c>
      <c r="F982" s="392">
        <f t="shared" si="101"/>
        <v>0</v>
      </c>
      <c r="G982" s="392" t="e">
        <f>IF(AND(C982&lt;&gt;"",SUM(G$33:G981)&lt;E$24),$E$24/$E$29,0)</f>
        <v>#N/A</v>
      </c>
      <c r="H982" s="392">
        <f t="shared" si="102"/>
        <v>0</v>
      </c>
      <c r="I982" s="392">
        <f t="shared" si="104"/>
        <v>0</v>
      </c>
      <c r="J982" s="364" t="str">
        <f t="shared" si="103"/>
        <v>2101–2102</v>
      </c>
      <c r="L982" s="389"/>
      <c r="N982" s="387"/>
      <c r="Q982" s="385"/>
    </row>
    <row r="983" spans="1:17" ht="20.25" customHeight="1" x14ac:dyDescent="0.2">
      <c r="A983" s="395">
        <v>73659</v>
      </c>
      <c r="B983" s="383">
        <f t="shared" si="99"/>
        <v>0</v>
      </c>
      <c r="C983" s="384"/>
      <c r="D983" s="392">
        <f t="shared" si="100"/>
        <v>0</v>
      </c>
      <c r="E983" s="393">
        <f t="shared" si="98"/>
        <v>0</v>
      </c>
      <c r="F983" s="392">
        <f t="shared" si="101"/>
        <v>0</v>
      </c>
      <c r="G983" s="392" t="e">
        <f>IF(AND(C983&lt;&gt;"",SUM(G$33:G982)&lt;E$24),$E$24/$E$29,0)</f>
        <v>#N/A</v>
      </c>
      <c r="H983" s="392">
        <f t="shared" si="102"/>
        <v>0</v>
      </c>
      <c r="I983" s="392">
        <f t="shared" si="104"/>
        <v>0</v>
      </c>
      <c r="J983" s="364" t="str">
        <f t="shared" si="103"/>
        <v>2101–2102</v>
      </c>
      <c r="L983" s="389"/>
      <c r="N983" s="387"/>
      <c r="Q983" s="385"/>
    </row>
    <row r="984" spans="1:17" ht="20.25" customHeight="1" x14ac:dyDescent="0.2">
      <c r="A984" s="395">
        <v>73689</v>
      </c>
      <c r="B984" s="383">
        <f t="shared" si="99"/>
        <v>0</v>
      </c>
      <c r="C984" s="384"/>
      <c r="D984" s="392">
        <f t="shared" si="100"/>
        <v>0</v>
      </c>
      <c r="E984" s="393">
        <f t="shared" si="98"/>
        <v>0</v>
      </c>
      <c r="F984" s="392">
        <f t="shared" si="101"/>
        <v>0</v>
      </c>
      <c r="G984" s="392" t="e">
        <f>IF(AND(C984&lt;&gt;"",SUM(G$33:G983)&lt;E$24),$E$24/$E$29,0)</f>
        <v>#N/A</v>
      </c>
      <c r="H984" s="392">
        <f t="shared" si="102"/>
        <v>0</v>
      </c>
      <c r="I984" s="392">
        <f t="shared" si="104"/>
        <v>0</v>
      </c>
      <c r="J984" s="364" t="str">
        <f t="shared" si="103"/>
        <v>2101–2102</v>
      </c>
      <c r="L984" s="389"/>
      <c r="N984" s="387"/>
      <c r="Q984" s="385"/>
    </row>
    <row r="985" spans="1:17" ht="20.25" customHeight="1" x14ac:dyDescent="0.2">
      <c r="A985" s="395">
        <v>73720</v>
      </c>
      <c r="B985" s="383">
        <f t="shared" si="99"/>
        <v>0</v>
      </c>
      <c r="C985" s="384"/>
      <c r="D985" s="392">
        <f t="shared" si="100"/>
        <v>0</v>
      </c>
      <c r="E985" s="393">
        <f t="shared" si="98"/>
        <v>0</v>
      </c>
      <c r="F985" s="392">
        <f t="shared" si="101"/>
        <v>0</v>
      </c>
      <c r="G985" s="392" t="e">
        <f>IF(AND(C985&lt;&gt;"",SUM(G$33:G984)&lt;E$24),$E$24/$E$29,0)</f>
        <v>#N/A</v>
      </c>
      <c r="H985" s="392">
        <f t="shared" si="102"/>
        <v>0</v>
      </c>
      <c r="I985" s="392">
        <f t="shared" si="104"/>
        <v>0</v>
      </c>
      <c r="J985" s="364" t="str">
        <f t="shared" si="103"/>
        <v>2101–2102</v>
      </c>
      <c r="L985" s="389"/>
      <c r="N985" s="387"/>
      <c r="Q985" s="385"/>
    </row>
    <row r="986" spans="1:17" ht="20.25" customHeight="1" x14ac:dyDescent="0.2">
      <c r="A986" s="395">
        <v>73750</v>
      </c>
      <c r="B986" s="383">
        <f t="shared" si="99"/>
        <v>0</v>
      </c>
      <c r="C986" s="384"/>
      <c r="D986" s="392">
        <f t="shared" si="100"/>
        <v>0</v>
      </c>
      <c r="E986" s="393">
        <f t="shared" si="98"/>
        <v>0</v>
      </c>
      <c r="F986" s="392">
        <f t="shared" si="101"/>
        <v>0</v>
      </c>
      <c r="G986" s="392" t="e">
        <f>IF(AND(C986&lt;&gt;"",SUM(G$33:G985)&lt;E$24),$E$24/$E$29,0)</f>
        <v>#N/A</v>
      </c>
      <c r="H986" s="392">
        <f t="shared" si="102"/>
        <v>0</v>
      </c>
      <c r="I986" s="392">
        <f t="shared" si="104"/>
        <v>0</v>
      </c>
      <c r="J986" s="364" t="str">
        <f t="shared" si="103"/>
        <v>2101–2102</v>
      </c>
      <c r="L986" s="389"/>
      <c r="N986" s="387"/>
      <c r="Q986" s="385"/>
    </row>
    <row r="987" spans="1:17" ht="20.25" customHeight="1" x14ac:dyDescent="0.2">
      <c r="A987" s="395">
        <v>73781</v>
      </c>
      <c r="B987" s="383">
        <f t="shared" si="99"/>
        <v>0</v>
      </c>
      <c r="C987" s="384"/>
      <c r="D987" s="392">
        <f t="shared" si="100"/>
        <v>0</v>
      </c>
      <c r="E987" s="393">
        <f t="shared" si="98"/>
        <v>0</v>
      </c>
      <c r="F987" s="392">
        <f t="shared" si="101"/>
        <v>0</v>
      </c>
      <c r="G987" s="392" t="e">
        <f>IF(AND(C987&lt;&gt;"",SUM(G$33:G986)&lt;E$24),$E$24/$E$29,0)</f>
        <v>#N/A</v>
      </c>
      <c r="H987" s="392">
        <f t="shared" si="102"/>
        <v>0</v>
      </c>
      <c r="I987" s="392">
        <f t="shared" si="104"/>
        <v>0</v>
      </c>
      <c r="J987" s="364" t="str">
        <f t="shared" si="103"/>
        <v>2101–2102</v>
      </c>
      <c r="L987" s="389"/>
      <c r="N987" s="387"/>
      <c r="Q987" s="385"/>
    </row>
    <row r="988" spans="1:17" ht="20.25" customHeight="1" x14ac:dyDescent="0.2">
      <c r="A988" s="395">
        <v>73812</v>
      </c>
      <c r="B988" s="383">
        <f t="shared" si="99"/>
        <v>0</v>
      </c>
      <c r="C988" s="384"/>
      <c r="D988" s="392">
        <f t="shared" si="100"/>
        <v>0</v>
      </c>
      <c r="E988" s="393">
        <f t="shared" si="98"/>
        <v>0</v>
      </c>
      <c r="F988" s="392">
        <f t="shared" si="101"/>
        <v>0</v>
      </c>
      <c r="G988" s="392" t="e">
        <f>IF(AND(C988&lt;&gt;"",SUM(G$33:G987)&lt;E$24),$E$24/$E$29,0)</f>
        <v>#N/A</v>
      </c>
      <c r="H988" s="392">
        <f t="shared" si="102"/>
        <v>0</v>
      </c>
      <c r="I988" s="392">
        <f t="shared" si="104"/>
        <v>0</v>
      </c>
      <c r="J988" s="364" t="str">
        <f t="shared" si="103"/>
        <v>2101–2102</v>
      </c>
      <c r="L988" s="389"/>
      <c r="N988" s="387"/>
      <c r="Q988" s="385"/>
    </row>
    <row r="989" spans="1:17" ht="20.25" customHeight="1" x14ac:dyDescent="0.2">
      <c r="A989" s="395">
        <v>73840</v>
      </c>
      <c r="B989" s="383">
        <f t="shared" si="99"/>
        <v>0</v>
      </c>
      <c r="C989" s="384"/>
      <c r="D989" s="392">
        <f t="shared" si="100"/>
        <v>0</v>
      </c>
      <c r="E989" s="393">
        <f t="shared" si="98"/>
        <v>0</v>
      </c>
      <c r="F989" s="392">
        <f t="shared" si="101"/>
        <v>0</v>
      </c>
      <c r="G989" s="392" t="e">
        <f>IF(AND(C989&lt;&gt;"",SUM(G$33:G988)&lt;E$24),$E$24/$E$29,0)</f>
        <v>#N/A</v>
      </c>
      <c r="H989" s="392">
        <f t="shared" si="102"/>
        <v>0</v>
      </c>
      <c r="I989" s="392">
        <f t="shared" si="104"/>
        <v>0</v>
      </c>
      <c r="J989" s="364" t="str">
        <f t="shared" si="103"/>
        <v>2101–2102</v>
      </c>
      <c r="L989" s="389"/>
      <c r="N989" s="387"/>
      <c r="Q989" s="385"/>
    </row>
    <row r="990" spans="1:17" ht="20.25" customHeight="1" x14ac:dyDescent="0.2">
      <c r="A990" s="395">
        <v>73871</v>
      </c>
      <c r="B990" s="383">
        <f t="shared" si="99"/>
        <v>0</v>
      </c>
      <c r="C990" s="384"/>
      <c r="D990" s="392">
        <f t="shared" si="100"/>
        <v>0</v>
      </c>
      <c r="E990" s="393">
        <f t="shared" si="98"/>
        <v>0</v>
      </c>
      <c r="F990" s="392">
        <f t="shared" si="101"/>
        <v>0</v>
      </c>
      <c r="G990" s="392" t="e">
        <f>IF(AND(C990&lt;&gt;"",SUM(G$33:G989)&lt;E$24),$E$24/$E$29,0)</f>
        <v>#N/A</v>
      </c>
      <c r="H990" s="392">
        <f t="shared" si="102"/>
        <v>0</v>
      </c>
      <c r="I990" s="392">
        <f t="shared" si="104"/>
        <v>0</v>
      </c>
      <c r="J990" s="364" t="str">
        <f t="shared" si="103"/>
        <v>2101–2102</v>
      </c>
      <c r="L990" s="389"/>
      <c r="N990" s="387"/>
      <c r="Q990" s="385"/>
    </row>
    <row r="991" spans="1:17" ht="20.25" customHeight="1" x14ac:dyDescent="0.2">
      <c r="A991" s="395">
        <v>73901</v>
      </c>
      <c r="B991" s="383">
        <f t="shared" si="99"/>
        <v>0</v>
      </c>
      <c r="C991" s="384"/>
      <c r="D991" s="392">
        <f t="shared" si="100"/>
        <v>0</v>
      </c>
      <c r="E991" s="393">
        <f t="shared" si="98"/>
        <v>0</v>
      </c>
      <c r="F991" s="392">
        <f t="shared" si="101"/>
        <v>0</v>
      </c>
      <c r="G991" s="392" t="e">
        <f>IF(AND(C991&lt;&gt;"",SUM(G$33:G990)&lt;E$24),$E$24/$E$29,0)</f>
        <v>#N/A</v>
      </c>
      <c r="H991" s="392">
        <f t="shared" si="102"/>
        <v>0</v>
      </c>
      <c r="I991" s="392">
        <f t="shared" si="104"/>
        <v>0</v>
      </c>
      <c r="J991" s="364" t="str">
        <f t="shared" si="103"/>
        <v>2101–2102</v>
      </c>
      <c r="L991" s="389"/>
      <c r="N991" s="387"/>
      <c r="Q991" s="385"/>
    </row>
    <row r="992" spans="1:17" ht="20.25" customHeight="1" x14ac:dyDescent="0.2">
      <c r="A992" s="395">
        <v>73932</v>
      </c>
      <c r="B992" s="383">
        <f t="shared" si="99"/>
        <v>0</v>
      </c>
      <c r="C992" s="384"/>
      <c r="D992" s="392">
        <f t="shared" si="100"/>
        <v>0</v>
      </c>
      <c r="E992" s="393">
        <f t="shared" si="98"/>
        <v>0</v>
      </c>
      <c r="F992" s="392">
        <f t="shared" si="101"/>
        <v>0</v>
      </c>
      <c r="G992" s="392" t="e">
        <f>IF(AND(C992&lt;&gt;"",SUM(G$33:G991)&lt;E$24),$E$24/$E$29,0)</f>
        <v>#N/A</v>
      </c>
      <c r="H992" s="392">
        <f t="shared" si="102"/>
        <v>0</v>
      </c>
      <c r="I992" s="392">
        <f t="shared" si="104"/>
        <v>0</v>
      </c>
      <c r="J992" s="364" t="str">
        <f t="shared" si="103"/>
        <v>2101–2102</v>
      </c>
      <c r="L992" s="389"/>
      <c r="N992" s="387"/>
      <c r="Q992" s="385"/>
    </row>
    <row r="993" spans="1:17" ht="20.25" customHeight="1" x14ac:dyDescent="0.2">
      <c r="A993" s="395">
        <v>73962</v>
      </c>
      <c r="B993" s="383">
        <f t="shared" si="99"/>
        <v>0</v>
      </c>
      <c r="C993" s="384"/>
      <c r="D993" s="392">
        <f t="shared" si="100"/>
        <v>0</v>
      </c>
      <c r="E993" s="393">
        <f t="shared" ref="E993:E1056" si="105">C993-D993</f>
        <v>0</v>
      </c>
      <c r="F993" s="392">
        <f t="shared" si="101"/>
        <v>0</v>
      </c>
      <c r="G993" s="392" t="e">
        <f>IF(AND(C993&lt;&gt;"",SUM(G$33:G992)&lt;E$24),$E$24/$E$29,0)</f>
        <v>#N/A</v>
      </c>
      <c r="H993" s="392">
        <f t="shared" si="102"/>
        <v>0</v>
      </c>
      <c r="I993" s="392">
        <f t="shared" si="104"/>
        <v>0</v>
      </c>
      <c r="J993" s="364" t="str">
        <f t="shared" si="103"/>
        <v>2102–2103</v>
      </c>
      <c r="L993" s="389"/>
      <c r="N993" s="387"/>
      <c r="Q993" s="385"/>
    </row>
    <row r="994" spans="1:17" ht="20.25" customHeight="1" x14ac:dyDescent="0.2">
      <c r="A994" s="395">
        <v>73993</v>
      </c>
      <c r="B994" s="383">
        <f t="shared" ref="B994:B1057" si="106">IF(C994&gt;0,C994*-1,C994)</f>
        <v>0</v>
      </c>
      <c r="C994" s="384"/>
      <c r="D994" s="392">
        <f t="shared" ref="D994:D1057" si="107">IF(C994="",0,IF($E$15="Beginning",IF(C993&lt;&gt;"",$F993*$E$7/12,0),IF(C993&lt;&gt;"",$F993*$E$7/12,$E$22*$E$7/12)))</f>
        <v>0</v>
      </c>
      <c r="E994" s="393">
        <f t="shared" si="105"/>
        <v>0</v>
      </c>
      <c r="F994" s="392">
        <f t="shared" ref="F994:F1057" si="108">IF(C994="",0,IF(C993="",$E$22-E994,IF(C994&lt;&gt;"",F993-E994)))</f>
        <v>0</v>
      </c>
      <c r="G994" s="392" t="e">
        <f>IF(AND(C994&lt;&gt;"",SUM(G$33:G993)&lt;E$24),$E$24/$E$29,0)</f>
        <v>#N/A</v>
      </c>
      <c r="H994" s="392">
        <f t="shared" ref="H994:H1057" si="109">IF(C994&lt;&gt;"",G994+H993,0)</f>
        <v>0</v>
      </c>
      <c r="I994" s="392">
        <f t="shared" si="104"/>
        <v>0</v>
      </c>
      <c r="J994" s="364" t="str">
        <f t="shared" ref="J994:J1057" si="110">IF(OR(MONTH(A994)=1,MONTH(A994)=2,MONTH(A994)=3,MONTH(A994)=4,MONTH(A994)=5,MONTH(A994)=6),YEAR(A994)-1&amp;"–"&amp;YEAR(A994),YEAR(A994)&amp;"–"&amp;YEAR(A994)+1)</f>
        <v>2102–2103</v>
      </c>
      <c r="L994" s="389"/>
      <c r="N994" s="387"/>
      <c r="Q994" s="385"/>
    </row>
    <row r="995" spans="1:17" ht="20.25" customHeight="1" x14ac:dyDescent="0.2">
      <c r="A995" s="395">
        <v>74024</v>
      </c>
      <c r="B995" s="383">
        <f t="shared" si="106"/>
        <v>0</v>
      </c>
      <c r="C995" s="384"/>
      <c r="D995" s="392">
        <f t="shared" si="107"/>
        <v>0</v>
      </c>
      <c r="E995" s="393">
        <f t="shared" si="105"/>
        <v>0</v>
      </c>
      <c r="F995" s="392">
        <f t="shared" si="108"/>
        <v>0</v>
      </c>
      <c r="G995" s="392" t="e">
        <f>IF(AND(C995&lt;&gt;"",SUM(G$33:G994)&lt;E$24),$E$24/$E$29,0)</f>
        <v>#N/A</v>
      </c>
      <c r="H995" s="392">
        <f t="shared" si="109"/>
        <v>0</v>
      </c>
      <c r="I995" s="392">
        <f t="shared" si="104"/>
        <v>0</v>
      </c>
      <c r="J995" s="364" t="str">
        <f t="shared" si="110"/>
        <v>2102–2103</v>
      </c>
      <c r="L995" s="389"/>
      <c r="N995" s="387"/>
      <c r="Q995" s="385"/>
    </row>
    <row r="996" spans="1:17" ht="20.25" customHeight="1" x14ac:dyDescent="0.2">
      <c r="A996" s="395">
        <v>74054</v>
      </c>
      <c r="B996" s="383">
        <f t="shared" si="106"/>
        <v>0</v>
      </c>
      <c r="C996" s="384"/>
      <c r="D996" s="392">
        <f t="shared" si="107"/>
        <v>0</v>
      </c>
      <c r="E996" s="393">
        <f t="shared" si="105"/>
        <v>0</v>
      </c>
      <c r="F996" s="392">
        <f t="shared" si="108"/>
        <v>0</v>
      </c>
      <c r="G996" s="392" t="e">
        <f>IF(AND(C996&lt;&gt;"",SUM(G$33:G995)&lt;E$24),$E$24/$E$29,0)</f>
        <v>#N/A</v>
      </c>
      <c r="H996" s="392">
        <f t="shared" si="109"/>
        <v>0</v>
      </c>
      <c r="I996" s="392">
        <f t="shared" ref="I996:I1059" si="111">IF(C996&lt;&gt;"",$E$24-H996,0)</f>
        <v>0</v>
      </c>
      <c r="J996" s="364" t="str">
        <f t="shared" si="110"/>
        <v>2102–2103</v>
      </c>
      <c r="L996" s="389"/>
      <c r="N996" s="387"/>
      <c r="Q996" s="385"/>
    </row>
    <row r="997" spans="1:17" ht="20.25" customHeight="1" x14ac:dyDescent="0.2">
      <c r="A997" s="395">
        <v>74085</v>
      </c>
      <c r="B997" s="383">
        <f t="shared" si="106"/>
        <v>0</v>
      </c>
      <c r="C997" s="384"/>
      <c r="D997" s="392">
        <f t="shared" si="107"/>
        <v>0</v>
      </c>
      <c r="E997" s="393">
        <f t="shared" si="105"/>
        <v>0</v>
      </c>
      <c r="F997" s="392">
        <f t="shared" si="108"/>
        <v>0</v>
      </c>
      <c r="G997" s="392" t="e">
        <f>IF(AND(C997&lt;&gt;"",SUM(G$33:G996)&lt;E$24),$E$24/$E$29,0)</f>
        <v>#N/A</v>
      </c>
      <c r="H997" s="392">
        <f t="shared" si="109"/>
        <v>0</v>
      </c>
      <c r="I997" s="392">
        <f t="shared" si="111"/>
        <v>0</v>
      </c>
      <c r="J997" s="364" t="str">
        <f t="shared" si="110"/>
        <v>2102–2103</v>
      </c>
      <c r="L997" s="389"/>
      <c r="N997" s="387"/>
      <c r="Q997" s="385"/>
    </row>
    <row r="998" spans="1:17" ht="20.25" customHeight="1" x14ac:dyDescent="0.2">
      <c r="A998" s="395">
        <v>74115</v>
      </c>
      <c r="B998" s="383">
        <f t="shared" si="106"/>
        <v>0</v>
      </c>
      <c r="C998" s="384"/>
      <c r="D998" s="392">
        <f t="shared" si="107"/>
        <v>0</v>
      </c>
      <c r="E998" s="393">
        <f t="shared" si="105"/>
        <v>0</v>
      </c>
      <c r="F998" s="392">
        <f t="shared" si="108"/>
        <v>0</v>
      </c>
      <c r="G998" s="392" t="e">
        <f>IF(AND(C998&lt;&gt;"",SUM(G$33:G997)&lt;E$24),$E$24/$E$29,0)</f>
        <v>#N/A</v>
      </c>
      <c r="H998" s="392">
        <f t="shared" si="109"/>
        <v>0</v>
      </c>
      <c r="I998" s="392">
        <f t="shared" si="111"/>
        <v>0</v>
      </c>
      <c r="J998" s="364" t="str">
        <f t="shared" si="110"/>
        <v>2102–2103</v>
      </c>
      <c r="L998" s="389"/>
      <c r="N998" s="387"/>
      <c r="Q998" s="385"/>
    </row>
    <row r="999" spans="1:17" ht="20.25" customHeight="1" x14ac:dyDescent="0.2">
      <c r="A999" s="395">
        <v>74146</v>
      </c>
      <c r="B999" s="383">
        <f t="shared" si="106"/>
        <v>0</v>
      </c>
      <c r="C999" s="384"/>
      <c r="D999" s="392">
        <f t="shared" si="107"/>
        <v>0</v>
      </c>
      <c r="E999" s="393">
        <f t="shared" si="105"/>
        <v>0</v>
      </c>
      <c r="F999" s="392">
        <f t="shared" si="108"/>
        <v>0</v>
      </c>
      <c r="G999" s="392" t="e">
        <f>IF(AND(C999&lt;&gt;"",SUM(G$33:G998)&lt;E$24),$E$24/$E$29,0)</f>
        <v>#N/A</v>
      </c>
      <c r="H999" s="392">
        <f t="shared" si="109"/>
        <v>0</v>
      </c>
      <c r="I999" s="392">
        <f t="shared" si="111"/>
        <v>0</v>
      </c>
      <c r="J999" s="364" t="str">
        <f t="shared" si="110"/>
        <v>2102–2103</v>
      </c>
      <c r="L999" s="389"/>
      <c r="N999" s="387"/>
      <c r="Q999" s="385"/>
    </row>
    <row r="1000" spans="1:17" ht="20.25" customHeight="1" x14ac:dyDescent="0.2">
      <c r="A1000" s="395">
        <v>74177</v>
      </c>
      <c r="B1000" s="383">
        <f t="shared" si="106"/>
        <v>0</v>
      </c>
      <c r="C1000" s="384"/>
      <c r="D1000" s="392">
        <f t="shared" si="107"/>
        <v>0</v>
      </c>
      <c r="E1000" s="393">
        <f t="shared" si="105"/>
        <v>0</v>
      </c>
      <c r="F1000" s="392">
        <f t="shared" si="108"/>
        <v>0</v>
      </c>
      <c r="G1000" s="392" t="e">
        <f>IF(AND(C1000&lt;&gt;"",SUM(G$33:G999)&lt;E$24),$E$24/$E$29,0)</f>
        <v>#N/A</v>
      </c>
      <c r="H1000" s="392">
        <f t="shared" si="109"/>
        <v>0</v>
      </c>
      <c r="I1000" s="392">
        <f t="shared" si="111"/>
        <v>0</v>
      </c>
      <c r="J1000" s="364" t="str">
        <f t="shared" si="110"/>
        <v>2102–2103</v>
      </c>
      <c r="L1000" s="389"/>
      <c r="N1000" s="387"/>
      <c r="Q1000" s="385"/>
    </row>
    <row r="1001" spans="1:17" ht="20.25" customHeight="1" x14ac:dyDescent="0.2">
      <c r="A1001" s="395">
        <v>74205</v>
      </c>
      <c r="B1001" s="383">
        <f t="shared" si="106"/>
        <v>0</v>
      </c>
      <c r="C1001" s="384"/>
      <c r="D1001" s="392">
        <f t="shared" si="107"/>
        <v>0</v>
      </c>
      <c r="E1001" s="393">
        <f t="shared" si="105"/>
        <v>0</v>
      </c>
      <c r="F1001" s="392">
        <f t="shared" si="108"/>
        <v>0</v>
      </c>
      <c r="G1001" s="392" t="e">
        <f>IF(AND(C1001&lt;&gt;"",SUM(G$33:G1000)&lt;E$24),$E$24/$E$29,0)</f>
        <v>#N/A</v>
      </c>
      <c r="H1001" s="392">
        <f t="shared" si="109"/>
        <v>0</v>
      </c>
      <c r="I1001" s="392">
        <f t="shared" si="111"/>
        <v>0</v>
      </c>
      <c r="J1001" s="364" t="str">
        <f t="shared" si="110"/>
        <v>2102–2103</v>
      </c>
      <c r="L1001" s="389"/>
      <c r="N1001" s="387"/>
      <c r="Q1001" s="385"/>
    </row>
    <row r="1002" spans="1:17" ht="20.25" customHeight="1" x14ac:dyDescent="0.2">
      <c r="A1002" s="395">
        <v>74236</v>
      </c>
      <c r="B1002" s="383">
        <f t="shared" si="106"/>
        <v>0</v>
      </c>
      <c r="C1002" s="384"/>
      <c r="D1002" s="392">
        <f t="shared" si="107"/>
        <v>0</v>
      </c>
      <c r="E1002" s="393">
        <f t="shared" si="105"/>
        <v>0</v>
      </c>
      <c r="F1002" s="392">
        <f t="shared" si="108"/>
        <v>0</v>
      </c>
      <c r="G1002" s="392" t="e">
        <f>IF(AND(C1002&lt;&gt;"",SUM(G$33:G1001)&lt;E$24),$E$24/$E$29,0)</f>
        <v>#N/A</v>
      </c>
      <c r="H1002" s="392">
        <f t="shared" si="109"/>
        <v>0</v>
      </c>
      <c r="I1002" s="392">
        <f t="shared" si="111"/>
        <v>0</v>
      </c>
      <c r="J1002" s="364" t="str">
        <f t="shared" si="110"/>
        <v>2102–2103</v>
      </c>
      <c r="L1002" s="389"/>
      <c r="N1002" s="387"/>
      <c r="Q1002" s="385"/>
    </row>
    <row r="1003" spans="1:17" ht="20.25" customHeight="1" x14ac:dyDescent="0.2">
      <c r="A1003" s="395">
        <v>74266</v>
      </c>
      <c r="B1003" s="383">
        <f t="shared" si="106"/>
        <v>0</v>
      </c>
      <c r="C1003" s="384"/>
      <c r="D1003" s="392">
        <f t="shared" si="107"/>
        <v>0</v>
      </c>
      <c r="E1003" s="393">
        <f t="shared" si="105"/>
        <v>0</v>
      </c>
      <c r="F1003" s="392">
        <f t="shared" si="108"/>
        <v>0</v>
      </c>
      <c r="G1003" s="392" t="e">
        <f>IF(AND(C1003&lt;&gt;"",SUM(G$33:G1002)&lt;E$24),$E$24/$E$29,0)</f>
        <v>#N/A</v>
      </c>
      <c r="H1003" s="392">
        <f t="shared" si="109"/>
        <v>0</v>
      </c>
      <c r="I1003" s="392">
        <f t="shared" si="111"/>
        <v>0</v>
      </c>
      <c r="J1003" s="364" t="str">
        <f t="shared" si="110"/>
        <v>2102–2103</v>
      </c>
      <c r="L1003" s="389"/>
      <c r="N1003" s="387"/>
      <c r="Q1003" s="385"/>
    </row>
    <row r="1004" spans="1:17" ht="20.25" customHeight="1" x14ac:dyDescent="0.2">
      <c r="A1004" s="395">
        <v>74297</v>
      </c>
      <c r="B1004" s="383">
        <f t="shared" si="106"/>
        <v>0</v>
      </c>
      <c r="C1004" s="384"/>
      <c r="D1004" s="392">
        <f t="shared" si="107"/>
        <v>0</v>
      </c>
      <c r="E1004" s="393">
        <f t="shared" si="105"/>
        <v>0</v>
      </c>
      <c r="F1004" s="392">
        <f t="shared" si="108"/>
        <v>0</v>
      </c>
      <c r="G1004" s="392" t="e">
        <f>IF(AND(C1004&lt;&gt;"",SUM(G$33:G1003)&lt;E$24),$E$24/$E$29,0)</f>
        <v>#N/A</v>
      </c>
      <c r="H1004" s="392">
        <f t="shared" si="109"/>
        <v>0</v>
      </c>
      <c r="I1004" s="392">
        <f t="shared" si="111"/>
        <v>0</v>
      </c>
      <c r="J1004" s="364" t="str">
        <f t="shared" si="110"/>
        <v>2102–2103</v>
      </c>
      <c r="L1004" s="389"/>
      <c r="N1004" s="387"/>
      <c r="Q1004" s="385"/>
    </row>
    <row r="1005" spans="1:17" ht="20.25" customHeight="1" x14ac:dyDescent="0.2">
      <c r="A1005" s="395">
        <v>74327</v>
      </c>
      <c r="B1005" s="383">
        <f t="shared" si="106"/>
        <v>0</v>
      </c>
      <c r="C1005" s="384"/>
      <c r="D1005" s="392">
        <f t="shared" si="107"/>
        <v>0</v>
      </c>
      <c r="E1005" s="393">
        <f t="shared" si="105"/>
        <v>0</v>
      </c>
      <c r="F1005" s="392">
        <f t="shared" si="108"/>
        <v>0</v>
      </c>
      <c r="G1005" s="392" t="e">
        <f>IF(AND(C1005&lt;&gt;"",SUM(G$33:G1004)&lt;E$24),$E$24/$E$29,0)</f>
        <v>#N/A</v>
      </c>
      <c r="H1005" s="392">
        <f t="shared" si="109"/>
        <v>0</v>
      </c>
      <c r="I1005" s="392">
        <f t="shared" si="111"/>
        <v>0</v>
      </c>
      <c r="J1005" s="364" t="str">
        <f t="shared" si="110"/>
        <v>2103–2104</v>
      </c>
      <c r="L1005" s="389"/>
      <c r="N1005" s="387"/>
      <c r="Q1005" s="385"/>
    </row>
    <row r="1006" spans="1:17" ht="20.25" customHeight="1" x14ac:dyDescent="0.2">
      <c r="A1006" s="395">
        <v>74358</v>
      </c>
      <c r="B1006" s="383">
        <f t="shared" si="106"/>
        <v>0</v>
      </c>
      <c r="C1006" s="384"/>
      <c r="D1006" s="392">
        <f t="shared" si="107"/>
        <v>0</v>
      </c>
      <c r="E1006" s="393">
        <f t="shared" si="105"/>
        <v>0</v>
      </c>
      <c r="F1006" s="392">
        <f t="shared" si="108"/>
        <v>0</v>
      </c>
      <c r="G1006" s="392" t="e">
        <f>IF(AND(C1006&lt;&gt;"",SUM(G$33:G1005)&lt;E$24),$E$24/$E$29,0)</f>
        <v>#N/A</v>
      </c>
      <c r="H1006" s="392">
        <f t="shared" si="109"/>
        <v>0</v>
      </c>
      <c r="I1006" s="392">
        <f t="shared" si="111"/>
        <v>0</v>
      </c>
      <c r="J1006" s="364" t="str">
        <f t="shared" si="110"/>
        <v>2103–2104</v>
      </c>
      <c r="L1006" s="389"/>
      <c r="N1006" s="387"/>
      <c r="Q1006" s="385"/>
    </row>
    <row r="1007" spans="1:17" ht="20.25" customHeight="1" x14ac:dyDescent="0.2">
      <c r="A1007" s="395">
        <v>74389</v>
      </c>
      <c r="B1007" s="383">
        <f t="shared" si="106"/>
        <v>0</v>
      </c>
      <c r="C1007" s="384"/>
      <c r="D1007" s="392">
        <f t="shared" si="107"/>
        <v>0</v>
      </c>
      <c r="E1007" s="393">
        <f t="shared" si="105"/>
        <v>0</v>
      </c>
      <c r="F1007" s="392">
        <f t="shared" si="108"/>
        <v>0</v>
      </c>
      <c r="G1007" s="392" t="e">
        <f>IF(AND(C1007&lt;&gt;"",SUM(G$33:G1006)&lt;E$24),$E$24/$E$29,0)</f>
        <v>#N/A</v>
      </c>
      <c r="H1007" s="392">
        <f t="shared" si="109"/>
        <v>0</v>
      </c>
      <c r="I1007" s="392">
        <f t="shared" si="111"/>
        <v>0</v>
      </c>
      <c r="J1007" s="364" t="str">
        <f t="shared" si="110"/>
        <v>2103–2104</v>
      </c>
      <c r="L1007" s="389"/>
      <c r="N1007" s="387"/>
      <c r="Q1007" s="385"/>
    </row>
    <row r="1008" spans="1:17" ht="20.25" customHeight="1" x14ac:dyDescent="0.2">
      <c r="A1008" s="395">
        <v>74419</v>
      </c>
      <c r="B1008" s="383">
        <f t="shared" si="106"/>
        <v>0</v>
      </c>
      <c r="C1008" s="384"/>
      <c r="D1008" s="392">
        <f t="shared" si="107"/>
        <v>0</v>
      </c>
      <c r="E1008" s="393">
        <f t="shared" si="105"/>
        <v>0</v>
      </c>
      <c r="F1008" s="392">
        <f t="shared" si="108"/>
        <v>0</v>
      </c>
      <c r="G1008" s="392" t="e">
        <f>IF(AND(C1008&lt;&gt;"",SUM(G$33:G1007)&lt;E$24),$E$24/$E$29,0)</f>
        <v>#N/A</v>
      </c>
      <c r="H1008" s="392">
        <f t="shared" si="109"/>
        <v>0</v>
      </c>
      <c r="I1008" s="392">
        <f t="shared" si="111"/>
        <v>0</v>
      </c>
      <c r="J1008" s="364" t="str">
        <f t="shared" si="110"/>
        <v>2103–2104</v>
      </c>
      <c r="L1008" s="389"/>
      <c r="N1008" s="387"/>
      <c r="Q1008" s="385"/>
    </row>
    <row r="1009" spans="1:17" ht="20.25" customHeight="1" x14ac:dyDescent="0.2">
      <c r="A1009" s="395">
        <v>74450</v>
      </c>
      <c r="B1009" s="383">
        <f t="shared" si="106"/>
        <v>0</v>
      </c>
      <c r="C1009" s="384"/>
      <c r="D1009" s="392">
        <f t="shared" si="107"/>
        <v>0</v>
      </c>
      <c r="E1009" s="393">
        <f t="shared" si="105"/>
        <v>0</v>
      </c>
      <c r="F1009" s="392">
        <f t="shared" si="108"/>
        <v>0</v>
      </c>
      <c r="G1009" s="392" t="e">
        <f>IF(AND(C1009&lt;&gt;"",SUM(G$33:G1008)&lt;E$24),$E$24/$E$29,0)</f>
        <v>#N/A</v>
      </c>
      <c r="H1009" s="392">
        <f t="shared" si="109"/>
        <v>0</v>
      </c>
      <c r="I1009" s="392">
        <f t="shared" si="111"/>
        <v>0</v>
      </c>
      <c r="J1009" s="364" t="str">
        <f t="shared" si="110"/>
        <v>2103–2104</v>
      </c>
      <c r="L1009" s="389"/>
      <c r="N1009" s="387"/>
      <c r="Q1009" s="385"/>
    </row>
    <row r="1010" spans="1:17" ht="20.25" customHeight="1" x14ac:dyDescent="0.2">
      <c r="A1010" s="395">
        <v>74480</v>
      </c>
      <c r="B1010" s="383">
        <f t="shared" si="106"/>
        <v>0</v>
      </c>
      <c r="C1010" s="384"/>
      <c r="D1010" s="392">
        <f t="shared" si="107"/>
        <v>0</v>
      </c>
      <c r="E1010" s="393">
        <f t="shared" si="105"/>
        <v>0</v>
      </c>
      <c r="F1010" s="392">
        <f t="shared" si="108"/>
        <v>0</v>
      </c>
      <c r="G1010" s="392" t="e">
        <f>IF(AND(C1010&lt;&gt;"",SUM(G$33:G1009)&lt;E$24),$E$24/$E$29,0)</f>
        <v>#N/A</v>
      </c>
      <c r="H1010" s="392">
        <f t="shared" si="109"/>
        <v>0</v>
      </c>
      <c r="I1010" s="392">
        <f t="shared" si="111"/>
        <v>0</v>
      </c>
      <c r="J1010" s="364" t="str">
        <f t="shared" si="110"/>
        <v>2103–2104</v>
      </c>
      <c r="L1010" s="389"/>
      <c r="N1010" s="387"/>
      <c r="Q1010" s="385"/>
    </row>
    <row r="1011" spans="1:17" ht="20.25" customHeight="1" x14ac:dyDescent="0.2">
      <c r="A1011" s="395">
        <v>74511</v>
      </c>
      <c r="B1011" s="383">
        <f t="shared" si="106"/>
        <v>0</v>
      </c>
      <c r="C1011" s="384"/>
      <c r="D1011" s="392">
        <f t="shared" si="107"/>
        <v>0</v>
      </c>
      <c r="E1011" s="393">
        <f t="shared" si="105"/>
        <v>0</v>
      </c>
      <c r="F1011" s="392">
        <f t="shared" si="108"/>
        <v>0</v>
      </c>
      <c r="G1011" s="392" t="e">
        <f>IF(AND(C1011&lt;&gt;"",SUM(G$33:G1010)&lt;E$24),$E$24/$E$29,0)</f>
        <v>#N/A</v>
      </c>
      <c r="H1011" s="392">
        <f t="shared" si="109"/>
        <v>0</v>
      </c>
      <c r="I1011" s="392">
        <f t="shared" si="111"/>
        <v>0</v>
      </c>
      <c r="J1011" s="364" t="str">
        <f t="shared" si="110"/>
        <v>2103–2104</v>
      </c>
      <c r="L1011" s="389"/>
      <c r="N1011" s="387"/>
      <c r="Q1011" s="385"/>
    </row>
    <row r="1012" spans="1:17" ht="20.25" customHeight="1" x14ac:dyDescent="0.2">
      <c r="A1012" s="395">
        <v>74542</v>
      </c>
      <c r="B1012" s="383">
        <f t="shared" si="106"/>
        <v>0</v>
      </c>
      <c r="C1012" s="384"/>
      <c r="D1012" s="392">
        <f t="shared" si="107"/>
        <v>0</v>
      </c>
      <c r="E1012" s="393">
        <f t="shared" si="105"/>
        <v>0</v>
      </c>
      <c r="F1012" s="392">
        <f t="shared" si="108"/>
        <v>0</v>
      </c>
      <c r="G1012" s="392" t="e">
        <f>IF(AND(C1012&lt;&gt;"",SUM(G$33:G1011)&lt;E$24),$E$24/$E$29,0)</f>
        <v>#N/A</v>
      </c>
      <c r="H1012" s="392">
        <f t="shared" si="109"/>
        <v>0</v>
      </c>
      <c r="I1012" s="392">
        <f t="shared" si="111"/>
        <v>0</v>
      </c>
      <c r="J1012" s="364" t="str">
        <f t="shared" si="110"/>
        <v>2103–2104</v>
      </c>
      <c r="L1012" s="389"/>
      <c r="N1012" s="387"/>
      <c r="Q1012" s="385"/>
    </row>
    <row r="1013" spans="1:17" ht="20.25" customHeight="1" x14ac:dyDescent="0.2">
      <c r="A1013" s="395">
        <v>74571</v>
      </c>
      <c r="B1013" s="383">
        <f t="shared" si="106"/>
        <v>0</v>
      </c>
      <c r="C1013" s="384"/>
      <c r="D1013" s="392">
        <f t="shared" si="107"/>
        <v>0</v>
      </c>
      <c r="E1013" s="393">
        <f t="shared" si="105"/>
        <v>0</v>
      </c>
      <c r="F1013" s="392">
        <f t="shared" si="108"/>
        <v>0</v>
      </c>
      <c r="G1013" s="392" t="e">
        <f>IF(AND(C1013&lt;&gt;"",SUM(G$33:G1012)&lt;E$24),$E$24/$E$29,0)</f>
        <v>#N/A</v>
      </c>
      <c r="H1013" s="392">
        <f t="shared" si="109"/>
        <v>0</v>
      </c>
      <c r="I1013" s="392">
        <f t="shared" si="111"/>
        <v>0</v>
      </c>
      <c r="J1013" s="364" t="str">
        <f t="shared" si="110"/>
        <v>2103–2104</v>
      </c>
      <c r="L1013" s="389"/>
      <c r="N1013" s="387"/>
      <c r="Q1013" s="385"/>
    </row>
    <row r="1014" spans="1:17" ht="20.25" customHeight="1" x14ac:dyDescent="0.2">
      <c r="A1014" s="395">
        <v>74602</v>
      </c>
      <c r="B1014" s="383">
        <f t="shared" si="106"/>
        <v>0</v>
      </c>
      <c r="C1014" s="384"/>
      <c r="D1014" s="392">
        <f t="shared" si="107"/>
        <v>0</v>
      </c>
      <c r="E1014" s="393">
        <f t="shared" si="105"/>
        <v>0</v>
      </c>
      <c r="F1014" s="392">
        <f t="shared" si="108"/>
        <v>0</v>
      </c>
      <c r="G1014" s="392" t="e">
        <f>IF(AND(C1014&lt;&gt;"",SUM(G$33:G1013)&lt;E$24),$E$24/$E$29,0)</f>
        <v>#N/A</v>
      </c>
      <c r="H1014" s="392">
        <f t="shared" si="109"/>
        <v>0</v>
      </c>
      <c r="I1014" s="392">
        <f t="shared" si="111"/>
        <v>0</v>
      </c>
      <c r="J1014" s="364" t="str">
        <f t="shared" si="110"/>
        <v>2103–2104</v>
      </c>
      <c r="L1014" s="389"/>
      <c r="N1014" s="387"/>
      <c r="Q1014" s="385"/>
    </row>
    <row r="1015" spans="1:17" ht="20.25" customHeight="1" x14ac:dyDescent="0.2">
      <c r="A1015" s="395">
        <v>74632</v>
      </c>
      <c r="B1015" s="383">
        <f t="shared" si="106"/>
        <v>0</v>
      </c>
      <c r="C1015" s="384"/>
      <c r="D1015" s="392">
        <f t="shared" si="107"/>
        <v>0</v>
      </c>
      <c r="E1015" s="393">
        <f t="shared" si="105"/>
        <v>0</v>
      </c>
      <c r="F1015" s="392">
        <f t="shared" si="108"/>
        <v>0</v>
      </c>
      <c r="G1015" s="392" t="e">
        <f>IF(AND(C1015&lt;&gt;"",SUM(G$33:G1014)&lt;E$24),$E$24/$E$29,0)</f>
        <v>#N/A</v>
      </c>
      <c r="H1015" s="392">
        <f t="shared" si="109"/>
        <v>0</v>
      </c>
      <c r="I1015" s="392">
        <f t="shared" si="111"/>
        <v>0</v>
      </c>
      <c r="J1015" s="364" t="str">
        <f t="shared" si="110"/>
        <v>2103–2104</v>
      </c>
      <c r="L1015" s="389"/>
      <c r="N1015" s="387"/>
      <c r="Q1015" s="385"/>
    </row>
    <row r="1016" spans="1:17" ht="20.25" customHeight="1" x14ac:dyDescent="0.2">
      <c r="A1016" s="395">
        <v>74663</v>
      </c>
      <c r="B1016" s="383">
        <f t="shared" si="106"/>
        <v>0</v>
      </c>
      <c r="C1016" s="384"/>
      <c r="D1016" s="392">
        <f t="shared" si="107"/>
        <v>0</v>
      </c>
      <c r="E1016" s="393">
        <f t="shared" si="105"/>
        <v>0</v>
      </c>
      <c r="F1016" s="392">
        <f t="shared" si="108"/>
        <v>0</v>
      </c>
      <c r="G1016" s="392" t="e">
        <f>IF(AND(C1016&lt;&gt;"",SUM(G$33:G1015)&lt;E$24),$E$24/$E$29,0)</f>
        <v>#N/A</v>
      </c>
      <c r="H1016" s="392">
        <f t="shared" si="109"/>
        <v>0</v>
      </c>
      <c r="I1016" s="392">
        <f t="shared" si="111"/>
        <v>0</v>
      </c>
      <c r="J1016" s="364" t="str">
        <f t="shared" si="110"/>
        <v>2103–2104</v>
      </c>
      <c r="L1016" s="389"/>
      <c r="N1016" s="387"/>
      <c r="Q1016" s="385"/>
    </row>
    <row r="1017" spans="1:17" ht="20.25" customHeight="1" x14ac:dyDescent="0.2">
      <c r="A1017" s="395">
        <v>74693</v>
      </c>
      <c r="B1017" s="383">
        <f t="shared" si="106"/>
        <v>0</v>
      </c>
      <c r="C1017" s="384"/>
      <c r="D1017" s="392">
        <f t="shared" si="107"/>
        <v>0</v>
      </c>
      <c r="E1017" s="393">
        <f t="shared" si="105"/>
        <v>0</v>
      </c>
      <c r="F1017" s="392">
        <f t="shared" si="108"/>
        <v>0</v>
      </c>
      <c r="G1017" s="392" t="e">
        <f>IF(AND(C1017&lt;&gt;"",SUM(G$33:G1016)&lt;E$24),$E$24/$E$29,0)</f>
        <v>#N/A</v>
      </c>
      <c r="H1017" s="392">
        <f t="shared" si="109"/>
        <v>0</v>
      </c>
      <c r="I1017" s="392">
        <f t="shared" si="111"/>
        <v>0</v>
      </c>
      <c r="J1017" s="364" t="str">
        <f t="shared" si="110"/>
        <v>2104–2105</v>
      </c>
      <c r="L1017" s="389"/>
      <c r="N1017" s="387"/>
      <c r="Q1017" s="385"/>
    </row>
    <row r="1018" spans="1:17" ht="20.25" customHeight="1" x14ac:dyDescent="0.2">
      <c r="A1018" s="395">
        <v>74724</v>
      </c>
      <c r="B1018" s="383">
        <f t="shared" si="106"/>
        <v>0</v>
      </c>
      <c r="C1018" s="384"/>
      <c r="D1018" s="392">
        <f t="shared" si="107"/>
        <v>0</v>
      </c>
      <c r="E1018" s="393">
        <f t="shared" si="105"/>
        <v>0</v>
      </c>
      <c r="F1018" s="392">
        <f t="shared" si="108"/>
        <v>0</v>
      </c>
      <c r="G1018" s="392" t="e">
        <f>IF(AND(C1018&lt;&gt;"",SUM(G$33:G1017)&lt;E$24),$E$24/$E$29,0)</f>
        <v>#N/A</v>
      </c>
      <c r="H1018" s="392">
        <f t="shared" si="109"/>
        <v>0</v>
      </c>
      <c r="I1018" s="392">
        <f t="shared" si="111"/>
        <v>0</v>
      </c>
      <c r="J1018" s="364" t="str">
        <f t="shared" si="110"/>
        <v>2104–2105</v>
      </c>
      <c r="L1018" s="389"/>
      <c r="N1018" s="387"/>
      <c r="Q1018" s="385"/>
    </row>
    <row r="1019" spans="1:17" ht="20.25" customHeight="1" x14ac:dyDescent="0.2">
      <c r="A1019" s="395">
        <v>74755</v>
      </c>
      <c r="B1019" s="383">
        <f t="shared" si="106"/>
        <v>0</v>
      </c>
      <c r="C1019" s="384"/>
      <c r="D1019" s="392">
        <f t="shared" si="107"/>
        <v>0</v>
      </c>
      <c r="E1019" s="393">
        <f t="shared" si="105"/>
        <v>0</v>
      </c>
      <c r="F1019" s="392">
        <f t="shared" si="108"/>
        <v>0</v>
      </c>
      <c r="G1019" s="392" t="e">
        <f>IF(AND(C1019&lt;&gt;"",SUM(G$33:G1018)&lt;E$24),$E$24/$E$29,0)</f>
        <v>#N/A</v>
      </c>
      <c r="H1019" s="392">
        <f t="shared" si="109"/>
        <v>0</v>
      </c>
      <c r="I1019" s="392">
        <f t="shared" si="111"/>
        <v>0</v>
      </c>
      <c r="J1019" s="364" t="str">
        <f t="shared" si="110"/>
        <v>2104–2105</v>
      </c>
      <c r="L1019" s="389"/>
      <c r="N1019" s="387"/>
      <c r="Q1019" s="385"/>
    </row>
    <row r="1020" spans="1:17" ht="20.25" customHeight="1" x14ac:dyDescent="0.2">
      <c r="A1020" s="395">
        <v>74785</v>
      </c>
      <c r="B1020" s="383">
        <f t="shared" si="106"/>
        <v>0</v>
      </c>
      <c r="C1020" s="384"/>
      <c r="D1020" s="392">
        <f t="shared" si="107"/>
        <v>0</v>
      </c>
      <c r="E1020" s="393">
        <f t="shared" si="105"/>
        <v>0</v>
      </c>
      <c r="F1020" s="392">
        <f t="shared" si="108"/>
        <v>0</v>
      </c>
      <c r="G1020" s="392" t="e">
        <f>IF(AND(C1020&lt;&gt;"",SUM(G$33:G1019)&lt;E$24),$E$24/$E$29,0)</f>
        <v>#N/A</v>
      </c>
      <c r="H1020" s="392">
        <f t="shared" si="109"/>
        <v>0</v>
      </c>
      <c r="I1020" s="392">
        <f t="shared" si="111"/>
        <v>0</v>
      </c>
      <c r="J1020" s="364" t="str">
        <f t="shared" si="110"/>
        <v>2104–2105</v>
      </c>
      <c r="L1020" s="389"/>
      <c r="N1020" s="387"/>
      <c r="Q1020" s="385"/>
    </row>
    <row r="1021" spans="1:17" ht="20.25" customHeight="1" x14ac:dyDescent="0.2">
      <c r="A1021" s="395">
        <v>74816</v>
      </c>
      <c r="B1021" s="383">
        <f t="shared" si="106"/>
        <v>0</v>
      </c>
      <c r="C1021" s="384"/>
      <c r="D1021" s="392">
        <f t="shared" si="107"/>
        <v>0</v>
      </c>
      <c r="E1021" s="393">
        <f t="shared" si="105"/>
        <v>0</v>
      </c>
      <c r="F1021" s="392">
        <f t="shared" si="108"/>
        <v>0</v>
      </c>
      <c r="G1021" s="392" t="e">
        <f>IF(AND(C1021&lt;&gt;"",SUM(G$33:G1020)&lt;E$24),$E$24/$E$29,0)</f>
        <v>#N/A</v>
      </c>
      <c r="H1021" s="392">
        <f t="shared" si="109"/>
        <v>0</v>
      </c>
      <c r="I1021" s="392">
        <f t="shared" si="111"/>
        <v>0</v>
      </c>
      <c r="J1021" s="364" t="str">
        <f t="shared" si="110"/>
        <v>2104–2105</v>
      </c>
      <c r="L1021" s="389"/>
      <c r="N1021" s="387"/>
      <c r="Q1021" s="385"/>
    </row>
    <row r="1022" spans="1:17" ht="20.25" customHeight="1" x14ac:dyDescent="0.2">
      <c r="A1022" s="395">
        <v>74846</v>
      </c>
      <c r="B1022" s="383">
        <f t="shared" si="106"/>
        <v>0</v>
      </c>
      <c r="C1022" s="384"/>
      <c r="D1022" s="392">
        <f t="shared" si="107"/>
        <v>0</v>
      </c>
      <c r="E1022" s="393">
        <f t="shared" si="105"/>
        <v>0</v>
      </c>
      <c r="F1022" s="392">
        <f t="shared" si="108"/>
        <v>0</v>
      </c>
      <c r="G1022" s="392" t="e">
        <f>IF(AND(C1022&lt;&gt;"",SUM(G$33:G1021)&lt;E$24),$E$24/$E$29,0)</f>
        <v>#N/A</v>
      </c>
      <c r="H1022" s="392">
        <f t="shared" si="109"/>
        <v>0</v>
      </c>
      <c r="I1022" s="392">
        <f t="shared" si="111"/>
        <v>0</v>
      </c>
      <c r="J1022" s="364" t="str">
        <f t="shared" si="110"/>
        <v>2104–2105</v>
      </c>
      <c r="L1022" s="389"/>
      <c r="N1022" s="387"/>
      <c r="Q1022" s="385"/>
    </row>
    <row r="1023" spans="1:17" ht="20.25" customHeight="1" x14ac:dyDescent="0.2">
      <c r="A1023" s="395">
        <v>74877</v>
      </c>
      <c r="B1023" s="383">
        <f t="shared" si="106"/>
        <v>0</v>
      </c>
      <c r="C1023" s="384"/>
      <c r="D1023" s="392">
        <f t="shared" si="107"/>
        <v>0</v>
      </c>
      <c r="E1023" s="393">
        <f t="shared" si="105"/>
        <v>0</v>
      </c>
      <c r="F1023" s="392">
        <f t="shared" si="108"/>
        <v>0</v>
      </c>
      <c r="G1023" s="392" t="e">
        <f>IF(AND(C1023&lt;&gt;"",SUM(G$33:G1022)&lt;E$24),$E$24/$E$29,0)</f>
        <v>#N/A</v>
      </c>
      <c r="H1023" s="392">
        <f t="shared" si="109"/>
        <v>0</v>
      </c>
      <c r="I1023" s="392">
        <f t="shared" si="111"/>
        <v>0</v>
      </c>
      <c r="J1023" s="364" t="str">
        <f t="shared" si="110"/>
        <v>2104–2105</v>
      </c>
      <c r="L1023" s="389"/>
      <c r="N1023" s="387"/>
      <c r="Q1023" s="385"/>
    </row>
    <row r="1024" spans="1:17" ht="20.25" customHeight="1" x14ac:dyDescent="0.2">
      <c r="A1024" s="395">
        <v>74908</v>
      </c>
      <c r="B1024" s="383">
        <f t="shared" si="106"/>
        <v>0</v>
      </c>
      <c r="C1024" s="384"/>
      <c r="D1024" s="392">
        <f t="shared" si="107"/>
        <v>0</v>
      </c>
      <c r="E1024" s="393">
        <f t="shared" si="105"/>
        <v>0</v>
      </c>
      <c r="F1024" s="392">
        <f t="shared" si="108"/>
        <v>0</v>
      </c>
      <c r="G1024" s="392" t="e">
        <f>IF(AND(C1024&lt;&gt;"",SUM(G$33:G1023)&lt;E$24),$E$24/$E$29,0)</f>
        <v>#N/A</v>
      </c>
      <c r="H1024" s="392">
        <f t="shared" si="109"/>
        <v>0</v>
      </c>
      <c r="I1024" s="392">
        <f t="shared" si="111"/>
        <v>0</v>
      </c>
      <c r="J1024" s="364" t="str">
        <f t="shared" si="110"/>
        <v>2104–2105</v>
      </c>
      <c r="L1024" s="389"/>
      <c r="N1024" s="387"/>
      <c r="Q1024" s="385"/>
    </row>
    <row r="1025" spans="1:17" ht="20.25" customHeight="1" x14ac:dyDescent="0.2">
      <c r="A1025" s="395">
        <v>74936</v>
      </c>
      <c r="B1025" s="383">
        <f t="shared" si="106"/>
        <v>0</v>
      </c>
      <c r="C1025" s="384"/>
      <c r="D1025" s="392">
        <f t="shared" si="107"/>
        <v>0</v>
      </c>
      <c r="E1025" s="393">
        <f t="shared" si="105"/>
        <v>0</v>
      </c>
      <c r="F1025" s="392">
        <f t="shared" si="108"/>
        <v>0</v>
      </c>
      <c r="G1025" s="392" t="e">
        <f>IF(AND(C1025&lt;&gt;"",SUM(G$33:G1024)&lt;E$24),$E$24/$E$29,0)</f>
        <v>#N/A</v>
      </c>
      <c r="H1025" s="392">
        <f t="shared" si="109"/>
        <v>0</v>
      </c>
      <c r="I1025" s="392">
        <f t="shared" si="111"/>
        <v>0</v>
      </c>
      <c r="J1025" s="364" t="str">
        <f t="shared" si="110"/>
        <v>2104–2105</v>
      </c>
      <c r="L1025" s="389"/>
      <c r="N1025" s="387"/>
      <c r="Q1025" s="385"/>
    </row>
    <row r="1026" spans="1:17" ht="20.25" customHeight="1" x14ac:dyDescent="0.2">
      <c r="A1026" s="395">
        <v>74967</v>
      </c>
      <c r="B1026" s="383">
        <f t="shared" si="106"/>
        <v>0</v>
      </c>
      <c r="C1026" s="384"/>
      <c r="D1026" s="392">
        <f t="shared" si="107"/>
        <v>0</v>
      </c>
      <c r="E1026" s="393">
        <f t="shared" si="105"/>
        <v>0</v>
      </c>
      <c r="F1026" s="392">
        <f t="shared" si="108"/>
        <v>0</v>
      </c>
      <c r="G1026" s="392" t="e">
        <f>IF(AND(C1026&lt;&gt;"",SUM(G$33:G1025)&lt;E$24),$E$24/$E$29,0)</f>
        <v>#N/A</v>
      </c>
      <c r="H1026" s="392">
        <f t="shared" si="109"/>
        <v>0</v>
      </c>
      <c r="I1026" s="392">
        <f t="shared" si="111"/>
        <v>0</v>
      </c>
      <c r="J1026" s="364" t="str">
        <f t="shared" si="110"/>
        <v>2104–2105</v>
      </c>
      <c r="L1026" s="389"/>
      <c r="N1026" s="387"/>
      <c r="Q1026" s="385"/>
    </row>
    <row r="1027" spans="1:17" ht="20.25" customHeight="1" x14ac:dyDescent="0.2">
      <c r="A1027" s="395">
        <v>74997</v>
      </c>
      <c r="B1027" s="383">
        <f t="shared" si="106"/>
        <v>0</v>
      </c>
      <c r="C1027" s="384"/>
      <c r="D1027" s="392">
        <f t="shared" si="107"/>
        <v>0</v>
      </c>
      <c r="E1027" s="393">
        <f t="shared" si="105"/>
        <v>0</v>
      </c>
      <c r="F1027" s="392">
        <f t="shared" si="108"/>
        <v>0</v>
      </c>
      <c r="G1027" s="392" t="e">
        <f>IF(AND(C1027&lt;&gt;"",SUM(G$33:G1026)&lt;E$24),$E$24/$E$29,0)</f>
        <v>#N/A</v>
      </c>
      <c r="H1027" s="392">
        <f t="shared" si="109"/>
        <v>0</v>
      </c>
      <c r="I1027" s="392">
        <f t="shared" si="111"/>
        <v>0</v>
      </c>
      <c r="J1027" s="364" t="str">
        <f t="shared" si="110"/>
        <v>2104–2105</v>
      </c>
      <c r="L1027" s="389"/>
      <c r="N1027" s="387"/>
      <c r="Q1027" s="385"/>
    </row>
    <row r="1028" spans="1:17" ht="20.25" customHeight="1" x14ac:dyDescent="0.2">
      <c r="A1028" s="395">
        <v>75028</v>
      </c>
      <c r="B1028" s="383">
        <f t="shared" si="106"/>
        <v>0</v>
      </c>
      <c r="C1028" s="384"/>
      <c r="D1028" s="392">
        <f t="shared" si="107"/>
        <v>0</v>
      </c>
      <c r="E1028" s="393">
        <f t="shared" si="105"/>
        <v>0</v>
      </c>
      <c r="F1028" s="392">
        <f t="shared" si="108"/>
        <v>0</v>
      </c>
      <c r="G1028" s="392" t="e">
        <f>IF(AND(C1028&lt;&gt;"",SUM(G$33:G1027)&lt;E$24),$E$24/$E$29,0)</f>
        <v>#N/A</v>
      </c>
      <c r="H1028" s="392">
        <f t="shared" si="109"/>
        <v>0</v>
      </c>
      <c r="I1028" s="392">
        <f t="shared" si="111"/>
        <v>0</v>
      </c>
      <c r="J1028" s="364" t="str">
        <f t="shared" si="110"/>
        <v>2104–2105</v>
      </c>
      <c r="L1028" s="389"/>
      <c r="N1028" s="387"/>
      <c r="Q1028" s="385"/>
    </row>
    <row r="1029" spans="1:17" ht="20.25" customHeight="1" x14ac:dyDescent="0.2">
      <c r="A1029" s="395">
        <v>75058</v>
      </c>
      <c r="B1029" s="383">
        <f t="shared" si="106"/>
        <v>0</v>
      </c>
      <c r="C1029" s="384"/>
      <c r="D1029" s="392">
        <f t="shared" si="107"/>
        <v>0</v>
      </c>
      <c r="E1029" s="393">
        <f t="shared" si="105"/>
        <v>0</v>
      </c>
      <c r="F1029" s="392">
        <f t="shared" si="108"/>
        <v>0</v>
      </c>
      <c r="G1029" s="392" t="e">
        <f>IF(AND(C1029&lt;&gt;"",SUM(G$33:G1028)&lt;E$24),$E$24/$E$29,0)</f>
        <v>#N/A</v>
      </c>
      <c r="H1029" s="392">
        <f t="shared" si="109"/>
        <v>0</v>
      </c>
      <c r="I1029" s="392">
        <f t="shared" si="111"/>
        <v>0</v>
      </c>
      <c r="J1029" s="364" t="str">
        <f t="shared" si="110"/>
        <v>2105–2106</v>
      </c>
      <c r="L1029" s="389"/>
      <c r="N1029" s="387"/>
      <c r="Q1029" s="385"/>
    </row>
    <row r="1030" spans="1:17" ht="20.25" customHeight="1" x14ac:dyDescent="0.2">
      <c r="A1030" s="395">
        <v>75089</v>
      </c>
      <c r="B1030" s="383">
        <f t="shared" si="106"/>
        <v>0</v>
      </c>
      <c r="C1030" s="384"/>
      <c r="D1030" s="392">
        <f t="shared" si="107"/>
        <v>0</v>
      </c>
      <c r="E1030" s="393">
        <f t="shared" si="105"/>
        <v>0</v>
      </c>
      <c r="F1030" s="392">
        <f t="shared" si="108"/>
        <v>0</v>
      </c>
      <c r="G1030" s="392" t="e">
        <f>IF(AND(C1030&lt;&gt;"",SUM(G$33:G1029)&lt;E$24),$E$24/$E$29,0)</f>
        <v>#N/A</v>
      </c>
      <c r="H1030" s="392">
        <f t="shared" si="109"/>
        <v>0</v>
      </c>
      <c r="I1030" s="392">
        <f t="shared" si="111"/>
        <v>0</v>
      </c>
      <c r="J1030" s="364" t="str">
        <f t="shared" si="110"/>
        <v>2105–2106</v>
      </c>
      <c r="L1030" s="389"/>
      <c r="N1030" s="387"/>
      <c r="Q1030" s="385"/>
    </row>
    <row r="1031" spans="1:17" ht="20.25" customHeight="1" x14ac:dyDescent="0.2">
      <c r="A1031" s="395">
        <v>75120</v>
      </c>
      <c r="B1031" s="383">
        <f t="shared" si="106"/>
        <v>0</v>
      </c>
      <c r="C1031" s="384"/>
      <c r="D1031" s="392">
        <f t="shared" si="107"/>
        <v>0</v>
      </c>
      <c r="E1031" s="393">
        <f t="shared" si="105"/>
        <v>0</v>
      </c>
      <c r="F1031" s="392">
        <f t="shared" si="108"/>
        <v>0</v>
      </c>
      <c r="G1031" s="392" t="e">
        <f>IF(AND(C1031&lt;&gt;"",SUM(G$33:G1030)&lt;E$24),$E$24/$E$29,0)</f>
        <v>#N/A</v>
      </c>
      <c r="H1031" s="392">
        <f t="shared" si="109"/>
        <v>0</v>
      </c>
      <c r="I1031" s="392">
        <f t="shared" si="111"/>
        <v>0</v>
      </c>
      <c r="J1031" s="364" t="str">
        <f t="shared" si="110"/>
        <v>2105–2106</v>
      </c>
      <c r="L1031" s="389"/>
      <c r="N1031" s="387"/>
      <c r="Q1031" s="385"/>
    </row>
    <row r="1032" spans="1:17" ht="20.25" customHeight="1" x14ac:dyDescent="0.2">
      <c r="A1032" s="395">
        <v>75150</v>
      </c>
      <c r="B1032" s="383">
        <f t="shared" si="106"/>
        <v>0</v>
      </c>
      <c r="C1032" s="384"/>
      <c r="D1032" s="392">
        <f t="shared" si="107"/>
        <v>0</v>
      </c>
      <c r="E1032" s="393">
        <f t="shared" si="105"/>
        <v>0</v>
      </c>
      <c r="F1032" s="392">
        <f t="shared" si="108"/>
        <v>0</v>
      </c>
      <c r="G1032" s="392" t="e">
        <f>IF(AND(C1032&lt;&gt;"",SUM(G$33:G1031)&lt;E$24),$E$24/$E$29,0)</f>
        <v>#N/A</v>
      </c>
      <c r="H1032" s="392">
        <f t="shared" si="109"/>
        <v>0</v>
      </c>
      <c r="I1032" s="392">
        <f t="shared" si="111"/>
        <v>0</v>
      </c>
      <c r="J1032" s="364" t="str">
        <f t="shared" si="110"/>
        <v>2105–2106</v>
      </c>
      <c r="L1032" s="389"/>
      <c r="N1032" s="387"/>
      <c r="Q1032" s="385"/>
    </row>
    <row r="1033" spans="1:17" ht="20.25" customHeight="1" x14ac:dyDescent="0.2">
      <c r="A1033" s="395">
        <v>75181</v>
      </c>
      <c r="B1033" s="383">
        <f t="shared" si="106"/>
        <v>0</v>
      </c>
      <c r="C1033" s="384"/>
      <c r="D1033" s="392">
        <f t="shared" si="107"/>
        <v>0</v>
      </c>
      <c r="E1033" s="393">
        <f t="shared" si="105"/>
        <v>0</v>
      </c>
      <c r="F1033" s="392">
        <f t="shared" si="108"/>
        <v>0</v>
      </c>
      <c r="G1033" s="392" t="e">
        <f>IF(AND(C1033&lt;&gt;"",SUM(G$33:G1032)&lt;E$24),$E$24/$E$29,0)</f>
        <v>#N/A</v>
      </c>
      <c r="H1033" s="392">
        <f t="shared" si="109"/>
        <v>0</v>
      </c>
      <c r="I1033" s="392">
        <f t="shared" si="111"/>
        <v>0</v>
      </c>
      <c r="J1033" s="364" t="str">
        <f t="shared" si="110"/>
        <v>2105–2106</v>
      </c>
      <c r="L1033" s="389"/>
      <c r="N1033" s="387"/>
      <c r="Q1033" s="385"/>
    </row>
    <row r="1034" spans="1:17" ht="20.25" customHeight="1" x14ac:dyDescent="0.2">
      <c r="A1034" s="395">
        <v>75211</v>
      </c>
      <c r="B1034" s="383">
        <f t="shared" si="106"/>
        <v>0</v>
      </c>
      <c r="C1034" s="384"/>
      <c r="D1034" s="392">
        <f t="shared" si="107"/>
        <v>0</v>
      </c>
      <c r="E1034" s="393">
        <f t="shared" si="105"/>
        <v>0</v>
      </c>
      <c r="F1034" s="392">
        <f t="shared" si="108"/>
        <v>0</v>
      </c>
      <c r="G1034" s="392" t="e">
        <f>IF(AND(C1034&lt;&gt;"",SUM(G$33:G1033)&lt;E$24),$E$24/$E$29,0)</f>
        <v>#N/A</v>
      </c>
      <c r="H1034" s="392">
        <f t="shared" si="109"/>
        <v>0</v>
      </c>
      <c r="I1034" s="392">
        <f t="shared" si="111"/>
        <v>0</v>
      </c>
      <c r="J1034" s="364" t="str">
        <f t="shared" si="110"/>
        <v>2105–2106</v>
      </c>
      <c r="L1034" s="389"/>
      <c r="N1034" s="387"/>
      <c r="Q1034" s="385"/>
    </row>
    <row r="1035" spans="1:17" ht="20.25" customHeight="1" x14ac:dyDescent="0.2">
      <c r="A1035" s="395">
        <v>75242</v>
      </c>
      <c r="B1035" s="383">
        <f t="shared" si="106"/>
        <v>0</v>
      </c>
      <c r="C1035" s="384"/>
      <c r="D1035" s="392">
        <f t="shared" si="107"/>
        <v>0</v>
      </c>
      <c r="E1035" s="393">
        <f t="shared" si="105"/>
        <v>0</v>
      </c>
      <c r="F1035" s="392">
        <f t="shared" si="108"/>
        <v>0</v>
      </c>
      <c r="G1035" s="392" t="e">
        <f>IF(AND(C1035&lt;&gt;"",SUM(G$33:G1034)&lt;E$24),$E$24/$E$29,0)</f>
        <v>#N/A</v>
      </c>
      <c r="H1035" s="392">
        <f t="shared" si="109"/>
        <v>0</v>
      </c>
      <c r="I1035" s="392">
        <f t="shared" si="111"/>
        <v>0</v>
      </c>
      <c r="J1035" s="364" t="str">
        <f t="shared" si="110"/>
        <v>2105–2106</v>
      </c>
      <c r="L1035" s="389"/>
      <c r="N1035" s="387"/>
      <c r="Q1035" s="385"/>
    </row>
    <row r="1036" spans="1:17" ht="20.25" customHeight="1" x14ac:dyDescent="0.2">
      <c r="A1036" s="395">
        <v>75273</v>
      </c>
      <c r="B1036" s="383">
        <f t="shared" si="106"/>
        <v>0</v>
      </c>
      <c r="C1036" s="384"/>
      <c r="D1036" s="392">
        <f t="shared" si="107"/>
        <v>0</v>
      </c>
      <c r="E1036" s="393">
        <f t="shared" si="105"/>
        <v>0</v>
      </c>
      <c r="F1036" s="392">
        <f t="shared" si="108"/>
        <v>0</v>
      </c>
      <c r="G1036" s="392" t="e">
        <f>IF(AND(C1036&lt;&gt;"",SUM(G$33:G1035)&lt;E$24),$E$24/$E$29,0)</f>
        <v>#N/A</v>
      </c>
      <c r="H1036" s="392">
        <f t="shared" si="109"/>
        <v>0</v>
      </c>
      <c r="I1036" s="392">
        <f t="shared" si="111"/>
        <v>0</v>
      </c>
      <c r="J1036" s="364" t="str">
        <f t="shared" si="110"/>
        <v>2105–2106</v>
      </c>
      <c r="L1036" s="389"/>
      <c r="N1036" s="387"/>
      <c r="Q1036" s="385"/>
    </row>
    <row r="1037" spans="1:17" ht="20.25" customHeight="1" x14ac:dyDescent="0.2">
      <c r="A1037" s="395">
        <v>75301</v>
      </c>
      <c r="B1037" s="383">
        <f t="shared" si="106"/>
        <v>0</v>
      </c>
      <c r="C1037" s="384"/>
      <c r="D1037" s="392">
        <f t="shared" si="107"/>
        <v>0</v>
      </c>
      <c r="E1037" s="393">
        <f t="shared" si="105"/>
        <v>0</v>
      </c>
      <c r="F1037" s="392">
        <f t="shared" si="108"/>
        <v>0</v>
      </c>
      <c r="G1037" s="392" t="e">
        <f>IF(AND(C1037&lt;&gt;"",SUM(G$33:G1036)&lt;E$24),$E$24/$E$29,0)</f>
        <v>#N/A</v>
      </c>
      <c r="H1037" s="392">
        <f t="shared" si="109"/>
        <v>0</v>
      </c>
      <c r="I1037" s="392">
        <f t="shared" si="111"/>
        <v>0</v>
      </c>
      <c r="J1037" s="364" t="str">
        <f t="shared" si="110"/>
        <v>2105–2106</v>
      </c>
      <c r="L1037" s="389"/>
      <c r="N1037" s="387"/>
      <c r="Q1037" s="385"/>
    </row>
    <row r="1038" spans="1:17" ht="20.25" customHeight="1" x14ac:dyDescent="0.2">
      <c r="A1038" s="395">
        <v>75332</v>
      </c>
      <c r="B1038" s="383">
        <f t="shared" si="106"/>
        <v>0</v>
      </c>
      <c r="C1038" s="384"/>
      <c r="D1038" s="392">
        <f t="shared" si="107"/>
        <v>0</v>
      </c>
      <c r="E1038" s="393">
        <f t="shared" si="105"/>
        <v>0</v>
      </c>
      <c r="F1038" s="392">
        <f t="shared" si="108"/>
        <v>0</v>
      </c>
      <c r="G1038" s="392" t="e">
        <f>IF(AND(C1038&lt;&gt;"",SUM(G$33:G1037)&lt;E$24),$E$24/$E$29,0)</f>
        <v>#N/A</v>
      </c>
      <c r="H1038" s="392">
        <f t="shared" si="109"/>
        <v>0</v>
      </c>
      <c r="I1038" s="392">
        <f t="shared" si="111"/>
        <v>0</v>
      </c>
      <c r="J1038" s="364" t="str">
        <f t="shared" si="110"/>
        <v>2105–2106</v>
      </c>
      <c r="L1038" s="389"/>
      <c r="N1038" s="387"/>
      <c r="Q1038" s="385"/>
    </row>
    <row r="1039" spans="1:17" ht="20.25" customHeight="1" x14ac:dyDescent="0.2">
      <c r="A1039" s="395">
        <v>75362</v>
      </c>
      <c r="B1039" s="383">
        <f t="shared" si="106"/>
        <v>0</v>
      </c>
      <c r="C1039" s="384"/>
      <c r="D1039" s="392">
        <f t="shared" si="107"/>
        <v>0</v>
      </c>
      <c r="E1039" s="393">
        <f t="shared" si="105"/>
        <v>0</v>
      </c>
      <c r="F1039" s="392">
        <f t="shared" si="108"/>
        <v>0</v>
      </c>
      <c r="G1039" s="392" t="e">
        <f>IF(AND(C1039&lt;&gt;"",SUM(G$33:G1038)&lt;E$24),$E$24/$E$29,0)</f>
        <v>#N/A</v>
      </c>
      <c r="H1039" s="392">
        <f t="shared" si="109"/>
        <v>0</v>
      </c>
      <c r="I1039" s="392">
        <f t="shared" si="111"/>
        <v>0</v>
      </c>
      <c r="J1039" s="364" t="str">
        <f t="shared" si="110"/>
        <v>2105–2106</v>
      </c>
      <c r="L1039" s="389"/>
      <c r="N1039" s="387"/>
      <c r="Q1039" s="385"/>
    </row>
    <row r="1040" spans="1:17" ht="20.25" customHeight="1" x14ac:dyDescent="0.2">
      <c r="A1040" s="395">
        <v>75393</v>
      </c>
      <c r="B1040" s="383">
        <f t="shared" si="106"/>
        <v>0</v>
      </c>
      <c r="C1040" s="384"/>
      <c r="D1040" s="392">
        <f t="shared" si="107"/>
        <v>0</v>
      </c>
      <c r="E1040" s="393">
        <f t="shared" si="105"/>
        <v>0</v>
      </c>
      <c r="F1040" s="392">
        <f t="shared" si="108"/>
        <v>0</v>
      </c>
      <c r="G1040" s="392" t="e">
        <f>IF(AND(C1040&lt;&gt;"",SUM(G$33:G1039)&lt;E$24),$E$24/$E$29,0)</f>
        <v>#N/A</v>
      </c>
      <c r="H1040" s="392">
        <f t="shared" si="109"/>
        <v>0</v>
      </c>
      <c r="I1040" s="392">
        <f t="shared" si="111"/>
        <v>0</v>
      </c>
      <c r="J1040" s="364" t="str">
        <f t="shared" si="110"/>
        <v>2105–2106</v>
      </c>
      <c r="L1040" s="389"/>
      <c r="N1040" s="387"/>
      <c r="Q1040" s="385"/>
    </row>
    <row r="1041" spans="1:17" ht="20.25" customHeight="1" x14ac:dyDescent="0.2">
      <c r="A1041" s="395">
        <v>75423</v>
      </c>
      <c r="B1041" s="383">
        <f t="shared" si="106"/>
        <v>0</v>
      </c>
      <c r="C1041" s="384"/>
      <c r="D1041" s="392">
        <f t="shared" si="107"/>
        <v>0</v>
      </c>
      <c r="E1041" s="393">
        <f t="shared" si="105"/>
        <v>0</v>
      </c>
      <c r="F1041" s="392">
        <f t="shared" si="108"/>
        <v>0</v>
      </c>
      <c r="G1041" s="392" t="e">
        <f>IF(AND(C1041&lt;&gt;"",SUM(G$33:G1040)&lt;E$24),$E$24/$E$29,0)</f>
        <v>#N/A</v>
      </c>
      <c r="H1041" s="392">
        <f t="shared" si="109"/>
        <v>0</v>
      </c>
      <c r="I1041" s="392">
        <f t="shared" si="111"/>
        <v>0</v>
      </c>
      <c r="J1041" s="364" t="str">
        <f t="shared" si="110"/>
        <v>2106–2107</v>
      </c>
      <c r="L1041" s="389"/>
      <c r="N1041" s="387"/>
      <c r="Q1041" s="385"/>
    </row>
    <row r="1042" spans="1:17" ht="20.25" customHeight="1" x14ac:dyDescent="0.2">
      <c r="A1042" s="395">
        <v>75454</v>
      </c>
      <c r="B1042" s="383">
        <f t="shared" si="106"/>
        <v>0</v>
      </c>
      <c r="C1042" s="384"/>
      <c r="D1042" s="392">
        <f t="shared" si="107"/>
        <v>0</v>
      </c>
      <c r="E1042" s="393">
        <f t="shared" si="105"/>
        <v>0</v>
      </c>
      <c r="F1042" s="392">
        <f t="shared" si="108"/>
        <v>0</v>
      </c>
      <c r="G1042" s="392" t="e">
        <f>IF(AND(C1042&lt;&gt;"",SUM(G$33:G1041)&lt;E$24),$E$24/$E$29,0)</f>
        <v>#N/A</v>
      </c>
      <c r="H1042" s="392">
        <f t="shared" si="109"/>
        <v>0</v>
      </c>
      <c r="I1042" s="392">
        <f t="shared" si="111"/>
        <v>0</v>
      </c>
      <c r="J1042" s="364" t="str">
        <f t="shared" si="110"/>
        <v>2106–2107</v>
      </c>
      <c r="L1042" s="389"/>
      <c r="N1042" s="387"/>
      <c r="Q1042" s="385"/>
    </row>
    <row r="1043" spans="1:17" ht="20.25" customHeight="1" x14ac:dyDescent="0.2">
      <c r="A1043" s="395">
        <v>75485</v>
      </c>
      <c r="B1043" s="383">
        <f t="shared" si="106"/>
        <v>0</v>
      </c>
      <c r="C1043" s="384"/>
      <c r="D1043" s="392">
        <f t="shared" si="107"/>
        <v>0</v>
      </c>
      <c r="E1043" s="393">
        <f t="shared" si="105"/>
        <v>0</v>
      </c>
      <c r="F1043" s="392">
        <f t="shared" si="108"/>
        <v>0</v>
      </c>
      <c r="G1043" s="392" t="e">
        <f>IF(AND(C1043&lt;&gt;"",SUM(G$33:G1042)&lt;E$24),$E$24/$E$29,0)</f>
        <v>#N/A</v>
      </c>
      <c r="H1043" s="392">
        <f t="shared" si="109"/>
        <v>0</v>
      </c>
      <c r="I1043" s="392">
        <f t="shared" si="111"/>
        <v>0</v>
      </c>
      <c r="J1043" s="364" t="str">
        <f t="shared" si="110"/>
        <v>2106–2107</v>
      </c>
      <c r="L1043" s="389"/>
      <c r="N1043" s="387"/>
      <c r="Q1043" s="385"/>
    </row>
    <row r="1044" spans="1:17" ht="20.25" customHeight="1" x14ac:dyDescent="0.2">
      <c r="A1044" s="395">
        <v>75515</v>
      </c>
      <c r="B1044" s="383">
        <f t="shared" si="106"/>
        <v>0</v>
      </c>
      <c r="C1044" s="384"/>
      <c r="D1044" s="392">
        <f t="shared" si="107"/>
        <v>0</v>
      </c>
      <c r="E1044" s="393">
        <f t="shared" si="105"/>
        <v>0</v>
      </c>
      <c r="F1044" s="392">
        <f t="shared" si="108"/>
        <v>0</v>
      </c>
      <c r="G1044" s="392" t="e">
        <f>IF(AND(C1044&lt;&gt;"",SUM(G$33:G1043)&lt;E$24),$E$24/$E$29,0)</f>
        <v>#N/A</v>
      </c>
      <c r="H1044" s="392">
        <f t="shared" si="109"/>
        <v>0</v>
      </c>
      <c r="I1044" s="392">
        <f t="shared" si="111"/>
        <v>0</v>
      </c>
      <c r="J1044" s="364" t="str">
        <f t="shared" si="110"/>
        <v>2106–2107</v>
      </c>
      <c r="L1044" s="389"/>
      <c r="N1044" s="387"/>
      <c r="Q1044" s="385"/>
    </row>
    <row r="1045" spans="1:17" ht="20.25" customHeight="1" x14ac:dyDescent="0.2">
      <c r="A1045" s="395">
        <v>75546</v>
      </c>
      <c r="B1045" s="383">
        <f t="shared" si="106"/>
        <v>0</v>
      </c>
      <c r="C1045" s="384"/>
      <c r="D1045" s="392">
        <f t="shared" si="107"/>
        <v>0</v>
      </c>
      <c r="E1045" s="393">
        <f t="shared" si="105"/>
        <v>0</v>
      </c>
      <c r="F1045" s="392">
        <f t="shared" si="108"/>
        <v>0</v>
      </c>
      <c r="G1045" s="392" t="e">
        <f>IF(AND(C1045&lt;&gt;"",SUM(G$33:G1044)&lt;E$24),$E$24/$E$29,0)</f>
        <v>#N/A</v>
      </c>
      <c r="H1045" s="392">
        <f t="shared" si="109"/>
        <v>0</v>
      </c>
      <c r="I1045" s="392">
        <f t="shared" si="111"/>
        <v>0</v>
      </c>
      <c r="J1045" s="364" t="str">
        <f t="shared" si="110"/>
        <v>2106–2107</v>
      </c>
      <c r="L1045" s="389"/>
      <c r="N1045" s="387"/>
      <c r="Q1045" s="385"/>
    </row>
    <row r="1046" spans="1:17" ht="20.25" customHeight="1" x14ac:dyDescent="0.2">
      <c r="A1046" s="395">
        <v>75576</v>
      </c>
      <c r="B1046" s="383">
        <f t="shared" si="106"/>
        <v>0</v>
      </c>
      <c r="C1046" s="384"/>
      <c r="D1046" s="392">
        <f t="shared" si="107"/>
        <v>0</v>
      </c>
      <c r="E1046" s="393">
        <f t="shared" si="105"/>
        <v>0</v>
      </c>
      <c r="F1046" s="392">
        <f t="shared" si="108"/>
        <v>0</v>
      </c>
      <c r="G1046" s="392" t="e">
        <f>IF(AND(C1046&lt;&gt;"",SUM(G$33:G1045)&lt;E$24),$E$24/$E$29,0)</f>
        <v>#N/A</v>
      </c>
      <c r="H1046" s="392">
        <f t="shared" si="109"/>
        <v>0</v>
      </c>
      <c r="I1046" s="392">
        <f t="shared" si="111"/>
        <v>0</v>
      </c>
      <c r="J1046" s="364" t="str">
        <f t="shared" si="110"/>
        <v>2106–2107</v>
      </c>
      <c r="L1046" s="389"/>
      <c r="N1046" s="387"/>
      <c r="Q1046" s="385"/>
    </row>
    <row r="1047" spans="1:17" ht="20.25" customHeight="1" x14ac:dyDescent="0.2">
      <c r="A1047" s="395">
        <v>75607</v>
      </c>
      <c r="B1047" s="383">
        <f t="shared" si="106"/>
        <v>0</v>
      </c>
      <c r="C1047" s="384"/>
      <c r="D1047" s="392">
        <f t="shared" si="107"/>
        <v>0</v>
      </c>
      <c r="E1047" s="393">
        <f t="shared" si="105"/>
        <v>0</v>
      </c>
      <c r="F1047" s="392">
        <f t="shared" si="108"/>
        <v>0</v>
      </c>
      <c r="G1047" s="392" t="e">
        <f>IF(AND(C1047&lt;&gt;"",SUM(G$33:G1046)&lt;E$24),$E$24/$E$29,0)</f>
        <v>#N/A</v>
      </c>
      <c r="H1047" s="392">
        <f t="shared" si="109"/>
        <v>0</v>
      </c>
      <c r="I1047" s="392">
        <f t="shared" si="111"/>
        <v>0</v>
      </c>
      <c r="J1047" s="364" t="str">
        <f t="shared" si="110"/>
        <v>2106–2107</v>
      </c>
      <c r="L1047" s="389"/>
      <c r="N1047" s="387"/>
      <c r="Q1047" s="385"/>
    </row>
    <row r="1048" spans="1:17" ht="20.25" customHeight="1" x14ac:dyDescent="0.2">
      <c r="A1048" s="395">
        <v>75638</v>
      </c>
      <c r="B1048" s="383">
        <f t="shared" si="106"/>
        <v>0</v>
      </c>
      <c r="C1048" s="384"/>
      <c r="D1048" s="392">
        <f t="shared" si="107"/>
        <v>0</v>
      </c>
      <c r="E1048" s="393">
        <f t="shared" si="105"/>
        <v>0</v>
      </c>
      <c r="F1048" s="392">
        <f t="shared" si="108"/>
        <v>0</v>
      </c>
      <c r="G1048" s="392" t="e">
        <f>IF(AND(C1048&lt;&gt;"",SUM(G$33:G1047)&lt;E$24),$E$24/$E$29,0)</f>
        <v>#N/A</v>
      </c>
      <c r="H1048" s="392">
        <f t="shared" si="109"/>
        <v>0</v>
      </c>
      <c r="I1048" s="392">
        <f t="shared" si="111"/>
        <v>0</v>
      </c>
      <c r="J1048" s="364" t="str">
        <f t="shared" si="110"/>
        <v>2106–2107</v>
      </c>
      <c r="L1048" s="389"/>
      <c r="N1048" s="387"/>
      <c r="Q1048" s="385"/>
    </row>
    <row r="1049" spans="1:17" ht="20.25" customHeight="1" x14ac:dyDescent="0.2">
      <c r="A1049" s="395">
        <v>75666</v>
      </c>
      <c r="B1049" s="383">
        <f t="shared" si="106"/>
        <v>0</v>
      </c>
      <c r="C1049" s="384"/>
      <c r="D1049" s="392">
        <f t="shared" si="107"/>
        <v>0</v>
      </c>
      <c r="E1049" s="393">
        <f t="shared" si="105"/>
        <v>0</v>
      </c>
      <c r="F1049" s="392">
        <f t="shared" si="108"/>
        <v>0</v>
      </c>
      <c r="G1049" s="392" t="e">
        <f>IF(AND(C1049&lt;&gt;"",SUM(G$33:G1048)&lt;E$24),$E$24/$E$29,0)</f>
        <v>#N/A</v>
      </c>
      <c r="H1049" s="392">
        <f t="shared" si="109"/>
        <v>0</v>
      </c>
      <c r="I1049" s="392">
        <f t="shared" si="111"/>
        <v>0</v>
      </c>
      <c r="J1049" s="364" t="str">
        <f t="shared" si="110"/>
        <v>2106–2107</v>
      </c>
      <c r="L1049" s="389"/>
      <c r="N1049" s="387"/>
      <c r="Q1049" s="385"/>
    </row>
    <row r="1050" spans="1:17" ht="20.25" customHeight="1" x14ac:dyDescent="0.2">
      <c r="A1050" s="395">
        <v>75697</v>
      </c>
      <c r="B1050" s="383">
        <f t="shared" si="106"/>
        <v>0</v>
      </c>
      <c r="C1050" s="384"/>
      <c r="D1050" s="392">
        <f t="shared" si="107"/>
        <v>0</v>
      </c>
      <c r="E1050" s="393">
        <f t="shared" si="105"/>
        <v>0</v>
      </c>
      <c r="F1050" s="392">
        <f t="shared" si="108"/>
        <v>0</v>
      </c>
      <c r="G1050" s="392" t="e">
        <f>IF(AND(C1050&lt;&gt;"",SUM(G$33:G1049)&lt;E$24),$E$24/$E$29,0)</f>
        <v>#N/A</v>
      </c>
      <c r="H1050" s="392">
        <f t="shared" si="109"/>
        <v>0</v>
      </c>
      <c r="I1050" s="392">
        <f t="shared" si="111"/>
        <v>0</v>
      </c>
      <c r="J1050" s="364" t="str">
        <f t="shared" si="110"/>
        <v>2106–2107</v>
      </c>
      <c r="L1050" s="389"/>
      <c r="N1050" s="387"/>
      <c r="Q1050" s="385"/>
    </row>
    <row r="1051" spans="1:17" ht="20.25" customHeight="1" x14ac:dyDescent="0.2">
      <c r="A1051" s="395">
        <v>75727</v>
      </c>
      <c r="B1051" s="383">
        <f t="shared" si="106"/>
        <v>0</v>
      </c>
      <c r="C1051" s="384"/>
      <c r="D1051" s="392">
        <f t="shared" si="107"/>
        <v>0</v>
      </c>
      <c r="E1051" s="393">
        <f t="shared" si="105"/>
        <v>0</v>
      </c>
      <c r="F1051" s="392">
        <f t="shared" si="108"/>
        <v>0</v>
      </c>
      <c r="G1051" s="392" t="e">
        <f>IF(AND(C1051&lt;&gt;"",SUM(G$33:G1050)&lt;E$24),$E$24/$E$29,0)</f>
        <v>#N/A</v>
      </c>
      <c r="H1051" s="392">
        <f t="shared" si="109"/>
        <v>0</v>
      </c>
      <c r="I1051" s="392">
        <f t="shared" si="111"/>
        <v>0</v>
      </c>
      <c r="J1051" s="364" t="str">
        <f t="shared" si="110"/>
        <v>2106–2107</v>
      </c>
      <c r="L1051" s="389"/>
      <c r="N1051" s="387"/>
      <c r="Q1051" s="385"/>
    </row>
    <row r="1052" spans="1:17" ht="20.25" customHeight="1" x14ac:dyDescent="0.2">
      <c r="A1052" s="395">
        <v>75758</v>
      </c>
      <c r="B1052" s="383">
        <f t="shared" si="106"/>
        <v>0</v>
      </c>
      <c r="C1052" s="384"/>
      <c r="D1052" s="392">
        <f t="shared" si="107"/>
        <v>0</v>
      </c>
      <c r="E1052" s="393">
        <f t="shared" si="105"/>
        <v>0</v>
      </c>
      <c r="F1052" s="392">
        <f t="shared" si="108"/>
        <v>0</v>
      </c>
      <c r="G1052" s="392" t="e">
        <f>IF(AND(C1052&lt;&gt;"",SUM(G$33:G1051)&lt;E$24),$E$24/$E$29,0)</f>
        <v>#N/A</v>
      </c>
      <c r="H1052" s="392">
        <f t="shared" si="109"/>
        <v>0</v>
      </c>
      <c r="I1052" s="392">
        <f t="shared" si="111"/>
        <v>0</v>
      </c>
      <c r="J1052" s="364" t="str">
        <f t="shared" si="110"/>
        <v>2106–2107</v>
      </c>
      <c r="L1052" s="389"/>
      <c r="N1052" s="387"/>
      <c r="Q1052" s="385"/>
    </row>
    <row r="1053" spans="1:17" ht="20.25" customHeight="1" x14ac:dyDescent="0.2">
      <c r="A1053" s="395">
        <v>75788</v>
      </c>
      <c r="B1053" s="383">
        <f t="shared" si="106"/>
        <v>0</v>
      </c>
      <c r="C1053" s="384"/>
      <c r="D1053" s="392">
        <f t="shared" si="107"/>
        <v>0</v>
      </c>
      <c r="E1053" s="393">
        <f t="shared" si="105"/>
        <v>0</v>
      </c>
      <c r="F1053" s="392">
        <f t="shared" si="108"/>
        <v>0</v>
      </c>
      <c r="G1053" s="392" t="e">
        <f>IF(AND(C1053&lt;&gt;"",SUM(G$33:G1052)&lt;E$24),$E$24/$E$29,0)</f>
        <v>#N/A</v>
      </c>
      <c r="H1053" s="392">
        <f t="shared" si="109"/>
        <v>0</v>
      </c>
      <c r="I1053" s="392">
        <f t="shared" si="111"/>
        <v>0</v>
      </c>
      <c r="J1053" s="364" t="str">
        <f t="shared" si="110"/>
        <v>2107–2108</v>
      </c>
      <c r="L1053" s="389"/>
      <c r="N1053" s="387"/>
      <c r="Q1053" s="385"/>
    </row>
    <row r="1054" spans="1:17" ht="20.25" customHeight="1" x14ac:dyDescent="0.2">
      <c r="A1054" s="395">
        <v>75819</v>
      </c>
      <c r="B1054" s="383">
        <f t="shared" si="106"/>
        <v>0</v>
      </c>
      <c r="C1054" s="384"/>
      <c r="D1054" s="392">
        <f t="shared" si="107"/>
        <v>0</v>
      </c>
      <c r="E1054" s="393">
        <f t="shared" si="105"/>
        <v>0</v>
      </c>
      <c r="F1054" s="392">
        <f t="shared" si="108"/>
        <v>0</v>
      </c>
      <c r="G1054" s="392" t="e">
        <f>IF(AND(C1054&lt;&gt;"",SUM(G$33:G1053)&lt;E$24),$E$24/$E$29,0)</f>
        <v>#N/A</v>
      </c>
      <c r="H1054" s="392">
        <f t="shared" si="109"/>
        <v>0</v>
      </c>
      <c r="I1054" s="392">
        <f t="shared" si="111"/>
        <v>0</v>
      </c>
      <c r="J1054" s="364" t="str">
        <f t="shared" si="110"/>
        <v>2107–2108</v>
      </c>
      <c r="L1054" s="389"/>
      <c r="N1054" s="387"/>
      <c r="Q1054" s="385"/>
    </row>
    <row r="1055" spans="1:17" ht="20.25" customHeight="1" x14ac:dyDescent="0.2">
      <c r="A1055" s="395">
        <v>75850</v>
      </c>
      <c r="B1055" s="383">
        <f t="shared" si="106"/>
        <v>0</v>
      </c>
      <c r="C1055" s="384"/>
      <c r="D1055" s="392">
        <f t="shared" si="107"/>
        <v>0</v>
      </c>
      <c r="E1055" s="393">
        <f t="shared" si="105"/>
        <v>0</v>
      </c>
      <c r="F1055" s="392">
        <f t="shared" si="108"/>
        <v>0</v>
      </c>
      <c r="G1055" s="392" t="e">
        <f>IF(AND(C1055&lt;&gt;"",SUM(G$33:G1054)&lt;E$24),$E$24/$E$29,0)</f>
        <v>#N/A</v>
      </c>
      <c r="H1055" s="392">
        <f t="shared" si="109"/>
        <v>0</v>
      </c>
      <c r="I1055" s="392">
        <f t="shared" si="111"/>
        <v>0</v>
      </c>
      <c r="J1055" s="364" t="str">
        <f t="shared" si="110"/>
        <v>2107–2108</v>
      </c>
      <c r="L1055" s="389"/>
      <c r="N1055" s="387"/>
      <c r="Q1055" s="385"/>
    </row>
    <row r="1056" spans="1:17" ht="20.25" customHeight="1" x14ac:dyDescent="0.2">
      <c r="A1056" s="395">
        <v>75880</v>
      </c>
      <c r="B1056" s="383">
        <f t="shared" si="106"/>
        <v>0</v>
      </c>
      <c r="C1056" s="384"/>
      <c r="D1056" s="392">
        <f t="shared" si="107"/>
        <v>0</v>
      </c>
      <c r="E1056" s="393">
        <f t="shared" si="105"/>
        <v>0</v>
      </c>
      <c r="F1056" s="392">
        <f t="shared" si="108"/>
        <v>0</v>
      </c>
      <c r="G1056" s="392" t="e">
        <f>IF(AND(C1056&lt;&gt;"",SUM(G$33:G1055)&lt;E$24),$E$24/$E$29,0)</f>
        <v>#N/A</v>
      </c>
      <c r="H1056" s="392">
        <f t="shared" si="109"/>
        <v>0</v>
      </c>
      <c r="I1056" s="392">
        <f t="shared" si="111"/>
        <v>0</v>
      </c>
      <c r="J1056" s="364" t="str">
        <f t="shared" si="110"/>
        <v>2107–2108</v>
      </c>
      <c r="L1056" s="389"/>
      <c r="N1056" s="387"/>
      <c r="Q1056" s="385"/>
    </row>
    <row r="1057" spans="1:17" ht="20.25" customHeight="1" x14ac:dyDescent="0.2">
      <c r="A1057" s="395">
        <v>75911</v>
      </c>
      <c r="B1057" s="383">
        <f t="shared" si="106"/>
        <v>0</v>
      </c>
      <c r="C1057" s="384"/>
      <c r="D1057" s="392">
        <f t="shared" si="107"/>
        <v>0</v>
      </c>
      <c r="E1057" s="393">
        <f t="shared" ref="E1057:E1120" si="112">C1057-D1057</f>
        <v>0</v>
      </c>
      <c r="F1057" s="392">
        <f t="shared" si="108"/>
        <v>0</v>
      </c>
      <c r="G1057" s="392" t="e">
        <f>IF(AND(C1057&lt;&gt;"",SUM(G$33:G1056)&lt;E$24),$E$24/$E$29,0)</f>
        <v>#N/A</v>
      </c>
      <c r="H1057" s="392">
        <f t="shared" si="109"/>
        <v>0</v>
      </c>
      <c r="I1057" s="392">
        <f t="shared" si="111"/>
        <v>0</v>
      </c>
      <c r="J1057" s="364" t="str">
        <f t="shared" si="110"/>
        <v>2107–2108</v>
      </c>
      <c r="L1057" s="389"/>
      <c r="N1057" s="387"/>
      <c r="Q1057" s="385"/>
    </row>
    <row r="1058" spans="1:17" ht="20.25" customHeight="1" x14ac:dyDescent="0.2">
      <c r="A1058" s="395">
        <v>75941</v>
      </c>
      <c r="B1058" s="383">
        <f t="shared" ref="B1058:B1121" si="113">IF(C1058&gt;0,C1058*-1,C1058)</f>
        <v>0</v>
      </c>
      <c r="C1058" s="384"/>
      <c r="D1058" s="392">
        <f t="shared" ref="D1058:D1121" si="114">IF(C1058="",0,IF($E$15="Beginning",IF(C1057&lt;&gt;"",$F1057*$E$7/12,0),IF(C1057&lt;&gt;"",$F1057*$E$7/12,$E$22*$E$7/12)))</f>
        <v>0</v>
      </c>
      <c r="E1058" s="393">
        <f t="shared" si="112"/>
        <v>0</v>
      </c>
      <c r="F1058" s="392">
        <f t="shared" ref="F1058:F1121" si="115">IF(C1058="",0,IF(C1057="",$E$22-E1058,IF(C1058&lt;&gt;"",F1057-E1058)))</f>
        <v>0</v>
      </c>
      <c r="G1058" s="392" t="e">
        <f>IF(AND(C1058&lt;&gt;"",SUM(G$33:G1057)&lt;E$24),$E$24/$E$29,0)</f>
        <v>#N/A</v>
      </c>
      <c r="H1058" s="392">
        <f t="shared" ref="H1058:H1121" si="116">IF(C1058&lt;&gt;"",G1058+H1057,0)</f>
        <v>0</v>
      </c>
      <c r="I1058" s="392">
        <f t="shared" si="111"/>
        <v>0</v>
      </c>
      <c r="J1058" s="364" t="str">
        <f t="shared" ref="J1058:J1121" si="117">IF(OR(MONTH(A1058)=1,MONTH(A1058)=2,MONTH(A1058)=3,MONTH(A1058)=4,MONTH(A1058)=5,MONTH(A1058)=6),YEAR(A1058)-1&amp;"–"&amp;YEAR(A1058),YEAR(A1058)&amp;"–"&amp;YEAR(A1058)+1)</f>
        <v>2107–2108</v>
      </c>
      <c r="L1058" s="389"/>
      <c r="N1058" s="387"/>
      <c r="Q1058" s="385"/>
    </row>
    <row r="1059" spans="1:17" ht="20.25" customHeight="1" x14ac:dyDescent="0.2">
      <c r="A1059" s="395">
        <v>75972</v>
      </c>
      <c r="B1059" s="383">
        <f t="shared" si="113"/>
        <v>0</v>
      </c>
      <c r="C1059" s="384"/>
      <c r="D1059" s="392">
        <f t="shared" si="114"/>
        <v>0</v>
      </c>
      <c r="E1059" s="393">
        <f t="shared" si="112"/>
        <v>0</v>
      </c>
      <c r="F1059" s="392">
        <f t="shared" si="115"/>
        <v>0</v>
      </c>
      <c r="G1059" s="392" t="e">
        <f>IF(AND(C1059&lt;&gt;"",SUM(G$33:G1058)&lt;E$24),$E$24/$E$29,0)</f>
        <v>#N/A</v>
      </c>
      <c r="H1059" s="392">
        <f t="shared" si="116"/>
        <v>0</v>
      </c>
      <c r="I1059" s="392">
        <f t="shared" si="111"/>
        <v>0</v>
      </c>
      <c r="J1059" s="364" t="str">
        <f t="shared" si="117"/>
        <v>2107–2108</v>
      </c>
      <c r="L1059" s="389"/>
      <c r="N1059" s="387"/>
      <c r="Q1059" s="385"/>
    </row>
    <row r="1060" spans="1:17" ht="20.25" customHeight="1" x14ac:dyDescent="0.2">
      <c r="A1060" s="395">
        <v>76003</v>
      </c>
      <c r="B1060" s="383">
        <f t="shared" si="113"/>
        <v>0</v>
      </c>
      <c r="C1060" s="384"/>
      <c r="D1060" s="392">
        <f t="shared" si="114"/>
        <v>0</v>
      </c>
      <c r="E1060" s="393">
        <f t="shared" si="112"/>
        <v>0</v>
      </c>
      <c r="F1060" s="392">
        <f t="shared" si="115"/>
        <v>0</v>
      </c>
      <c r="G1060" s="392" t="e">
        <f>IF(AND(C1060&lt;&gt;"",SUM(G$33:G1059)&lt;E$24),$E$24/$E$29,0)</f>
        <v>#N/A</v>
      </c>
      <c r="H1060" s="392">
        <f t="shared" si="116"/>
        <v>0</v>
      </c>
      <c r="I1060" s="392">
        <f t="shared" ref="I1060:I1123" si="118">IF(C1060&lt;&gt;"",$E$24-H1060,0)</f>
        <v>0</v>
      </c>
      <c r="J1060" s="364" t="str">
        <f t="shared" si="117"/>
        <v>2107–2108</v>
      </c>
      <c r="L1060" s="389"/>
      <c r="N1060" s="387"/>
      <c r="Q1060" s="385"/>
    </row>
    <row r="1061" spans="1:17" ht="20.25" customHeight="1" x14ac:dyDescent="0.2">
      <c r="A1061" s="395">
        <v>76032</v>
      </c>
      <c r="B1061" s="383">
        <f t="shared" si="113"/>
        <v>0</v>
      </c>
      <c r="C1061" s="384"/>
      <c r="D1061" s="392">
        <f t="shared" si="114"/>
        <v>0</v>
      </c>
      <c r="E1061" s="393">
        <f t="shared" si="112"/>
        <v>0</v>
      </c>
      <c r="F1061" s="392">
        <f t="shared" si="115"/>
        <v>0</v>
      </c>
      <c r="G1061" s="392" t="e">
        <f>IF(AND(C1061&lt;&gt;"",SUM(G$33:G1060)&lt;E$24),$E$24/$E$29,0)</f>
        <v>#N/A</v>
      </c>
      <c r="H1061" s="392">
        <f t="shared" si="116"/>
        <v>0</v>
      </c>
      <c r="I1061" s="392">
        <f t="shared" si="118"/>
        <v>0</v>
      </c>
      <c r="J1061" s="364" t="str">
        <f t="shared" si="117"/>
        <v>2107–2108</v>
      </c>
      <c r="L1061" s="389"/>
      <c r="N1061" s="387"/>
      <c r="Q1061" s="385"/>
    </row>
    <row r="1062" spans="1:17" ht="20.25" customHeight="1" x14ac:dyDescent="0.2">
      <c r="A1062" s="395">
        <v>76063</v>
      </c>
      <c r="B1062" s="383">
        <f t="shared" si="113"/>
        <v>0</v>
      </c>
      <c r="C1062" s="384"/>
      <c r="D1062" s="392">
        <f t="shared" si="114"/>
        <v>0</v>
      </c>
      <c r="E1062" s="393">
        <f t="shared" si="112"/>
        <v>0</v>
      </c>
      <c r="F1062" s="392">
        <f t="shared" si="115"/>
        <v>0</v>
      </c>
      <c r="G1062" s="392" t="e">
        <f>IF(AND(C1062&lt;&gt;"",SUM(G$33:G1061)&lt;E$24),$E$24/$E$29,0)</f>
        <v>#N/A</v>
      </c>
      <c r="H1062" s="392">
        <f t="shared" si="116"/>
        <v>0</v>
      </c>
      <c r="I1062" s="392">
        <f t="shared" si="118"/>
        <v>0</v>
      </c>
      <c r="J1062" s="364" t="str">
        <f t="shared" si="117"/>
        <v>2107–2108</v>
      </c>
      <c r="L1062" s="389"/>
      <c r="N1062" s="387"/>
      <c r="Q1062" s="385"/>
    </row>
    <row r="1063" spans="1:17" ht="20.25" customHeight="1" x14ac:dyDescent="0.2">
      <c r="A1063" s="395">
        <v>76093</v>
      </c>
      <c r="B1063" s="383">
        <f t="shared" si="113"/>
        <v>0</v>
      </c>
      <c r="C1063" s="384"/>
      <c r="D1063" s="392">
        <f t="shared" si="114"/>
        <v>0</v>
      </c>
      <c r="E1063" s="393">
        <f t="shared" si="112"/>
        <v>0</v>
      </c>
      <c r="F1063" s="392">
        <f t="shared" si="115"/>
        <v>0</v>
      </c>
      <c r="G1063" s="392" t="e">
        <f>IF(AND(C1063&lt;&gt;"",SUM(G$33:G1062)&lt;E$24),$E$24/$E$29,0)</f>
        <v>#N/A</v>
      </c>
      <c r="H1063" s="392">
        <f t="shared" si="116"/>
        <v>0</v>
      </c>
      <c r="I1063" s="392">
        <f t="shared" si="118"/>
        <v>0</v>
      </c>
      <c r="J1063" s="364" t="str">
        <f t="shared" si="117"/>
        <v>2107–2108</v>
      </c>
      <c r="L1063" s="389"/>
      <c r="N1063" s="387"/>
      <c r="Q1063" s="385"/>
    </row>
    <row r="1064" spans="1:17" ht="20.25" customHeight="1" x14ac:dyDescent="0.2">
      <c r="A1064" s="395">
        <v>76124</v>
      </c>
      <c r="B1064" s="383">
        <f t="shared" si="113"/>
        <v>0</v>
      </c>
      <c r="C1064" s="384"/>
      <c r="D1064" s="392">
        <f t="shared" si="114"/>
        <v>0</v>
      </c>
      <c r="E1064" s="393">
        <f t="shared" si="112"/>
        <v>0</v>
      </c>
      <c r="F1064" s="392">
        <f t="shared" si="115"/>
        <v>0</v>
      </c>
      <c r="G1064" s="392" t="e">
        <f>IF(AND(C1064&lt;&gt;"",SUM(G$33:G1063)&lt;E$24),$E$24/$E$29,0)</f>
        <v>#N/A</v>
      </c>
      <c r="H1064" s="392">
        <f t="shared" si="116"/>
        <v>0</v>
      </c>
      <c r="I1064" s="392">
        <f t="shared" si="118"/>
        <v>0</v>
      </c>
      <c r="J1064" s="364" t="str">
        <f t="shared" si="117"/>
        <v>2107–2108</v>
      </c>
      <c r="L1064" s="389"/>
      <c r="N1064" s="387"/>
      <c r="Q1064" s="385"/>
    </row>
    <row r="1065" spans="1:17" ht="20.25" customHeight="1" x14ac:dyDescent="0.2">
      <c r="A1065" s="395">
        <v>76154</v>
      </c>
      <c r="B1065" s="383">
        <f t="shared" si="113"/>
        <v>0</v>
      </c>
      <c r="C1065" s="384"/>
      <c r="D1065" s="392">
        <f t="shared" si="114"/>
        <v>0</v>
      </c>
      <c r="E1065" s="393">
        <f t="shared" si="112"/>
        <v>0</v>
      </c>
      <c r="F1065" s="392">
        <f t="shared" si="115"/>
        <v>0</v>
      </c>
      <c r="G1065" s="392" t="e">
        <f>IF(AND(C1065&lt;&gt;"",SUM(G$33:G1064)&lt;E$24),$E$24/$E$29,0)</f>
        <v>#N/A</v>
      </c>
      <c r="H1065" s="392">
        <f t="shared" si="116"/>
        <v>0</v>
      </c>
      <c r="I1065" s="392">
        <f t="shared" si="118"/>
        <v>0</v>
      </c>
      <c r="J1065" s="364" t="str">
        <f t="shared" si="117"/>
        <v>2108–2109</v>
      </c>
      <c r="L1065" s="389"/>
      <c r="N1065" s="387"/>
      <c r="Q1065" s="385"/>
    </row>
    <row r="1066" spans="1:17" ht="20.25" customHeight="1" x14ac:dyDescent="0.2">
      <c r="A1066" s="395">
        <v>76185</v>
      </c>
      <c r="B1066" s="383">
        <f t="shared" si="113"/>
        <v>0</v>
      </c>
      <c r="C1066" s="384"/>
      <c r="D1066" s="392">
        <f t="shared" si="114"/>
        <v>0</v>
      </c>
      <c r="E1066" s="393">
        <f t="shared" si="112"/>
        <v>0</v>
      </c>
      <c r="F1066" s="392">
        <f t="shared" si="115"/>
        <v>0</v>
      </c>
      <c r="G1066" s="392" t="e">
        <f>IF(AND(C1066&lt;&gt;"",SUM(G$33:G1065)&lt;E$24),$E$24/$E$29,0)</f>
        <v>#N/A</v>
      </c>
      <c r="H1066" s="392">
        <f t="shared" si="116"/>
        <v>0</v>
      </c>
      <c r="I1066" s="392">
        <f t="shared" si="118"/>
        <v>0</v>
      </c>
      <c r="J1066" s="364" t="str">
        <f t="shared" si="117"/>
        <v>2108–2109</v>
      </c>
      <c r="L1066" s="389"/>
      <c r="N1066" s="387"/>
      <c r="Q1066" s="385"/>
    </row>
    <row r="1067" spans="1:17" ht="20.25" customHeight="1" x14ac:dyDescent="0.2">
      <c r="A1067" s="395">
        <v>76216</v>
      </c>
      <c r="B1067" s="383">
        <f t="shared" si="113"/>
        <v>0</v>
      </c>
      <c r="C1067" s="384"/>
      <c r="D1067" s="392">
        <f t="shared" si="114"/>
        <v>0</v>
      </c>
      <c r="E1067" s="393">
        <f t="shared" si="112"/>
        <v>0</v>
      </c>
      <c r="F1067" s="392">
        <f t="shared" si="115"/>
        <v>0</v>
      </c>
      <c r="G1067" s="392" t="e">
        <f>IF(AND(C1067&lt;&gt;"",SUM(G$33:G1066)&lt;E$24),$E$24/$E$29,0)</f>
        <v>#N/A</v>
      </c>
      <c r="H1067" s="392">
        <f t="shared" si="116"/>
        <v>0</v>
      </c>
      <c r="I1067" s="392">
        <f t="shared" si="118"/>
        <v>0</v>
      </c>
      <c r="J1067" s="364" t="str">
        <f t="shared" si="117"/>
        <v>2108–2109</v>
      </c>
      <c r="L1067" s="389"/>
      <c r="N1067" s="387"/>
      <c r="Q1067" s="385"/>
    </row>
    <row r="1068" spans="1:17" ht="20.25" customHeight="1" x14ac:dyDescent="0.2">
      <c r="A1068" s="395">
        <v>76246</v>
      </c>
      <c r="B1068" s="383">
        <f t="shared" si="113"/>
        <v>0</v>
      </c>
      <c r="C1068" s="384"/>
      <c r="D1068" s="392">
        <f t="shared" si="114"/>
        <v>0</v>
      </c>
      <c r="E1068" s="393">
        <f t="shared" si="112"/>
        <v>0</v>
      </c>
      <c r="F1068" s="392">
        <f t="shared" si="115"/>
        <v>0</v>
      </c>
      <c r="G1068" s="392" t="e">
        <f>IF(AND(C1068&lt;&gt;"",SUM(G$33:G1067)&lt;E$24),$E$24/$E$29,0)</f>
        <v>#N/A</v>
      </c>
      <c r="H1068" s="392">
        <f t="shared" si="116"/>
        <v>0</v>
      </c>
      <c r="I1068" s="392">
        <f t="shared" si="118"/>
        <v>0</v>
      </c>
      <c r="J1068" s="364" t="str">
        <f t="shared" si="117"/>
        <v>2108–2109</v>
      </c>
      <c r="L1068" s="389"/>
      <c r="N1068" s="387"/>
      <c r="Q1068" s="385"/>
    </row>
    <row r="1069" spans="1:17" ht="20.25" customHeight="1" x14ac:dyDescent="0.2">
      <c r="A1069" s="395">
        <v>76277</v>
      </c>
      <c r="B1069" s="383">
        <f t="shared" si="113"/>
        <v>0</v>
      </c>
      <c r="C1069" s="384"/>
      <c r="D1069" s="392">
        <f t="shared" si="114"/>
        <v>0</v>
      </c>
      <c r="E1069" s="393">
        <f t="shared" si="112"/>
        <v>0</v>
      </c>
      <c r="F1069" s="392">
        <f t="shared" si="115"/>
        <v>0</v>
      </c>
      <c r="G1069" s="392" t="e">
        <f>IF(AND(C1069&lt;&gt;"",SUM(G$33:G1068)&lt;E$24),$E$24/$E$29,0)</f>
        <v>#N/A</v>
      </c>
      <c r="H1069" s="392">
        <f t="shared" si="116"/>
        <v>0</v>
      </c>
      <c r="I1069" s="392">
        <f t="shared" si="118"/>
        <v>0</v>
      </c>
      <c r="J1069" s="364" t="str">
        <f t="shared" si="117"/>
        <v>2108–2109</v>
      </c>
      <c r="L1069" s="389"/>
      <c r="N1069" s="387"/>
      <c r="Q1069" s="385"/>
    </row>
    <row r="1070" spans="1:17" ht="20.25" customHeight="1" x14ac:dyDescent="0.2">
      <c r="A1070" s="395">
        <v>76307</v>
      </c>
      <c r="B1070" s="383">
        <f t="shared" si="113"/>
        <v>0</v>
      </c>
      <c r="C1070" s="384"/>
      <c r="D1070" s="392">
        <f t="shared" si="114"/>
        <v>0</v>
      </c>
      <c r="E1070" s="393">
        <f t="shared" si="112"/>
        <v>0</v>
      </c>
      <c r="F1070" s="392">
        <f t="shared" si="115"/>
        <v>0</v>
      </c>
      <c r="G1070" s="392" t="e">
        <f>IF(AND(C1070&lt;&gt;"",SUM(G$33:G1069)&lt;E$24),$E$24/$E$29,0)</f>
        <v>#N/A</v>
      </c>
      <c r="H1070" s="392">
        <f t="shared" si="116"/>
        <v>0</v>
      </c>
      <c r="I1070" s="392">
        <f t="shared" si="118"/>
        <v>0</v>
      </c>
      <c r="J1070" s="364" t="str">
        <f t="shared" si="117"/>
        <v>2108–2109</v>
      </c>
      <c r="L1070" s="389"/>
      <c r="N1070" s="387"/>
      <c r="Q1070" s="385"/>
    </row>
    <row r="1071" spans="1:17" ht="20.25" customHeight="1" x14ac:dyDescent="0.2">
      <c r="A1071" s="395">
        <v>76338</v>
      </c>
      <c r="B1071" s="383">
        <f t="shared" si="113"/>
        <v>0</v>
      </c>
      <c r="C1071" s="384"/>
      <c r="D1071" s="392">
        <f t="shared" si="114"/>
        <v>0</v>
      </c>
      <c r="E1071" s="393">
        <f t="shared" si="112"/>
        <v>0</v>
      </c>
      <c r="F1071" s="392">
        <f t="shared" si="115"/>
        <v>0</v>
      </c>
      <c r="G1071" s="392" t="e">
        <f>IF(AND(C1071&lt;&gt;"",SUM(G$33:G1070)&lt;E$24),$E$24/$E$29,0)</f>
        <v>#N/A</v>
      </c>
      <c r="H1071" s="392">
        <f t="shared" si="116"/>
        <v>0</v>
      </c>
      <c r="I1071" s="392">
        <f t="shared" si="118"/>
        <v>0</v>
      </c>
      <c r="J1071" s="364" t="str">
        <f t="shared" si="117"/>
        <v>2108–2109</v>
      </c>
      <c r="L1071" s="389"/>
      <c r="N1071" s="387"/>
      <c r="Q1071" s="385"/>
    </row>
    <row r="1072" spans="1:17" ht="20.25" customHeight="1" x14ac:dyDescent="0.2">
      <c r="A1072" s="395">
        <v>76369</v>
      </c>
      <c r="B1072" s="383">
        <f t="shared" si="113"/>
        <v>0</v>
      </c>
      <c r="C1072" s="384"/>
      <c r="D1072" s="392">
        <f t="shared" si="114"/>
        <v>0</v>
      </c>
      <c r="E1072" s="393">
        <f t="shared" si="112"/>
        <v>0</v>
      </c>
      <c r="F1072" s="392">
        <f t="shared" si="115"/>
        <v>0</v>
      </c>
      <c r="G1072" s="392" t="e">
        <f>IF(AND(C1072&lt;&gt;"",SUM(G$33:G1071)&lt;E$24),$E$24/$E$29,0)</f>
        <v>#N/A</v>
      </c>
      <c r="H1072" s="392">
        <f t="shared" si="116"/>
        <v>0</v>
      </c>
      <c r="I1072" s="392">
        <f t="shared" si="118"/>
        <v>0</v>
      </c>
      <c r="J1072" s="364" t="str">
        <f t="shared" si="117"/>
        <v>2108–2109</v>
      </c>
      <c r="L1072" s="389"/>
      <c r="N1072" s="387"/>
      <c r="Q1072" s="385"/>
    </row>
    <row r="1073" spans="1:17" ht="20.25" customHeight="1" x14ac:dyDescent="0.2">
      <c r="A1073" s="395">
        <v>76397</v>
      </c>
      <c r="B1073" s="383">
        <f t="shared" si="113"/>
        <v>0</v>
      </c>
      <c r="C1073" s="384"/>
      <c r="D1073" s="392">
        <f t="shared" si="114"/>
        <v>0</v>
      </c>
      <c r="E1073" s="393">
        <f t="shared" si="112"/>
        <v>0</v>
      </c>
      <c r="F1073" s="392">
        <f t="shared" si="115"/>
        <v>0</v>
      </c>
      <c r="G1073" s="392" t="e">
        <f>IF(AND(C1073&lt;&gt;"",SUM(G$33:G1072)&lt;E$24),$E$24/$E$29,0)</f>
        <v>#N/A</v>
      </c>
      <c r="H1073" s="392">
        <f t="shared" si="116"/>
        <v>0</v>
      </c>
      <c r="I1073" s="392">
        <f t="shared" si="118"/>
        <v>0</v>
      </c>
      <c r="J1073" s="364" t="str">
        <f t="shared" si="117"/>
        <v>2108–2109</v>
      </c>
      <c r="L1073" s="389"/>
      <c r="N1073" s="387"/>
      <c r="Q1073" s="385"/>
    </row>
    <row r="1074" spans="1:17" ht="20.25" customHeight="1" x14ac:dyDescent="0.2">
      <c r="A1074" s="395">
        <v>76428</v>
      </c>
      <c r="B1074" s="383">
        <f t="shared" si="113"/>
        <v>0</v>
      </c>
      <c r="C1074" s="384"/>
      <c r="D1074" s="392">
        <f t="shared" si="114"/>
        <v>0</v>
      </c>
      <c r="E1074" s="393">
        <f t="shared" si="112"/>
        <v>0</v>
      </c>
      <c r="F1074" s="392">
        <f t="shared" si="115"/>
        <v>0</v>
      </c>
      <c r="G1074" s="392" t="e">
        <f>IF(AND(C1074&lt;&gt;"",SUM(G$33:G1073)&lt;E$24),$E$24/$E$29,0)</f>
        <v>#N/A</v>
      </c>
      <c r="H1074" s="392">
        <f t="shared" si="116"/>
        <v>0</v>
      </c>
      <c r="I1074" s="392">
        <f t="shared" si="118"/>
        <v>0</v>
      </c>
      <c r="J1074" s="364" t="str">
        <f t="shared" si="117"/>
        <v>2108–2109</v>
      </c>
      <c r="L1074" s="389"/>
      <c r="N1074" s="387"/>
      <c r="Q1074" s="385"/>
    </row>
    <row r="1075" spans="1:17" ht="20.25" customHeight="1" x14ac:dyDescent="0.2">
      <c r="A1075" s="395">
        <v>76458</v>
      </c>
      <c r="B1075" s="383">
        <f t="shared" si="113"/>
        <v>0</v>
      </c>
      <c r="C1075" s="384"/>
      <c r="D1075" s="392">
        <f t="shared" si="114"/>
        <v>0</v>
      </c>
      <c r="E1075" s="393">
        <f t="shared" si="112"/>
        <v>0</v>
      </c>
      <c r="F1075" s="392">
        <f t="shared" si="115"/>
        <v>0</v>
      </c>
      <c r="G1075" s="392" t="e">
        <f>IF(AND(C1075&lt;&gt;"",SUM(G$33:G1074)&lt;E$24),$E$24/$E$29,0)</f>
        <v>#N/A</v>
      </c>
      <c r="H1075" s="392">
        <f t="shared" si="116"/>
        <v>0</v>
      </c>
      <c r="I1075" s="392">
        <f t="shared" si="118"/>
        <v>0</v>
      </c>
      <c r="J1075" s="364" t="str">
        <f t="shared" si="117"/>
        <v>2108–2109</v>
      </c>
      <c r="L1075" s="389"/>
      <c r="N1075" s="387"/>
      <c r="Q1075" s="385"/>
    </row>
    <row r="1076" spans="1:17" ht="20.25" customHeight="1" x14ac:dyDescent="0.2">
      <c r="A1076" s="395">
        <v>76489</v>
      </c>
      <c r="B1076" s="383">
        <f t="shared" si="113"/>
        <v>0</v>
      </c>
      <c r="C1076" s="384"/>
      <c r="D1076" s="392">
        <f t="shared" si="114"/>
        <v>0</v>
      </c>
      <c r="E1076" s="393">
        <f t="shared" si="112"/>
        <v>0</v>
      </c>
      <c r="F1076" s="392">
        <f t="shared" si="115"/>
        <v>0</v>
      </c>
      <c r="G1076" s="392" t="e">
        <f>IF(AND(C1076&lt;&gt;"",SUM(G$33:G1075)&lt;E$24),$E$24/$E$29,0)</f>
        <v>#N/A</v>
      </c>
      <c r="H1076" s="392">
        <f t="shared" si="116"/>
        <v>0</v>
      </c>
      <c r="I1076" s="392">
        <f t="shared" si="118"/>
        <v>0</v>
      </c>
      <c r="J1076" s="364" t="str">
        <f t="shared" si="117"/>
        <v>2108–2109</v>
      </c>
      <c r="L1076" s="389"/>
      <c r="N1076" s="387"/>
      <c r="Q1076" s="385"/>
    </row>
    <row r="1077" spans="1:17" ht="20.25" customHeight="1" x14ac:dyDescent="0.2">
      <c r="A1077" s="395">
        <v>76519</v>
      </c>
      <c r="B1077" s="383">
        <f t="shared" si="113"/>
        <v>0</v>
      </c>
      <c r="C1077" s="384"/>
      <c r="D1077" s="392">
        <f t="shared" si="114"/>
        <v>0</v>
      </c>
      <c r="E1077" s="393">
        <f t="shared" si="112"/>
        <v>0</v>
      </c>
      <c r="F1077" s="392">
        <f t="shared" si="115"/>
        <v>0</v>
      </c>
      <c r="G1077" s="392" t="e">
        <f>IF(AND(C1077&lt;&gt;"",SUM(G$33:G1076)&lt;E$24),$E$24/$E$29,0)</f>
        <v>#N/A</v>
      </c>
      <c r="H1077" s="392">
        <f t="shared" si="116"/>
        <v>0</v>
      </c>
      <c r="I1077" s="392">
        <f t="shared" si="118"/>
        <v>0</v>
      </c>
      <c r="J1077" s="364" t="str">
        <f t="shared" si="117"/>
        <v>2109–2110</v>
      </c>
      <c r="L1077" s="389"/>
      <c r="N1077" s="387"/>
      <c r="Q1077" s="385"/>
    </row>
    <row r="1078" spans="1:17" ht="20.25" customHeight="1" x14ac:dyDescent="0.2">
      <c r="A1078" s="395">
        <v>76550</v>
      </c>
      <c r="B1078" s="383">
        <f t="shared" si="113"/>
        <v>0</v>
      </c>
      <c r="C1078" s="384"/>
      <c r="D1078" s="392">
        <f t="shared" si="114"/>
        <v>0</v>
      </c>
      <c r="E1078" s="393">
        <f t="shared" si="112"/>
        <v>0</v>
      </c>
      <c r="F1078" s="392">
        <f t="shared" si="115"/>
        <v>0</v>
      </c>
      <c r="G1078" s="392" t="e">
        <f>IF(AND(C1078&lt;&gt;"",SUM(G$33:G1077)&lt;E$24),$E$24/$E$29,0)</f>
        <v>#N/A</v>
      </c>
      <c r="H1078" s="392">
        <f t="shared" si="116"/>
        <v>0</v>
      </c>
      <c r="I1078" s="392">
        <f t="shared" si="118"/>
        <v>0</v>
      </c>
      <c r="J1078" s="364" t="str">
        <f t="shared" si="117"/>
        <v>2109–2110</v>
      </c>
      <c r="L1078" s="389"/>
      <c r="N1078" s="387"/>
      <c r="Q1078" s="385"/>
    </row>
    <row r="1079" spans="1:17" ht="20.25" customHeight="1" x14ac:dyDescent="0.2">
      <c r="A1079" s="395">
        <v>76581</v>
      </c>
      <c r="B1079" s="383">
        <f t="shared" si="113"/>
        <v>0</v>
      </c>
      <c r="C1079" s="384"/>
      <c r="D1079" s="392">
        <f t="shared" si="114"/>
        <v>0</v>
      </c>
      <c r="E1079" s="393">
        <f t="shared" si="112"/>
        <v>0</v>
      </c>
      <c r="F1079" s="392">
        <f t="shared" si="115"/>
        <v>0</v>
      </c>
      <c r="G1079" s="392" t="e">
        <f>IF(AND(C1079&lt;&gt;"",SUM(G$33:G1078)&lt;E$24),$E$24/$E$29,0)</f>
        <v>#N/A</v>
      </c>
      <c r="H1079" s="392">
        <f t="shared" si="116"/>
        <v>0</v>
      </c>
      <c r="I1079" s="392">
        <f t="shared" si="118"/>
        <v>0</v>
      </c>
      <c r="J1079" s="364" t="str">
        <f t="shared" si="117"/>
        <v>2109–2110</v>
      </c>
      <c r="L1079" s="389"/>
      <c r="N1079" s="387"/>
      <c r="Q1079" s="385"/>
    </row>
    <row r="1080" spans="1:17" ht="20.25" customHeight="1" x14ac:dyDescent="0.2">
      <c r="A1080" s="395">
        <v>76611</v>
      </c>
      <c r="B1080" s="383">
        <f t="shared" si="113"/>
        <v>0</v>
      </c>
      <c r="C1080" s="384"/>
      <c r="D1080" s="392">
        <f t="shared" si="114"/>
        <v>0</v>
      </c>
      <c r="E1080" s="393">
        <f t="shared" si="112"/>
        <v>0</v>
      </c>
      <c r="F1080" s="392">
        <f t="shared" si="115"/>
        <v>0</v>
      </c>
      <c r="G1080" s="392" t="e">
        <f>IF(AND(C1080&lt;&gt;"",SUM(G$33:G1079)&lt;E$24),$E$24/$E$29,0)</f>
        <v>#N/A</v>
      </c>
      <c r="H1080" s="392">
        <f t="shared" si="116"/>
        <v>0</v>
      </c>
      <c r="I1080" s="392">
        <f t="shared" si="118"/>
        <v>0</v>
      </c>
      <c r="J1080" s="364" t="str">
        <f t="shared" si="117"/>
        <v>2109–2110</v>
      </c>
      <c r="L1080" s="389"/>
      <c r="N1080" s="387"/>
      <c r="Q1080" s="385"/>
    </row>
    <row r="1081" spans="1:17" ht="20.25" customHeight="1" x14ac:dyDescent="0.2">
      <c r="A1081" s="395">
        <v>76642</v>
      </c>
      <c r="B1081" s="383">
        <f t="shared" si="113"/>
        <v>0</v>
      </c>
      <c r="C1081" s="384"/>
      <c r="D1081" s="392">
        <f t="shared" si="114"/>
        <v>0</v>
      </c>
      <c r="E1081" s="393">
        <f t="shared" si="112"/>
        <v>0</v>
      </c>
      <c r="F1081" s="392">
        <f t="shared" si="115"/>
        <v>0</v>
      </c>
      <c r="G1081" s="392" t="e">
        <f>IF(AND(C1081&lt;&gt;"",SUM(G$33:G1080)&lt;E$24),$E$24/$E$29,0)</f>
        <v>#N/A</v>
      </c>
      <c r="H1081" s="392">
        <f t="shared" si="116"/>
        <v>0</v>
      </c>
      <c r="I1081" s="392">
        <f t="shared" si="118"/>
        <v>0</v>
      </c>
      <c r="J1081" s="364" t="str">
        <f t="shared" si="117"/>
        <v>2109–2110</v>
      </c>
      <c r="L1081" s="389"/>
      <c r="N1081" s="387"/>
      <c r="Q1081" s="385"/>
    </row>
    <row r="1082" spans="1:17" ht="20.25" customHeight="1" x14ac:dyDescent="0.2">
      <c r="A1082" s="395">
        <v>76672</v>
      </c>
      <c r="B1082" s="383">
        <f t="shared" si="113"/>
        <v>0</v>
      </c>
      <c r="C1082" s="384"/>
      <c r="D1082" s="392">
        <f t="shared" si="114"/>
        <v>0</v>
      </c>
      <c r="E1082" s="393">
        <f t="shared" si="112"/>
        <v>0</v>
      </c>
      <c r="F1082" s="392">
        <f t="shared" si="115"/>
        <v>0</v>
      </c>
      <c r="G1082" s="392" t="e">
        <f>IF(AND(C1082&lt;&gt;"",SUM(G$33:G1081)&lt;E$24),$E$24/$E$29,0)</f>
        <v>#N/A</v>
      </c>
      <c r="H1082" s="392">
        <f t="shared" si="116"/>
        <v>0</v>
      </c>
      <c r="I1082" s="392">
        <f t="shared" si="118"/>
        <v>0</v>
      </c>
      <c r="J1082" s="364" t="str">
        <f t="shared" si="117"/>
        <v>2109–2110</v>
      </c>
      <c r="L1082" s="389"/>
      <c r="N1082" s="387"/>
      <c r="Q1082" s="385"/>
    </row>
    <row r="1083" spans="1:17" ht="20.25" customHeight="1" x14ac:dyDescent="0.2">
      <c r="A1083" s="395">
        <v>76703</v>
      </c>
      <c r="B1083" s="383">
        <f t="shared" si="113"/>
        <v>0</v>
      </c>
      <c r="C1083" s="384"/>
      <c r="D1083" s="392">
        <f t="shared" si="114"/>
        <v>0</v>
      </c>
      <c r="E1083" s="393">
        <f t="shared" si="112"/>
        <v>0</v>
      </c>
      <c r="F1083" s="392">
        <f t="shared" si="115"/>
        <v>0</v>
      </c>
      <c r="G1083" s="392" t="e">
        <f>IF(AND(C1083&lt;&gt;"",SUM(G$33:G1082)&lt;E$24),$E$24/$E$29,0)</f>
        <v>#N/A</v>
      </c>
      <c r="H1083" s="392">
        <f t="shared" si="116"/>
        <v>0</v>
      </c>
      <c r="I1083" s="392">
        <f t="shared" si="118"/>
        <v>0</v>
      </c>
      <c r="J1083" s="364" t="str">
        <f t="shared" si="117"/>
        <v>2109–2110</v>
      </c>
      <c r="L1083" s="389"/>
      <c r="N1083" s="387"/>
      <c r="Q1083" s="385"/>
    </row>
    <row r="1084" spans="1:17" ht="20.25" customHeight="1" x14ac:dyDescent="0.2">
      <c r="A1084" s="395">
        <v>76734</v>
      </c>
      <c r="B1084" s="383">
        <f t="shared" si="113"/>
        <v>0</v>
      </c>
      <c r="C1084" s="384"/>
      <c r="D1084" s="392">
        <f t="shared" si="114"/>
        <v>0</v>
      </c>
      <c r="E1084" s="393">
        <f t="shared" si="112"/>
        <v>0</v>
      </c>
      <c r="F1084" s="392">
        <f t="shared" si="115"/>
        <v>0</v>
      </c>
      <c r="G1084" s="392" t="e">
        <f>IF(AND(C1084&lt;&gt;"",SUM(G$33:G1083)&lt;E$24),$E$24/$E$29,0)</f>
        <v>#N/A</v>
      </c>
      <c r="H1084" s="392">
        <f t="shared" si="116"/>
        <v>0</v>
      </c>
      <c r="I1084" s="392">
        <f t="shared" si="118"/>
        <v>0</v>
      </c>
      <c r="J1084" s="364" t="str">
        <f t="shared" si="117"/>
        <v>2109–2110</v>
      </c>
      <c r="L1084" s="389"/>
      <c r="N1084" s="387"/>
      <c r="Q1084" s="385"/>
    </row>
    <row r="1085" spans="1:17" ht="20.25" customHeight="1" x14ac:dyDescent="0.2">
      <c r="A1085" s="395">
        <v>76762</v>
      </c>
      <c r="B1085" s="383">
        <f t="shared" si="113"/>
        <v>0</v>
      </c>
      <c r="C1085" s="384"/>
      <c r="D1085" s="392">
        <f t="shared" si="114"/>
        <v>0</v>
      </c>
      <c r="E1085" s="393">
        <f t="shared" si="112"/>
        <v>0</v>
      </c>
      <c r="F1085" s="392">
        <f t="shared" si="115"/>
        <v>0</v>
      </c>
      <c r="G1085" s="392" t="e">
        <f>IF(AND(C1085&lt;&gt;"",SUM(G$33:G1084)&lt;E$24),$E$24/$E$29,0)</f>
        <v>#N/A</v>
      </c>
      <c r="H1085" s="392">
        <f t="shared" si="116"/>
        <v>0</v>
      </c>
      <c r="I1085" s="392">
        <f t="shared" si="118"/>
        <v>0</v>
      </c>
      <c r="J1085" s="364" t="str">
        <f t="shared" si="117"/>
        <v>2109–2110</v>
      </c>
      <c r="L1085" s="389"/>
      <c r="N1085" s="387"/>
      <c r="Q1085" s="385"/>
    </row>
    <row r="1086" spans="1:17" ht="20.25" customHeight="1" x14ac:dyDescent="0.2">
      <c r="A1086" s="395">
        <v>76793</v>
      </c>
      <c r="B1086" s="383">
        <f t="shared" si="113"/>
        <v>0</v>
      </c>
      <c r="C1086" s="384"/>
      <c r="D1086" s="392">
        <f t="shared" si="114"/>
        <v>0</v>
      </c>
      <c r="E1086" s="393">
        <f t="shared" si="112"/>
        <v>0</v>
      </c>
      <c r="F1086" s="392">
        <f t="shared" si="115"/>
        <v>0</v>
      </c>
      <c r="G1086" s="392" t="e">
        <f>IF(AND(C1086&lt;&gt;"",SUM(G$33:G1085)&lt;E$24),$E$24/$E$29,0)</f>
        <v>#N/A</v>
      </c>
      <c r="H1086" s="392">
        <f t="shared" si="116"/>
        <v>0</v>
      </c>
      <c r="I1086" s="392">
        <f t="shared" si="118"/>
        <v>0</v>
      </c>
      <c r="J1086" s="364" t="str">
        <f t="shared" si="117"/>
        <v>2109–2110</v>
      </c>
      <c r="L1086" s="389"/>
      <c r="N1086" s="387"/>
      <c r="Q1086" s="385"/>
    </row>
    <row r="1087" spans="1:17" ht="20.25" customHeight="1" x14ac:dyDescent="0.2">
      <c r="A1087" s="395">
        <v>76823</v>
      </c>
      <c r="B1087" s="383">
        <f t="shared" si="113"/>
        <v>0</v>
      </c>
      <c r="C1087" s="384"/>
      <c r="D1087" s="392">
        <f t="shared" si="114"/>
        <v>0</v>
      </c>
      <c r="E1087" s="393">
        <f t="shared" si="112"/>
        <v>0</v>
      </c>
      <c r="F1087" s="392">
        <f t="shared" si="115"/>
        <v>0</v>
      </c>
      <c r="G1087" s="392" t="e">
        <f>IF(AND(C1087&lt;&gt;"",SUM(G$33:G1086)&lt;E$24),$E$24/$E$29,0)</f>
        <v>#N/A</v>
      </c>
      <c r="H1087" s="392">
        <f t="shared" si="116"/>
        <v>0</v>
      </c>
      <c r="I1087" s="392">
        <f t="shared" si="118"/>
        <v>0</v>
      </c>
      <c r="J1087" s="364" t="str">
        <f t="shared" si="117"/>
        <v>2109–2110</v>
      </c>
      <c r="L1087" s="389"/>
      <c r="N1087" s="387"/>
      <c r="Q1087" s="385"/>
    </row>
    <row r="1088" spans="1:17" ht="20.25" customHeight="1" x14ac:dyDescent="0.2">
      <c r="A1088" s="395">
        <v>76854</v>
      </c>
      <c r="B1088" s="383">
        <f t="shared" si="113"/>
        <v>0</v>
      </c>
      <c r="C1088" s="384"/>
      <c r="D1088" s="392">
        <f t="shared" si="114"/>
        <v>0</v>
      </c>
      <c r="E1088" s="393">
        <f t="shared" si="112"/>
        <v>0</v>
      </c>
      <c r="F1088" s="392">
        <f t="shared" si="115"/>
        <v>0</v>
      </c>
      <c r="G1088" s="392" t="e">
        <f>IF(AND(C1088&lt;&gt;"",SUM(G$33:G1087)&lt;E$24),$E$24/$E$29,0)</f>
        <v>#N/A</v>
      </c>
      <c r="H1088" s="392">
        <f t="shared" si="116"/>
        <v>0</v>
      </c>
      <c r="I1088" s="392">
        <f t="shared" si="118"/>
        <v>0</v>
      </c>
      <c r="J1088" s="364" t="str">
        <f t="shared" si="117"/>
        <v>2109–2110</v>
      </c>
      <c r="L1088" s="389"/>
      <c r="N1088" s="387"/>
      <c r="Q1088" s="385"/>
    </row>
    <row r="1089" spans="1:17" ht="20.25" customHeight="1" x14ac:dyDescent="0.2">
      <c r="A1089" s="395">
        <v>76884</v>
      </c>
      <c r="B1089" s="383">
        <f t="shared" si="113"/>
        <v>0</v>
      </c>
      <c r="C1089" s="384"/>
      <c r="D1089" s="392">
        <f t="shared" si="114"/>
        <v>0</v>
      </c>
      <c r="E1089" s="393">
        <f t="shared" si="112"/>
        <v>0</v>
      </c>
      <c r="F1089" s="392">
        <f t="shared" si="115"/>
        <v>0</v>
      </c>
      <c r="G1089" s="392" t="e">
        <f>IF(AND(C1089&lt;&gt;"",SUM(G$33:G1088)&lt;E$24),$E$24/$E$29,0)</f>
        <v>#N/A</v>
      </c>
      <c r="H1089" s="392">
        <f t="shared" si="116"/>
        <v>0</v>
      </c>
      <c r="I1089" s="392">
        <f t="shared" si="118"/>
        <v>0</v>
      </c>
      <c r="J1089" s="364" t="str">
        <f t="shared" si="117"/>
        <v>2110–2111</v>
      </c>
      <c r="L1089" s="389"/>
      <c r="N1089" s="387"/>
      <c r="Q1089" s="385"/>
    </row>
    <row r="1090" spans="1:17" ht="20.25" customHeight="1" x14ac:dyDescent="0.2">
      <c r="A1090" s="395">
        <v>76915</v>
      </c>
      <c r="B1090" s="383">
        <f t="shared" si="113"/>
        <v>0</v>
      </c>
      <c r="C1090" s="384"/>
      <c r="D1090" s="392">
        <f t="shared" si="114"/>
        <v>0</v>
      </c>
      <c r="E1090" s="393">
        <f t="shared" si="112"/>
        <v>0</v>
      </c>
      <c r="F1090" s="392">
        <f t="shared" si="115"/>
        <v>0</v>
      </c>
      <c r="G1090" s="392" t="e">
        <f>IF(AND(C1090&lt;&gt;"",SUM(G$33:G1089)&lt;E$24),$E$24/$E$29,0)</f>
        <v>#N/A</v>
      </c>
      <c r="H1090" s="392">
        <f t="shared" si="116"/>
        <v>0</v>
      </c>
      <c r="I1090" s="392">
        <f t="shared" si="118"/>
        <v>0</v>
      </c>
      <c r="J1090" s="364" t="str">
        <f t="shared" si="117"/>
        <v>2110–2111</v>
      </c>
      <c r="L1090" s="389"/>
      <c r="N1090" s="387"/>
      <c r="Q1090" s="385"/>
    </row>
    <row r="1091" spans="1:17" ht="20.25" customHeight="1" x14ac:dyDescent="0.2">
      <c r="A1091" s="395">
        <v>76946</v>
      </c>
      <c r="B1091" s="383">
        <f t="shared" si="113"/>
        <v>0</v>
      </c>
      <c r="C1091" s="384"/>
      <c r="D1091" s="392">
        <f t="shared" si="114"/>
        <v>0</v>
      </c>
      <c r="E1091" s="393">
        <f t="shared" si="112"/>
        <v>0</v>
      </c>
      <c r="F1091" s="392">
        <f t="shared" si="115"/>
        <v>0</v>
      </c>
      <c r="G1091" s="392" t="e">
        <f>IF(AND(C1091&lt;&gt;"",SUM(G$33:G1090)&lt;E$24),$E$24/$E$29,0)</f>
        <v>#N/A</v>
      </c>
      <c r="H1091" s="392">
        <f t="shared" si="116"/>
        <v>0</v>
      </c>
      <c r="I1091" s="392">
        <f t="shared" si="118"/>
        <v>0</v>
      </c>
      <c r="J1091" s="364" t="str">
        <f t="shared" si="117"/>
        <v>2110–2111</v>
      </c>
      <c r="L1091" s="389"/>
      <c r="N1091" s="387"/>
      <c r="Q1091" s="385"/>
    </row>
    <row r="1092" spans="1:17" ht="20.25" customHeight="1" x14ac:dyDescent="0.2">
      <c r="A1092" s="395">
        <v>76976</v>
      </c>
      <c r="B1092" s="383">
        <f t="shared" si="113"/>
        <v>0</v>
      </c>
      <c r="C1092" s="384"/>
      <c r="D1092" s="392">
        <f t="shared" si="114"/>
        <v>0</v>
      </c>
      <c r="E1092" s="393">
        <f t="shared" si="112"/>
        <v>0</v>
      </c>
      <c r="F1092" s="392">
        <f t="shared" si="115"/>
        <v>0</v>
      </c>
      <c r="G1092" s="392" t="e">
        <f>IF(AND(C1092&lt;&gt;"",SUM(G$33:G1091)&lt;E$24),$E$24/$E$29,0)</f>
        <v>#N/A</v>
      </c>
      <c r="H1092" s="392">
        <f t="shared" si="116"/>
        <v>0</v>
      </c>
      <c r="I1092" s="392">
        <f t="shared" si="118"/>
        <v>0</v>
      </c>
      <c r="J1092" s="364" t="str">
        <f t="shared" si="117"/>
        <v>2110–2111</v>
      </c>
      <c r="L1092" s="389"/>
      <c r="N1092" s="387"/>
      <c r="Q1092" s="385"/>
    </row>
    <row r="1093" spans="1:17" ht="20.25" customHeight="1" x14ac:dyDescent="0.2">
      <c r="A1093" s="395">
        <v>77007</v>
      </c>
      <c r="B1093" s="383">
        <f t="shared" si="113"/>
        <v>0</v>
      </c>
      <c r="C1093" s="384"/>
      <c r="D1093" s="392">
        <f t="shared" si="114"/>
        <v>0</v>
      </c>
      <c r="E1093" s="393">
        <f t="shared" si="112"/>
        <v>0</v>
      </c>
      <c r="F1093" s="392">
        <f t="shared" si="115"/>
        <v>0</v>
      </c>
      <c r="G1093" s="392" t="e">
        <f>IF(AND(C1093&lt;&gt;"",SUM(G$33:G1092)&lt;E$24),$E$24/$E$29,0)</f>
        <v>#N/A</v>
      </c>
      <c r="H1093" s="392">
        <f t="shared" si="116"/>
        <v>0</v>
      </c>
      <c r="I1093" s="392">
        <f t="shared" si="118"/>
        <v>0</v>
      </c>
      <c r="J1093" s="364" t="str">
        <f t="shared" si="117"/>
        <v>2110–2111</v>
      </c>
      <c r="L1093" s="389"/>
      <c r="N1093" s="387"/>
      <c r="Q1093" s="385"/>
    </row>
    <row r="1094" spans="1:17" ht="20.25" customHeight="1" x14ac:dyDescent="0.2">
      <c r="A1094" s="395">
        <v>77037</v>
      </c>
      <c r="B1094" s="383">
        <f t="shared" si="113"/>
        <v>0</v>
      </c>
      <c r="C1094" s="384"/>
      <c r="D1094" s="392">
        <f t="shared" si="114"/>
        <v>0</v>
      </c>
      <c r="E1094" s="393">
        <f t="shared" si="112"/>
        <v>0</v>
      </c>
      <c r="F1094" s="392">
        <f t="shared" si="115"/>
        <v>0</v>
      </c>
      <c r="G1094" s="392" t="e">
        <f>IF(AND(C1094&lt;&gt;"",SUM(G$33:G1093)&lt;E$24),$E$24/$E$29,0)</f>
        <v>#N/A</v>
      </c>
      <c r="H1094" s="392">
        <f t="shared" si="116"/>
        <v>0</v>
      </c>
      <c r="I1094" s="392">
        <f t="shared" si="118"/>
        <v>0</v>
      </c>
      <c r="J1094" s="364" t="str">
        <f t="shared" si="117"/>
        <v>2110–2111</v>
      </c>
      <c r="L1094" s="389"/>
      <c r="N1094" s="387"/>
      <c r="Q1094" s="385"/>
    </row>
    <row r="1095" spans="1:17" ht="20.25" customHeight="1" x14ac:dyDescent="0.2">
      <c r="A1095" s="395">
        <v>77068</v>
      </c>
      <c r="B1095" s="383">
        <f t="shared" si="113"/>
        <v>0</v>
      </c>
      <c r="C1095" s="384"/>
      <c r="D1095" s="392">
        <f t="shared" si="114"/>
        <v>0</v>
      </c>
      <c r="E1095" s="393">
        <f t="shared" si="112"/>
        <v>0</v>
      </c>
      <c r="F1095" s="392">
        <f t="shared" si="115"/>
        <v>0</v>
      </c>
      <c r="G1095" s="392" t="e">
        <f>IF(AND(C1095&lt;&gt;"",SUM(G$33:G1094)&lt;E$24),$E$24/$E$29,0)</f>
        <v>#N/A</v>
      </c>
      <c r="H1095" s="392">
        <f t="shared" si="116"/>
        <v>0</v>
      </c>
      <c r="I1095" s="392">
        <f t="shared" si="118"/>
        <v>0</v>
      </c>
      <c r="J1095" s="364" t="str">
        <f t="shared" si="117"/>
        <v>2110–2111</v>
      </c>
      <c r="L1095" s="389"/>
      <c r="N1095" s="387"/>
      <c r="Q1095" s="385"/>
    </row>
    <row r="1096" spans="1:17" ht="20.25" customHeight="1" x14ac:dyDescent="0.2">
      <c r="A1096" s="395">
        <v>77099</v>
      </c>
      <c r="B1096" s="383">
        <f t="shared" si="113"/>
        <v>0</v>
      </c>
      <c r="C1096" s="384"/>
      <c r="D1096" s="392">
        <f t="shared" si="114"/>
        <v>0</v>
      </c>
      <c r="E1096" s="393">
        <f t="shared" si="112"/>
        <v>0</v>
      </c>
      <c r="F1096" s="392">
        <f t="shared" si="115"/>
        <v>0</v>
      </c>
      <c r="G1096" s="392" t="e">
        <f>IF(AND(C1096&lt;&gt;"",SUM(G$33:G1095)&lt;E$24),$E$24/$E$29,0)</f>
        <v>#N/A</v>
      </c>
      <c r="H1096" s="392">
        <f t="shared" si="116"/>
        <v>0</v>
      </c>
      <c r="I1096" s="392">
        <f t="shared" si="118"/>
        <v>0</v>
      </c>
      <c r="J1096" s="364" t="str">
        <f t="shared" si="117"/>
        <v>2110–2111</v>
      </c>
      <c r="L1096" s="389"/>
      <c r="N1096" s="387"/>
      <c r="Q1096" s="385"/>
    </row>
    <row r="1097" spans="1:17" ht="20.25" customHeight="1" x14ac:dyDescent="0.2">
      <c r="A1097" s="395">
        <v>77127</v>
      </c>
      <c r="B1097" s="383">
        <f t="shared" si="113"/>
        <v>0</v>
      </c>
      <c r="C1097" s="384"/>
      <c r="D1097" s="392">
        <f t="shared" si="114"/>
        <v>0</v>
      </c>
      <c r="E1097" s="393">
        <f t="shared" si="112"/>
        <v>0</v>
      </c>
      <c r="F1097" s="392">
        <f t="shared" si="115"/>
        <v>0</v>
      </c>
      <c r="G1097" s="392" t="e">
        <f>IF(AND(C1097&lt;&gt;"",SUM(G$33:G1096)&lt;E$24),$E$24/$E$29,0)</f>
        <v>#N/A</v>
      </c>
      <c r="H1097" s="392">
        <f t="shared" si="116"/>
        <v>0</v>
      </c>
      <c r="I1097" s="392">
        <f t="shared" si="118"/>
        <v>0</v>
      </c>
      <c r="J1097" s="364" t="str">
        <f t="shared" si="117"/>
        <v>2110–2111</v>
      </c>
      <c r="L1097" s="389"/>
      <c r="N1097" s="387"/>
      <c r="Q1097" s="385"/>
    </row>
    <row r="1098" spans="1:17" ht="20.25" customHeight="1" x14ac:dyDescent="0.2">
      <c r="A1098" s="395">
        <v>77158</v>
      </c>
      <c r="B1098" s="383">
        <f t="shared" si="113"/>
        <v>0</v>
      </c>
      <c r="C1098" s="384"/>
      <c r="D1098" s="392">
        <f t="shared" si="114"/>
        <v>0</v>
      </c>
      <c r="E1098" s="393">
        <f t="shared" si="112"/>
        <v>0</v>
      </c>
      <c r="F1098" s="392">
        <f t="shared" si="115"/>
        <v>0</v>
      </c>
      <c r="G1098" s="392" t="e">
        <f>IF(AND(C1098&lt;&gt;"",SUM(G$33:G1097)&lt;E$24),$E$24/$E$29,0)</f>
        <v>#N/A</v>
      </c>
      <c r="H1098" s="392">
        <f t="shared" si="116"/>
        <v>0</v>
      </c>
      <c r="I1098" s="392">
        <f t="shared" si="118"/>
        <v>0</v>
      </c>
      <c r="J1098" s="364" t="str">
        <f t="shared" si="117"/>
        <v>2110–2111</v>
      </c>
      <c r="L1098" s="389"/>
      <c r="N1098" s="387"/>
      <c r="Q1098" s="385"/>
    </row>
    <row r="1099" spans="1:17" ht="20.25" customHeight="1" x14ac:dyDescent="0.2">
      <c r="A1099" s="395">
        <v>77188</v>
      </c>
      <c r="B1099" s="383">
        <f t="shared" si="113"/>
        <v>0</v>
      </c>
      <c r="C1099" s="384"/>
      <c r="D1099" s="392">
        <f t="shared" si="114"/>
        <v>0</v>
      </c>
      <c r="E1099" s="393">
        <f t="shared" si="112"/>
        <v>0</v>
      </c>
      <c r="F1099" s="392">
        <f t="shared" si="115"/>
        <v>0</v>
      </c>
      <c r="G1099" s="392" t="e">
        <f>IF(AND(C1099&lt;&gt;"",SUM(G$33:G1098)&lt;E$24),$E$24/$E$29,0)</f>
        <v>#N/A</v>
      </c>
      <c r="H1099" s="392">
        <f t="shared" si="116"/>
        <v>0</v>
      </c>
      <c r="I1099" s="392">
        <f t="shared" si="118"/>
        <v>0</v>
      </c>
      <c r="J1099" s="364" t="str">
        <f t="shared" si="117"/>
        <v>2110–2111</v>
      </c>
      <c r="L1099" s="389"/>
      <c r="N1099" s="387"/>
      <c r="Q1099" s="385"/>
    </row>
    <row r="1100" spans="1:17" ht="20.25" customHeight="1" x14ac:dyDescent="0.2">
      <c r="A1100" s="395">
        <v>77219</v>
      </c>
      <c r="B1100" s="383">
        <f t="shared" si="113"/>
        <v>0</v>
      </c>
      <c r="C1100" s="384"/>
      <c r="D1100" s="392">
        <f t="shared" si="114"/>
        <v>0</v>
      </c>
      <c r="E1100" s="393">
        <f t="shared" si="112"/>
        <v>0</v>
      </c>
      <c r="F1100" s="392">
        <f t="shared" si="115"/>
        <v>0</v>
      </c>
      <c r="G1100" s="392" t="e">
        <f>IF(AND(C1100&lt;&gt;"",SUM(G$33:G1099)&lt;E$24),$E$24/$E$29,0)</f>
        <v>#N/A</v>
      </c>
      <c r="H1100" s="392">
        <f t="shared" si="116"/>
        <v>0</v>
      </c>
      <c r="I1100" s="392">
        <f t="shared" si="118"/>
        <v>0</v>
      </c>
      <c r="J1100" s="364" t="str">
        <f t="shared" si="117"/>
        <v>2110–2111</v>
      </c>
      <c r="L1100" s="389"/>
      <c r="N1100" s="387"/>
      <c r="Q1100" s="385"/>
    </row>
    <row r="1101" spans="1:17" ht="20.25" customHeight="1" x14ac:dyDescent="0.2">
      <c r="A1101" s="395">
        <v>77249</v>
      </c>
      <c r="B1101" s="383">
        <f t="shared" si="113"/>
        <v>0</v>
      </c>
      <c r="C1101" s="384"/>
      <c r="D1101" s="392">
        <f t="shared" si="114"/>
        <v>0</v>
      </c>
      <c r="E1101" s="393">
        <f t="shared" si="112"/>
        <v>0</v>
      </c>
      <c r="F1101" s="392">
        <f t="shared" si="115"/>
        <v>0</v>
      </c>
      <c r="G1101" s="392" t="e">
        <f>IF(AND(C1101&lt;&gt;"",SUM(G$33:G1100)&lt;E$24),$E$24/$E$29,0)</f>
        <v>#N/A</v>
      </c>
      <c r="H1101" s="392">
        <f t="shared" si="116"/>
        <v>0</v>
      </c>
      <c r="I1101" s="392">
        <f t="shared" si="118"/>
        <v>0</v>
      </c>
      <c r="J1101" s="364" t="str">
        <f t="shared" si="117"/>
        <v>2111–2112</v>
      </c>
      <c r="L1101" s="389"/>
      <c r="N1101" s="387"/>
      <c r="Q1101" s="385"/>
    </row>
    <row r="1102" spans="1:17" ht="20.25" customHeight="1" x14ac:dyDescent="0.2">
      <c r="A1102" s="395">
        <v>77280</v>
      </c>
      <c r="B1102" s="383">
        <f t="shared" si="113"/>
        <v>0</v>
      </c>
      <c r="C1102" s="384"/>
      <c r="D1102" s="392">
        <f t="shared" si="114"/>
        <v>0</v>
      </c>
      <c r="E1102" s="393">
        <f t="shared" si="112"/>
        <v>0</v>
      </c>
      <c r="F1102" s="392">
        <f t="shared" si="115"/>
        <v>0</v>
      </c>
      <c r="G1102" s="392" t="e">
        <f>IF(AND(C1102&lt;&gt;"",SUM(G$33:G1101)&lt;E$24),$E$24/$E$29,0)</f>
        <v>#N/A</v>
      </c>
      <c r="H1102" s="392">
        <f t="shared" si="116"/>
        <v>0</v>
      </c>
      <c r="I1102" s="392">
        <f t="shared" si="118"/>
        <v>0</v>
      </c>
      <c r="J1102" s="364" t="str">
        <f t="shared" si="117"/>
        <v>2111–2112</v>
      </c>
      <c r="L1102" s="389"/>
      <c r="N1102" s="387"/>
      <c r="Q1102" s="385"/>
    </row>
    <row r="1103" spans="1:17" ht="20.25" customHeight="1" x14ac:dyDescent="0.2">
      <c r="A1103" s="395">
        <v>77311</v>
      </c>
      <c r="B1103" s="383">
        <f t="shared" si="113"/>
        <v>0</v>
      </c>
      <c r="C1103" s="384"/>
      <c r="D1103" s="392">
        <f t="shared" si="114"/>
        <v>0</v>
      </c>
      <c r="E1103" s="393">
        <f t="shared" si="112"/>
        <v>0</v>
      </c>
      <c r="F1103" s="392">
        <f t="shared" si="115"/>
        <v>0</v>
      </c>
      <c r="G1103" s="392" t="e">
        <f>IF(AND(C1103&lt;&gt;"",SUM(G$33:G1102)&lt;E$24),$E$24/$E$29,0)</f>
        <v>#N/A</v>
      </c>
      <c r="H1103" s="392">
        <f t="shared" si="116"/>
        <v>0</v>
      </c>
      <c r="I1103" s="392">
        <f t="shared" si="118"/>
        <v>0</v>
      </c>
      <c r="J1103" s="364" t="str">
        <f t="shared" si="117"/>
        <v>2111–2112</v>
      </c>
      <c r="L1103" s="389"/>
      <c r="N1103" s="387"/>
      <c r="Q1103" s="385"/>
    </row>
    <row r="1104" spans="1:17" ht="20.25" customHeight="1" x14ac:dyDescent="0.2">
      <c r="A1104" s="395">
        <v>77341</v>
      </c>
      <c r="B1104" s="383">
        <f t="shared" si="113"/>
        <v>0</v>
      </c>
      <c r="C1104" s="384"/>
      <c r="D1104" s="392">
        <f t="shared" si="114"/>
        <v>0</v>
      </c>
      <c r="E1104" s="393">
        <f t="shared" si="112"/>
        <v>0</v>
      </c>
      <c r="F1104" s="392">
        <f t="shared" si="115"/>
        <v>0</v>
      </c>
      <c r="G1104" s="392" t="e">
        <f>IF(AND(C1104&lt;&gt;"",SUM(G$33:G1103)&lt;E$24),$E$24/$E$29,0)</f>
        <v>#N/A</v>
      </c>
      <c r="H1104" s="392">
        <f t="shared" si="116"/>
        <v>0</v>
      </c>
      <c r="I1104" s="392">
        <f t="shared" si="118"/>
        <v>0</v>
      </c>
      <c r="J1104" s="364" t="str">
        <f t="shared" si="117"/>
        <v>2111–2112</v>
      </c>
      <c r="L1104" s="389"/>
      <c r="N1104" s="387"/>
      <c r="Q1104" s="385"/>
    </row>
    <row r="1105" spans="1:17" ht="20.25" customHeight="1" x14ac:dyDescent="0.2">
      <c r="A1105" s="395">
        <v>77372</v>
      </c>
      <c r="B1105" s="383">
        <f t="shared" si="113"/>
        <v>0</v>
      </c>
      <c r="C1105" s="384"/>
      <c r="D1105" s="392">
        <f t="shared" si="114"/>
        <v>0</v>
      </c>
      <c r="E1105" s="393">
        <f t="shared" si="112"/>
        <v>0</v>
      </c>
      <c r="F1105" s="392">
        <f t="shared" si="115"/>
        <v>0</v>
      </c>
      <c r="G1105" s="392" t="e">
        <f>IF(AND(C1105&lt;&gt;"",SUM(G$33:G1104)&lt;E$24),$E$24/$E$29,0)</f>
        <v>#N/A</v>
      </c>
      <c r="H1105" s="392">
        <f t="shared" si="116"/>
        <v>0</v>
      </c>
      <c r="I1105" s="392">
        <f t="shared" si="118"/>
        <v>0</v>
      </c>
      <c r="J1105" s="364" t="str">
        <f t="shared" si="117"/>
        <v>2111–2112</v>
      </c>
      <c r="L1105" s="389"/>
      <c r="N1105" s="387"/>
      <c r="Q1105" s="385"/>
    </row>
    <row r="1106" spans="1:17" ht="20.25" customHeight="1" x14ac:dyDescent="0.2">
      <c r="A1106" s="395">
        <v>77402</v>
      </c>
      <c r="B1106" s="383">
        <f t="shared" si="113"/>
        <v>0</v>
      </c>
      <c r="C1106" s="384"/>
      <c r="D1106" s="392">
        <f t="shared" si="114"/>
        <v>0</v>
      </c>
      <c r="E1106" s="393">
        <f t="shared" si="112"/>
        <v>0</v>
      </c>
      <c r="F1106" s="392">
        <f t="shared" si="115"/>
        <v>0</v>
      </c>
      <c r="G1106" s="392" t="e">
        <f>IF(AND(C1106&lt;&gt;"",SUM(G$33:G1105)&lt;E$24),$E$24/$E$29,0)</f>
        <v>#N/A</v>
      </c>
      <c r="H1106" s="392">
        <f t="shared" si="116"/>
        <v>0</v>
      </c>
      <c r="I1106" s="392">
        <f t="shared" si="118"/>
        <v>0</v>
      </c>
      <c r="J1106" s="364" t="str">
        <f t="shared" si="117"/>
        <v>2111–2112</v>
      </c>
      <c r="L1106" s="389"/>
      <c r="N1106" s="387"/>
      <c r="Q1106" s="385"/>
    </row>
    <row r="1107" spans="1:17" ht="20.25" customHeight="1" x14ac:dyDescent="0.2">
      <c r="A1107" s="395">
        <v>77433</v>
      </c>
      <c r="B1107" s="383">
        <f t="shared" si="113"/>
        <v>0</v>
      </c>
      <c r="C1107" s="384"/>
      <c r="D1107" s="392">
        <f t="shared" si="114"/>
        <v>0</v>
      </c>
      <c r="E1107" s="393">
        <f t="shared" si="112"/>
        <v>0</v>
      </c>
      <c r="F1107" s="392">
        <f t="shared" si="115"/>
        <v>0</v>
      </c>
      <c r="G1107" s="392" t="e">
        <f>IF(AND(C1107&lt;&gt;"",SUM(G$33:G1106)&lt;E$24),$E$24/$E$29,0)</f>
        <v>#N/A</v>
      </c>
      <c r="H1107" s="392">
        <f t="shared" si="116"/>
        <v>0</v>
      </c>
      <c r="I1107" s="392">
        <f t="shared" si="118"/>
        <v>0</v>
      </c>
      <c r="J1107" s="364" t="str">
        <f t="shared" si="117"/>
        <v>2111–2112</v>
      </c>
      <c r="L1107" s="389"/>
      <c r="N1107" s="387"/>
      <c r="Q1107" s="385"/>
    </row>
    <row r="1108" spans="1:17" ht="20.25" customHeight="1" x14ac:dyDescent="0.2">
      <c r="A1108" s="395">
        <v>77464</v>
      </c>
      <c r="B1108" s="383">
        <f t="shared" si="113"/>
        <v>0</v>
      </c>
      <c r="C1108" s="384"/>
      <c r="D1108" s="392">
        <f t="shared" si="114"/>
        <v>0</v>
      </c>
      <c r="E1108" s="393">
        <f t="shared" si="112"/>
        <v>0</v>
      </c>
      <c r="F1108" s="392">
        <f t="shared" si="115"/>
        <v>0</v>
      </c>
      <c r="G1108" s="392" t="e">
        <f>IF(AND(C1108&lt;&gt;"",SUM(G$33:G1107)&lt;E$24),$E$24/$E$29,0)</f>
        <v>#N/A</v>
      </c>
      <c r="H1108" s="392">
        <f t="shared" si="116"/>
        <v>0</v>
      </c>
      <c r="I1108" s="392">
        <f t="shared" si="118"/>
        <v>0</v>
      </c>
      <c r="J1108" s="364" t="str">
        <f t="shared" si="117"/>
        <v>2111–2112</v>
      </c>
      <c r="L1108" s="389"/>
      <c r="N1108" s="387"/>
      <c r="Q1108" s="385"/>
    </row>
    <row r="1109" spans="1:17" ht="20.25" customHeight="1" x14ac:dyDescent="0.2">
      <c r="A1109" s="395">
        <v>77493</v>
      </c>
      <c r="B1109" s="383">
        <f t="shared" si="113"/>
        <v>0</v>
      </c>
      <c r="C1109" s="384"/>
      <c r="D1109" s="392">
        <f t="shared" si="114"/>
        <v>0</v>
      </c>
      <c r="E1109" s="393">
        <f t="shared" si="112"/>
        <v>0</v>
      </c>
      <c r="F1109" s="392">
        <f t="shared" si="115"/>
        <v>0</v>
      </c>
      <c r="G1109" s="392" t="e">
        <f>IF(AND(C1109&lt;&gt;"",SUM(G$33:G1108)&lt;E$24),$E$24/$E$29,0)</f>
        <v>#N/A</v>
      </c>
      <c r="H1109" s="392">
        <f t="shared" si="116"/>
        <v>0</v>
      </c>
      <c r="I1109" s="392">
        <f t="shared" si="118"/>
        <v>0</v>
      </c>
      <c r="J1109" s="364" t="str">
        <f t="shared" si="117"/>
        <v>2111–2112</v>
      </c>
      <c r="L1109" s="389"/>
      <c r="N1109" s="387"/>
      <c r="Q1109" s="385"/>
    </row>
    <row r="1110" spans="1:17" ht="20.25" customHeight="1" x14ac:dyDescent="0.2">
      <c r="A1110" s="395">
        <v>77524</v>
      </c>
      <c r="B1110" s="383">
        <f t="shared" si="113"/>
        <v>0</v>
      </c>
      <c r="C1110" s="384"/>
      <c r="D1110" s="392">
        <f t="shared" si="114"/>
        <v>0</v>
      </c>
      <c r="E1110" s="393">
        <f t="shared" si="112"/>
        <v>0</v>
      </c>
      <c r="F1110" s="392">
        <f t="shared" si="115"/>
        <v>0</v>
      </c>
      <c r="G1110" s="392" t="e">
        <f>IF(AND(C1110&lt;&gt;"",SUM(G$33:G1109)&lt;E$24),$E$24/$E$29,0)</f>
        <v>#N/A</v>
      </c>
      <c r="H1110" s="392">
        <f t="shared" si="116"/>
        <v>0</v>
      </c>
      <c r="I1110" s="392">
        <f t="shared" si="118"/>
        <v>0</v>
      </c>
      <c r="J1110" s="364" t="str">
        <f t="shared" si="117"/>
        <v>2111–2112</v>
      </c>
      <c r="L1110" s="389"/>
      <c r="N1110" s="387"/>
      <c r="Q1110" s="385"/>
    </row>
    <row r="1111" spans="1:17" ht="20.25" customHeight="1" x14ac:dyDescent="0.2">
      <c r="A1111" s="395">
        <v>77554</v>
      </c>
      <c r="B1111" s="383">
        <f t="shared" si="113"/>
        <v>0</v>
      </c>
      <c r="C1111" s="384"/>
      <c r="D1111" s="392">
        <f t="shared" si="114"/>
        <v>0</v>
      </c>
      <c r="E1111" s="393">
        <f t="shared" si="112"/>
        <v>0</v>
      </c>
      <c r="F1111" s="392">
        <f t="shared" si="115"/>
        <v>0</v>
      </c>
      <c r="G1111" s="392" t="e">
        <f>IF(AND(C1111&lt;&gt;"",SUM(G$33:G1110)&lt;E$24),$E$24/$E$29,0)</f>
        <v>#N/A</v>
      </c>
      <c r="H1111" s="392">
        <f t="shared" si="116"/>
        <v>0</v>
      </c>
      <c r="I1111" s="392">
        <f t="shared" si="118"/>
        <v>0</v>
      </c>
      <c r="J1111" s="364" t="str">
        <f t="shared" si="117"/>
        <v>2111–2112</v>
      </c>
      <c r="L1111" s="389"/>
      <c r="N1111" s="387"/>
      <c r="Q1111" s="385"/>
    </row>
    <row r="1112" spans="1:17" ht="20.25" customHeight="1" x14ac:dyDescent="0.2">
      <c r="A1112" s="395">
        <v>77585</v>
      </c>
      <c r="B1112" s="383">
        <f t="shared" si="113"/>
        <v>0</v>
      </c>
      <c r="C1112" s="384"/>
      <c r="D1112" s="392">
        <f t="shared" si="114"/>
        <v>0</v>
      </c>
      <c r="E1112" s="393">
        <f t="shared" si="112"/>
        <v>0</v>
      </c>
      <c r="F1112" s="392">
        <f t="shared" si="115"/>
        <v>0</v>
      </c>
      <c r="G1112" s="392" t="e">
        <f>IF(AND(C1112&lt;&gt;"",SUM(G$33:G1111)&lt;E$24),$E$24/$E$29,0)</f>
        <v>#N/A</v>
      </c>
      <c r="H1112" s="392">
        <f t="shared" si="116"/>
        <v>0</v>
      </c>
      <c r="I1112" s="392">
        <f t="shared" si="118"/>
        <v>0</v>
      </c>
      <c r="J1112" s="364" t="str">
        <f t="shared" si="117"/>
        <v>2111–2112</v>
      </c>
      <c r="L1112" s="389"/>
      <c r="N1112" s="387"/>
      <c r="Q1112" s="385"/>
    </row>
    <row r="1113" spans="1:17" ht="20.25" customHeight="1" x14ac:dyDescent="0.2">
      <c r="A1113" s="395">
        <v>77615</v>
      </c>
      <c r="B1113" s="383">
        <f t="shared" si="113"/>
        <v>0</v>
      </c>
      <c r="C1113" s="384"/>
      <c r="D1113" s="392">
        <f t="shared" si="114"/>
        <v>0</v>
      </c>
      <c r="E1113" s="393">
        <f t="shared" si="112"/>
        <v>0</v>
      </c>
      <c r="F1113" s="392">
        <f t="shared" si="115"/>
        <v>0</v>
      </c>
      <c r="G1113" s="392" t="e">
        <f>IF(AND(C1113&lt;&gt;"",SUM(G$33:G1112)&lt;E$24),$E$24/$E$29,0)</f>
        <v>#N/A</v>
      </c>
      <c r="H1113" s="392">
        <f t="shared" si="116"/>
        <v>0</v>
      </c>
      <c r="I1113" s="392">
        <f t="shared" si="118"/>
        <v>0</v>
      </c>
      <c r="J1113" s="364" t="str">
        <f t="shared" si="117"/>
        <v>2112–2113</v>
      </c>
      <c r="L1113" s="389"/>
      <c r="N1113" s="387"/>
      <c r="Q1113" s="385"/>
    </row>
    <row r="1114" spans="1:17" ht="20.25" customHeight="1" x14ac:dyDescent="0.2">
      <c r="A1114" s="395">
        <v>77646</v>
      </c>
      <c r="B1114" s="383">
        <f t="shared" si="113"/>
        <v>0</v>
      </c>
      <c r="C1114" s="384"/>
      <c r="D1114" s="392">
        <f t="shared" si="114"/>
        <v>0</v>
      </c>
      <c r="E1114" s="393">
        <f t="shared" si="112"/>
        <v>0</v>
      </c>
      <c r="F1114" s="392">
        <f t="shared" si="115"/>
        <v>0</v>
      </c>
      <c r="G1114" s="392" t="e">
        <f>IF(AND(C1114&lt;&gt;"",SUM(G$33:G1113)&lt;E$24),$E$24/$E$29,0)</f>
        <v>#N/A</v>
      </c>
      <c r="H1114" s="392">
        <f t="shared" si="116"/>
        <v>0</v>
      </c>
      <c r="I1114" s="392">
        <f t="shared" si="118"/>
        <v>0</v>
      </c>
      <c r="J1114" s="364" t="str">
        <f t="shared" si="117"/>
        <v>2112–2113</v>
      </c>
      <c r="L1114" s="389"/>
      <c r="N1114" s="387"/>
      <c r="Q1114" s="385"/>
    </row>
    <row r="1115" spans="1:17" ht="20.25" customHeight="1" x14ac:dyDescent="0.2">
      <c r="A1115" s="395">
        <v>77677</v>
      </c>
      <c r="B1115" s="383">
        <f t="shared" si="113"/>
        <v>0</v>
      </c>
      <c r="C1115" s="384"/>
      <c r="D1115" s="392">
        <f t="shared" si="114"/>
        <v>0</v>
      </c>
      <c r="E1115" s="393">
        <f t="shared" si="112"/>
        <v>0</v>
      </c>
      <c r="F1115" s="392">
        <f t="shared" si="115"/>
        <v>0</v>
      </c>
      <c r="G1115" s="392" t="e">
        <f>IF(AND(C1115&lt;&gt;"",SUM(G$33:G1114)&lt;E$24),$E$24/$E$29,0)</f>
        <v>#N/A</v>
      </c>
      <c r="H1115" s="392">
        <f t="shared" si="116"/>
        <v>0</v>
      </c>
      <c r="I1115" s="392">
        <f t="shared" si="118"/>
        <v>0</v>
      </c>
      <c r="J1115" s="364" t="str">
        <f t="shared" si="117"/>
        <v>2112–2113</v>
      </c>
      <c r="L1115" s="389"/>
      <c r="N1115" s="387"/>
      <c r="Q1115" s="385"/>
    </row>
    <row r="1116" spans="1:17" ht="20.25" customHeight="1" x14ac:dyDescent="0.2">
      <c r="A1116" s="395">
        <v>77707</v>
      </c>
      <c r="B1116" s="383">
        <f t="shared" si="113"/>
        <v>0</v>
      </c>
      <c r="C1116" s="384"/>
      <c r="D1116" s="392">
        <f t="shared" si="114"/>
        <v>0</v>
      </c>
      <c r="E1116" s="393">
        <f t="shared" si="112"/>
        <v>0</v>
      </c>
      <c r="F1116" s="392">
        <f t="shared" si="115"/>
        <v>0</v>
      </c>
      <c r="G1116" s="392" t="e">
        <f>IF(AND(C1116&lt;&gt;"",SUM(G$33:G1115)&lt;E$24),$E$24/$E$29,0)</f>
        <v>#N/A</v>
      </c>
      <c r="H1116" s="392">
        <f t="shared" si="116"/>
        <v>0</v>
      </c>
      <c r="I1116" s="392">
        <f t="shared" si="118"/>
        <v>0</v>
      </c>
      <c r="J1116" s="364" t="str">
        <f t="shared" si="117"/>
        <v>2112–2113</v>
      </c>
      <c r="L1116" s="389"/>
      <c r="N1116" s="387"/>
      <c r="Q1116" s="385"/>
    </row>
    <row r="1117" spans="1:17" ht="20.25" customHeight="1" x14ac:dyDescent="0.2">
      <c r="A1117" s="395">
        <v>77738</v>
      </c>
      <c r="B1117" s="383">
        <f t="shared" si="113"/>
        <v>0</v>
      </c>
      <c r="C1117" s="384"/>
      <c r="D1117" s="392">
        <f t="shared" si="114"/>
        <v>0</v>
      </c>
      <c r="E1117" s="393">
        <f t="shared" si="112"/>
        <v>0</v>
      </c>
      <c r="F1117" s="392">
        <f t="shared" si="115"/>
        <v>0</v>
      </c>
      <c r="G1117" s="392" t="e">
        <f>IF(AND(C1117&lt;&gt;"",SUM(G$33:G1116)&lt;E$24),$E$24/$E$29,0)</f>
        <v>#N/A</v>
      </c>
      <c r="H1117" s="392">
        <f t="shared" si="116"/>
        <v>0</v>
      </c>
      <c r="I1117" s="392">
        <f t="shared" si="118"/>
        <v>0</v>
      </c>
      <c r="J1117" s="364" t="str">
        <f t="shared" si="117"/>
        <v>2112–2113</v>
      </c>
      <c r="L1117" s="389"/>
      <c r="N1117" s="387"/>
      <c r="Q1117" s="385"/>
    </row>
    <row r="1118" spans="1:17" ht="20.25" customHeight="1" x14ac:dyDescent="0.2">
      <c r="A1118" s="395">
        <v>77768</v>
      </c>
      <c r="B1118" s="383">
        <f t="shared" si="113"/>
        <v>0</v>
      </c>
      <c r="C1118" s="384"/>
      <c r="D1118" s="392">
        <f t="shared" si="114"/>
        <v>0</v>
      </c>
      <c r="E1118" s="393">
        <f t="shared" si="112"/>
        <v>0</v>
      </c>
      <c r="F1118" s="392">
        <f t="shared" si="115"/>
        <v>0</v>
      </c>
      <c r="G1118" s="392" t="e">
        <f>IF(AND(C1118&lt;&gt;"",SUM(G$33:G1117)&lt;E$24),$E$24/$E$29,0)</f>
        <v>#N/A</v>
      </c>
      <c r="H1118" s="392">
        <f t="shared" si="116"/>
        <v>0</v>
      </c>
      <c r="I1118" s="392">
        <f t="shared" si="118"/>
        <v>0</v>
      </c>
      <c r="J1118" s="364" t="str">
        <f t="shared" si="117"/>
        <v>2112–2113</v>
      </c>
      <c r="L1118" s="389"/>
      <c r="N1118" s="387"/>
      <c r="Q1118" s="385"/>
    </row>
    <row r="1119" spans="1:17" ht="20.25" customHeight="1" x14ac:dyDescent="0.2">
      <c r="A1119" s="395">
        <v>77799</v>
      </c>
      <c r="B1119" s="383">
        <f t="shared" si="113"/>
        <v>0</v>
      </c>
      <c r="C1119" s="384"/>
      <c r="D1119" s="392">
        <f t="shared" si="114"/>
        <v>0</v>
      </c>
      <c r="E1119" s="393">
        <f t="shared" si="112"/>
        <v>0</v>
      </c>
      <c r="F1119" s="392">
        <f t="shared" si="115"/>
        <v>0</v>
      </c>
      <c r="G1119" s="392" t="e">
        <f>IF(AND(C1119&lt;&gt;"",SUM(G$33:G1118)&lt;E$24),$E$24/$E$29,0)</f>
        <v>#N/A</v>
      </c>
      <c r="H1119" s="392">
        <f t="shared" si="116"/>
        <v>0</v>
      </c>
      <c r="I1119" s="392">
        <f t="shared" si="118"/>
        <v>0</v>
      </c>
      <c r="J1119" s="364" t="str">
        <f t="shared" si="117"/>
        <v>2112–2113</v>
      </c>
      <c r="L1119" s="389"/>
      <c r="N1119" s="387"/>
      <c r="Q1119" s="385"/>
    </row>
    <row r="1120" spans="1:17" ht="20.25" customHeight="1" x14ac:dyDescent="0.2">
      <c r="A1120" s="395">
        <v>77830</v>
      </c>
      <c r="B1120" s="383">
        <f t="shared" si="113"/>
        <v>0</v>
      </c>
      <c r="C1120" s="384"/>
      <c r="D1120" s="392">
        <f t="shared" si="114"/>
        <v>0</v>
      </c>
      <c r="E1120" s="393">
        <f t="shared" si="112"/>
        <v>0</v>
      </c>
      <c r="F1120" s="392">
        <f t="shared" si="115"/>
        <v>0</v>
      </c>
      <c r="G1120" s="392" t="e">
        <f>IF(AND(C1120&lt;&gt;"",SUM(G$33:G1119)&lt;E$24),$E$24/$E$29,0)</f>
        <v>#N/A</v>
      </c>
      <c r="H1120" s="392">
        <f t="shared" si="116"/>
        <v>0</v>
      </c>
      <c r="I1120" s="392">
        <f t="shared" si="118"/>
        <v>0</v>
      </c>
      <c r="J1120" s="364" t="str">
        <f t="shared" si="117"/>
        <v>2112–2113</v>
      </c>
      <c r="L1120" s="389"/>
      <c r="N1120" s="387"/>
      <c r="Q1120" s="385"/>
    </row>
    <row r="1121" spans="1:17" ht="20.25" customHeight="1" x14ac:dyDescent="0.2">
      <c r="A1121" s="395">
        <v>77858</v>
      </c>
      <c r="B1121" s="383">
        <f t="shared" si="113"/>
        <v>0</v>
      </c>
      <c r="C1121" s="384"/>
      <c r="D1121" s="392">
        <f t="shared" si="114"/>
        <v>0</v>
      </c>
      <c r="E1121" s="393">
        <f t="shared" ref="E1121:E1184" si="119">C1121-D1121</f>
        <v>0</v>
      </c>
      <c r="F1121" s="392">
        <f t="shared" si="115"/>
        <v>0</v>
      </c>
      <c r="G1121" s="392" t="e">
        <f>IF(AND(C1121&lt;&gt;"",SUM(G$33:G1120)&lt;E$24),$E$24/$E$29,0)</f>
        <v>#N/A</v>
      </c>
      <c r="H1121" s="392">
        <f t="shared" si="116"/>
        <v>0</v>
      </c>
      <c r="I1121" s="392">
        <f t="shared" si="118"/>
        <v>0</v>
      </c>
      <c r="J1121" s="364" t="str">
        <f t="shared" si="117"/>
        <v>2112–2113</v>
      </c>
      <c r="L1121" s="389"/>
      <c r="N1121" s="387"/>
      <c r="Q1121" s="385"/>
    </row>
    <row r="1122" spans="1:17" ht="20.25" customHeight="1" x14ac:dyDescent="0.2">
      <c r="A1122" s="395">
        <v>77889</v>
      </c>
      <c r="B1122" s="383">
        <f t="shared" ref="B1122:B1185" si="120">IF(C1122&gt;0,C1122*-1,C1122)</f>
        <v>0</v>
      </c>
      <c r="C1122" s="384"/>
      <c r="D1122" s="392">
        <f t="shared" ref="D1122:D1185" si="121">IF(C1122="",0,IF($E$15="Beginning",IF(C1121&lt;&gt;"",$F1121*$E$7/12,0),IF(C1121&lt;&gt;"",$F1121*$E$7/12,$E$22*$E$7/12)))</f>
        <v>0</v>
      </c>
      <c r="E1122" s="393">
        <f t="shared" si="119"/>
        <v>0</v>
      </c>
      <c r="F1122" s="392">
        <f t="shared" ref="F1122:F1185" si="122">IF(C1122="",0,IF(C1121="",$E$22-E1122,IF(C1122&lt;&gt;"",F1121-E1122)))</f>
        <v>0</v>
      </c>
      <c r="G1122" s="392" t="e">
        <f>IF(AND(C1122&lt;&gt;"",SUM(G$33:G1121)&lt;E$24),$E$24/$E$29,0)</f>
        <v>#N/A</v>
      </c>
      <c r="H1122" s="392">
        <f t="shared" ref="H1122:H1185" si="123">IF(C1122&lt;&gt;"",G1122+H1121,0)</f>
        <v>0</v>
      </c>
      <c r="I1122" s="392">
        <f t="shared" si="118"/>
        <v>0</v>
      </c>
      <c r="J1122" s="364" t="str">
        <f t="shared" ref="J1122:J1185" si="124">IF(OR(MONTH(A1122)=1,MONTH(A1122)=2,MONTH(A1122)=3,MONTH(A1122)=4,MONTH(A1122)=5,MONTH(A1122)=6),YEAR(A1122)-1&amp;"–"&amp;YEAR(A1122),YEAR(A1122)&amp;"–"&amp;YEAR(A1122)+1)</f>
        <v>2112–2113</v>
      </c>
      <c r="L1122" s="389"/>
      <c r="N1122" s="387"/>
      <c r="Q1122" s="385"/>
    </row>
    <row r="1123" spans="1:17" ht="20.25" customHeight="1" x14ac:dyDescent="0.2">
      <c r="A1123" s="395">
        <v>77919</v>
      </c>
      <c r="B1123" s="383">
        <f t="shared" si="120"/>
        <v>0</v>
      </c>
      <c r="C1123" s="384"/>
      <c r="D1123" s="392">
        <f t="shared" si="121"/>
        <v>0</v>
      </c>
      <c r="E1123" s="393">
        <f t="shared" si="119"/>
        <v>0</v>
      </c>
      <c r="F1123" s="392">
        <f t="shared" si="122"/>
        <v>0</v>
      </c>
      <c r="G1123" s="392" t="e">
        <f>IF(AND(C1123&lt;&gt;"",SUM(G$33:G1122)&lt;E$24),$E$24/$E$29,0)</f>
        <v>#N/A</v>
      </c>
      <c r="H1123" s="392">
        <f t="shared" si="123"/>
        <v>0</v>
      </c>
      <c r="I1123" s="392">
        <f t="shared" si="118"/>
        <v>0</v>
      </c>
      <c r="J1123" s="364" t="str">
        <f t="shared" si="124"/>
        <v>2112–2113</v>
      </c>
      <c r="L1123" s="389"/>
      <c r="N1123" s="387"/>
      <c r="Q1123" s="385"/>
    </row>
    <row r="1124" spans="1:17" ht="20.25" customHeight="1" x14ac:dyDescent="0.2">
      <c r="A1124" s="395">
        <v>77950</v>
      </c>
      <c r="B1124" s="383">
        <f t="shared" si="120"/>
        <v>0</v>
      </c>
      <c r="C1124" s="384"/>
      <c r="D1124" s="392">
        <f t="shared" si="121"/>
        <v>0</v>
      </c>
      <c r="E1124" s="393">
        <f t="shared" si="119"/>
        <v>0</v>
      </c>
      <c r="F1124" s="392">
        <f t="shared" si="122"/>
        <v>0</v>
      </c>
      <c r="G1124" s="392" t="e">
        <f>IF(AND(C1124&lt;&gt;"",SUM(G$33:G1123)&lt;E$24),$E$24/$E$29,0)</f>
        <v>#N/A</v>
      </c>
      <c r="H1124" s="392">
        <f t="shared" si="123"/>
        <v>0</v>
      </c>
      <c r="I1124" s="392">
        <f t="shared" ref="I1124:I1187" si="125">IF(C1124&lt;&gt;"",$E$24-H1124,0)</f>
        <v>0</v>
      </c>
      <c r="J1124" s="364" t="str">
        <f t="shared" si="124"/>
        <v>2112–2113</v>
      </c>
      <c r="L1124" s="389"/>
      <c r="N1124" s="387"/>
      <c r="Q1124" s="385"/>
    </row>
    <row r="1125" spans="1:17" ht="20.25" customHeight="1" x14ac:dyDescent="0.2">
      <c r="A1125" s="395">
        <v>77980</v>
      </c>
      <c r="B1125" s="383">
        <f t="shared" si="120"/>
        <v>0</v>
      </c>
      <c r="C1125" s="384"/>
      <c r="D1125" s="392">
        <f t="shared" si="121"/>
        <v>0</v>
      </c>
      <c r="E1125" s="393">
        <f t="shared" si="119"/>
        <v>0</v>
      </c>
      <c r="F1125" s="392">
        <f t="shared" si="122"/>
        <v>0</v>
      </c>
      <c r="G1125" s="392" t="e">
        <f>IF(AND(C1125&lt;&gt;"",SUM(G$33:G1124)&lt;E$24),$E$24/$E$29,0)</f>
        <v>#N/A</v>
      </c>
      <c r="H1125" s="392">
        <f t="shared" si="123"/>
        <v>0</v>
      </c>
      <c r="I1125" s="392">
        <f t="shared" si="125"/>
        <v>0</v>
      </c>
      <c r="J1125" s="364" t="str">
        <f t="shared" si="124"/>
        <v>2113–2114</v>
      </c>
      <c r="L1125" s="389"/>
      <c r="N1125" s="387"/>
      <c r="Q1125" s="385"/>
    </row>
    <row r="1126" spans="1:17" ht="20.25" customHeight="1" x14ac:dyDescent="0.2">
      <c r="A1126" s="395">
        <v>78011</v>
      </c>
      <c r="B1126" s="383">
        <f t="shared" si="120"/>
        <v>0</v>
      </c>
      <c r="C1126" s="384"/>
      <c r="D1126" s="392">
        <f t="shared" si="121"/>
        <v>0</v>
      </c>
      <c r="E1126" s="393">
        <f t="shared" si="119"/>
        <v>0</v>
      </c>
      <c r="F1126" s="392">
        <f t="shared" si="122"/>
        <v>0</v>
      </c>
      <c r="G1126" s="392" t="e">
        <f>IF(AND(C1126&lt;&gt;"",SUM(G$33:G1125)&lt;E$24),$E$24/$E$29,0)</f>
        <v>#N/A</v>
      </c>
      <c r="H1126" s="392">
        <f t="shared" si="123"/>
        <v>0</v>
      </c>
      <c r="I1126" s="392">
        <f t="shared" si="125"/>
        <v>0</v>
      </c>
      <c r="J1126" s="364" t="str">
        <f t="shared" si="124"/>
        <v>2113–2114</v>
      </c>
      <c r="L1126" s="389"/>
      <c r="N1126" s="387"/>
      <c r="Q1126" s="385"/>
    </row>
    <row r="1127" spans="1:17" ht="20.25" customHeight="1" x14ac:dyDescent="0.2">
      <c r="A1127" s="395">
        <v>78042</v>
      </c>
      <c r="B1127" s="383">
        <f t="shared" si="120"/>
        <v>0</v>
      </c>
      <c r="C1127" s="384"/>
      <c r="D1127" s="392">
        <f t="shared" si="121"/>
        <v>0</v>
      </c>
      <c r="E1127" s="393">
        <f t="shared" si="119"/>
        <v>0</v>
      </c>
      <c r="F1127" s="392">
        <f t="shared" si="122"/>
        <v>0</v>
      </c>
      <c r="G1127" s="392" t="e">
        <f>IF(AND(C1127&lt;&gt;"",SUM(G$33:G1126)&lt;E$24),$E$24/$E$29,0)</f>
        <v>#N/A</v>
      </c>
      <c r="H1127" s="392">
        <f t="shared" si="123"/>
        <v>0</v>
      </c>
      <c r="I1127" s="392">
        <f t="shared" si="125"/>
        <v>0</v>
      </c>
      <c r="J1127" s="364" t="str">
        <f t="shared" si="124"/>
        <v>2113–2114</v>
      </c>
      <c r="L1127" s="389"/>
      <c r="N1127" s="387"/>
      <c r="Q1127" s="385"/>
    </row>
    <row r="1128" spans="1:17" ht="20.25" customHeight="1" x14ac:dyDescent="0.2">
      <c r="A1128" s="395">
        <v>78072</v>
      </c>
      <c r="B1128" s="383">
        <f t="shared" si="120"/>
        <v>0</v>
      </c>
      <c r="C1128" s="384"/>
      <c r="D1128" s="392">
        <f t="shared" si="121"/>
        <v>0</v>
      </c>
      <c r="E1128" s="393">
        <f t="shared" si="119"/>
        <v>0</v>
      </c>
      <c r="F1128" s="392">
        <f t="shared" si="122"/>
        <v>0</v>
      </c>
      <c r="G1128" s="392" t="e">
        <f>IF(AND(C1128&lt;&gt;"",SUM(G$33:G1127)&lt;E$24),$E$24/$E$29,0)</f>
        <v>#N/A</v>
      </c>
      <c r="H1128" s="392">
        <f t="shared" si="123"/>
        <v>0</v>
      </c>
      <c r="I1128" s="392">
        <f t="shared" si="125"/>
        <v>0</v>
      </c>
      <c r="J1128" s="364" t="str">
        <f t="shared" si="124"/>
        <v>2113–2114</v>
      </c>
      <c r="L1128" s="389"/>
      <c r="N1128" s="387"/>
      <c r="Q1128" s="385"/>
    </row>
    <row r="1129" spans="1:17" ht="20.25" customHeight="1" x14ac:dyDescent="0.2">
      <c r="A1129" s="395">
        <v>78103</v>
      </c>
      <c r="B1129" s="383">
        <f t="shared" si="120"/>
        <v>0</v>
      </c>
      <c r="C1129" s="384"/>
      <c r="D1129" s="392">
        <f t="shared" si="121"/>
        <v>0</v>
      </c>
      <c r="E1129" s="393">
        <f t="shared" si="119"/>
        <v>0</v>
      </c>
      <c r="F1129" s="392">
        <f t="shared" si="122"/>
        <v>0</v>
      </c>
      <c r="G1129" s="392" t="e">
        <f>IF(AND(C1129&lt;&gt;"",SUM(G$33:G1128)&lt;E$24),$E$24/$E$29,0)</f>
        <v>#N/A</v>
      </c>
      <c r="H1129" s="392">
        <f t="shared" si="123"/>
        <v>0</v>
      </c>
      <c r="I1129" s="392">
        <f t="shared" si="125"/>
        <v>0</v>
      </c>
      <c r="J1129" s="364" t="str">
        <f t="shared" si="124"/>
        <v>2113–2114</v>
      </c>
      <c r="L1129" s="389"/>
      <c r="N1129" s="387"/>
      <c r="Q1129" s="385"/>
    </row>
    <row r="1130" spans="1:17" ht="20.25" customHeight="1" x14ac:dyDescent="0.2">
      <c r="A1130" s="395">
        <v>78133</v>
      </c>
      <c r="B1130" s="383">
        <f t="shared" si="120"/>
        <v>0</v>
      </c>
      <c r="C1130" s="384"/>
      <c r="D1130" s="392">
        <f t="shared" si="121"/>
        <v>0</v>
      </c>
      <c r="E1130" s="393">
        <f t="shared" si="119"/>
        <v>0</v>
      </c>
      <c r="F1130" s="392">
        <f t="shared" si="122"/>
        <v>0</v>
      </c>
      <c r="G1130" s="392" t="e">
        <f>IF(AND(C1130&lt;&gt;"",SUM(G$33:G1129)&lt;E$24),$E$24/$E$29,0)</f>
        <v>#N/A</v>
      </c>
      <c r="H1130" s="392">
        <f t="shared" si="123"/>
        <v>0</v>
      </c>
      <c r="I1130" s="392">
        <f t="shared" si="125"/>
        <v>0</v>
      </c>
      <c r="J1130" s="364" t="str">
        <f t="shared" si="124"/>
        <v>2113–2114</v>
      </c>
      <c r="L1130" s="389"/>
      <c r="N1130" s="387"/>
      <c r="Q1130" s="385"/>
    </row>
    <row r="1131" spans="1:17" ht="20.25" customHeight="1" x14ac:dyDescent="0.2">
      <c r="A1131" s="395">
        <v>78164</v>
      </c>
      <c r="B1131" s="383">
        <f t="shared" si="120"/>
        <v>0</v>
      </c>
      <c r="C1131" s="384"/>
      <c r="D1131" s="392">
        <f t="shared" si="121"/>
        <v>0</v>
      </c>
      <c r="E1131" s="393">
        <f t="shared" si="119"/>
        <v>0</v>
      </c>
      <c r="F1131" s="392">
        <f t="shared" si="122"/>
        <v>0</v>
      </c>
      <c r="G1131" s="392" t="e">
        <f>IF(AND(C1131&lt;&gt;"",SUM(G$33:G1130)&lt;E$24),$E$24/$E$29,0)</f>
        <v>#N/A</v>
      </c>
      <c r="H1131" s="392">
        <f t="shared" si="123"/>
        <v>0</v>
      </c>
      <c r="I1131" s="392">
        <f t="shared" si="125"/>
        <v>0</v>
      </c>
      <c r="J1131" s="364" t="str">
        <f t="shared" si="124"/>
        <v>2113–2114</v>
      </c>
      <c r="L1131" s="389"/>
      <c r="N1131" s="387"/>
      <c r="Q1131" s="385"/>
    </row>
    <row r="1132" spans="1:17" ht="20.25" customHeight="1" x14ac:dyDescent="0.2">
      <c r="A1132" s="395">
        <v>78195</v>
      </c>
      <c r="B1132" s="383">
        <f t="shared" si="120"/>
        <v>0</v>
      </c>
      <c r="C1132" s="384"/>
      <c r="D1132" s="392">
        <f t="shared" si="121"/>
        <v>0</v>
      </c>
      <c r="E1132" s="393">
        <f t="shared" si="119"/>
        <v>0</v>
      </c>
      <c r="F1132" s="392">
        <f t="shared" si="122"/>
        <v>0</v>
      </c>
      <c r="G1132" s="392" t="e">
        <f>IF(AND(C1132&lt;&gt;"",SUM(G$33:G1131)&lt;E$24),$E$24/$E$29,0)</f>
        <v>#N/A</v>
      </c>
      <c r="H1132" s="392">
        <f t="shared" si="123"/>
        <v>0</v>
      </c>
      <c r="I1132" s="392">
        <f t="shared" si="125"/>
        <v>0</v>
      </c>
      <c r="J1132" s="364" t="str">
        <f t="shared" si="124"/>
        <v>2113–2114</v>
      </c>
      <c r="L1132" s="389"/>
      <c r="N1132" s="387"/>
      <c r="Q1132" s="385"/>
    </row>
    <row r="1133" spans="1:17" ht="20.25" customHeight="1" x14ac:dyDescent="0.2">
      <c r="A1133" s="395">
        <v>78223</v>
      </c>
      <c r="B1133" s="383">
        <f t="shared" si="120"/>
        <v>0</v>
      </c>
      <c r="C1133" s="384"/>
      <c r="D1133" s="392">
        <f t="shared" si="121"/>
        <v>0</v>
      </c>
      <c r="E1133" s="393">
        <f t="shared" si="119"/>
        <v>0</v>
      </c>
      <c r="F1133" s="392">
        <f t="shared" si="122"/>
        <v>0</v>
      </c>
      <c r="G1133" s="392" t="e">
        <f>IF(AND(C1133&lt;&gt;"",SUM(G$33:G1132)&lt;E$24),$E$24/$E$29,0)</f>
        <v>#N/A</v>
      </c>
      <c r="H1133" s="392">
        <f t="shared" si="123"/>
        <v>0</v>
      </c>
      <c r="I1133" s="392">
        <f t="shared" si="125"/>
        <v>0</v>
      </c>
      <c r="J1133" s="364" t="str">
        <f t="shared" si="124"/>
        <v>2113–2114</v>
      </c>
      <c r="L1133" s="389"/>
      <c r="N1133" s="387"/>
      <c r="Q1133" s="385"/>
    </row>
    <row r="1134" spans="1:17" ht="20.25" customHeight="1" x14ac:dyDescent="0.2">
      <c r="A1134" s="395">
        <v>78254</v>
      </c>
      <c r="B1134" s="383">
        <f t="shared" si="120"/>
        <v>0</v>
      </c>
      <c r="C1134" s="384"/>
      <c r="D1134" s="392">
        <f t="shared" si="121"/>
        <v>0</v>
      </c>
      <c r="E1134" s="393">
        <f t="shared" si="119"/>
        <v>0</v>
      </c>
      <c r="F1134" s="392">
        <f t="shared" si="122"/>
        <v>0</v>
      </c>
      <c r="G1134" s="392" t="e">
        <f>IF(AND(C1134&lt;&gt;"",SUM(G$33:G1133)&lt;E$24),$E$24/$E$29,0)</f>
        <v>#N/A</v>
      </c>
      <c r="H1134" s="392">
        <f t="shared" si="123"/>
        <v>0</v>
      </c>
      <c r="I1134" s="392">
        <f t="shared" si="125"/>
        <v>0</v>
      </c>
      <c r="J1134" s="364" t="str">
        <f t="shared" si="124"/>
        <v>2113–2114</v>
      </c>
      <c r="L1134" s="389"/>
      <c r="N1134" s="387"/>
      <c r="Q1134" s="385"/>
    </row>
    <row r="1135" spans="1:17" ht="20.25" customHeight="1" x14ac:dyDescent="0.2">
      <c r="A1135" s="395">
        <v>78284</v>
      </c>
      <c r="B1135" s="383">
        <f t="shared" si="120"/>
        <v>0</v>
      </c>
      <c r="C1135" s="384"/>
      <c r="D1135" s="392">
        <f t="shared" si="121"/>
        <v>0</v>
      </c>
      <c r="E1135" s="393">
        <f t="shared" si="119"/>
        <v>0</v>
      </c>
      <c r="F1135" s="392">
        <f t="shared" si="122"/>
        <v>0</v>
      </c>
      <c r="G1135" s="392" t="e">
        <f>IF(AND(C1135&lt;&gt;"",SUM(G$33:G1134)&lt;E$24),$E$24/$E$29,0)</f>
        <v>#N/A</v>
      </c>
      <c r="H1135" s="392">
        <f t="shared" si="123"/>
        <v>0</v>
      </c>
      <c r="I1135" s="392">
        <f t="shared" si="125"/>
        <v>0</v>
      </c>
      <c r="J1135" s="364" t="str">
        <f t="shared" si="124"/>
        <v>2113–2114</v>
      </c>
      <c r="L1135" s="389"/>
      <c r="N1135" s="387"/>
      <c r="Q1135" s="385"/>
    </row>
    <row r="1136" spans="1:17" ht="20.25" customHeight="1" x14ac:dyDescent="0.2">
      <c r="A1136" s="395">
        <v>78315</v>
      </c>
      <c r="B1136" s="383">
        <f t="shared" si="120"/>
        <v>0</v>
      </c>
      <c r="C1136" s="384"/>
      <c r="D1136" s="392">
        <f t="shared" si="121"/>
        <v>0</v>
      </c>
      <c r="E1136" s="393">
        <f t="shared" si="119"/>
        <v>0</v>
      </c>
      <c r="F1136" s="392">
        <f t="shared" si="122"/>
        <v>0</v>
      </c>
      <c r="G1136" s="392" t="e">
        <f>IF(AND(C1136&lt;&gt;"",SUM(G$33:G1135)&lt;E$24),$E$24/$E$29,0)</f>
        <v>#N/A</v>
      </c>
      <c r="H1136" s="392">
        <f t="shared" si="123"/>
        <v>0</v>
      </c>
      <c r="I1136" s="392">
        <f t="shared" si="125"/>
        <v>0</v>
      </c>
      <c r="J1136" s="364" t="str">
        <f t="shared" si="124"/>
        <v>2113–2114</v>
      </c>
      <c r="L1136" s="389"/>
      <c r="N1136" s="387"/>
      <c r="Q1136" s="385"/>
    </row>
    <row r="1137" spans="1:17" ht="20.25" customHeight="1" x14ac:dyDescent="0.2">
      <c r="A1137" s="395">
        <v>78345</v>
      </c>
      <c r="B1137" s="383">
        <f t="shared" si="120"/>
        <v>0</v>
      </c>
      <c r="C1137" s="384"/>
      <c r="D1137" s="392">
        <f t="shared" si="121"/>
        <v>0</v>
      </c>
      <c r="E1137" s="393">
        <f t="shared" si="119"/>
        <v>0</v>
      </c>
      <c r="F1137" s="392">
        <f t="shared" si="122"/>
        <v>0</v>
      </c>
      <c r="G1137" s="392" t="e">
        <f>IF(AND(C1137&lt;&gt;"",SUM(G$33:G1136)&lt;E$24),$E$24/$E$29,0)</f>
        <v>#N/A</v>
      </c>
      <c r="H1137" s="392">
        <f t="shared" si="123"/>
        <v>0</v>
      </c>
      <c r="I1137" s="392">
        <f t="shared" si="125"/>
        <v>0</v>
      </c>
      <c r="J1137" s="364" t="str">
        <f t="shared" si="124"/>
        <v>2114–2115</v>
      </c>
      <c r="L1137" s="389"/>
      <c r="N1137" s="387"/>
      <c r="Q1137" s="385"/>
    </row>
    <row r="1138" spans="1:17" ht="20.25" customHeight="1" x14ac:dyDescent="0.2">
      <c r="A1138" s="395">
        <v>78376</v>
      </c>
      <c r="B1138" s="383">
        <f t="shared" si="120"/>
        <v>0</v>
      </c>
      <c r="C1138" s="384"/>
      <c r="D1138" s="392">
        <f t="shared" si="121"/>
        <v>0</v>
      </c>
      <c r="E1138" s="393">
        <f t="shared" si="119"/>
        <v>0</v>
      </c>
      <c r="F1138" s="392">
        <f t="shared" si="122"/>
        <v>0</v>
      </c>
      <c r="G1138" s="392" t="e">
        <f>IF(AND(C1138&lt;&gt;"",SUM(G$33:G1137)&lt;E$24),$E$24/$E$29,0)</f>
        <v>#N/A</v>
      </c>
      <c r="H1138" s="392">
        <f t="shared" si="123"/>
        <v>0</v>
      </c>
      <c r="I1138" s="392">
        <f t="shared" si="125"/>
        <v>0</v>
      </c>
      <c r="J1138" s="364" t="str">
        <f t="shared" si="124"/>
        <v>2114–2115</v>
      </c>
      <c r="L1138" s="389"/>
      <c r="N1138" s="387"/>
      <c r="Q1138" s="385"/>
    </row>
    <row r="1139" spans="1:17" ht="20.25" customHeight="1" x14ac:dyDescent="0.2">
      <c r="A1139" s="395">
        <v>78407</v>
      </c>
      <c r="B1139" s="383">
        <f t="shared" si="120"/>
        <v>0</v>
      </c>
      <c r="C1139" s="384"/>
      <c r="D1139" s="392">
        <f t="shared" si="121"/>
        <v>0</v>
      </c>
      <c r="E1139" s="393">
        <f t="shared" si="119"/>
        <v>0</v>
      </c>
      <c r="F1139" s="392">
        <f t="shared" si="122"/>
        <v>0</v>
      </c>
      <c r="G1139" s="392" t="e">
        <f>IF(AND(C1139&lt;&gt;"",SUM(G$33:G1138)&lt;E$24),$E$24/$E$29,0)</f>
        <v>#N/A</v>
      </c>
      <c r="H1139" s="392">
        <f t="shared" si="123"/>
        <v>0</v>
      </c>
      <c r="I1139" s="392">
        <f t="shared" si="125"/>
        <v>0</v>
      </c>
      <c r="J1139" s="364" t="str">
        <f t="shared" si="124"/>
        <v>2114–2115</v>
      </c>
      <c r="L1139" s="389"/>
      <c r="N1139" s="387"/>
      <c r="Q1139" s="385"/>
    </row>
    <row r="1140" spans="1:17" ht="20.25" customHeight="1" x14ac:dyDescent="0.2">
      <c r="A1140" s="395">
        <v>78437</v>
      </c>
      <c r="B1140" s="383">
        <f t="shared" si="120"/>
        <v>0</v>
      </c>
      <c r="C1140" s="384"/>
      <c r="D1140" s="392">
        <f t="shared" si="121"/>
        <v>0</v>
      </c>
      <c r="E1140" s="393">
        <f t="shared" si="119"/>
        <v>0</v>
      </c>
      <c r="F1140" s="392">
        <f t="shared" si="122"/>
        <v>0</v>
      </c>
      <c r="G1140" s="392" t="e">
        <f>IF(AND(C1140&lt;&gt;"",SUM(G$33:G1139)&lt;E$24),$E$24/$E$29,0)</f>
        <v>#N/A</v>
      </c>
      <c r="H1140" s="392">
        <f t="shared" si="123"/>
        <v>0</v>
      </c>
      <c r="I1140" s="392">
        <f t="shared" si="125"/>
        <v>0</v>
      </c>
      <c r="J1140" s="364" t="str">
        <f t="shared" si="124"/>
        <v>2114–2115</v>
      </c>
      <c r="L1140" s="389"/>
      <c r="N1140" s="387"/>
      <c r="Q1140" s="385"/>
    </row>
    <row r="1141" spans="1:17" ht="20.25" customHeight="1" x14ac:dyDescent="0.2">
      <c r="A1141" s="395">
        <v>78468</v>
      </c>
      <c r="B1141" s="383">
        <f t="shared" si="120"/>
        <v>0</v>
      </c>
      <c r="C1141" s="384"/>
      <c r="D1141" s="392">
        <f t="shared" si="121"/>
        <v>0</v>
      </c>
      <c r="E1141" s="393">
        <f t="shared" si="119"/>
        <v>0</v>
      </c>
      <c r="F1141" s="392">
        <f t="shared" si="122"/>
        <v>0</v>
      </c>
      <c r="G1141" s="392" t="e">
        <f>IF(AND(C1141&lt;&gt;"",SUM(G$33:G1140)&lt;E$24),$E$24/$E$29,0)</f>
        <v>#N/A</v>
      </c>
      <c r="H1141" s="392">
        <f t="shared" si="123"/>
        <v>0</v>
      </c>
      <c r="I1141" s="392">
        <f t="shared" si="125"/>
        <v>0</v>
      </c>
      <c r="J1141" s="364" t="str">
        <f t="shared" si="124"/>
        <v>2114–2115</v>
      </c>
      <c r="L1141" s="389"/>
      <c r="N1141" s="387"/>
      <c r="Q1141" s="385"/>
    </row>
    <row r="1142" spans="1:17" ht="20.25" customHeight="1" x14ac:dyDescent="0.2">
      <c r="A1142" s="395">
        <v>78498</v>
      </c>
      <c r="B1142" s="383">
        <f t="shared" si="120"/>
        <v>0</v>
      </c>
      <c r="C1142" s="384"/>
      <c r="D1142" s="392">
        <f t="shared" si="121"/>
        <v>0</v>
      </c>
      <c r="E1142" s="393">
        <f t="shared" si="119"/>
        <v>0</v>
      </c>
      <c r="F1142" s="392">
        <f t="shared" si="122"/>
        <v>0</v>
      </c>
      <c r="G1142" s="392" t="e">
        <f>IF(AND(C1142&lt;&gt;"",SUM(G$33:G1141)&lt;E$24),$E$24/$E$29,0)</f>
        <v>#N/A</v>
      </c>
      <c r="H1142" s="392">
        <f t="shared" si="123"/>
        <v>0</v>
      </c>
      <c r="I1142" s="392">
        <f t="shared" si="125"/>
        <v>0</v>
      </c>
      <c r="J1142" s="364" t="str">
        <f t="shared" si="124"/>
        <v>2114–2115</v>
      </c>
      <c r="L1142" s="389"/>
      <c r="N1142" s="387"/>
      <c r="Q1142" s="385"/>
    </row>
    <row r="1143" spans="1:17" ht="20.25" customHeight="1" x14ac:dyDescent="0.2">
      <c r="A1143" s="395">
        <v>78529</v>
      </c>
      <c r="B1143" s="383">
        <f t="shared" si="120"/>
        <v>0</v>
      </c>
      <c r="C1143" s="384"/>
      <c r="D1143" s="392">
        <f t="shared" si="121"/>
        <v>0</v>
      </c>
      <c r="E1143" s="393">
        <f t="shared" si="119"/>
        <v>0</v>
      </c>
      <c r="F1143" s="392">
        <f t="shared" si="122"/>
        <v>0</v>
      </c>
      <c r="G1143" s="392" t="e">
        <f>IF(AND(C1143&lt;&gt;"",SUM(G$33:G1142)&lt;E$24),$E$24/$E$29,0)</f>
        <v>#N/A</v>
      </c>
      <c r="H1143" s="392">
        <f t="shared" si="123"/>
        <v>0</v>
      </c>
      <c r="I1143" s="392">
        <f t="shared" si="125"/>
        <v>0</v>
      </c>
      <c r="J1143" s="364" t="str">
        <f t="shared" si="124"/>
        <v>2114–2115</v>
      </c>
      <c r="L1143" s="389"/>
      <c r="N1143" s="387"/>
      <c r="Q1143" s="385"/>
    </row>
    <row r="1144" spans="1:17" ht="20.25" customHeight="1" x14ac:dyDescent="0.2">
      <c r="A1144" s="395">
        <v>78560</v>
      </c>
      <c r="B1144" s="383">
        <f t="shared" si="120"/>
        <v>0</v>
      </c>
      <c r="C1144" s="384"/>
      <c r="D1144" s="392">
        <f t="shared" si="121"/>
        <v>0</v>
      </c>
      <c r="E1144" s="393">
        <f t="shared" si="119"/>
        <v>0</v>
      </c>
      <c r="F1144" s="392">
        <f t="shared" si="122"/>
        <v>0</v>
      </c>
      <c r="G1144" s="392" t="e">
        <f>IF(AND(C1144&lt;&gt;"",SUM(G$33:G1143)&lt;E$24),$E$24/$E$29,0)</f>
        <v>#N/A</v>
      </c>
      <c r="H1144" s="392">
        <f t="shared" si="123"/>
        <v>0</v>
      </c>
      <c r="I1144" s="392">
        <f t="shared" si="125"/>
        <v>0</v>
      </c>
      <c r="J1144" s="364" t="str">
        <f t="shared" si="124"/>
        <v>2114–2115</v>
      </c>
      <c r="L1144" s="389"/>
      <c r="N1144" s="387"/>
      <c r="Q1144" s="385"/>
    </row>
    <row r="1145" spans="1:17" ht="20.25" customHeight="1" x14ac:dyDescent="0.2">
      <c r="A1145" s="395">
        <v>78588</v>
      </c>
      <c r="B1145" s="383">
        <f t="shared" si="120"/>
        <v>0</v>
      </c>
      <c r="C1145" s="384"/>
      <c r="D1145" s="392">
        <f t="shared" si="121"/>
        <v>0</v>
      </c>
      <c r="E1145" s="393">
        <f t="shared" si="119"/>
        <v>0</v>
      </c>
      <c r="F1145" s="392">
        <f t="shared" si="122"/>
        <v>0</v>
      </c>
      <c r="G1145" s="392" t="e">
        <f>IF(AND(C1145&lt;&gt;"",SUM(G$33:G1144)&lt;E$24),$E$24/$E$29,0)</f>
        <v>#N/A</v>
      </c>
      <c r="H1145" s="392">
        <f t="shared" si="123"/>
        <v>0</v>
      </c>
      <c r="I1145" s="392">
        <f t="shared" si="125"/>
        <v>0</v>
      </c>
      <c r="J1145" s="364" t="str">
        <f t="shared" si="124"/>
        <v>2114–2115</v>
      </c>
      <c r="L1145" s="389"/>
      <c r="N1145" s="387"/>
      <c r="Q1145" s="385"/>
    </row>
    <row r="1146" spans="1:17" ht="20.25" customHeight="1" x14ac:dyDescent="0.2">
      <c r="A1146" s="395">
        <v>78619</v>
      </c>
      <c r="B1146" s="383">
        <f t="shared" si="120"/>
        <v>0</v>
      </c>
      <c r="C1146" s="384"/>
      <c r="D1146" s="392">
        <f t="shared" si="121"/>
        <v>0</v>
      </c>
      <c r="E1146" s="393">
        <f t="shared" si="119"/>
        <v>0</v>
      </c>
      <c r="F1146" s="392">
        <f t="shared" si="122"/>
        <v>0</v>
      </c>
      <c r="G1146" s="392" t="e">
        <f>IF(AND(C1146&lt;&gt;"",SUM(G$33:G1145)&lt;E$24),$E$24/$E$29,0)</f>
        <v>#N/A</v>
      </c>
      <c r="H1146" s="392">
        <f t="shared" si="123"/>
        <v>0</v>
      </c>
      <c r="I1146" s="392">
        <f t="shared" si="125"/>
        <v>0</v>
      </c>
      <c r="J1146" s="364" t="str">
        <f t="shared" si="124"/>
        <v>2114–2115</v>
      </c>
      <c r="L1146" s="389"/>
      <c r="N1146" s="387"/>
      <c r="Q1146" s="385"/>
    </row>
    <row r="1147" spans="1:17" ht="20.25" customHeight="1" x14ac:dyDescent="0.2">
      <c r="A1147" s="395">
        <v>78649</v>
      </c>
      <c r="B1147" s="383">
        <f t="shared" si="120"/>
        <v>0</v>
      </c>
      <c r="C1147" s="384"/>
      <c r="D1147" s="392">
        <f t="shared" si="121"/>
        <v>0</v>
      </c>
      <c r="E1147" s="393">
        <f t="shared" si="119"/>
        <v>0</v>
      </c>
      <c r="F1147" s="392">
        <f t="shared" si="122"/>
        <v>0</v>
      </c>
      <c r="G1147" s="392" t="e">
        <f>IF(AND(C1147&lt;&gt;"",SUM(G$33:G1146)&lt;E$24),$E$24/$E$29,0)</f>
        <v>#N/A</v>
      </c>
      <c r="H1147" s="392">
        <f t="shared" si="123"/>
        <v>0</v>
      </c>
      <c r="I1147" s="392">
        <f t="shared" si="125"/>
        <v>0</v>
      </c>
      <c r="J1147" s="364" t="str">
        <f t="shared" si="124"/>
        <v>2114–2115</v>
      </c>
      <c r="L1147" s="389"/>
      <c r="N1147" s="387"/>
      <c r="Q1147" s="385"/>
    </row>
    <row r="1148" spans="1:17" ht="20.25" customHeight="1" x14ac:dyDescent="0.2">
      <c r="A1148" s="395">
        <v>78680</v>
      </c>
      <c r="B1148" s="383">
        <f t="shared" si="120"/>
        <v>0</v>
      </c>
      <c r="C1148" s="384"/>
      <c r="D1148" s="392">
        <f t="shared" si="121"/>
        <v>0</v>
      </c>
      <c r="E1148" s="393">
        <f t="shared" si="119"/>
        <v>0</v>
      </c>
      <c r="F1148" s="392">
        <f t="shared" si="122"/>
        <v>0</v>
      </c>
      <c r="G1148" s="392" t="e">
        <f>IF(AND(C1148&lt;&gt;"",SUM(G$33:G1147)&lt;E$24),$E$24/$E$29,0)</f>
        <v>#N/A</v>
      </c>
      <c r="H1148" s="392">
        <f t="shared" si="123"/>
        <v>0</v>
      </c>
      <c r="I1148" s="392">
        <f t="shared" si="125"/>
        <v>0</v>
      </c>
      <c r="J1148" s="364" t="str">
        <f t="shared" si="124"/>
        <v>2114–2115</v>
      </c>
      <c r="L1148" s="389"/>
      <c r="N1148" s="387"/>
      <c r="Q1148" s="385"/>
    </row>
    <row r="1149" spans="1:17" ht="20.25" customHeight="1" x14ac:dyDescent="0.2">
      <c r="A1149" s="395">
        <v>78710</v>
      </c>
      <c r="B1149" s="383">
        <f t="shared" si="120"/>
        <v>0</v>
      </c>
      <c r="C1149" s="384"/>
      <c r="D1149" s="392">
        <f t="shared" si="121"/>
        <v>0</v>
      </c>
      <c r="E1149" s="393">
        <f t="shared" si="119"/>
        <v>0</v>
      </c>
      <c r="F1149" s="392">
        <f t="shared" si="122"/>
        <v>0</v>
      </c>
      <c r="G1149" s="392" t="e">
        <f>IF(AND(C1149&lt;&gt;"",SUM(G$33:G1148)&lt;E$24),$E$24/$E$29,0)</f>
        <v>#N/A</v>
      </c>
      <c r="H1149" s="392">
        <f t="shared" si="123"/>
        <v>0</v>
      </c>
      <c r="I1149" s="392">
        <f t="shared" si="125"/>
        <v>0</v>
      </c>
      <c r="J1149" s="364" t="str">
        <f t="shared" si="124"/>
        <v>2115–2116</v>
      </c>
      <c r="L1149" s="389"/>
      <c r="N1149" s="387"/>
      <c r="Q1149" s="385"/>
    </row>
    <row r="1150" spans="1:17" ht="20.25" customHeight="1" x14ac:dyDescent="0.2">
      <c r="A1150" s="395">
        <v>78741</v>
      </c>
      <c r="B1150" s="383">
        <f t="shared" si="120"/>
        <v>0</v>
      </c>
      <c r="C1150" s="384"/>
      <c r="D1150" s="392">
        <f t="shared" si="121"/>
        <v>0</v>
      </c>
      <c r="E1150" s="393">
        <f t="shared" si="119"/>
        <v>0</v>
      </c>
      <c r="F1150" s="392">
        <f t="shared" si="122"/>
        <v>0</v>
      </c>
      <c r="G1150" s="392" t="e">
        <f>IF(AND(C1150&lt;&gt;"",SUM(G$33:G1149)&lt;E$24),$E$24/$E$29,0)</f>
        <v>#N/A</v>
      </c>
      <c r="H1150" s="392">
        <f t="shared" si="123"/>
        <v>0</v>
      </c>
      <c r="I1150" s="392">
        <f t="shared" si="125"/>
        <v>0</v>
      </c>
      <c r="J1150" s="364" t="str">
        <f t="shared" si="124"/>
        <v>2115–2116</v>
      </c>
      <c r="L1150" s="389"/>
      <c r="N1150" s="387"/>
      <c r="Q1150" s="385"/>
    </row>
    <row r="1151" spans="1:17" ht="20.25" customHeight="1" x14ac:dyDescent="0.2">
      <c r="A1151" s="395">
        <v>78772</v>
      </c>
      <c r="B1151" s="383">
        <f t="shared" si="120"/>
        <v>0</v>
      </c>
      <c r="C1151" s="384"/>
      <c r="D1151" s="392">
        <f t="shared" si="121"/>
        <v>0</v>
      </c>
      <c r="E1151" s="393">
        <f t="shared" si="119"/>
        <v>0</v>
      </c>
      <c r="F1151" s="392">
        <f t="shared" si="122"/>
        <v>0</v>
      </c>
      <c r="G1151" s="392" t="e">
        <f>IF(AND(C1151&lt;&gt;"",SUM(G$33:G1150)&lt;E$24),$E$24/$E$29,0)</f>
        <v>#N/A</v>
      </c>
      <c r="H1151" s="392">
        <f t="shared" si="123"/>
        <v>0</v>
      </c>
      <c r="I1151" s="392">
        <f t="shared" si="125"/>
        <v>0</v>
      </c>
      <c r="J1151" s="364" t="str">
        <f t="shared" si="124"/>
        <v>2115–2116</v>
      </c>
      <c r="L1151" s="389"/>
      <c r="N1151" s="387"/>
      <c r="Q1151" s="385"/>
    </row>
    <row r="1152" spans="1:17" ht="20.25" customHeight="1" x14ac:dyDescent="0.2">
      <c r="A1152" s="395">
        <v>78802</v>
      </c>
      <c r="B1152" s="383">
        <f t="shared" si="120"/>
        <v>0</v>
      </c>
      <c r="C1152" s="384"/>
      <c r="D1152" s="392">
        <f t="shared" si="121"/>
        <v>0</v>
      </c>
      <c r="E1152" s="393">
        <f t="shared" si="119"/>
        <v>0</v>
      </c>
      <c r="F1152" s="392">
        <f t="shared" si="122"/>
        <v>0</v>
      </c>
      <c r="G1152" s="392" t="e">
        <f>IF(AND(C1152&lt;&gt;"",SUM(G$33:G1151)&lt;E$24),$E$24/$E$29,0)</f>
        <v>#N/A</v>
      </c>
      <c r="H1152" s="392">
        <f t="shared" si="123"/>
        <v>0</v>
      </c>
      <c r="I1152" s="392">
        <f t="shared" si="125"/>
        <v>0</v>
      </c>
      <c r="J1152" s="364" t="str">
        <f t="shared" si="124"/>
        <v>2115–2116</v>
      </c>
      <c r="L1152" s="389"/>
      <c r="N1152" s="387"/>
      <c r="Q1152" s="385"/>
    </row>
    <row r="1153" spans="1:17" ht="20.25" customHeight="1" x14ac:dyDescent="0.2">
      <c r="A1153" s="395">
        <v>78833</v>
      </c>
      <c r="B1153" s="383">
        <f t="shared" si="120"/>
        <v>0</v>
      </c>
      <c r="C1153" s="384"/>
      <c r="D1153" s="392">
        <f t="shared" si="121"/>
        <v>0</v>
      </c>
      <c r="E1153" s="393">
        <f t="shared" si="119"/>
        <v>0</v>
      </c>
      <c r="F1153" s="392">
        <f t="shared" si="122"/>
        <v>0</v>
      </c>
      <c r="G1153" s="392" t="e">
        <f>IF(AND(C1153&lt;&gt;"",SUM(G$33:G1152)&lt;E$24),$E$24/$E$29,0)</f>
        <v>#N/A</v>
      </c>
      <c r="H1153" s="392">
        <f t="shared" si="123"/>
        <v>0</v>
      </c>
      <c r="I1153" s="392">
        <f t="shared" si="125"/>
        <v>0</v>
      </c>
      <c r="J1153" s="364" t="str">
        <f t="shared" si="124"/>
        <v>2115–2116</v>
      </c>
      <c r="L1153" s="389"/>
      <c r="N1153" s="387"/>
      <c r="Q1153" s="385"/>
    </row>
    <row r="1154" spans="1:17" ht="20.25" customHeight="1" x14ac:dyDescent="0.2">
      <c r="A1154" s="395">
        <v>78863</v>
      </c>
      <c r="B1154" s="383">
        <f t="shared" si="120"/>
        <v>0</v>
      </c>
      <c r="C1154" s="384"/>
      <c r="D1154" s="392">
        <f t="shared" si="121"/>
        <v>0</v>
      </c>
      <c r="E1154" s="393">
        <f t="shared" si="119"/>
        <v>0</v>
      </c>
      <c r="F1154" s="392">
        <f t="shared" si="122"/>
        <v>0</v>
      </c>
      <c r="G1154" s="392" t="e">
        <f>IF(AND(C1154&lt;&gt;"",SUM(G$33:G1153)&lt;E$24),$E$24/$E$29,0)</f>
        <v>#N/A</v>
      </c>
      <c r="H1154" s="392">
        <f t="shared" si="123"/>
        <v>0</v>
      </c>
      <c r="I1154" s="392">
        <f t="shared" si="125"/>
        <v>0</v>
      </c>
      <c r="J1154" s="364" t="str">
        <f t="shared" si="124"/>
        <v>2115–2116</v>
      </c>
      <c r="L1154" s="389"/>
      <c r="N1154" s="387"/>
      <c r="Q1154" s="385"/>
    </row>
    <row r="1155" spans="1:17" ht="20.25" customHeight="1" x14ac:dyDescent="0.2">
      <c r="A1155" s="395">
        <v>78894</v>
      </c>
      <c r="B1155" s="383">
        <f t="shared" si="120"/>
        <v>0</v>
      </c>
      <c r="C1155" s="384"/>
      <c r="D1155" s="392">
        <f t="shared" si="121"/>
        <v>0</v>
      </c>
      <c r="E1155" s="393">
        <f t="shared" si="119"/>
        <v>0</v>
      </c>
      <c r="F1155" s="392">
        <f t="shared" si="122"/>
        <v>0</v>
      </c>
      <c r="G1155" s="392" t="e">
        <f>IF(AND(C1155&lt;&gt;"",SUM(G$33:G1154)&lt;E$24),$E$24/$E$29,0)</f>
        <v>#N/A</v>
      </c>
      <c r="H1155" s="392">
        <f t="shared" si="123"/>
        <v>0</v>
      </c>
      <c r="I1155" s="392">
        <f t="shared" si="125"/>
        <v>0</v>
      </c>
      <c r="J1155" s="364" t="str">
        <f t="shared" si="124"/>
        <v>2115–2116</v>
      </c>
      <c r="L1155" s="389"/>
      <c r="N1155" s="387"/>
      <c r="Q1155" s="385"/>
    </row>
    <row r="1156" spans="1:17" ht="20.25" customHeight="1" x14ac:dyDescent="0.2">
      <c r="A1156" s="395">
        <v>78925</v>
      </c>
      <c r="B1156" s="383">
        <f t="shared" si="120"/>
        <v>0</v>
      </c>
      <c r="C1156" s="384"/>
      <c r="D1156" s="392">
        <f t="shared" si="121"/>
        <v>0</v>
      </c>
      <c r="E1156" s="393">
        <f t="shared" si="119"/>
        <v>0</v>
      </c>
      <c r="F1156" s="392">
        <f t="shared" si="122"/>
        <v>0</v>
      </c>
      <c r="G1156" s="392" t="e">
        <f>IF(AND(C1156&lt;&gt;"",SUM(G$33:G1155)&lt;E$24),$E$24/$E$29,0)</f>
        <v>#N/A</v>
      </c>
      <c r="H1156" s="392">
        <f t="shared" si="123"/>
        <v>0</v>
      </c>
      <c r="I1156" s="392">
        <f t="shared" si="125"/>
        <v>0</v>
      </c>
      <c r="J1156" s="364" t="str">
        <f t="shared" si="124"/>
        <v>2115–2116</v>
      </c>
      <c r="L1156" s="389"/>
      <c r="N1156" s="387"/>
      <c r="Q1156" s="385"/>
    </row>
    <row r="1157" spans="1:17" ht="20.25" customHeight="1" x14ac:dyDescent="0.2">
      <c r="A1157" s="395">
        <v>78954</v>
      </c>
      <c r="B1157" s="383">
        <f t="shared" si="120"/>
        <v>0</v>
      </c>
      <c r="C1157" s="384"/>
      <c r="D1157" s="392">
        <f t="shared" si="121"/>
        <v>0</v>
      </c>
      <c r="E1157" s="393">
        <f t="shared" si="119"/>
        <v>0</v>
      </c>
      <c r="F1157" s="392">
        <f t="shared" si="122"/>
        <v>0</v>
      </c>
      <c r="G1157" s="392" t="e">
        <f>IF(AND(C1157&lt;&gt;"",SUM(G$33:G1156)&lt;E$24),$E$24/$E$29,0)</f>
        <v>#N/A</v>
      </c>
      <c r="H1157" s="392">
        <f t="shared" si="123"/>
        <v>0</v>
      </c>
      <c r="I1157" s="392">
        <f t="shared" si="125"/>
        <v>0</v>
      </c>
      <c r="J1157" s="364" t="str">
        <f t="shared" si="124"/>
        <v>2115–2116</v>
      </c>
      <c r="L1157" s="389"/>
      <c r="N1157" s="387"/>
      <c r="Q1157" s="385"/>
    </row>
    <row r="1158" spans="1:17" ht="20.25" customHeight="1" x14ac:dyDescent="0.2">
      <c r="A1158" s="395">
        <v>78985</v>
      </c>
      <c r="B1158" s="383">
        <f t="shared" si="120"/>
        <v>0</v>
      </c>
      <c r="C1158" s="384"/>
      <c r="D1158" s="392">
        <f t="shared" si="121"/>
        <v>0</v>
      </c>
      <c r="E1158" s="393">
        <f t="shared" si="119"/>
        <v>0</v>
      </c>
      <c r="F1158" s="392">
        <f t="shared" si="122"/>
        <v>0</v>
      </c>
      <c r="G1158" s="392" t="e">
        <f>IF(AND(C1158&lt;&gt;"",SUM(G$33:G1157)&lt;E$24),$E$24/$E$29,0)</f>
        <v>#N/A</v>
      </c>
      <c r="H1158" s="392">
        <f t="shared" si="123"/>
        <v>0</v>
      </c>
      <c r="I1158" s="392">
        <f t="shared" si="125"/>
        <v>0</v>
      </c>
      <c r="J1158" s="364" t="str">
        <f t="shared" si="124"/>
        <v>2115–2116</v>
      </c>
      <c r="L1158" s="389"/>
      <c r="N1158" s="387"/>
      <c r="Q1158" s="385"/>
    </row>
    <row r="1159" spans="1:17" ht="20.25" customHeight="1" x14ac:dyDescent="0.2">
      <c r="A1159" s="395">
        <v>79015</v>
      </c>
      <c r="B1159" s="383">
        <f t="shared" si="120"/>
        <v>0</v>
      </c>
      <c r="C1159" s="384"/>
      <c r="D1159" s="392">
        <f t="shared" si="121"/>
        <v>0</v>
      </c>
      <c r="E1159" s="393">
        <f t="shared" si="119"/>
        <v>0</v>
      </c>
      <c r="F1159" s="392">
        <f t="shared" si="122"/>
        <v>0</v>
      </c>
      <c r="G1159" s="392" t="e">
        <f>IF(AND(C1159&lt;&gt;"",SUM(G$33:G1158)&lt;E$24),$E$24/$E$29,0)</f>
        <v>#N/A</v>
      </c>
      <c r="H1159" s="392">
        <f t="shared" si="123"/>
        <v>0</v>
      </c>
      <c r="I1159" s="392">
        <f t="shared" si="125"/>
        <v>0</v>
      </c>
      <c r="J1159" s="364" t="str">
        <f t="shared" si="124"/>
        <v>2115–2116</v>
      </c>
      <c r="L1159" s="389"/>
      <c r="N1159" s="387"/>
      <c r="Q1159" s="385"/>
    </row>
    <row r="1160" spans="1:17" ht="20.25" customHeight="1" x14ac:dyDescent="0.2">
      <c r="A1160" s="395">
        <v>79046</v>
      </c>
      <c r="B1160" s="383">
        <f t="shared" si="120"/>
        <v>0</v>
      </c>
      <c r="C1160" s="384"/>
      <c r="D1160" s="392">
        <f t="shared" si="121"/>
        <v>0</v>
      </c>
      <c r="E1160" s="393">
        <f t="shared" si="119"/>
        <v>0</v>
      </c>
      <c r="F1160" s="392">
        <f t="shared" si="122"/>
        <v>0</v>
      </c>
      <c r="G1160" s="392" t="e">
        <f>IF(AND(C1160&lt;&gt;"",SUM(G$33:G1159)&lt;E$24),$E$24/$E$29,0)</f>
        <v>#N/A</v>
      </c>
      <c r="H1160" s="392">
        <f t="shared" si="123"/>
        <v>0</v>
      </c>
      <c r="I1160" s="392">
        <f t="shared" si="125"/>
        <v>0</v>
      </c>
      <c r="J1160" s="364" t="str">
        <f t="shared" si="124"/>
        <v>2115–2116</v>
      </c>
      <c r="L1160" s="389"/>
      <c r="N1160" s="387"/>
      <c r="Q1160" s="385"/>
    </row>
    <row r="1161" spans="1:17" ht="20.25" customHeight="1" x14ac:dyDescent="0.2">
      <c r="A1161" s="395">
        <v>79076</v>
      </c>
      <c r="B1161" s="383">
        <f t="shared" si="120"/>
        <v>0</v>
      </c>
      <c r="C1161" s="384"/>
      <c r="D1161" s="392">
        <f t="shared" si="121"/>
        <v>0</v>
      </c>
      <c r="E1161" s="393">
        <f t="shared" si="119"/>
        <v>0</v>
      </c>
      <c r="F1161" s="392">
        <f t="shared" si="122"/>
        <v>0</v>
      </c>
      <c r="G1161" s="392" t="e">
        <f>IF(AND(C1161&lt;&gt;"",SUM(G$33:G1160)&lt;E$24),$E$24/$E$29,0)</f>
        <v>#N/A</v>
      </c>
      <c r="H1161" s="392">
        <f t="shared" si="123"/>
        <v>0</v>
      </c>
      <c r="I1161" s="392">
        <f t="shared" si="125"/>
        <v>0</v>
      </c>
      <c r="J1161" s="364" t="str">
        <f t="shared" si="124"/>
        <v>2116–2117</v>
      </c>
      <c r="L1161" s="389"/>
      <c r="N1161" s="387"/>
      <c r="Q1161" s="385"/>
    </row>
    <row r="1162" spans="1:17" ht="20.25" customHeight="1" x14ac:dyDescent="0.2">
      <c r="A1162" s="395">
        <v>79107</v>
      </c>
      <c r="B1162" s="383">
        <f t="shared" si="120"/>
        <v>0</v>
      </c>
      <c r="C1162" s="384"/>
      <c r="D1162" s="392">
        <f t="shared" si="121"/>
        <v>0</v>
      </c>
      <c r="E1162" s="393">
        <f t="shared" si="119"/>
        <v>0</v>
      </c>
      <c r="F1162" s="392">
        <f t="shared" si="122"/>
        <v>0</v>
      </c>
      <c r="G1162" s="392" t="e">
        <f>IF(AND(C1162&lt;&gt;"",SUM(G$33:G1161)&lt;E$24),$E$24/$E$29,0)</f>
        <v>#N/A</v>
      </c>
      <c r="H1162" s="392">
        <f t="shared" si="123"/>
        <v>0</v>
      </c>
      <c r="I1162" s="392">
        <f t="shared" si="125"/>
        <v>0</v>
      </c>
      <c r="J1162" s="364" t="str">
        <f t="shared" si="124"/>
        <v>2116–2117</v>
      </c>
      <c r="L1162" s="389"/>
      <c r="N1162" s="387"/>
      <c r="Q1162" s="385"/>
    </row>
    <row r="1163" spans="1:17" ht="20.25" customHeight="1" x14ac:dyDescent="0.2">
      <c r="A1163" s="395">
        <v>79138</v>
      </c>
      <c r="B1163" s="383">
        <f t="shared" si="120"/>
        <v>0</v>
      </c>
      <c r="C1163" s="384"/>
      <c r="D1163" s="392">
        <f t="shared" si="121"/>
        <v>0</v>
      </c>
      <c r="E1163" s="393">
        <f t="shared" si="119"/>
        <v>0</v>
      </c>
      <c r="F1163" s="392">
        <f t="shared" si="122"/>
        <v>0</v>
      </c>
      <c r="G1163" s="392" t="e">
        <f>IF(AND(C1163&lt;&gt;"",SUM(G$33:G1162)&lt;E$24),$E$24/$E$29,0)</f>
        <v>#N/A</v>
      </c>
      <c r="H1163" s="392">
        <f t="shared" si="123"/>
        <v>0</v>
      </c>
      <c r="I1163" s="392">
        <f t="shared" si="125"/>
        <v>0</v>
      </c>
      <c r="J1163" s="364" t="str">
        <f t="shared" si="124"/>
        <v>2116–2117</v>
      </c>
      <c r="L1163" s="389"/>
      <c r="N1163" s="387"/>
      <c r="Q1163" s="385"/>
    </row>
    <row r="1164" spans="1:17" ht="20.25" customHeight="1" x14ac:dyDescent="0.2">
      <c r="A1164" s="395">
        <v>79168</v>
      </c>
      <c r="B1164" s="383">
        <f t="shared" si="120"/>
        <v>0</v>
      </c>
      <c r="C1164" s="384"/>
      <c r="D1164" s="392">
        <f t="shared" si="121"/>
        <v>0</v>
      </c>
      <c r="E1164" s="393">
        <f t="shared" si="119"/>
        <v>0</v>
      </c>
      <c r="F1164" s="392">
        <f t="shared" si="122"/>
        <v>0</v>
      </c>
      <c r="G1164" s="392" t="e">
        <f>IF(AND(C1164&lt;&gt;"",SUM(G$33:G1163)&lt;E$24),$E$24/$E$29,0)</f>
        <v>#N/A</v>
      </c>
      <c r="H1164" s="392">
        <f t="shared" si="123"/>
        <v>0</v>
      </c>
      <c r="I1164" s="392">
        <f t="shared" si="125"/>
        <v>0</v>
      </c>
      <c r="J1164" s="364" t="str">
        <f t="shared" si="124"/>
        <v>2116–2117</v>
      </c>
      <c r="L1164" s="389"/>
      <c r="N1164" s="387"/>
      <c r="Q1164" s="385"/>
    </row>
    <row r="1165" spans="1:17" ht="20.25" customHeight="1" x14ac:dyDescent="0.2">
      <c r="A1165" s="395">
        <v>79199</v>
      </c>
      <c r="B1165" s="383">
        <f t="shared" si="120"/>
        <v>0</v>
      </c>
      <c r="C1165" s="384"/>
      <c r="D1165" s="392">
        <f t="shared" si="121"/>
        <v>0</v>
      </c>
      <c r="E1165" s="393">
        <f t="shared" si="119"/>
        <v>0</v>
      </c>
      <c r="F1165" s="392">
        <f t="shared" si="122"/>
        <v>0</v>
      </c>
      <c r="G1165" s="392" t="e">
        <f>IF(AND(C1165&lt;&gt;"",SUM(G$33:G1164)&lt;E$24),$E$24/$E$29,0)</f>
        <v>#N/A</v>
      </c>
      <c r="H1165" s="392">
        <f t="shared" si="123"/>
        <v>0</v>
      </c>
      <c r="I1165" s="392">
        <f t="shared" si="125"/>
        <v>0</v>
      </c>
      <c r="J1165" s="364" t="str">
        <f t="shared" si="124"/>
        <v>2116–2117</v>
      </c>
      <c r="L1165" s="389"/>
      <c r="N1165" s="387"/>
      <c r="Q1165" s="385"/>
    </row>
    <row r="1166" spans="1:17" ht="20.25" customHeight="1" x14ac:dyDescent="0.2">
      <c r="A1166" s="395">
        <v>79229</v>
      </c>
      <c r="B1166" s="383">
        <f t="shared" si="120"/>
        <v>0</v>
      </c>
      <c r="C1166" s="384"/>
      <c r="D1166" s="392">
        <f t="shared" si="121"/>
        <v>0</v>
      </c>
      <c r="E1166" s="393">
        <f t="shared" si="119"/>
        <v>0</v>
      </c>
      <c r="F1166" s="392">
        <f t="shared" si="122"/>
        <v>0</v>
      </c>
      <c r="G1166" s="392" t="e">
        <f>IF(AND(C1166&lt;&gt;"",SUM(G$33:G1165)&lt;E$24),$E$24/$E$29,0)</f>
        <v>#N/A</v>
      </c>
      <c r="H1166" s="392">
        <f t="shared" si="123"/>
        <v>0</v>
      </c>
      <c r="I1166" s="392">
        <f t="shared" si="125"/>
        <v>0</v>
      </c>
      <c r="J1166" s="364" t="str">
        <f t="shared" si="124"/>
        <v>2116–2117</v>
      </c>
      <c r="L1166" s="389"/>
      <c r="N1166" s="387"/>
      <c r="Q1166" s="385"/>
    </row>
    <row r="1167" spans="1:17" ht="20.25" customHeight="1" x14ac:dyDescent="0.2">
      <c r="A1167" s="395">
        <v>79260</v>
      </c>
      <c r="B1167" s="383">
        <f t="shared" si="120"/>
        <v>0</v>
      </c>
      <c r="C1167" s="384"/>
      <c r="D1167" s="392">
        <f t="shared" si="121"/>
        <v>0</v>
      </c>
      <c r="E1167" s="393">
        <f t="shared" si="119"/>
        <v>0</v>
      </c>
      <c r="F1167" s="392">
        <f t="shared" si="122"/>
        <v>0</v>
      </c>
      <c r="G1167" s="392" t="e">
        <f>IF(AND(C1167&lt;&gt;"",SUM(G$33:G1166)&lt;E$24),$E$24/$E$29,0)</f>
        <v>#N/A</v>
      </c>
      <c r="H1167" s="392">
        <f t="shared" si="123"/>
        <v>0</v>
      </c>
      <c r="I1167" s="392">
        <f t="shared" si="125"/>
        <v>0</v>
      </c>
      <c r="J1167" s="364" t="str">
        <f t="shared" si="124"/>
        <v>2116–2117</v>
      </c>
      <c r="L1167" s="389"/>
      <c r="N1167" s="387"/>
      <c r="Q1167" s="385"/>
    </row>
    <row r="1168" spans="1:17" ht="20.25" customHeight="1" x14ac:dyDescent="0.2">
      <c r="A1168" s="395">
        <v>79291</v>
      </c>
      <c r="B1168" s="383">
        <f t="shared" si="120"/>
        <v>0</v>
      </c>
      <c r="C1168" s="384"/>
      <c r="D1168" s="392">
        <f t="shared" si="121"/>
        <v>0</v>
      </c>
      <c r="E1168" s="393">
        <f t="shared" si="119"/>
        <v>0</v>
      </c>
      <c r="F1168" s="392">
        <f t="shared" si="122"/>
        <v>0</v>
      </c>
      <c r="G1168" s="392" t="e">
        <f>IF(AND(C1168&lt;&gt;"",SUM(G$33:G1167)&lt;E$24),$E$24/$E$29,0)</f>
        <v>#N/A</v>
      </c>
      <c r="H1168" s="392">
        <f t="shared" si="123"/>
        <v>0</v>
      </c>
      <c r="I1168" s="392">
        <f t="shared" si="125"/>
        <v>0</v>
      </c>
      <c r="J1168" s="364" t="str">
        <f t="shared" si="124"/>
        <v>2116–2117</v>
      </c>
      <c r="L1168" s="389"/>
      <c r="N1168" s="387"/>
      <c r="Q1168" s="385"/>
    </row>
    <row r="1169" spans="1:17" ht="20.25" customHeight="1" x14ac:dyDescent="0.2">
      <c r="A1169" s="395">
        <v>79319</v>
      </c>
      <c r="B1169" s="383">
        <f t="shared" si="120"/>
        <v>0</v>
      </c>
      <c r="C1169" s="384"/>
      <c r="D1169" s="392">
        <f t="shared" si="121"/>
        <v>0</v>
      </c>
      <c r="E1169" s="393">
        <f t="shared" si="119"/>
        <v>0</v>
      </c>
      <c r="F1169" s="392">
        <f t="shared" si="122"/>
        <v>0</v>
      </c>
      <c r="G1169" s="392" t="e">
        <f>IF(AND(C1169&lt;&gt;"",SUM(G$33:G1168)&lt;E$24),$E$24/$E$29,0)</f>
        <v>#N/A</v>
      </c>
      <c r="H1169" s="392">
        <f t="shared" si="123"/>
        <v>0</v>
      </c>
      <c r="I1169" s="392">
        <f t="shared" si="125"/>
        <v>0</v>
      </c>
      <c r="J1169" s="364" t="str">
        <f t="shared" si="124"/>
        <v>2116–2117</v>
      </c>
      <c r="L1169" s="389"/>
      <c r="N1169" s="387"/>
      <c r="Q1169" s="385"/>
    </row>
    <row r="1170" spans="1:17" ht="20.25" customHeight="1" x14ac:dyDescent="0.2">
      <c r="A1170" s="395">
        <v>79350</v>
      </c>
      <c r="B1170" s="383">
        <f t="shared" si="120"/>
        <v>0</v>
      </c>
      <c r="C1170" s="384"/>
      <c r="D1170" s="392">
        <f t="shared" si="121"/>
        <v>0</v>
      </c>
      <c r="E1170" s="393">
        <f t="shared" si="119"/>
        <v>0</v>
      </c>
      <c r="F1170" s="392">
        <f t="shared" si="122"/>
        <v>0</v>
      </c>
      <c r="G1170" s="392" t="e">
        <f>IF(AND(C1170&lt;&gt;"",SUM(G$33:G1169)&lt;E$24),$E$24/$E$29,0)</f>
        <v>#N/A</v>
      </c>
      <c r="H1170" s="392">
        <f t="shared" si="123"/>
        <v>0</v>
      </c>
      <c r="I1170" s="392">
        <f t="shared" si="125"/>
        <v>0</v>
      </c>
      <c r="J1170" s="364" t="str">
        <f t="shared" si="124"/>
        <v>2116–2117</v>
      </c>
      <c r="L1170" s="389"/>
      <c r="N1170" s="387"/>
      <c r="Q1170" s="385"/>
    </row>
    <row r="1171" spans="1:17" ht="20.25" customHeight="1" x14ac:dyDescent="0.2">
      <c r="A1171" s="395">
        <v>79380</v>
      </c>
      <c r="B1171" s="383">
        <f t="shared" si="120"/>
        <v>0</v>
      </c>
      <c r="C1171" s="384"/>
      <c r="D1171" s="392">
        <f t="shared" si="121"/>
        <v>0</v>
      </c>
      <c r="E1171" s="393">
        <f t="shared" si="119"/>
        <v>0</v>
      </c>
      <c r="F1171" s="392">
        <f t="shared" si="122"/>
        <v>0</v>
      </c>
      <c r="G1171" s="392" t="e">
        <f>IF(AND(C1171&lt;&gt;"",SUM(G$33:G1170)&lt;E$24),$E$24/$E$29,0)</f>
        <v>#N/A</v>
      </c>
      <c r="H1171" s="392">
        <f t="shared" si="123"/>
        <v>0</v>
      </c>
      <c r="I1171" s="392">
        <f t="shared" si="125"/>
        <v>0</v>
      </c>
      <c r="J1171" s="364" t="str">
        <f t="shared" si="124"/>
        <v>2116–2117</v>
      </c>
      <c r="L1171" s="389"/>
      <c r="N1171" s="387"/>
      <c r="Q1171" s="385"/>
    </row>
    <row r="1172" spans="1:17" ht="20.25" customHeight="1" x14ac:dyDescent="0.2">
      <c r="A1172" s="395">
        <v>79411</v>
      </c>
      <c r="B1172" s="383">
        <f t="shared" si="120"/>
        <v>0</v>
      </c>
      <c r="C1172" s="384"/>
      <c r="D1172" s="392">
        <f t="shared" si="121"/>
        <v>0</v>
      </c>
      <c r="E1172" s="393">
        <f t="shared" si="119"/>
        <v>0</v>
      </c>
      <c r="F1172" s="392">
        <f t="shared" si="122"/>
        <v>0</v>
      </c>
      <c r="G1172" s="392" t="e">
        <f>IF(AND(C1172&lt;&gt;"",SUM(G$33:G1171)&lt;E$24),$E$24/$E$29,0)</f>
        <v>#N/A</v>
      </c>
      <c r="H1172" s="392">
        <f t="shared" si="123"/>
        <v>0</v>
      </c>
      <c r="I1172" s="392">
        <f t="shared" si="125"/>
        <v>0</v>
      </c>
      <c r="J1172" s="364" t="str">
        <f t="shared" si="124"/>
        <v>2116–2117</v>
      </c>
      <c r="L1172" s="389"/>
      <c r="N1172" s="387"/>
      <c r="Q1172" s="385"/>
    </row>
    <row r="1173" spans="1:17" ht="20.25" customHeight="1" x14ac:dyDescent="0.2">
      <c r="A1173" s="395">
        <v>79441</v>
      </c>
      <c r="B1173" s="383">
        <f t="shared" si="120"/>
        <v>0</v>
      </c>
      <c r="C1173" s="384"/>
      <c r="D1173" s="392">
        <f t="shared" si="121"/>
        <v>0</v>
      </c>
      <c r="E1173" s="393">
        <f t="shared" si="119"/>
        <v>0</v>
      </c>
      <c r="F1173" s="392">
        <f t="shared" si="122"/>
        <v>0</v>
      </c>
      <c r="G1173" s="392" t="e">
        <f>IF(AND(C1173&lt;&gt;"",SUM(G$33:G1172)&lt;E$24),$E$24/$E$29,0)</f>
        <v>#N/A</v>
      </c>
      <c r="H1173" s="392">
        <f t="shared" si="123"/>
        <v>0</v>
      </c>
      <c r="I1173" s="392">
        <f t="shared" si="125"/>
        <v>0</v>
      </c>
      <c r="J1173" s="364" t="str">
        <f t="shared" si="124"/>
        <v>2117–2118</v>
      </c>
      <c r="L1173" s="389"/>
      <c r="N1173" s="387"/>
      <c r="Q1173" s="385"/>
    </row>
    <row r="1174" spans="1:17" ht="20.25" customHeight="1" x14ac:dyDescent="0.2">
      <c r="A1174" s="395">
        <v>79472</v>
      </c>
      <c r="B1174" s="383">
        <f t="shared" si="120"/>
        <v>0</v>
      </c>
      <c r="C1174" s="384"/>
      <c r="D1174" s="392">
        <f t="shared" si="121"/>
        <v>0</v>
      </c>
      <c r="E1174" s="393">
        <f t="shared" si="119"/>
        <v>0</v>
      </c>
      <c r="F1174" s="392">
        <f t="shared" si="122"/>
        <v>0</v>
      </c>
      <c r="G1174" s="392" t="e">
        <f>IF(AND(C1174&lt;&gt;"",SUM(G$33:G1173)&lt;E$24),$E$24/$E$29,0)</f>
        <v>#N/A</v>
      </c>
      <c r="H1174" s="392">
        <f t="shared" si="123"/>
        <v>0</v>
      </c>
      <c r="I1174" s="392">
        <f t="shared" si="125"/>
        <v>0</v>
      </c>
      <c r="J1174" s="364" t="str">
        <f t="shared" si="124"/>
        <v>2117–2118</v>
      </c>
      <c r="L1174" s="389"/>
      <c r="N1174" s="387"/>
      <c r="Q1174" s="385"/>
    </row>
    <row r="1175" spans="1:17" ht="20.25" customHeight="1" x14ac:dyDescent="0.2">
      <c r="A1175" s="395">
        <v>79503</v>
      </c>
      <c r="B1175" s="383">
        <f t="shared" si="120"/>
        <v>0</v>
      </c>
      <c r="C1175" s="384"/>
      <c r="D1175" s="392">
        <f t="shared" si="121"/>
        <v>0</v>
      </c>
      <c r="E1175" s="393">
        <f t="shared" si="119"/>
        <v>0</v>
      </c>
      <c r="F1175" s="392">
        <f t="shared" si="122"/>
        <v>0</v>
      </c>
      <c r="G1175" s="392" t="e">
        <f>IF(AND(C1175&lt;&gt;"",SUM(G$33:G1174)&lt;E$24),$E$24/$E$29,0)</f>
        <v>#N/A</v>
      </c>
      <c r="H1175" s="392">
        <f t="shared" si="123"/>
        <v>0</v>
      </c>
      <c r="I1175" s="392">
        <f t="shared" si="125"/>
        <v>0</v>
      </c>
      <c r="J1175" s="364" t="str">
        <f t="shared" si="124"/>
        <v>2117–2118</v>
      </c>
      <c r="L1175" s="389"/>
      <c r="N1175" s="387"/>
      <c r="Q1175" s="385"/>
    </row>
    <row r="1176" spans="1:17" ht="20.25" customHeight="1" x14ac:dyDescent="0.2">
      <c r="A1176" s="395">
        <v>79533</v>
      </c>
      <c r="B1176" s="383">
        <f t="shared" si="120"/>
        <v>0</v>
      </c>
      <c r="C1176" s="384"/>
      <c r="D1176" s="392">
        <f t="shared" si="121"/>
        <v>0</v>
      </c>
      <c r="E1176" s="393">
        <f t="shared" si="119"/>
        <v>0</v>
      </c>
      <c r="F1176" s="392">
        <f t="shared" si="122"/>
        <v>0</v>
      </c>
      <c r="G1176" s="392" t="e">
        <f>IF(AND(C1176&lt;&gt;"",SUM(G$33:G1175)&lt;E$24),$E$24/$E$29,0)</f>
        <v>#N/A</v>
      </c>
      <c r="H1176" s="392">
        <f t="shared" si="123"/>
        <v>0</v>
      </c>
      <c r="I1176" s="392">
        <f t="shared" si="125"/>
        <v>0</v>
      </c>
      <c r="J1176" s="364" t="str">
        <f t="shared" si="124"/>
        <v>2117–2118</v>
      </c>
      <c r="L1176" s="389"/>
      <c r="N1176" s="387"/>
      <c r="Q1176" s="385"/>
    </row>
    <row r="1177" spans="1:17" ht="20.25" customHeight="1" x14ac:dyDescent="0.2">
      <c r="A1177" s="395">
        <v>79564</v>
      </c>
      <c r="B1177" s="383">
        <f t="shared" si="120"/>
        <v>0</v>
      </c>
      <c r="C1177" s="384"/>
      <c r="D1177" s="392">
        <f t="shared" si="121"/>
        <v>0</v>
      </c>
      <c r="E1177" s="393">
        <f t="shared" si="119"/>
        <v>0</v>
      </c>
      <c r="F1177" s="392">
        <f t="shared" si="122"/>
        <v>0</v>
      </c>
      <c r="G1177" s="392" t="e">
        <f>IF(AND(C1177&lt;&gt;"",SUM(G$33:G1176)&lt;E$24),$E$24/$E$29,0)</f>
        <v>#N/A</v>
      </c>
      <c r="H1177" s="392">
        <f t="shared" si="123"/>
        <v>0</v>
      </c>
      <c r="I1177" s="392">
        <f t="shared" si="125"/>
        <v>0</v>
      </c>
      <c r="J1177" s="364" t="str">
        <f t="shared" si="124"/>
        <v>2117–2118</v>
      </c>
      <c r="L1177" s="389"/>
      <c r="N1177" s="387"/>
      <c r="Q1177" s="385"/>
    </row>
    <row r="1178" spans="1:17" ht="20.25" customHeight="1" x14ac:dyDescent="0.2">
      <c r="A1178" s="395">
        <v>79594</v>
      </c>
      <c r="B1178" s="383">
        <f t="shared" si="120"/>
        <v>0</v>
      </c>
      <c r="C1178" s="384"/>
      <c r="D1178" s="392">
        <f t="shared" si="121"/>
        <v>0</v>
      </c>
      <c r="E1178" s="393">
        <f t="shared" si="119"/>
        <v>0</v>
      </c>
      <c r="F1178" s="392">
        <f t="shared" si="122"/>
        <v>0</v>
      </c>
      <c r="G1178" s="392" t="e">
        <f>IF(AND(C1178&lt;&gt;"",SUM(G$33:G1177)&lt;E$24),$E$24/$E$29,0)</f>
        <v>#N/A</v>
      </c>
      <c r="H1178" s="392">
        <f t="shared" si="123"/>
        <v>0</v>
      </c>
      <c r="I1178" s="392">
        <f t="shared" si="125"/>
        <v>0</v>
      </c>
      <c r="J1178" s="364" t="str">
        <f t="shared" si="124"/>
        <v>2117–2118</v>
      </c>
      <c r="L1178" s="389"/>
      <c r="N1178" s="387"/>
      <c r="Q1178" s="385"/>
    </row>
    <row r="1179" spans="1:17" ht="20.25" customHeight="1" x14ac:dyDescent="0.2">
      <c r="A1179" s="395">
        <v>79625</v>
      </c>
      <c r="B1179" s="383">
        <f t="shared" si="120"/>
        <v>0</v>
      </c>
      <c r="C1179" s="384"/>
      <c r="D1179" s="392">
        <f t="shared" si="121"/>
        <v>0</v>
      </c>
      <c r="E1179" s="393">
        <f t="shared" si="119"/>
        <v>0</v>
      </c>
      <c r="F1179" s="392">
        <f t="shared" si="122"/>
        <v>0</v>
      </c>
      <c r="G1179" s="392" t="e">
        <f>IF(AND(C1179&lt;&gt;"",SUM(G$33:G1178)&lt;E$24),$E$24/$E$29,0)</f>
        <v>#N/A</v>
      </c>
      <c r="H1179" s="392">
        <f t="shared" si="123"/>
        <v>0</v>
      </c>
      <c r="I1179" s="392">
        <f t="shared" si="125"/>
        <v>0</v>
      </c>
      <c r="J1179" s="364" t="str">
        <f t="shared" si="124"/>
        <v>2117–2118</v>
      </c>
      <c r="L1179" s="389"/>
      <c r="N1179" s="387"/>
      <c r="Q1179" s="385"/>
    </row>
    <row r="1180" spans="1:17" ht="20.25" customHeight="1" x14ac:dyDescent="0.2">
      <c r="A1180" s="395">
        <v>79656</v>
      </c>
      <c r="B1180" s="383">
        <f t="shared" si="120"/>
        <v>0</v>
      </c>
      <c r="C1180" s="384"/>
      <c r="D1180" s="392">
        <f t="shared" si="121"/>
        <v>0</v>
      </c>
      <c r="E1180" s="393">
        <f t="shared" si="119"/>
        <v>0</v>
      </c>
      <c r="F1180" s="392">
        <f t="shared" si="122"/>
        <v>0</v>
      </c>
      <c r="G1180" s="392" t="e">
        <f>IF(AND(C1180&lt;&gt;"",SUM(G$33:G1179)&lt;E$24),$E$24/$E$29,0)</f>
        <v>#N/A</v>
      </c>
      <c r="H1180" s="392">
        <f t="shared" si="123"/>
        <v>0</v>
      </c>
      <c r="I1180" s="392">
        <f t="shared" si="125"/>
        <v>0</v>
      </c>
      <c r="J1180" s="364" t="str">
        <f t="shared" si="124"/>
        <v>2117–2118</v>
      </c>
      <c r="L1180" s="389"/>
      <c r="N1180" s="387"/>
      <c r="Q1180" s="385"/>
    </row>
    <row r="1181" spans="1:17" ht="20.25" customHeight="1" x14ac:dyDescent="0.2">
      <c r="A1181" s="395">
        <v>79684</v>
      </c>
      <c r="B1181" s="383">
        <f t="shared" si="120"/>
        <v>0</v>
      </c>
      <c r="C1181" s="384"/>
      <c r="D1181" s="392">
        <f t="shared" si="121"/>
        <v>0</v>
      </c>
      <c r="E1181" s="393">
        <f t="shared" si="119"/>
        <v>0</v>
      </c>
      <c r="F1181" s="392">
        <f t="shared" si="122"/>
        <v>0</v>
      </c>
      <c r="G1181" s="392" t="e">
        <f>IF(AND(C1181&lt;&gt;"",SUM(G$33:G1180)&lt;E$24),$E$24/$E$29,0)</f>
        <v>#N/A</v>
      </c>
      <c r="H1181" s="392">
        <f t="shared" si="123"/>
        <v>0</v>
      </c>
      <c r="I1181" s="392">
        <f t="shared" si="125"/>
        <v>0</v>
      </c>
      <c r="J1181" s="364" t="str">
        <f t="shared" si="124"/>
        <v>2117–2118</v>
      </c>
      <c r="L1181" s="389"/>
      <c r="N1181" s="387"/>
      <c r="Q1181" s="385"/>
    </row>
    <row r="1182" spans="1:17" ht="20.25" customHeight="1" x14ac:dyDescent="0.2">
      <c r="A1182" s="395">
        <v>79715</v>
      </c>
      <c r="B1182" s="383">
        <f t="shared" si="120"/>
        <v>0</v>
      </c>
      <c r="C1182" s="384"/>
      <c r="D1182" s="392">
        <f t="shared" si="121"/>
        <v>0</v>
      </c>
      <c r="E1182" s="393">
        <f t="shared" si="119"/>
        <v>0</v>
      </c>
      <c r="F1182" s="392">
        <f t="shared" si="122"/>
        <v>0</v>
      </c>
      <c r="G1182" s="392" t="e">
        <f>IF(AND(C1182&lt;&gt;"",SUM(G$33:G1181)&lt;E$24),$E$24/$E$29,0)</f>
        <v>#N/A</v>
      </c>
      <c r="H1182" s="392">
        <f t="shared" si="123"/>
        <v>0</v>
      </c>
      <c r="I1182" s="392">
        <f t="shared" si="125"/>
        <v>0</v>
      </c>
      <c r="J1182" s="364" t="str">
        <f t="shared" si="124"/>
        <v>2117–2118</v>
      </c>
      <c r="L1182" s="389"/>
      <c r="N1182" s="387"/>
      <c r="Q1182" s="385"/>
    </row>
    <row r="1183" spans="1:17" ht="20.25" customHeight="1" x14ac:dyDescent="0.2">
      <c r="A1183" s="395">
        <v>79745</v>
      </c>
      <c r="B1183" s="383">
        <f t="shared" si="120"/>
        <v>0</v>
      </c>
      <c r="C1183" s="384"/>
      <c r="D1183" s="392">
        <f t="shared" si="121"/>
        <v>0</v>
      </c>
      <c r="E1183" s="393">
        <f t="shared" si="119"/>
        <v>0</v>
      </c>
      <c r="F1183" s="392">
        <f t="shared" si="122"/>
        <v>0</v>
      </c>
      <c r="G1183" s="392" t="e">
        <f>IF(AND(C1183&lt;&gt;"",SUM(G$33:G1182)&lt;E$24),$E$24/$E$29,0)</f>
        <v>#N/A</v>
      </c>
      <c r="H1183" s="392">
        <f t="shared" si="123"/>
        <v>0</v>
      </c>
      <c r="I1183" s="392">
        <f t="shared" si="125"/>
        <v>0</v>
      </c>
      <c r="J1183" s="364" t="str">
        <f t="shared" si="124"/>
        <v>2117–2118</v>
      </c>
      <c r="L1183" s="389"/>
      <c r="N1183" s="387"/>
      <c r="Q1183" s="385"/>
    </row>
    <row r="1184" spans="1:17" ht="20.25" customHeight="1" x14ac:dyDescent="0.2">
      <c r="A1184" s="395">
        <v>79776</v>
      </c>
      <c r="B1184" s="383">
        <f t="shared" si="120"/>
        <v>0</v>
      </c>
      <c r="C1184" s="384"/>
      <c r="D1184" s="392">
        <f t="shared" si="121"/>
        <v>0</v>
      </c>
      <c r="E1184" s="393">
        <f t="shared" si="119"/>
        <v>0</v>
      </c>
      <c r="F1184" s="392">
        <f t="shared" si="122"/>
        <v>0</v>
      </c>
      <c r="G1184" s="392" t="e">
        <f>IF(AND(C1184&lt;&gt;"",SUM(G$33:G1183)&lt;E$24),$E$24/$E$29,0)</f>
        <v>#N/A</v>
      </c>
      <c r="H1184" s="392">
        <f t="shared" si="123"/>
        <v>0</v>
      </c>
      <c r="I1184" s="392">
        <f t="shared" si="125"/>
        <v>0</v>
      </c>
      <c r="J1184" s="364" t="str">
        <f t="shared" si="124"/>
        <v>2117–2118</v>
      </c>
      <c r="L1184" s="389"/>
      <c r="N1184" s="387"/>
      <c r="Q1184" s="385"/>
    </row>
    <row r="1185" spans="1:17" ht="20.25" customHeight="1" x14ac:dyDescent="0.2">
      <c r="A1185" s="395">
        <v>79806</v>
      </c>
      <c r="B1185" s="383">
        <f t="shared" si="120"/>
        <v>0</v>
      </c>
      <c r="C1185" s="384"/>
      <c r="D1185" s="392">
        <f t="shared" si="121"/>
        <v>0</v>
      </c>
      <c r="E1185" s="393">
        <f t="shared" ref="E1185:E1244" si="126">C1185-D1185</f>
        <v>0</v>
      </c>
      <c r="F1185" s="392">
        <f t="shared" si="122"/>
        <v>0</v>
      </c>
      <c r="G1185" s="392" t="e">
        <f>IF(AND(C1185&lt;&gt;"",SUM(G$33:G1184)&lt;E$24),$E$24/$E$29,0)</f>
        <v>#N/A</v>
      </c>
      <c r="H1185" s="392">
        <f t="shared" si="123"/>
        <v>0</v>
      </c>
      <c r="I1185" s="392">
        <f t="shared" si="125"/>
        <v>0</v>
      </c>
      <c r="J1185" s="364" t="str">
        <f t="shared" si="124"/>
        <v>2118–2119</v>
      </c>
      <c r="L1185" s="389"/>
      <c r="N1185" s="387"/>
      <c r="Q1185" s="385"/>
    </row>
    <row r="1186" spans="1:17" ht="20.25" customHeight="1" x14ac:dyDescent="0.2">
      <c r="A1186" s="395">
        <v>79837</v>
      </c>
      <c r="B1186" s="383">
        <f t="shared" ref="B1186:B1244" si="127">IF(C1186&gt;0,C1186*-1,C1186)</f>
        <v>0</v>
      </c>
      <c r="C1186" s="384"/>
      <c r="D1186" s="392">
        <f t="shared" ref="D1186:D1244" si="128">IF(C1186="",0,IF($E$15="Beginning",IF(C1185&lt;&gt;"",$F1185*$E$7/12,0),IF(C1185&lt;&gt;"",$F1185*$E$7/12,$E$22*$E$7/12)))</f>
        <v>0</v>
      </c>
      <c r="E1186" s="393">
        <f t="shared" si="126"/>
        <v>0</v>
      </c>
      <c r="F1186" s="392">
        <f t="shared" ref="F1186:F1244" si="129">IF(C1186="",0,IF(C1185="",$E$22-E1186,IF(C1186&lt;&gt;"",F1185-E1186)))</f>
        <v>0</v>
      </c>
      <c r="G1186" s="392" t="e">
        <f>IF(AND(C1186&lt;&gt;"",SUM(G$33:G1185)&lt;E$24),$E$24/$E$29,0)</f>
        <v>#N/A</v>
      </c>
      <c r="H1186" s="392">
        <f t="shared" ref="H1186:H1242" si="130">IF(C1186&lt;&gt;"",G1186+H1185,0)</f>
        <v>0</v>
      </c>
      <c r="I1186" s="392">
        <f t="shared" si="125"/>
        <v>0</v>
      </c>
      <c r="J1186" s="364" t="str">
        <f t="shared" ref="J1186:J1244" si="131">IF(OR(MONTH(A1186)=1,MONTH(A1186)=2,MONTH(A1186)=3,MONTH(A1186)=4,MONTH(A1186)=5,MONTH(A1186)=6),YEAR(A1186)-1&amp;"–"&amp;YEAR(A1186),YEAR(A1186)&amp;"–"&amp;YEAR(A1186)+1)</f>
        <v>2118–2119</v>
      </c>
      <c r="L1186" s="389"/>
      <c r="N1186" s="387"/>
      <c r="Q1186" s="385"/>
    </row>
    <row r="1187" spans="1:17" ht="20.25" customHeight="1" x14ac:dyDescent="0.2">
      <c r="A1187" s="395">
        <v>79868</v>
      </c>
      <c r="B1187" s="383">
        <f t="shared" si="127"/>
        <v>0</v>
      </c>
      <c r="C1187" s="384"/>
      <c r="D1187" s="392">
        <f t="shared" si="128"/>
        <v>0</v>
      </c>
      <c r="E1187" s="393">
        <f t="shared" si="126"/>
        <v>0</v>
      </c>
      <c r="F1187" s="392">
        <f t="shared" si="129"/>
        <v>0</v>
      </c>
      <c r="G1187" s="392" t="e">
        <f>IF(AND(C1187&lt;&gt;"",SUM(G$33:G1186)&lt;E$24),$E$24/$E$29,0)</f>
        <v>#N/A</v>
      </c>
      <c r="H1187" s="392">
        <f t="shared" si="130"/>
        <v>0</v>
      </c>
      <c r="I1187" s="392">
        <f t="shared" si="125"/>
        <v>0</v>
      </c>
      <c r="J1187" s="364" t="str">
        <f t="shared" si="131"/>
        <v>2118–2119</v>
      </c>
      <c r="L1187" s="389"/>
      <c r="N1187" s="387"/>
      <c r="Q1187" s="385"/>
    </row>
    <row r="1188" spans="1:17" ht="20.25" customHeight="1" x14ac:dyDescent="0.2">
      <c r="A1188" s="395">
        <v>79898</v>
      </c>
      <c r="B1188" s="383">
        <f t="shared" si="127"/>
        <v>0</v>
      </c>
      <c r="C1188" s="384"/>
      <c r="D1188" s="392">
        <f t="shared" si="128"/>
        <v>0</v>
      </c>
      <c r="E1188" s="393">
        <f t="shared" si="126"/>
        <v>0</v>
      </c>
      <c r="F1188" s="392">
        <f t="shared" si="129"/>
        <v>0</v>
      </c>
      <c r="G1188" s="392" t="e">
        <f>IF(AND(C1188&lt;&gt;"",SUM(G$33:G1187)&lt;E$24),$E$24/$E$29,0)</f>
        <v>#N/A</v>
      </c>
      <c r="H1188" s="392">
        <f t="shared" si="130"/>
        <v>0</v>
      </c>
      <c r="I1188" s="392">
        <f t="shared" ref="I1188:I1243" si="132">IF(C1188&lt;&gt;"",$E$24-H1188,0)</f>
        <v>0</v>
      </c>
      <c r="J1188" s="364" t="str">
        <f t="shared" si="131"/>
        <v>2118–2119</v>
      </c>
      <c r="L1188" s="389"/>
      <c r="N1188" s="387"/>
      <c r="Q1188" s="385"/>
    </row>
    <row r="1189" spans="1:17" ht="20.25" customHeight="1" x14ac:dyDescent="0.2">
      <c r="A1189" s="395">
        <v>79929</v>
      </c>
      <c r="B1189" s="383">
        <f t="shared" si="127"/>
        <v>0</v>
      </c>
      <c r="C1189" s="384"/>
      <c r="D1189" s="392">
        <f t="shared" si="128"/>
        <v>0</v>
      </c>
      <c r="E1189" s="393">
        <f t="shared" si="126"/>
        <v>0</v>
      </c>
      <c r="F1189" s="392">
        <f t="shared" si="129"/>
        <v>0</v>
      </c>
      <c r="G1189" s="392" t="e">
        <f>IF(AND(C1189&lt;&gt;"",SUM(G$33:G1188)&lt;E$24),$E$24/$E$29,0)</f>
        <v>#N/A</v>
      </c>
      <c r="H1189" s="392">
        <f t="shared" si="130"/>
        <v>0</v>
      </c>
      <c r="I1189" s="392">
        <f t="shared" si="132"/>
        <v>0</v>
      </c>
      <c r="J1189" s="364" t="str">
        <f t="shared" si="131"/>
        <v>2118–2119</v>
      </c>
      <c r="L1189" s="389"/>
      <c r="N1189" s="387"/>
      <c r="Q1189" s="385"/>
    </row>
    <row r="1190" spans="1:17" ht="20.25" customHeight="1" x14ac:dyDescent="0.2">
      <c r="A1190" s="395">
        <v>79959</v>
      </c>
      <c r="B1190" s="383">
        <f t="shared" si="127"/>
        <v>0</v>
      </c>
      <c r="C1190" s="384"/>
      <c r="D1190" s="392">
        <f t="shared" si="128"/>
        <v>0</v>
      </c>
      <c r="E1190" s="393">
        <f t="shared" si="126"/>
        <v>0</v>
      </c>
      <c r="F1190" s="392">
        <f t="shared" si="129"/>
        <v>0</v>
      </c>
      <c r="G1190" s="392" t="e">
        <f>IF(AND(C1190&lt;&gt;"",SUM(G$33:G1189)&lt;E$24),$E$24/$E$29,0)</f>
        <v>#N/A</v>
      </c>
      <c r="H1190" s="392">
        <f t="shared" si="130"/>
        <v>0</v>
      </c>
      <c r="I1190" s="392">
        <f t="shared" si="132"/>
        <v>0</v>
      </c>
      <c r="J1190" s="364" t="str">
        <f t="shared" si="131"/>
        <v>2118–2119</v>
      </c>
      <c r="L1190" s="389"/>
      <c r="N1190" s="387"/>
      <c r="Q1190" s="385"/>
    </row>
    <row r="1191" spans="1:17" ht="20.25" customHeight="1" x14ac:dyDescent="0.2">
      <c r="A1191" s="395">
        <v>79990</v>
      </c>
      <c r="B1191" s="383">
        <f t="shared" si="127"/>
        <v>0</v>
      </c>
      <c r="C1191" s="384"/>
      <c r="D1191" s="392">
        <f t="shared" si="128"/>
        <v>0</v>
      </c>
      <c r="E1191" s="393">
        <f t="shared" si="126"/>
        <v>0</v>
      </c>
      <c r="F1191" s="392">
        <f t="shared" si="129"/>
        <v>0</v>
      </c>
      <c r="G1191" s="392" t="e">
        <f>IF(AND(C1191&lt;&gt;"",SUM(G$33:G1190)&lt;E$24),$E$24/$E$29,0)</f>
        <v>#N/A</v>
      </c>
      <c r="H1191" s="392">
        <f t="shared" si="130"/>
        <v>0</v>
      </c>
      <c r="I1191" s="392">
        <f t="shared" si="132"/>
        <v>0</v>
      </c>
      <c r="J1191" s="364" t="str">
        <f t="shared" si="131"/>
        <v>2118–2119</v>
      </c>
      <c r="L1191" s="389"/>
      <c r="N1191" s="387"/>
      <c r="Q1191" s="385"/>
    </row>
    <row r="1192" spans="1:17" ht="20.25" customHeight="1" x14ac:dyDescent="0.2">
      <c r="A1192" s="395">
        <v>80021</v>
      </c>
      <c r="B1192" s="383">
        <f t="shared" si="127"/>
        <v>0</v>
      </c>
      <c r="C1192" s="384"/>
      <c r="D1192" s="392">
        <f t="shared" si="128"/>
        <v>0</v>
      </c>
      <c r="E1192" s="393">
        <f t="shared" si="126"/>
        <v>0</v>
      </c>
      <c r="F1192" s="392">
        <f t="shared" si="129"/>
        <v>0</v>
      </c>
      <c r="G1192" s="392" t="e">
        <f>IF(AND(C1192&lt;&gt;"",SUM(G$33:G1191)&lt;E$24),$E$24/$E$29,0)</f>
        <v>#N/A</v>
      </c>
      <c r="H1192" s="392">
        <f t="shared" si="130"/>
        <v>0</v>
      </c>
      <c r="I1192" s="392">
        <f t="shared" si="132"/>
        <v>0</v>
      </c>
      <c r="J1192" s="364" t="str">
        <f t="shared" si="131"/>
        <v>2118–2119</v>
      </c>
      <c r="L1192" s="389"/>
      <c r="N1192" s="387"/>
      <c r="Q1192" s="385"/>
    </row>
    <row r="1193" spans="1:17" ht="20.25" customHeight="1" x14ac:dyDescent="0.2">
      <c r="A1193" s="395">
        <v>80049</v>
      </c>
      <c r="B1193" s="383">
        <f t="shared" si="127"/>
        <v>0</v>
      </c>
      <c r="C1193" s="384"/>
      <c r="D1193" s="392">
        <f t="shared" si="128"/>
        <v>0</v>
      </c>
      <c r="E1193" s="393">
        <f t="shared" si="126"/>
        <v>0</v>
      </c>
      <c r="F1193" s="392">
        <f t="shared" si="129"/>
        <v>0</v>
      </c>
      <c r="G1193" s="392" t="e">
        <f>IF(AND(C1193&lt;&gt;"",SUM(G$33:G1192)&lt;E$24),$E$24/$E$29,0)</f>
        <v>#N/A</v>
      </c>
      <c r="H1193" s="392">
        <f t="shared" si="130"/>
        <v>0</v>
      </c>
      <c r="I1193" s="392">
        <f t="shared" si="132"/>
        <v>0</v>
      </c>
      <c r="J1193" s="364" t="str">
        <f t="shared" si="131"/>
        <v>2118–2119</v>
      </c>
      <c r="L1193" s="389"/>
      <c r="N1193" s="387"/>
      <c r="Q1193" s="385"/>
    </row>
    <row r="1194" spans="1:17" ht="20.25" customHeight="1" x14ac:dyDescent="0.2">
      <c r="A1194" s="395">
        <v>80080</v>
      </c>
      <c r="B1194" s="383">
        <f t="shared" si="127"/>
        <v>0</v>
      </c>
      <c r="C1194" s="384"/>
      <c r="D1194" s="392">
        <f t="shared" si="128"/>
        <v>0</v>
      </c>
      <c r="E1194" s="393">
        <f t="shared" si="126"/>
        <v>0</v>
      </c>
      <c r="F1194" s="392">
        <f t="shared" si="129"/>
        <v>0</v>
      </c>
      <c r="G1194" s="392" t="e">
        <f>IF(AND(C1194&lt;&gt;"",SUM(G$33:G1193)&lt;E$24),$E$24/$E$29,0)</f>
        <v>#N/A</v>
      </c>
      <c r="H1194" s="392">
        <f t="shared" si="130"/>
        <v>0</v>
      </c>
      <c r="I1194" s="392">
        <f t="shared" si="132"/>
        <v>0</v>
      </c>
      <c r="J1194" s="364" t="str">
        <f t="shared" si="131"/>
        <v>2118–2119</v>
      </c>
      <c r="L1194" s="389"/>
      <c r="N1194" s="387"/>
      <c r="Q1194" s="385"/>
    </row>
    <row r="1195" spans="1:17" ht="20.25" customHeight="1" x14ac:dyDescent="0.2">
      <c r="A1195" s="395">
        <v>80110</v>
      </c>
      <c r="B1195" s="383">
        <f t="shared" si="127"/>
        <v>0</v>
      </c>
      <c r="C1195" s="384"/>
      <c r="D1195" s="392">
        <f t="shared" si="128"/>
        <v>0</v>
      </c>
      <c r="E1195" s="393">
        <f t="shared" si="126"/>
        <v>0</v>
      </c>
      <c r="F1195" s="392">
        <f t="shared" si="129"/>
        <v>0</v>
      </c>
      <c r="G1195" s="392" t="e">
        <f>IF(AND(C1195&lt;&gt;"",SUM(G$33:G1194)&lt;E$24),$E$24/$E$29,0)</f>
        <v>#N/A</v>
      </c>
      <c r="H1195" s="392">
        <f t="shared" si="130"/>
        <v>0</v>
      </c>
      <c r="I1195" s="392">
        <f t="shared" si="132"/>
        <v>0</v>
      </c>
      <c r="J1195" s="364" t="str">
        <f t="shared" si="131"/>
        <v>2118–2119</v>
      </c>
      <c r="L1195" s="389"/>
      <c r="N1195" s="387"/>
      <c r="Q1195" s="385"/>
    </row>
    <row r="1196" spans="1:17" ht="20.25" customHeight="1" x14ac:dyDescent="0.2">
      <c r="A1196" s="395">
        <v>80141</v>
      </c>
      <c r="B1196" s="383">
        <f t="shared" si="127"/>
        <v>0</v>
      </c>
      <c r="C1196" s="384"/>
      <c r="D1196" s="392">
        <f t="shared" si="128"/>
        <v>0</v>
      </c>
      <c r="E1196" s="393">
        <f t="shared" si="126"/>
        <v>0</v>
      </c>
      <c r="F1196" s="392">
        <f t="shared" si="129"/>
        <v>0</v>
      </c>
      <c r="G1196" s="392" t="e">
        <f>IF(AND(C1196&lt;&gt;"",SUM(G$33:G1195)&lt;E$24),$E$24/$E$29,0)</f>
        <v>#N/A</v>
      </c>
      <c r="H1196" s="392">
        <f t="shared" si="130"/>
        <v>0</v>
      </c>
      <c r="I1196" s="392">
        <f t="shared" si="132"/>
        <v>0</v>
      </c>
      <c r="J1196" s="364" t="str">
        <f t="shared" si="131"/>
        <v>2118–2119</v>
      </c>
      <c r="L1196" s="389"/>
      <c r="N1196" s="387"/>
      <c r="Q1196" s="385"/>
    </row>
    <row r="1197" spans="1:17" ht="20.25" customHeight="1" x14ac:dyDescent="0.2">
      <c r="A1197" s="395">
        <v>80171</v>
      </c>
      <c r="B1197" s="383">
        <f t="shared" si="127"/>
        <v>0</v>
      </c>
      <c r="C1197" s="384"/>
      <c r="D1197" s="392">
        <f t="shared" si="128"/>
        <v>0</v>
      </c>
      <c r="E1197" s="393">
        <f t="shared" si="126"/>
        <v>0</v>
      </c>
      <c r="F1197" s="392">
        <f t="shared" si="129"/>
        <v>0</v>
      </c>
      <c r="G1197" s="392" t="e">
        <f>IF(AND(C1197&lt;&gt;"",SUM(G$33:G1196)&lt;E$24),$E$24/$E$29,0)</f>
        <v>#N/A</v>
      </c>
      <c r="H1197" s="392">
        <f t="shared" si="130"/>
        <v>0</v>
      </c>
      <c r="I1197" s="392">
        <f t="shared" si="132"/>
        <v>0</v>
      </c>
      <c r="J1197" s="364" t="str">
        <f t="shared" si="131"/>
        <v>2119–2120</v>
      </c>
      <c r="L1197" s="389"/>
      <c r="N1197" s="387"/>
      <c r="Q1197" s="385"/>
    </row>
    <row r="1198" spans="1:17" ht="20.25" customHeight="1" x14ac:dyDescent="0.2">
      <c r="A1198" s="395">
        <v>80202</v>
      </c>
      <c r="B1198" s="383">
        <f t="shared" si="127"/>
        <v>0</v>
      </c>
      <c r="C1198" s="384"/>
      <c r="D1198" s="392">
        <f t="shared" si="128"/>
        <v>0</v>
      </c>
      <c r="E1198" s="393">
        <f t="shared" si="126"/>
        <v>0</v>
      </c>
      <c r="F1198" s="392">
        <f t="shared" si="129"/>
        <v>0</v>
      </c>
      <c r="G1198" s="392" t="e">
        <f>IF(AND(C1198&lt;&gt;"",SUM(G$33:G1197)&lt;E$24),$E$24/$E$29,0)</f>
        <v>#N/A</v>
      </c>
      <c r="H1198" s="392">
        <f t="shared" si="130"/>
        <v>0</v>
      </c>
      <c r="I1198" s="392">
        <f t="shared" si="132"/>
        <v>0</v>
      </c>
      <c r="J1198" s="364" t="str">
        <f t="shared" si="131"/>
        <v>2119–2120</v>
      </c>
      <c r="L1198" s="389"/>
      <c r="N1198" s="387"/>
      <c r="Q1198" s="385"/>
    </row>
    <row r="1199" spans="1:17" ht="20.25" customHeight="1" x14ac:dyDescent="0.2">
      <c r="A1199" s="395">
        <v>80233</v>
      </c>
      <c r="B1199" s="383">
        <f t="shared" si="127"/>
        <v>0</v>
      </c>
      <c r="C1199" s="384"/>
      <c r="D1199" s="392">
        <f t="shared" si="128"/>
        <v>0</v>
      </c>
      <c r="E1199" s="393">
        <f t="shared" si="126"/>
        <v>0</v>
      </c>
      <c r="F1199" s="392">
        <f t="shared" si="129"/>
        <v>0</v>
      </c>
      <c r="G1199" s="392" t="e">
        <f>IF(AND(C1199&lt;&gt;"",SUM(G$33:G1198)&lt;E$24),$E$24/$E$29,0)</f>
        <v>#N/A</v>
      </c>
      <c r="H1199" s="392">
        <f t="shared" si="130"/>
        <v>0</v>
      </c>
      <c r="I1199" s="392">
        <f t="shared" si="132"/>
        <v>0</v>
      </c>
      <c r="J1199" s="364" t="str">
        <f t="shared" si="131"/>
        <v>2119–2120</v>
      </c>
      <c r="L1199" s="389"/>
      <c r="N1199" s="387"/>
      <c r="Q1199" s="385"/>
    </row>
    <row r="1200" spans="1:17" ht="20.25" customHeight="1" x14ac:dyDescent="0.2">
      <c r="A1200" s="395">
        <v>80263</v>
      </c>
      <c r="B1200" s="383">
        <f t="shared" si="127"/>
        <v>0</v>
      </c>
      <c r="C1200" s="384"/>
      <c r="D1200" s="392">
        <f t="shared" si="128"/>
        <v>0</v>
      </c>
      <c r="E1200" s="393">
        <f t="shared" si="126"/>
        <v>0</v>
      </c>
      <c r="F1200" s="392">
        <f t="shared" si="129"/>
        <v>0</v>
      </c>
      <c r="G1200" s="392" t="e">
        <f>IF(AND(C1200&lt;&gt;"",SUM(G$33:G1199)&lt;E$24),$E$24/$E$29,0)</f>
        <v>#N/A</v>
      </c>
      <c r="H1200" s="392">
        <f t="shared" si="130"/>
        <v>0</v>
      </c>
      <c r="I1200" s="392">
        <f t="shared" si="132"/>
        <v>0</v>
      </c>
      <c r="J1200" s="364" t="str">
        <f t="shared" si="131"/>
        <v>2119–2120</v>
      </c>
      <c r="L1200" s="389"/>
      <c r="N1200" s="387"/>
      <c r="Q1200" s="385"/>
    </row>
    <row r="1201" spans="1:17" ht="20.25" customHeight="1" x14ac:dyDescent="0.2">
      <c r="A1201" s="395">
        <v>80294</v>
      </c>
      <c r="B1201" s="383">
        <f t="shared" si="127"/>
        <v>0</v>
      </c>
      <c r="C1201" s="384"/>
      <c r="D1201" s="392">
        <f t="shared" si="128"/>
        <v>0</v>
      </c>
      <c r="E1201" s="393">
        <f t="shared" si="126"/>
        <v>0</v>
      </c>
      <c r="F1201" s="392">
        <f t="shared" si="129"/>
        <v>0</v>
      </c>
      <c r="G1201" s="392" t="e">
        <f>IF(AND(C1201&lt;&gt;"",SUM(G$33:G1200)&lt;E$24),$E$24/$E$29,0)</f>
        <v>#N/A</v>
      </c>
      <c r="H1201" s="392">
        <f t="shared" si="130"/>
        <v>0</v>
      </c>
      <c r="I1201" s="392">
        <f t="shared" si="132"/>
        <v>0</v>
      </c>
      <c r="J1201" s="364" t="str">
        <f t="shared" si="131"/>
        <v>2119–2120</v>
      </c>
      <c r="L1201" s="389"/>
      <c r="N1201" s="387"/>
      <c r="Q1201" s="385"/>
    </row>
    <row r="1202" spans="1:17" ht="20.25" customHeight="1" x14ac:dyDescent="0.2">
      <c r="A1202" s="395">
        <v>80324</v>
      </c>
      <c r="B1202" s="383">
        <f t="shared" si="127"/>
        <v>0</v>
      </c>
      <c r="C1202" s="384"/>
      <c r="D1202" s="392">
        <f t="shared" si="128"/>
        <v>0</v>
      </c>
      <c r="E1202" s="393">
        <f t="shared" si="126"/>
        <v>0</v>
      </c>
      <c r="F1202" s="392">
        <f t="shared" si="129"/>
        <v>0</v>
      </c>
      <c r="G1202" s="392" t="e">
        <f>IF(AND(C1202&lt;&gt;"",SUM(G$33:G1201)&lt;E$24),$E$24/$E$29,0)</f>
        <v>#N/A</v>
      </c>
      <c r="H1202" s="392">
        <f t="shared" si="130"/>
        <v>0</v>
      </c>
      <c r="I1202" s="392">
        <f t="shared" si="132"/>
        <v>0</v>
      </c>
      <c r="J1202" s="364" t="str">
        <f t="shared" si="131"/>
        <v>2119–2120</v>
      </c>
      <c r="L1202" s="389"/>
      <c r="N1202" s="387"/>
      <c r="Q1202" s="385"/>
    </row>
    <row r="1203" spans="1:17" ht="20.25" customHeight="1" x14ac:dyDescent="0.2">
      <c r="A1203" s="395">
        <v>80355</v>
      </c>
      <c r="B1203" s="383">
        <f t="shared" si="127"/>
        <v>0</v>
      </c>
      <c r="C1203" s="384"/>
      <c r="D1203" s="392">
        <f t="shared" si="128"/>
        <v>0</v>
      </c>
      <c r="E1203" s="393">
        <f t="shared" si="126"/>
        <v>0</v>
      </c>
      <c r="F1203" s="392">
        <f t="shared" si="129"/>
        <v>0</v>
      </c>
      <c r="G1203" s="392" t="e">
        <f>IF(AND(C1203&lt;&gt;"",SUM(G$33:G1202)&lt;E$24),$E$24/$E$29,0)</f>
        <v>#N/A</v>
      </c>
      <c r="H1203" s="392">
        <f t="shared" si="130"/>
        <v>0</v>
      </c>
      <c r="I1203" s="392">
        <f t="shared" si="132"/>
        <v>0</v>
      </c>
      <c r="J1203" s="364" t="str">
        <f t="shared" si="131"/>
        <v>2119–2120</v>
      </c>
      <c r="L1203" s="389"/>
      <c r="N1203" s="387"/>
      <c r="Q1203" s="385"/>
    </row>
    <row r="1204" spans="1:17" ht="20.25" customHeight="1" x14ac:dyDescent="0.2">
      <c r="A1204" s="395">
        <v>80386</v>
      </c>
      <c r="B1204" s="383">
        <f t="shared" si="127"/>
        <v>0</v>
      </c>
      <c r="C1204" s="384"/>
      <c r="D1204" s="392">
        <f t="shared" si="128"/>
        <v>0</v>
      </c>
      <c r="E1204" s="393">
        <f t="shared" si="126"/>
        <v>0</v>
      </c>
      <c r="F1204" s="392">
        <f t="shared" si="129"/>
        <v>0</v>
      </c>
      <c r="G1204" s="392" t="e">
        <f>IF(AND(C1204&lt;&gt;"",SUM(G$33:G1203)&lt;E$24),$E$24/$E$29,0)</f>
        <v>#N/A</v>
      </c>
      <c r="H1204" s="392">
        <f t="shared" si="130"/>
        <v>0</v>
      </c>
      <c r="I1204" s="392">
        <f t="shared" si="132"/>
        <v>0</v>
      </c>
      <c r="J1204" s="364" t="str">
        <f t="shared" si="131"/>
        <v>2119–2120</v>
      </c>
      <c r="L1204" s="389"/>
      <c r="N1204" s="387"/>
      <c r="Q1204" s="385"/>
    </row>
    <row r="1205" spans="1:17" ht="20.25" customHeight="1" x14ac:dyDescent="0.2">
      <c r="A1205" s="395">
        <v>80415</v>
      </c>
      <c r="B1205" s="383">
        <f t="shared" si="127"/>
        <v>0</v>
      </c>
      <c r="C1205" s="384"/>
      <c r="D1205" s="392">
        <f t="shared" si="128"/>
        <v>0</v>
      </c>
      <c r="E1205" s="393">
        <f t="shared" si="126"/>
        <v>0</v>
      </c>
      <c r="F1205" s="392">
        <f t="shared" si="129"/>
        <v>0</v>
      </c>
      <c r="G1205" s="392" t="e">
        <f>IF(AND(C1205&lt;&gt;"",SUM(G$33:G1204)&lt;E$24),$E$24/$E$29,0)</f>
        <v>#N/A</v>
      </c>
      <c r="H1205" s="392">
        <f t="shared" si="130"/>
        <v>0</v>
      </c>
      <c r="I1205" s="392">
        <f t="shared" si="132"/>
        <v>0</v>
      </c>
      <c r="J1205" s="364" t="str">
        <f t="shared" si="131"/>
        <v>2119–2120</v>
      </c>
      <c r="L1205" s="389"/>
      <c r="N1205" s="387"/>
      <c r="Q1205" s="385"/>
    </row>
    <row r="1206" spans="1:17" ht="20.25" customHeight="1" x14ac:dyDescent="0.2">
      <c r="A1206" s="395">
        <v>80446</v>
      </c>
      <c r="B1206" s="383">
        <f t="shared" si="127"/>
        <v>0</v>
      </c>
      <c r="C1206" s="384"/>
      <c r="D1206" s="392">
        <f t="shared" si="128"/>
        <v>0</v>
      </c>
      <c r="E1206" s="393">
        <f t="shared" si="126"/>
        <v>0</v>
      </c>
      <c r="F1206" s="392">
        <f t="shared" si="129"/>
        <v>0</v>
      </c>
      <c r="G1206" s="392" t="e">
        <f>IF(AND(C1206&lt;&gt;"",SUM(G$33:G1205)&lt;E$24),$E$24/$E$29,0)</f>
        <v>#N/A</v>
      </c>
      <c r="H1206" s="392">
        <f t="shared" si="130"/>
        <v>0</v>
      </c>
      <c r="I1206" s="392">
        <f t="shared" si="132"/>
        <v>0</v>
      </c>
      <c r="J1206" s="364" t="str">
        <f t="shared" si="131"/>
        <v>2119–2120</v>
      </c>
      <c r="L1206" s="389"/>
      <c r="N1206" s="387"/>
      <c r="Q1206" s="385"/>
    </row>
    <row r="1207" spans="1:17" ht="20.25" customHeight="1" x14ac:dyDescent="0.2">
      <c r="A1207" s="395">
        <v>80476</v>
      </c>
      <c r="B1207" s="383">
        <f t="shared" si="127"/>
        <v>0</v>
      </c>
      <c r="C1207" s="384"/>
      <c r="D1207" s="392">
        <f t="shared" si="128"/>
        <v>0</v>
      </c>
      <c r="E1207" s="393">
        <f t="shared" si="126"/>
        <v>0</v>
      </c>
      <c r="F1207" s="392">
        <f t="shared" si="129"/>
        <v>0</v>
      </c>
      <c r="G1207" s="392" t="e">
        <f>IF(AND(C1207&lt;&gt;"",SUM(G$33:G1206)&lt;E$24),$E$24/$E$29,0)</f>
        <v>#N/A</v>
      </c>
      <c r="H1207" s="392">
        <f t="shared" si="130"/>
        <v>0</v>
      </c>
      <c r="I1207" s="392">
        <f t="shared" si="132"/>
        <v>0</v>
      </c>
      <c r="J1207" s="364" t="str">
        <f t="shared" si="131"/>
        <v>2119–2120</v>
      </c>
      <c r="L1207" s="389"/>
      <c r="N1207" s="387"/>
      <c r="Q1207" s="385"/>
    </row>
    <row r="1208" spans="1:17" ht="20.25" customHeight="1" x14ac:dyDescent="0.2">
      <c r="A1208" s="395">
        <v>80507</v>
      </c>
      <c r="B1208" s="383">
        <f t="shared" si="127"/>
        <v>0</v>
      </c>
      <c r="C1208" s="384"/>
      <c r="D1208" s="392">
        <f t="shared" si="128"/>
        <v>0</v>
      </c>
      <c r="E1208" s="393">
        <f t="shared" si="126"/>
        <v>0</v>
      </c>
      <c r="F1208" s="392">
        <f t="shared" si="129"/>
        <v>0</v>
      </c>
      <c r="G1208" s="392" t="e">
        <f>IF(AND(C1208&lt;&gt;"",SUM(G$33:G1207)&lt;E$24),$E$24/$E$29,0)</f>
        <v>#N/A</v>
      </c>
      <c r="H1208" s="392">
        <f t="shared" si="130"/>
        <v>0</v>
      </c>
      <c r="I1208" s="392">
        <f t="shared" si="132"/>
        <v>0</v>
      </c>
      <c r="J1208" s="364" t="str">
        <f t="shared" si="131"/>
        <v>2119–2120</v>
      </c>
      <c r="L1208" s="389"/>
      <c r="N1208" s="387"/>
      <c r="Q1208" s="385"/>
    </row>
    <row r="1209" spans="1:17" ht="20.25" customHeight="1" x14ac:dyDescent="0.2">
      <c r="A1209" s="395">
        <v>80537</v>
      </c>
      <c r="B1209" s="383">
        <f t="shared" si="127"/>
        <v>0</v>
      </c>
      <c r="C1209" s="384"/>
      <c r="D1209" s="392">
        <f t="shared" si="128"/>
        <v>0</v>
      </c>
      <c r="E1209" s="393">
        <f t="shared" si="126"/>
        <v>0</v>
      </c>
      <c r="F1209" s="392">
        <f t="shared" si="129"/>
        <v>0</v>
      </c>
      <c r="G1209" s="392" t="e">
        <f>IF(AND(C1209&lt;&gt;"",SUM(G$33:G1208)&lt;E$24),$E$24/$E$29,0)</f>
        <v>#N/A</v>
      </c>
      <c r="H1209" s="392">
        <f t="shared" si="130"/>
        <v>0</v>
      </c>
      <c r="I1209" s="392">
        <f t="shared" si="132"/>
        <v>0</v>
      </c>
      <c r="J1209" s="364" t="str">
        <f t="shared" si="131"/>
        <v>2120–2121</v>
      </c>
      <c r="L1209" s="389"/>
      <c r="N1209" s="387"/>
      <c r="Q1209" s="385"/>
    </row>
    <row r="1210" spans="1:17" ht="20.25" customHeight="1" x14ac:dyDescent="0.2">
      <c r="A1210" s="395">
        <v>80568</v>
      </c>
      <c r="B1210" s="383">
        <f t="shared" si="127"/>
        <v>0</v>
      </c>
      <c r="C1210" s="384"/>
      <c r="D1210" s="392">
        <f t="shared" si="128"/>
        <v>0</v>
      </c>
      <c r="E1210" s="393">
        <f t="shared" si="126"/>
        <v>0</v>
      </c>
      <c r="F1210" s="392">
        <f t="shared" si="129"/>
        <v>0</v>
      </c>
      <c r="G1210" s="392" t="e">
        <f>IF(AND(C1210&lt;&gt;"",SUM(G$33:G1209)&lt;E$24),$E$24/$E$29,0)</f>
        <v>#N/A</v>
      </c>
      <c r="H1210" s="392">
        <f t="shared" si="130"/>
        <v>0</v>
      </c>
      <c r="I1210" s="392">
        <f t="shared" si="132"/>
        <v>0</v>
      </c>
      <c r="J1210" s="364" t="str">
        <f t="shared" si="131"/>
        <v>2120–2121</v>
      </c>
      <c r="L1210" s="389"/>
      <c r="N1210" s="387"/>
      <c r="Q1210" s="385"/>
    </row>
    <row r="1211" spans="1:17" ht="20.25" customHeight="1" x14ac:dyDescent="0.2">
      <c r="A1211" s="395">
        <v>80599</v>
      </c>
      <c r="B1211" s="383">
        <f t="shared" si="127"/>
        <v>0</v>
      </c>
      <c r="C1211" s="384"/>
      <c r="D1211" s="392">
        <f t="shared" si="128"/>
        <v>0</v>
      </c>
      <c r="E1211" s="393">
        <f t="shared" si="126"/>
        <v>0</v>
      </c>
      <c r="F1211" s="392">
        <f t="shared" si="129"/>
        <v>0</v>
      </c>
      <c r="G1211" s="392" t="e">
        <f>IF(AND(C1211&lt;&gt;"",SUM(G$33:G1210)&lt;E$24),$E$24/$E$29,0)</f>
        <v>#N/A</v>
      </c>
      <c r="H1211" s="392">
        <f t="shared" si="130"/>
        <v>0</v>
      </c>
      <c r="I1211" s="392">
        <f t="shared" si="132"/>
        <v>0</v>
      </c>
      <c r="J1211" s="364" t="str">
        <f t="shared" si="131"/>
        <v>2120–2121</v>
      </c>
      <c r="L1211" s="389"/>
      <c r="N1211" s="387"/>
      <c r="Q1211" s="385"/>
    </row>
    <row r="1212" spans="1:17" ht="20.25" customHeight="1" x14ac:dyDescent="0.2">
      <c r="A1212" s="395">
        <v>80629</v>
      </c>
      <c r="B1212" s="383">
        <f t="shared" si="127"/>
        <v>0</v>
      </c>
      <c r="C1212" s="384"/>
      <c r="D1212" s="392">
        <f t="shared" si="128"/>
        <v>0</v>
      </c>
      <c r="E1212" s="393">
        <f t="shared" si="126"/>
        <v>0</v>
      </c>
      <c r="F1212" s="392">
        <f t="shared" si="129"/>
        <v>0</v>
      </c>
      <c r="G1212" s="392" t="e">
        <f>IF(AND(C1212&lt;&gt;"",SUM(G$33:G1211)&lt;E$24),$E$24/$E$29,0)</f>
        <v>#N/A</v>
      </c>
      <c r="H1212" s="392">
        <f t="shared" si="130"/>
        <v>0</v>
      </c>
      <c r="I1212" s="392">
        <f t="shared" si="132"/>
        <v>0</v>
      </c>
      <c r="J1212" s="364" t="str">
        <f t="shared" si="131"/>
        <v>2120–2121</v>
      </c>
      <c r="L1212" s="389"/>
      <c r="N1212" s="387"/>
      <c r="Q1212" s="385"/>
    </row>
    <row r="1213" spans="1:17" ht="20.25" customHeight="1" x14ac:dyDescent="0.2">
      <c r="A1213" s="395">
        <v>80660</v>
      </c>
      <c r="B1213" s="383">
        <f t="shared" si="127"/>
        <v>0</v>
      </c>
      <c r="C1213" s="384"/>
      <c r="D1213" s="392">
        <f t="shared" si="128"/>
        <v>0</v>
      </c>
      <c r="E1213" s="393">
        <f t="shared" si="126"/>
        <v>0</v>
      </c>
      <c r="F1213" s="392">
        <f t="shared" si="129"/>
        <v>0</v>
      </c>
      <c r="G1213" s="392" t="e">
        <f>IF(AND(C1213&lt;&gt;"",SUM(G$33:G1212)&lt;E$24),$E$24/$E$29,0)</f>
        <v>#N/A</v>
      </c>
      <c r="H1213" s="392">
        <f t="shared" si="130"/>
        <v>0</v>
      </c>
      <c r="I1213" s="392">
        <f t="shared" si="132"/>
        <v>0</v>
      </c>
      <c r="J1213" s="364" t="str">
        <f t="shared" si="131"/>
        <v>2120–2121</v>
      </c>
      <c r="L1213" s="389"/>
      <c r="N1213" s="387"/>
      <c r="Q1213" s="385"/>
    </row>
    <row r="1214" spans="1:17" ht="20.25" customHeight="1" x14ac:dyDescent="0.2">
      <c r="A1214" s="395">
        <v>80690</v>
      </c>
      <c r="B1214" s="383">
        <f t="shared" si="127"/>
        <v>0</v>
      </c>
      <c r="C1214" s="384"/>
      <c r="D1214" s="392">
        <f t="shared" si="128"/>
        <v>0</v>
      </c>
      <c r="E1214" s="393">
        <f t="shared" si="126"/>
        <v>0</v>
      </c>
      <c r="F1214" s="392">
        <f t="shared" si="129"/>
        <v>0</v>
      </c>
      <c r="G1214" s="392" t="e">
        <f>IF(AND(C1214&lt;&gt;"",SUM(G$33:G1213)&lt;E$24),$E$24/$E$29,0)</f>
        <v>#N/A</v>
      </c>
      <c r="H1214" s="392">
        <f t="shared" si="130"/>
        <v>0</v>
      </c>
      <c r="I1214" s="392">
        <f t="shared" si="132"/>
        <v>0</v>
      </c>
      <c r="J1214" s="364" t="str">
        <f t="shared" si="131"/>
        <v>2120–2121</v>
      </c>
      <c r="L1214" s="389"/>
      <c r="N1214" s="387"/>
      <c r="Q1214" s="385"/>
    </row>
    <row r="1215" spans="1:17" ht="20.25" customHeight="1" x14ac:dyDescent="0.2">
      <c r="A1215" s="395">
        <v>80721</v>
      </c>
      <c r="B1215" s="383">
        <f t="shared" si="127"/>
        <v>0</v>
      </c>
      <c r="C1215" s="384"/>
      <c r="D1215" s="392">
        <f t="shared" si="128"/>
        <v>0</v>
      </c>
      <c r="E1215" s="393">
        <f t="shared" si="126"/>
        <v>0</v>
      </c>
      <c r="F1215" s="392">
        <f t="shared" si="129"/>
        <v>0</v>
      </c>
      <c r="G1215" s="392" t="e">
        <f>IF(AND(C1215&lt;&gt;"",SUM(G$33:G1214)&lt;E$24),$E$24/$E$29,0)</f>
        <v>#N/A</v>
      </c>
      <c r="H1215" s="392">
        <f t="shared" si="130"/>
        <v>0</v>
      </c>
      <c r="I1215" s="392">
        <f t="shared" si="132"/>
        <v>0</v>
      </c>
      <c r="J1215" s="364" t="str">
        <f t="shared" si="131"/>
        <v>2120–2121</v>
      </c>
      <c r="L1215" s="389"/>
      <c r="N1215" s="387"/>
      <c r="Q1215" s="385"/>
    </row>
    <row r="1216" spans="1:17" ht="20.25" customHeight="1" x14ac:dyDescent="0.2">
      <c r="A1216" s="395">
        <v>80752</v>
      </c>
      <c r="B1216" s="383">
        <f t="shared" si="127"/>
        <v>0</v>
      </c>
      <c r="C1216" s="384"/>
      <c r="D1216" s="392">
        <f t="shared" si="128"/>
        <v>0</v>
      </c>
      <c r="E1216" s="393">
        <f t="shared" si="126"/>
        <v>0</v>
      </c>
      <c r="F1216" s="392">
        <f t="shared" si="129"/>
        <v>0</v>
      </c>
      <c r="G1216" s="392" t="e">
        <f>IF(AND(C1216&lt;&gt;"",SUM(G$33:G1215)&lt;E$24),$E$24/$E$29,0)</f>
        <v>#N/A</v>
      </c>
      <c r="H1216" s="392">
        <f t="shared" si="130"/>
        <v>0</v>
      </c>
      <c r="I1216" s="392">
        <f t="shared" si="132"/>
        <v>0</v>
      </c>
      <c r="J1216" s="364" t="str">
        <f t="shared" si="131"/>
        <v>2120–2121</v>
      </c>
      <c r="L1216" s="389"/>
      <c r="N1216" s="387"/>
      <c r="Q1216" s="385"/>
    </row>
    <row r="1217" spans="1:17" ht="20.25" customHeight="1" x14ac:dyDescent="0.2">
      <c r="A1217" s="395">
        <v>80780</v>
      </c>
      <c r="B1217" s="383">
        <f t="shared" si="127"/>
        <v>0</v>
      </c>
      <c r="C1217" s="384"/>
      <c r="D1217" s="392">
        <f t="shared" si="128"/>
        <v>0</v>
      </c>
      <c r="E1217" s="393">
        <f t="shared" si="126"/>
        <v>0</v>
      </c>
      <c r="F1217" s="392">
        <f t="shared" si="129"/>
        <v>0</v>
      </c>
      <c r="G1217" s="392" t="e">
        <f>IF(AND(C1217&lt;&gt;"",SUM(G$33:G1216)&lt;E$24),$E$24/$E$29,0)</f>
        <v>#N/A</v>
      </c>
      <c r="H1217" s="392">
        <f t="shared" si="130"/>
        <v>0</v>
      </c>
      <c r="I1217" s="392">
        <f t="shared" si="132"/>
        <v>0</v>
      </c>
      <c r="J1217" s="364" t="str">
        <f t="shared" si="131"/>
        <v>2120–2121</v>
      </c>
      <c r="L1217" s="389"/>
      <c r="N1217" s="387"/>
      <c r="Q1217" s="385"/>
    </row>
    <row r="1218" spans="1:17" ht="20.25" customHeight="1" x14ac:dyDescent="0.2">
      <c r="A1218" s="395">
        <v>80811</v>
      </c>
      <c r="B1218" s="383">
        <f t="shared" si="127"/>
        <v>0</v>
      </c>
      <c r="C1218" s="384"/>
      <c r="D1218" s="392">
        <f t="shared" si="128"/>
        <v>0</v>
      </c>
      <c r="E1218" s="393">
        <f t="shared" si="126"/>
        <v>0</v>
      </c>
      <c r="F1218" s="392">
        <f t="shared" si="129"/>
        <v>0</v>
      </c>
      <c r="G1218" s="392" t="e">
        <f>IF(AND(C1218&lt;&gt;"",SUM(G$33:G1217)&lt;E$24),$E$24/$E$29,0)</f>
        <v>#N/A</v>
      </c>
      <c r="H1218" s="392">
        <f t="shared" si="130"/>
        <v>0</v>
      </c>
      <c r="I1218" s="392">
        <f t="shared" si="132"/>
        <v>0</v>
      </c>
      <c r="J1218" s="364" t="str">
        <f t="shared" si="131"/>
        <v>2120–2121</v>
      </c>
      <c r="L1218" s="389"/>
      <c r="N1218" s="387"/>
      <c r="Q1218" s="385"/>
    </row>
    <row r="1219" spans="1:17" ht="20.25" customHeight="1" x14ac:dyDescent="0.2">
      <c r="A1219" s="395">
        <v>80841</v>
      </c>
      <c r="B1219" s="383">
        <f t="shared" si="127"/>
        <v>0</v>
      </c>
      <c r="C1219" s="384"/>
      <c r="D1219" s="392">
        <f t="shared" si="128"/>
        <v>0</v>
      </c>
      <c r="E1219" s="393">
        <f t="shared" si="126"/>
        <v>0</v>
      </c>
      <c r="F1219" s="392">
        <f t="shared" si="129"/>
        <v>0</v>
      </c>
      <c r="G1219" s="392" t="e">
        <f>IF(AND(C1219&lt;&gt;"",SUM(G$33:G1218)&lt;E$24),$E$24/$E$29,0)</f>
        <v>#N/A</v>
      </c>
      <c r="H1219" s="392">
        <f t="shared" si="130"/>
        <v>0</v>
      </c>
      <c r="I1219" s="392">
        <f t="shared" si="132"/>
        <v>0</v>
      </c>
      <c r="J1219" s="364" t="str">
        <f t="shared" si="131"/>
        <v>2120–2121</v>
      </c>
      <c r="L1219" s="389"/>
      <c r="N1219" s="387"/>
      <c r="Q1219" s="385"/>
    </row>
    <row r="1220" spans="1:17" ht="20.25" customHeight="1" x14ac:dyDescent="0.2">
      <c r="A1220" s="395">
        <v>80872</v>
      </c>
      <c r="B1220" s="383">
        <f t="shared" si="127"/>
        <v>0</v>
      </c>
      <c r="C1220" s="384"/>
      <c r="D1220" s="392">
        <f t="shared" si="128"/>
        <v>0</v>
      </c>
      <c r="E1220" s="393">
        <f t="shared" si="126"/>
        <v>0</v>
      </c>
      <c r="F1220" s="392">
        <f t="shared" si="129"/>
        <v>0</v>
      </c>
      <c r="G1220" s="392" t="e">
        <f>IF(AND(C1220&lt;&gt;"",SUM(G$33:G1219)&lt;E$24),$E$24/$E$29,0)</f>
        <v>#N/A</v>
      </c>
      <c r="H1220" s="392">
        <f t="shared" si="130"/>
        <v>0</v>
      </c>
      <c r="I1220" s="392">
        <f t="shared" si="132"/>
        <v>0</v>
      </c>
      <c r="J1220" s="364" t="str">
        <f t="shared" si="131"/>
        <v>2120–2121</v>
      </c>
      <c r="L1220" s="389"/>
      <c r="N1220" s="387"/>
      <c r="Q1220" s="385"/>
    </row>
    <row r="1221" spans="1:17" ht="20.25" customHeight="1" x14ac:dyDescent="0.2">
      <c r="A1221" s="395">
        <v>80902</v>
      </c>
      <c r="B1221" s="383">
        <f t="shared" si="127"/>
        <v>0</v>
      </c>
      <c r="C1221" s="384"/>
      <c r="D1221" s="392">
        <f t="shared" si="128"/>
        <v>0</v>
      </c>
      <c r="E1221" s="393">
        <f t="shared" si="126"/>
        <v>0</v>
      </c>
      <c r="F1221" s="392">
        <f t="shared" si="129"/>
        <v>0</v>
      </c>
      <c r="G1221" s="392" t="e">
        <f>IF(AND(C1221&lt;&gt;"",SUM(G$33:G1220)&lt;E$24),$E$24/$E$29,0)</f>
        <v>#N/A</v>
      </c>
      <c r="H1221" s="392">
        <f t="shared" si="130"/>
        <v>0</v>
      </c>
      <c r="I1221" s="392">
        <f t="shared" si="132"/>
        <v>0</v>
      </c>
      <c r="J1221" s="364" t="str">
        <f t="shared" si="131"/>
        <v>2121–2122</v>
      </c>
      <c r="L1221" s="389"/>
      <c r="N1221" s="387"/>
      <c r="Q1221" s="385"/>
    </row>
    <row r="1222" spans="1:17" ht="20.25" customHeight="1" x14ac:dyDescent="0.2">
      <c r="A1222" s="395">
        <v>80933</v>
      </c>
      <c r="B1222" s="383">
        <f t="shared" si="127"/>
        <v>0</v>
      </c>
      <c r="C1222" s="384"/>
      <c r="D1222" s="392">
        <f t="shared" si="128"/>
        <v>0</v>
      </c>
      <c r="E1222" s="393">
        <f t="shared" si="126"/>
        <v>0</v>
      </c>
      <c r="F1222" s="392">
        <f t="shared" si="129"/>
        <v>0</v>
      </c>
      <c r="G1222" s="392" t="e">
        <f>IF(AND(C1222&lt;&gt;"",SUM(G$33:G1221)&lt;E$24),$E$24/$E$29,0)</f>
        <v>#N/A</v>
      </c>
      <c r="H1222" s="392">
        <f t="shared" si="130"/>
        <v>0</v>
      </c>
      <c r="I1222" s="392">
        <f t="shared" si="132"/>
        <v>0</v>
      </c>
      <c r="J1222" s="364" t="str">
        <f t="shared" si="131"/>
        <v>2121–2122</v>
      </c>
      <c r="L1222" s="389"/>
      <c r="N1222" s="387"/>
      <c r="Q1222" s="385"/>
    </row>
    <row r="1223" spans="1:17" ht="20.25" customHeight="1" x14ac:dyDescent="0.2">
      <c r="A1223" s="395">
        <v>80964</v>
      </c>
      <c r="B1223" s="383">
        <f t="shared" si="127"/>
        <v>0</v>
      </c>
      <c r="C1223" s="384"/>
      <c r="D1223" s="392">
        <f t="shared" si="128"/>
        <v>0</v>
      </c>
      <c r="E1223" s="393">
        <f t="shared" si="126"/>
        <v>0</v>
      </c>
      <c r="F1223" s="392">
        <f t="shared" si="129"/>
        <v>0</v>
      </c>
      <c r="G1223" s="392" t="e">
        <f>IF(AND(C1223&lt;&gt;"",SUM(G$33:G1222)&lt;E$24),$E$24/$E$29,0)</f>
        <v>#N/A</v>
      </c>
      <c r="H1223" s="392">
        <f t="shared" si="130"/>
        <v>0</v>
      </c>
      <c r="I1223" s="392">
        <f t="shared" si="132"/>
        <v>0</v>
      </c>
      <c r="J1223" s="364" t="str">
        <f t="shared" si="131"/>
        <v>2121–2122</v>
      </c>
      <c r="L1223" s="389"/>
      <c r="N1223" s="387"/>
      <c r="Q1223" s="385"/>
    </row>
    <row r="1224" spans="1:17" ht="20.25" customHeight="1" x14ac:dyDescent="0.2">
      <c r="A1224" s="395">
        <v>80994</v>
      </c>
      <c r="B1224" s="383">
        <f t="shared" si="127"/>
        <v>0</v>
      </c>
      <c r="C1224" s="384"/>
      <c r="D1224" s="392">
        <f t="shared" si="128"/>
        <v>0</v>
      </c>
      <c r="E1224" s="393">
        <f t="shared" si="126"/>
        <v>0</v>
      </c>
      <c r="F1224" s="392">
        <f t="shared" si="129"/>
        <v>0</v>
      </c>
      <c r="G1224" s="392" t="e">
        <f>IF(AND(C1224&lt;&gt;"",SUM(G$33:G1223)&lt;E$24),$E$24/$E$29,0)</f>
        <v>#N/A</v>
      </c>
      <c r="H1224" s="392">
        <f t="shared" si="130"/>
        <v>0</v>
      </c>
      <c r="I1224" s="392">
        <f t="shared" si="132"/>
        <v>0</v>
      </c>
      <c r="J1224" s="364" t="str">
        <f t="shared" si="131"/>
        <v>2121–2122</v>
      </c>
      <c r="L1224" s="389"/>
      <c r="N1224" s="387"/>
      <c r="Q1224" s="385"/>
    </row>
    <row r="1225" spans="1:17" ht="20.25" customHeight="1" x14ac:dyDescent="0.2">
      <c r="A1225" s="395">
        <v>81025</v>
      </c>
      <c r="B1225" s="383">
        <f t="shared" si="127"/>
        <v>0</v>
      </c>
      <c r="C1225" s="384"/>
      <c r="D1225" s="392">
        <f t="shared" si="128"/>
        <v>0</v>
      </c>
      <c r="E1225" s="393">
        <f t="shared" si="126"/>
        <v>0</v>
      </c>
      <c r="F1225" s="392">
        <f t="shared" si="129"/>
        <v>0</v>
      </c>
      <c r="G1225" s="392" t="e">
        <f>IF(AND(C1225&lt;&gt;"",SUM(G$33:G1224)&lt;E$24),$E$24/$E$29,0)</f>
        <v>#N/A</v>
      </c>
      <c r="H1225" s="392">
        <f t="shared" si="130"/>
        <v>0</v>
      </c>
      <c r="I1225" s="392">
        <f t="shared" si="132"/>
        <v>0</v>
      </c>
      <c r="J1225" s="364" t="str">
        <f t="shared" si="131"/>
        <v>2121–2122</v>
      </c>
      <c r="L1225" s="389"/>
      <c r="N1225" s="387"/>
      <c r="Q1225" s="385"/>
    </row>
    <row r="1226" spans="1:17" ht="20.25" customHeight="1" x14ac:dyDescent="0.2">
      <c r="A1226" s="395">
        <v>81055</v>
      </c>
      <c r="B1226" s="383">
        <f t="shared" si="127"/>
        <v>0</v>
      </c>
      <c r="C1226" s="384"/>
      <c r="D1226" s="392">
        <f t="shared" si="128"/>
        <v>0</v>
      </c>
      <c r="E1226" s="393">
        <f t="shared" si="126"/>
        <v>0</v>
      </c>
      <c r="F1226" s="392">
        <f t="shared" si="129"/>
        <v>0</v>
      </c>
      <c r="G1226" s="392" t="e">
        <f>IF(AND(C1226&lt;&gt;"",SUM(G$33:G1225)&lt;E$24),$E$24/$E$29,0)</f>
        <v>#N/A</v>
      </c>
      <c r="H1226" s="392">
        <f t="shared" si="130"/>
        <v>0</v>
      </c>
      <c r="I1226" s="392">
        <f t="shared" si="132"/>
        <v>0</v>
      </c>
      <c r="J1226" s="364" t="str">
        <f t="shared" si="131"/>
        <v>2121–2122</v>
      </c>
      <c r="L1226" s="389"/>
      <c r="N1226" s="387"/>
      <c r="Q1226" s="385"/>
    </row>
    <row r="1227" spans="1:17" ht="20.25" customHeight="1" x14ac:dyDescent="0.2">
      <c r="A1227" s="395">
        <v>81086</v>
      </c>
      <c r="B1227" s="383">
        <f t="shared" si="127"/>
        <v>0</v>
      </c>
      <c r="C1227" s="384"/>
      <c r="D1227" s="392">
        <f t="shared" si="128"/>
        <v>0</v>
      </c>
      <c r="E1227" s="393">
        <f t="shared" si="126"/>
        <v>0</v>
      </c>
      <c r="F1227" s="392">
        <f t="shared" si="129"/>
        <v>0</v>
      </c>
      <c r="G1227" s="392" t="e">
        <f>IF(AND(C1227&lt;&gt;"",SUM(G$33:G1226)&lt;E$24),$E$24/$E$29,0)</f>
        <v>#N/A</v>
      </c>
      <c r="H1227" s="392">
        <f t="shared" si="130"/>
        <v>0</v>
      </c>
      <c r="I1227" s="392">
        <f t="shared" si="132"/>
        <v>0</v>
      </c>
      <c r="J1227" s="364" t="str">
        <f t="shared" si="131"/>
        <v>2121–2122</v>
      </c>
      <c r="L1227" s="389"/>
      <c r="N1227" s="387"/>
      <c r="Q1227" s="385"/>
    </row>
    <row r="1228" spans="1:17" ht="20.25" customHeight="1" x14ac:dyDescent="0.2">
      <c r="A1228" s="395">
        <v>81117</v>
      </c>
      <c r="B1228" s="383">
        <f t="shared" si="127"/>
        <v>0</v>
      </c>
      <c r="C1228" s="384"/>
      <c r="D1228" s="392">
        <f t="shared" si="128"/>
        <v>0</v>
      </c>
      <c r="E1228" s="393">
        <f t="shared" si="126"/>
        <v>0</v>
      </c>
      <c r="F1228" s="392">
        <f t="shared" si="129"/>
        <v>0</v>
      </c>
      <c r="G1228" s="392" t="e">
        <f>IF(AND(C1228&lt;&gt;"",SUM(G$33:G1227)&lt;E$24),$E$24/$E$29,0)</f>
        <v>#N/A</v>
      </c>
      <c r="H1228" s="392">
        <f t="shared" si="130"/>
        <v>0</v>
      </c>
      <c r="I1228" s="392">
        <f t="shared" si="132"/>
        <v>0</v>
      </c>
      <c r="J1228" s="364" t="str">
        <f t="shared" si="131"/>
        <v>2121–2122</v>
      </c>
      <c r="L1228" s="389"/>
      <c r="N1228" s="387"/>
      <c r="Q1228" s="385"/>
    </row>
    <row r="1229" spans="1:17" ht="20.25" customHeight="1" x14ac:dyDescent="0.2">
      <c r="A1229" s="395">
        <v>81145</v>
      </c>
      <c r="B1229" s="383">
        <f t="shared" si="127"/>
        <v>0</v>
      </c>
      <c r="C1229" s="384"/>
      <c r="D1229" s="392">
        <f t="shared" si="128"/>
        <v>0</v>
      </c>
      <c r="E1229" s="393">
        <f t="shared" si="126"/>
        <v>0</v>
      </c>
      <c r="F1229" s="392">
        <f t="shared" si="129"/>
        <v>0</v>
      </c>
      <c r="G1229" s="392" t="e">
        <f>IF(AND(C1229&lt;&gt;"",SUM(G$33:G1228)&lt;E$24),$E$24/$E$29,0)</f>
        <v>#N/A</v>
      </c>
      <c r="H1229" s="392">
        <f t="shared" si="130"/>
        <v>0</v>
      </c>
      <c r="I1229" s="392">
        <f t="shared" si="132"/>
        <v>0</v>
      </c>
      <c r="J1229" s="364" t="str">
        <f t="shared" si="131"/>
        <v>2121–2122</v>
      </c>
      <c r="L1229" s="389"/>
      <c r="N1229" s="387"/>
      <c r="Q1229" s="385"/>
    </row>
    <row r="1230" spans="1:17" ht="20.25" customHeight="1" x14ac:dyDescent="0.2">
      <c r="A1230" s="395">
        <v>81176</v>
      </c>
      <c r="B1230" s="383">
        <f t="shared" si="127"/>
        <v>0</v>
      </c>
      <c r="C1230" s="384"/>
      <c r="D1230" s="392">
        <f t="shared" si="128"/>
        <v>0</v>
      </c>
      <c r="E1230" s="393">
        <f t="shared" si="126"/>
        <v>0</v>
      </c>
      <c r="F1230" s="392">
        <f t="shared" si="129"/>
        <v>0</v>
      </c>
      <c r="G1230" s="392" t="e">
        <f>IF(AND(C1230&lt;&gt;"",SUM(G$33:G1229)&lt;E$24),$E$24/$E$29,0)</f>
        <v>#N/A</v>
      </c>
      <c r="H1230" s="392">
        <f t="shared" si="130"/>
        <v>0</v>
      </c>
      <c r="I1230" s="392">
        <f t="shared" si="132"/>
        <v>0</v>
      </c>
      <c r="J1230" s="364" t="str">
        <f t="shared" si="131"/>
        <v>2121–2122</v>
      </c>
      <c r="L1230" s="389"/>
      <c r="N1230" s="387"/>
      <c r="Q1230" s="385"/>
    </row>
    <row r="1231" spans="1:17" ht="20.25" customHeight="1" x14ac:dyDescent="0.2">
      <c r="A1231" s="395">
        <v>81206</v>
      </c>
      <c r="B1231" s="383">
        <f t="shared" si="127"/>
        <v>0</v>
      </c>
      <c r="C1231" s="384"/>
      <c r="D1231" s="392">
        <f t="shared" si="128"/>
        <v>0</v>
      </c>
      <c r="E1231" s="393">
        <f t="shared" si="126"/>
        <v>0</v>
      </c>
      <c r="F1231" s="392">
        <f t="shared" si="129"/>
        <v>0</v>
      </c>
      <c r="G1231" s="392" t="e">
        <f>IF(AND(C1231&lt;&gt;"",SUM(G$33:G1230)&lt;E$24),$E$24/$E$29,0)</f>
        <v>#N/A</v>
      </c>
      <c r="H1231" s="392">
        <f t="shared" si="130"/>
        <v>0</v>
      </c>
      <c r="I1231" s="392">
        <f t="shared" si="132"/>
        <v>0</v>
      </c>
      <c r="J1231" s="364" t="str">
        <f t="shared" si="131"/>
        <v>2121–2122</v>
      </c>
      <c r="L1231" s="389"/>
      <c r="N1231" s="387"/>
      <c r="Q1231" s="385"/>
    </row>
    <row r="1232" spans="1:17" ht="20.25" customHeight="1" x14ac:dyDescent="0.2">
      <c r="A1232" s="395">
        <v>81237</v>
      </c>
      <c r="B1232" s="383">
        <f t="shared" si="127"/>
        <v>0</v>
      </c>
      <c r="C1232" s="384"/>
      <c r="D1232" s="392">
        <f t="shared" si="128"/>
        <v>0</v>
      </c>
      <c r="E1232" s="393">
        <f t="shared" si="126"/>
        <v>0</v>
      </c>
      <c r="F1232" s="392">
        <f t="shared" si="129"/>
        <v>0</v>
      </c>
      <c r="G1232" s="392" t="e">
        <f>IF(AND(C1232&lt;&gt;"",SUM(G$33:G1231)&lt;E$24),$E$24/$E$29,0)</f>
        <v>#N/A</v>
      </c>
      <c r="H1232" s="392">
        <f t="shared" si="130"/>
        <v>0</v>
      </c>
      <c r="I1232" s="392">
        <f t="shared" si="132"/>
        <v>0</v>
      </c>
      <c r="J1232" s="364" t="str">
        <f t="shared" si="131"/>
        <v>2121–2122</v>
      </c>
      <c r="L1232" s="389"/>
      <c r="N1232" s="387"/>
      <c r="Q1232" s="385"/>
    </row>
    <row r="1233" spans="1:17" ht="20.25" customHeight="1" x14ac:dyDescent="0.2">
      <c r="A1233" s="395">
        <v>81267</v>
      </c>
      <c r="B1233" s="383">
        <f t="shared" si="127"/>
        <v>0</v>
      </c>
      <c r="C1233" s="384"/>
      <c r="D1233" s="392">
        <f t="shared" si="128"/>
        <v>0</v>
      </c>
      <c r="E1233" s="393">
        <f t="shared" si="126"/>
        <v>0</v>
      </c>
      <c r="F1233" s="392">
        <f t="shared" si="129"/>
        <v>0</v>
      </c>
      <c r="G1233" s="392" t="e">
        <f>IF(AND(C1233&lt;&gt;"",SUM(G$33:G1232)&lt;E$24),$E$24/$E$29,0)</f>
        <v>#N/A</v>
      </c>
      <c r="H1233" s="392">
        <f t="shared" si="130"/>
        <v>0</v>
      </c>
      <c r="I1233" s="392">
        <f t="shared" si="132"/>
        <v>0</v>
      </c>
      <c r="J1233" s="364" t="str">
        <f t="shared" si="131"/>
        <v>2122–2123</v>
      </c>
      <c r="L1233" s="389"/>
      <c r="N1233" s="387"/>
      <c r="Q1233" s="385"/>
    </row>
    <row r="1234" spans="1:17" ht="20.25" customHeight="1" x14ac:dyDescent="0.2">
      <c r="A1234" s="395">
        <v>81298</v>
      </c>
      <c r="B1234" s="383">
        <f t="shared" si="127"/>
        <v>0</v>
      </c>
      <c r="C1234" s="384"/>
      <c r="D1234" s="392">
        <f t="shared" si="128"/>
        <v>0</v>
      </c>
      <c r="E1234" s="393">
        <f t="shared" si="126"/>
        <v>0</v>
      </c>
      <c r="F1234" s="392">
        <f t="shared" si="129"/>
        <v>0</v>
      </c>
      <c r="G1234" s="392" t="e">
        <f>IF(AND(C1234&lt;&gt;"",SUM(G$33:G1233)&lt;E$24),$E$24/$E$29,0)</f>
        <v>#N/A</v>
      </c>
      <c r="H1234" s="392">
        <f t="shared" si="130"/>
        <v>0</v>
      </c>
      <c r="I1234" s="392">
        <f t="shared" si="132"/>
        <v>0</v>
      </c>
      <c r="J1234" s="364" t="str">
        <f t="shared" si="131"/>
        <v>2122–2123</v>
      </c>
      <c r="L1234" s="389"/>
      <c r="N1234" s="387"/>
      <c r="Q1234" s="385"/>
    </row>
    <row r="1235" spans="1:17" ht="20.25" customHeight="1" x14ac:dyDescent="0.2">
      <c r="A1235" s="395">
        <v>81329</v>
      </c>
      <c r="B1235" s="383">
        <f t="shared" si="127"/>
        <v>0</v>
      </c>
      <c r="C1235" s="384"/>
      <c r="D1235" s="392">
        <f t="shared" si="128"/>
        <v>0</v>
      </c>
      <c r="E1235" s="393">
        <f t="shared" si="126"/>
        <v>0</v>
      </c>
      <c r="F1235" s="392">
        <f t="shared" si="129"/>
        <v>0</v>
      </c>
      <c r="G1235" s="392" t="e">
        <f>IF(AND(C1235&lt;&gt;"",SUM(G$33:G1234)&lt;E$24),$E$24/$E$29,0)</f>
        <v>#N/A</v>
      </c>
      <c r="H1235" s="392">
        <f t="shared" si="130"/>
        <v>0</v>
      </c>
      <c r="I1235" s="392">
        <f t="shared" si="132"/>
        <v>0</v>
      </c>
      <c r="J1235" s="364" t="str">
        <f t="shared" si="131"/>
        <v>2122–2123</v>
      </c>
      <c r="L1235" s="389"/>
      <c r="N1235" s="387"/>
      <c r="Q1235" s="385"/>
    </row>
    <row r="1236" spans="1:17" ht="20.25" customHeight="1" x14ac:dyDescent="0.2">
      <c r="A1236" s="395">
        <v>81359</v>
      </c>
      <c r="B1236" s="383">
        <f t="shared" si="127"/>
        <v>0</v>
      </c>
      <c r="C1236" s="384"/>
      <c r="D1236" s="392">
        <f t="shared" si="128"/>
        <v>0</v>
      </c>
      <c r="E1236" s="393">
        <f t="shared" si="126"/>
        <v>0</v>
      </c>
      <c r="F1236" s="392">
        <f t="shared" si="129"/>
        <v>0</v>
      </c>
      <c r="G1236" s="392" t="e">
        <f>IF(AND(C1236&lt;&gt;"",SUM(G$33:G1235)&lt;E$24),$E$24/$E$29,0)</f>
        <v>#N/A</v>
      </c>
      <c r="H1236" s="392">
        <f t="shared" si="130"/>
        <v>0</v>
      </c>
      <c r="I1236" s="392">
        <f t="shared" si="132"/>
        <v>0</v>
      </c>
      <c r="J1236" s="364" t="str">
        <f t="shared" si="131"/>
        <v>2122–2123</v>
      </c>
      <c r="L1236" s="389"/>
      <c r="N1236" s="387"/>
      <c r="Q1236" s="385"/>
    </row>
    <row r="1237" spans="1:17" ht="20.25" customHeight="1" x14ac:dyDescent="0.2">
      <c r="A1237" s="395">
        <v>81390</v>
      </c>
      <c r="B1237" s="383">
        <f t="shared" si="127"/>
        <v>0</v>
      </c>
      <c r="C1237" s="384"/>
      <c r="D1237" s="392">
        <f t="shared" si="128"/>
        <v>0</v>
      </c>
      <c r="E1237" s="393">
        <f t="shared" si="126"/>
        <v>0</v>
      </c>
      <c r="F1237" s="392">
        <f t="shared" si="129"/>
        <v>0</v>
      </c>
      <c r="G1237" s="392" t="e">
        <f>IF(AND(C1237&lt;&gt;"",SUM(G$33:G1236)&lt;E$24),$E$24/$E$29,0)</f>
        <v>#N/A</v>
      </c>
      <c r="H1237" s="392">
        <f t="shared" si="130"/>
        <v>0</v>
      </c>
      <c r="I1237" s="392">
        <f t="shared" si="132"/>
        <v>0</v>
      </c>
      <c r="J1237" s="364" t="str">
        <f t="shared" si="131"/>
        <v>2122–2123</v>
      </c>
      <c r="L1237" s="389"/>
      <c r="N1237" s="387"/>
      <c r="Q1237" s="385"/>
    </row>
    <row r="1238" spans="1:17" ht="20.25" customHeight="1" x14ac:dyDescent="0.2">
      <c r="A1238" s="395">
        <v>81420</v>
      </c>
      <c r="B1238" s="383">
        <f t="shared" si="127"/>
        <v>0</v>
      </c>
      <c r="C1238" s="384"/>
      <c r="D1238" s="392">
        <f t="shared" si="128"/>
        <v>0</v>
      </c>
      <c r="E1238" s="393">
        <f t="shared" si="126"/>
        <v>0</v>
      </c>
      <c r="F1238" s="392">
        <f t="shared" si="129"/>
        <v>0</v>
      </c>
      <c r="G1238" s="392" t="e">
        <f>IF(AND(C1238&lt;&gt;"",SUM(G$33:G1237)&lt;E$24),$E$24/$E$29,0)</f>
        <v>#N/A</v>
      </c>
      <c r="H1238" s="392">
        <f t="shared" si="130"/>
        <v>0</v>
      </c>
      <c r="I1238" s="392">
        <f t="shared" si="132"/>
        <v>0</v>
      </c>
      <c r="J1238" s="364" t="str">
        <f t="shared" si="131"/>
        <v>2122–2123</v>
      </c>
      <c r="L1238" s="389"/>
      <c r="N1238" s="387"/>
      <c r="Q1238" s="385"/>
    </row>
    <row r="1239" spans="1:17" ht="20.25" customHeight="1" x14ac:dyDescent="0.2">
      <c r="A1239" s="395">
        <v>81451</v>
      </c>
      <c r="B1239" s="383">
        <f t="shared" si="127"/>
        <v>0</v>
      </c>
      <c r="C1239" s="384"/>
      <c r="D1239" s="392">
        <f t="shared" si="128"/>
        <v>0</v>
      </c>
      <c r="E1239" s="393">
        <f t="shared" si="126"/>
        <v>0</v>
      </c>
      <c r="F1239" s="392">
        <f t="shared" si="129"/>
        <v>0</v>
      </c>
      <c r="G1239" s="392" t="e">
        <f>IF(AND(C1239&lt;&gt;"",SUM(G$33:G1238)&lt;E$24),$E$24/$E$29,0)</f>
        <v>#N/A</v>
      </c>
      <c r="H1239" s="392">
        <f t="shared" si="130"/>
        <v>0</v>
      </c>
      <c r="I1239" s="392">
        <f t="shared" si="132"/>
        <v>0</v>
      </c>
      <c r="J1239" s="364" t="str">
        <f t="shared" si="131"/>
        <v>2122–2123</v>
      </c>
      <c r="L1239" s="389"/>
      <c r="N1239" s="387"/>
      <c r="Q1239" s="385"/>
    </row>
    <row r="1240" spans="1:17" ht="20.25" customHeight="1" x14ac:dyDescent="0.2">
      <c r="A1240" s="395">
        <v>81482</v>
      </c>
      <c r="B1240" s="383">
        <f t="shared" si="127"/>
        <v>0</v>
      </c>
      <c r="C1240" s="384"/>
      <c r="D1240" s="392">
        <f t="shared" si="128"/>
        <v>0</v>
      </c>
      <c r="E1240" s="393">
        <f t="shared" si="126"/>
        <v>0</v>
      </c>
      <c r="F1240" s="392">
        <f t="shared" si="129"/>
        <v>0</v>
      </c>
      <c r="G1240" s="392" t="e">
        <f>IF(AND(C1240&lt;&gt;"",SUM(G$33:G1239)&lt;E$24),$E$24/$E$29,0)</f>
        <v>#N/A</v>
      </c>
      <c r="H1240" s="392">
        <f t="shared" si="130"/>
        <v>0</v>
      </c>
      <c r="I1240" s="392">
        <f t="shared" si="132"/>
        <v>0</v>
      </c>
      <c r="J1240" s="364" t="str">
        <f t="shared" si="131"/>
        <v>2122–2123</v>
      </c>
      <c r="L1240" s="389"/>
      <c r="N1240" s="387"/>
      <c r="Q1240" s="385"/>
    </row>
    <row r="1241" spans="1:17" ht="20.25" customHeight="1" x14ac:dyDescent="0.2">
      <c r="A1241" s="395">
        <v>81510</v>
      </c>
      <c r="B1241" s="383">
        <f t="shared" si="127"/>
        <v>0</v>
      </c>
      <c r="C1241" s="384"/>
      <c r="D1241" s="392">
        <f t="shared" si="128"/>
        <v>0</v>
      </c>
      <c r="E1241" s="393">
        <f t="shared" si="126"/>
        <v>0</v>
      </c>
      <c r="F1241" s="392">
        <f t="shared" si="129"/>
        <v>0</v>
      </c>
      <c r="G1241" s="392" t="e">
        <f>IF(AND(C1241&lt;&gt;"",SUM(G$33:G1240)&lt;E$24),$E$24/$E$29,0)</f>
        <v>#N/A</v>
      </c>
      <c r="H1241" s="392">
        <f t="shared" si="130"/>
        <v>0</v>
      </c>
      <c r="I1241" s="392">
        <f t="shared" si="132"/>
        <v>0</v>
      </c>
      <c r="J1241" s="364" t="str">
        <f t="shared" si="131"/>
        <v>2122–2123</v>
      </c>
      <c r="L1241" s="389"/>
      <c r="N1241" s="387"/>
      <c r="Q1241" s="385"/>
    </row>
    <row r="1242" spans="1:17" ht="20.25" customHeight="1" x14ac:dyDescent="0.2">
      <c r="A1242" s="395">
        <v>81541</v>
      </c>
      <c r="B1242" s="383">
        <f t="shared" si="127"/>
        <v>0</v>
      </c>
      <c r="C1242" s="384"/>
      <c r="D1242" s="392">
        <f t="shared" si="128"/>
        <v>0</v>
      </c>
      <c r="E1242" s="393">
        <f t="shared" si="126"/>
        <v>0</v>
      </c>
      <c r="F1242" s="392">
        <f t="shared" si="129"/>
        <v>0</v>
      </c>
      <c r="G1242" s="392" t="e">
        <f>IF(AND(C1242&lt;&gt;"",SUM(G$33:G1241)&lt;E$24),$E$24/$E$29,0)</f>
        <v>#N/A</v>
      </c>
      <c r="H1242" s="392">
        <f t="shared" si="130"/>
        <v>0</v>
      </c>
      <c r="I1242" s="392">
        <f t="shared" si="132"/>
        <v>0</v>
      </c>
      <c r="J1242" s="364" t="str">
        <f t="shared" si="131"/>
        <v>2122–2123</v>
      </c>
      <c r="L1242" s="389"/>
      <c r="N1242" s="387"/>
      <c r="Q1242" s="385"/>
    </row>
    <row r="1243" spans="1:17" ht="20.25" customHeight="1" x14ac:dyDescent="0.2">
      <c r="A1243" s="395">
        <v>81571</v>
      </c>
      <c r="B1243" s="383">
        <f t="shared" si="127"/>
        <v>0</v>
      </c>
      <c r="C1243" s="384"/>
      <c r="D1243" s="392">
        <f t="shared" si="128"/>
        <v>0</v>
      </c>
      <c r="E1243" s="393">
        <f t="shared" si="126"/>
        <v>0</v>
      </c>
      <c r="F1243" s="392">
        <f t="shared" si="129"/>
        <v>0</v>
      </c>
      <c r="G1243" s="392" t="e">
        <f>IF(AND(C1243&lt;&gt;"",SUM(G$33:G1242)&lt;E$24),$E$24/$E$29,0)</f>
        <v>#N/A</v>
      </c>
      <c r="H1243" s="392">
        <f>IF(C1243&lt;&gt;"",G1243+H1242,0)</f>
        <v>0</v>
      </c>
      <c r="I1243" s="392">
        <f t="shared" si="132"/>
        <v>0</v>
      </c>
      <c r="J1243" s="364" t="str">
        <f t="shared" si="131"/>
        <v>2122–2123</v>
      </c>
      <c r="L1243" s="389"/>
      <c r="N1243" s="387"/>
      <c r="Q1243" s="385"/>
    </row>
    <row r="1244" spans="1:17" ht="20.25" customHeight="1" x14ac:dyDescent="0.2">
      <c r="A1244" s="395">
        <v>81602</v>
      </c>
      <c r="B1244" s="383">
        <f t="shared" si="127"/>
        <v>0</v>
      </c>
      <c r="C1244" s="384"/>
      <c r="D1244" s="392">
        <f t="shared" si="128"/>
        <v>0</v>
      </c>
      <c r="E1244" s="393">
        <f t="shared" si="126"/>
        <v>0</v>
      </c>
      <c r="F1244" s="392">
        <f t="shared" si="129"/>
        <v>0</v>
      </c>
      <c r="G1244" s="392" t="e">
        <f>IF(AND(C1244&lt;&gt;"",SUM(G$33:G1243)&lt;E$24),$E$24/$E$29,0)</f>
        <v>#N/A</v>
      </c>
      <c r="H1244" s="392">
        <f>IF(C1244&lt;&gt;"",G1244+H1243,0)</f>
        <v>0</v>
      </c>
      <c r="I1244" s="392">
        <f>IF(C1244&lt;&gt;"",$E$24-H1244,0)</f>
        <v>0</v>
      </c>
      <c r="J1244" s="364" t="str">
        <f t="shared" si="131"/>
        <v>2122–2123</v>
      </c>
      <c r="L1244" s="389"/>
      <c r="N1244" s="387"/>
      <c r="Q1244" s="385"/>
    </row>
    <row r="1245" spans="1:17" ht="20.25" customHeight="1" x14ac:dyDescent="0.2">
      <c r="B1245" s="366"/>
      <c r="C1245" s="366"/>
      <c r="D1245" s="366"/>
      <c r="F1245" s="366"/>
      <c r="G1245" s="366"/>
      <c r="O1245" s="390"/>
    </row>
  </sheetData>
  <sheetProtection algorithmName="SHA-512" hashValue="/Deo0v6gSgkCjwftt4jXo1SurKqVgLXyvD8YBz2SADhYCvHR4cT+3rRtlSviMPEyk23Pj8yuQaaiULlw1nq7UQ==" saltValue="gRC+u4QmVEe5D4/Tn8eMyQ==" spinCount="100000" sheet="1" formatColumns="0" formatRows="0"/>
  <mergeCells count="62">
    <mergeCell ref="A8:D8"/>
    <mergeCell ref="E8:F8"/>
    <mergeCell ref="A1:F1"/>
    <mergeCell ref="G1:H1"/>
    <mergeCell ref="A2:F2"/>
    <mergeCell ref="G2:H2"/>
    <mergeCell ref="A3:F3"/>
    <mergeCell ref="A4:F4"/>
    <mergeCell ref="A5:D5"/>
    <mergeCell ref="E5:F5"/>
    <mergeCell ref="A6:D6"/>
    <mergeCell ref="A7:D7"/>
    <mergeCell ref="E7:F7"/>
    <mergeCell ref="H4:Q4"/>
    <mergeCell ref="H5:I5"/>
    <mergeCell ref="H6:P6"/>
    <mergeCell ref="A9:D9"/>
    <mergeCell ref="E9:F9"/>
    <mergeCell ref="A10:D10"/>
    <mergeCell ref="E10:F10"/>
    <mergeCell ref="A11:D11"/>
    <mergeCell ref="E11:F11"/>
    <mergeCell ref="G16:I16"/>
    <mergeCell ref="A17:D17"/>
    <mergeCell ref="E17:F17"/>
    <mergeCell ref="A12:D12"/>
    <mergeCell ref="E12:F12"/>
    <mergeCell ref="A13:D13"/>
    <mergeCell ref="E13:F13"/>
    <mergeCell ref="A14:D14"/>
    <mergeCell ref="E14:F14"/>
    <mergeCell ref="A22:D22"/>
    <mergeCell ref="E22:F22"/>
    <mergeCell ref="A15:D15"/>
    <mergeCell ref="E15:F15"/>
    <mergeCell ref="A16:D16"/>
    <mergeCell ref="A18:D18"/>
    <mergeCell ref="E18:F18"/>
    <mergeCell ref="A19:D19"/>
    <mergeCell ref="E19:F19"/>
    <mergeCell ref="A20:C21"/>
    <mergeCell ref="H11:P11"/>
    <mergeCell ref="A29:D29"/>
    <mergeCell ref="E29:F29"/>
    <mergeCell ref="A31:I31"/>
    <mergeCell ref="A26:D26"/>
    <mergeCell ref="E26:F26"/>
    <mergeCell ref="A27:D27"/>
    <mergeCell ref="E27:F27"/>
    <mergeCell ref="A28:D28"/>
    <mergeCell ref="E28:F28"/>
    <mergeCell ref="A23:D23"/>
    <mergeCell ref="E23:F23"/>
    <mergeCell ref="A24:D24"/>
    <mergeCell ref="E24:F24"/>
    <mergeCell ref="A25:D25"/>
    <mergeCell ref="E25:F25"/>
    <mergeCell ref="E6:F6"/>
    <mergeCell ref="H7:P7"/>
    <mergeCell ref="H8:P8"/>
    <mergeCell ref="H9:P9"/>
    <mergeCell ref="H10:P10"/>
  </mergeCells>
  <dataValidations count="3">
    <dataValidation operator="lessThan" allowBlank="1" showInputMessage="1" showErrorMessage="1" sqref="R1245:R1048576 R31 A33:A1244 G29:I29 G27:I27 AE3 Q32 E14 E22:E25 E27 E29 G22:I25 E17:E19 G14 S4:S27" xr:uid="{AFA27200-65A8-4843-843D-8B03E266A7FD}"/>
    <dataValidation operator="lessThan" showInputMessage="1" showErrorMessage="1" sqref="C33:C275" xr:uid="{E82D7E1F-5000-43CC-9FE2-6FD21B765CA3}"/>
    <dataValidation type="textLength" operator="lessThan" allowBlank="1" showInputMessage="1" showErrorMessage="1" sqref="E28 G28:I28" xr:uid="{F28705B5-A85B-4975-A35F-A39CF7435C5E}">
      <formula1>0</formula1>
    </dataValidation>
  </dataValidations>
  <pageMargins left="0.7" right="0.7" top="0.75" bottom="0.75" header="0.3" footer="0.3"/>
  <pageSetup scale="57" fitToHeight="0" orientation="portrait" r:id="rId1"/>
  <headerFooter>
    <oddHeader>&amp;C&amp;"arial,Bold"&amp;14GASB 96 
Amortization Schedule</oddHeader>
    <oddFooter>&amp;L&amp;"arial,Regular"&amp;12State Controller's Office&amp;C&amp;"arial,Regular"&amp;12
Example 1 Input&amp;R&amp;"arial,Regular"&amp;12Page &amp;P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D7BFDB1B-F32E-44EC-91A8-8C4EBE4A127A}">
          <x14:formula1>
            <xm:f>'Drop-down Menus'!$D$1:$D$101</xm:f>
          </x14:formula1>
          <xm:sqref>I2 F16</xm:sqref>
        </x14:dataValidation>
        <x14:dataValidation type="list" allowBlank="1" showInputMessage="1" showErrorMessage="1" xr:uid="{C5C46888-6060-4C38-8D41-0FAAACE6F0E2}">
          <x14:formula1>
            <xm:f>'Drop-down Menus'!$E$1:$E$2</xm:f>
          </x14:formula1>
          <xm:sqref>Q6 Q8 Q10</xm:sqref>
        </x14:dataValidation>
        <x14:dataValidation type="list" allowBlank="1" showInputMessage="1" showErrorMessage="1" xr:uid="{EE450DB4-7668-44EB-9419-22AF1E3C4AF6}">
          <x14:formula1>
            <xm:f>'Drop-down Menus'!$A$1:$A$2</xm:f>
          </x14:formula1>
          <xm:sqref>E16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9EED1-71DC-4B66-AF78-32A5FB44D205}">
  <sheetPr>
    <pageSetUpPr fitToPage="1"/>
  </sheetPr>
  <dimension ref="A1:O59"/>
  <sheetViews>
    <sheetView zoomScaleNormal="100" workbookViewId="0">
      <selection activeCell="C5" sqref="C5:G5"/>
    </sheetView>
  </sheetViews>
  <sheetFormatPr defaultColWidth="0" defaultRowHeight="17.25" zeroHeight="1" x14ac:dyDescent="0.3"/>
  <cols>
    <col min="1" max="2" width="7.109375" style="102" customWidth="1"/>
    <col min="3" max="3" width="3.33203125" style="102" customWidth="1"/>
    <col min="4" max="15" width="7.109375" style="102" customWidth="1"/>
    <col min="16" max="16384" width="7.109375" style="102" hidden="1"/>
  </cols>
  <sheetData>
    <row r="1" spans="1:15" x14ac:dyDescent="0.3">
      <c r="A1" s="304" t="s">
        <v>891</v>
      </c>
      <c r="B1" s="305"/>
      <c r="C1" s="305"/>
      <c r="D1" s="305"/>
      <c r="E1" s="305"/>
      <c r="F1" s="306"/>
      <c r="G1" s="306"/>
      <c r="H1" s="306"/>
      <c r="I1" s="306"/>
      <c r="J1" s="306"/>
      <c r="K1" s="306"/>
      <c r="L1" s="306"/>
      <c r="M1" s="306"/>
      <c r="N1" s="306"/>
      <c r="O1" s="306"/>
    </row>
    <row r="2" spans="1:15" x14ac:dyDescent="0.3">
      <c r="A2" s="304" t="s">
        <v>892</v>
      </c>
      <c r="B2" s="305"/>
      <c r="C2" s="305"/>
      <c r="D2" s="305"/>
      <c r="E2" s="305"/>
      <c r="F2" s="306"/>
      <c r="G2" s="306"/>
      <c r="H2" s="306"/>
      <c r="I2" s="306"/>
      <c r="J2" s="306"/>
      <c r="K2" s="306"/>
      <c r="L2" s="306"/>
      <c r="M2" s="306"/>
      <c r="N2" s="306"/>
      <c r="O2" s="306"/>
    </row>
    <row r="3" spans="1:15" x14ac:dyDescent="0.3">
      <c r="A3" s="304" t="str">
        <f>+Overview!A4</f>
        <v>FY2025</v>
      </c>
      <c r="B3" s="305"/>
      <c r="C3" s="305"/>
      <c r="D3" s="305"/>
      <c r="E3" s="305"/>
      <c r="F3" s="306"/>
      <c r="G3" s="306"/>
      <c r="H3" s="306"/>
      <c r="I3" s="306"/>
      <c r="J3" s="306"/>
      <c r="K3" s="306"/>
      <c r="L3" s="306"/>
      <c r="M3" s="306"/>
      <c r="N3" s="306"/>
      <c r="O3" s="306"/>
    </row>
    <row r="4" spans="1:15" ht="18" thickBot="1" x14ac:dyDescent="0.35">
      <c r="A4" s="304"/>
      <c r="B4" s="305"/>
      <c r="C4" s="305"/>
      <c r="D4" s="305"/>
      <c r="E4" s="305"/>
      <c r="F4" s="306"/>
      <c r="G4" s="306"/>
      <c r="H4" s="306"/>
      <c r="I4" s="306"/>
      <c r="J4" s="635"/>
      <c r="K4" s="635"/>
      <c r="L4" s="635"/>
      <c r="M4" s="635"/>
      <c r="N4" s="306"/>
      <c r="O4" s="306"/>
    </row>
    <row r="5" spans="1:15" ht="18" thickBot="1" x14ac:dyDescent="0.35">
      <c r="A5" s="630" t="s">
        <v>893</v>
      </c>
      <c r="B5" s="631"/>
      <c r="C5" s="632"/>
      <c r="D5" s="633"/>
      <c r="E5" s="633"/>
      <c r="F5" s="633"/>
      <c r="G5" s="634"/>
      <c r="H5" s="306"/>
      <c r="I5" s="306"/>
      <c r="J5" s="635"/>
      <c r="K5" s="635"/>
      <c r="L5" s="635"/>
      <c r="M5" s="635"/>
      <c r="N5" s="306"/>
      <c r="O5" s="306"/>
    </row>
    <row r="6" spans="1:15" ht="18" thickBot="1" x14ac:dyDescent="0.35">
      <c r="A6" s="307" t="s">
        <v>24</v>
      </c>
      <c r="B6" s="308"/>
      <c r="C6" s="627"/>
      <c r="D6" s="628"/>
      <c r="E6" s="628"/>
      <c r="F6" s="628"/>
      <c r="G6" s="629"/>
      <c r="H6" s="306"/>
      <c r="I6" s="306"/>
      <c r="J6" s="306"/>
      <c r="K6" s="306"/>
      <c r="L6" s="306"/>
      <c r="M6" s="306"/>
      <c r="N6" s="306"/>
      <c r="O6" s="306"/>
    </row>
    <row r="7" spans="1:15" ht="18" thickBot="1" x14ac:dyDescent="0.35">
      <c r="A7" s="307" t="s">
        <v>25</v>
      </c>
      <c r="B7" s="308"/>
      <c r="C7" s="632"/>
      <c r="D7" s="633"/>
      <c r="E7" s="633"/>
      <c r="F7" s="633"/>
      <c r="G7" s="634"/>
      <c r="H7" s="306"/>
      <c r="I7" s="306"/>
      <c r="J7" s="306"/>
      <c r="K7" s="306"/>
      <c r="L7" s="306"/>
      <c r="M7" s="306"/>
      <c r="N7" s="306"/>
      <c r="O7" s="306"/>
    </row>
    <row r="8" spans="1:15" ht="6" customHeight="1" x14ac:dyDescent="0.3">
      <c r="A8" s="306"/>
      <c r="B8" s="306"/>
      <c r="C8" s="306"/>
      <c r="D8" s="306"/>
      <c r="E8" s="306"/>
      <c r="F8" s="306"/>
      <c r="G8" s="306"/>
      <c r="H8" s="306"/>
      <c r="I8" s="306"/>
      <c r="J8" s="306"/>
      <c r="K8" s="306"/>
      <c r="L8" s="306"/>
      <c r="M8" s="306"/>
      <c r="N8" s="306"/>
      <c r="O8" s="306"/>
    </row>
    <row r="9" spans="1:15" x14ac:dyDescent="0.3">
      <c r="A9" s="309" t="s">
        <v>894</v>
      </c>
      <c r="B9" s="310"/>
      <c r="C9" s="310"/>
      <c r="D9" s="310"/>
      <c r="E9" s="310"/>
      <c r="F9" s="310"/>
      <c r="G9" s="310"/>
      <c r="H9" s="310"/>
      <c r="I9" s="310"/>
      <c r="J9" s="310"/>
      <c r="K9" s="310"/>
      <c r="L9" s="310"/>
      <c r="M9" s="310"/>
      <c r="N9" s="310"/>
      <c r="O9" s="310"/>
    </row>
    <row r="10" spans="1:15" ht="14.45" customHeight="1" x14ac:dyDescent="0.3">
      <c r="A10" s="636" t="s">
        <v>900</v>
      </c>
      <c r="B10" s="636"/>
      <c r="C10" s="636"/>
      <c r="D10" s="636"/>
      <c r="E10" s="636"/>
      <c r="F10" s="636"/>
      <c r="G10" s="636"/>
      <c r="H10" s="636"/>
      <c r="I10" s="636"/>
      <c r="J10" s="636"/>
      <c r="K10" s="636"/>
      <c r="L10" s="636"/>
      <c r="M10" s="636"/>
      <c r="N10" s="636"/>
      <c r="O10" s="636"/>
    </row>
    <row r="11" spans="1:15" x14ac:dyDescent="0.3">
      <c r="A11" s="636"/>
      <c r="B11" s="636"/>
      <c r="C11" s="636"/>
      <c r="D11" s="636"/>
      <c r="E11" s="636"/>
      <c r="F11" s="636"/>
      <c r="G11" s="636"/>
      <c r="H11" s="636"/>
      <c r="I11" s="636"/>
      <c r="J11" s="636"/>
      <c r="K11" s="636"/>
      <c r="L11" s="636"/>
      <c r="M11" s="636"/>
      <c r="N11" s="636"/>
      <c r="O11" s="636"/>
    </row>
    <row r="12" spans="1:15" ht="21.6" customHeight="1" x14ac:dyDescent="0.3">
      <c r="A12" s="636"/>
      <c r="B12" s="636"/>
      <c r="C12" s="636"/>
      <c r="D12" s="636"/>
      <c r="E12" s="636"/>
      <c r="F12" s="636"/>
      <c r="G12" s="636"/>
      <c r="H12" s="636"/>
      <c r="I12" s="636"/>
      <c r="J12" s="636"/>
      <c r="K12" s="636"/>
      <c r="L12" s="636"/>
      <c r="M12" s="636"/>
      <c r="N12" s="636"/>
      <c r="O12" s="636"/>
    </row>
    <row r="13" spans="1:15" ht="14.45" customHeight="1" x14ac:dyDescent="0.3">
      <c r="A13" s="311"/>
      <c r="B13" s="311"/>
      <c r="C13" s="311"/>
      <c r="D13" s="311"/>
      <c r="E13" s="311"/>
      <c r="F13" s="311"/>
      <c r="G13" s="311"/>
      <c r="H13" s="311"/>
      <c r="I13" s="311"/>
      <c r="J13" s="311"/>
      <c r="K13" s="311"/>
      <c r="L13" s="311"/>
      <c r="M13" s="311"/>
      <c r="N13" s="311"/>
      <c r="O13" s="306"/>
    </row>
    <row r="14" spans="1:15" x14ac:dyDescent="0.3">
      <c r="A14" s="309" t="s">
        <v>895</v>
      </c>
      <c r="B14" s="310"/>
      <c r="C14" s="310"/>
      <c r="D14" s="310"/>
      <c r="E14" s="310"/>
      <c r="F14" s="310"/>
      <c r="G14" s="310"/>
      <c r="H14" s="310"/>
      <c r="I14" s="310"/>
      <c r="J14" s="310"/>
      <c r="K14" s="310"/>
      <c r="L14" s="310"/>
      <c r="M14" s="310"/>
      <c r="N14" s="310"/>
      <c r="O14" s="310"/>
    </row>
    <row r="15" spans="1:15" ht="18" thickBot="1" x14ac:dyDescent="0.35">
      <c r="A15" s="306"/>
      <c r="B15" s="312" t="s">
        <v>0</v>
      </c>
      <c r="C15" s="313"/>
      <c r="D15" s="312" t="s">
        <v>22</v>
      </c>
      <c r="E15" s="306"/>
      <c r="F15" s="306"/>
      <c r="G15" s="306"/>
      <c r="H15" s="306"/>
      <c r="I15" s="306"/>
      <c r="J15" s="306"/>
      <c r="K15" s="306"/>
      <c r="L15" s="306"/>
      <c r="M15" s="306"/>
      <c r="N15" s="306"/>
      <c r="O15" s="306"/>
    </row>
    <row r="16" spans="1:15" ht="18" customHeight="1" thickBot="1" x14ac:dyDescent="0.35">
      <c r="A16" s="306"/>
      <c r="B16" s="250"/>
      <c r="C16" s="313"/>
      <c r="D16" s="250"/>
      <c r="E16" s="635" t="s">
        <v>1207</v>
      </c>
      <c r="F16" s="635"/>
      <c r="G16" s="635"/>
      <c r="H16" s="635"/>
      <c r="I16" s="635"/>
      <c r="J16" s="635"/>
      <c r="K16" s="635"/>
      <c r="L16" s="635"/>
      <c r="M16" s="635"/>
      <c r="N16" s="635"/>
      <c r="O16" s="635"/>
    </row>
    <row r="17" spans="1:15" x14ac:dyDescent="0.3">
      <c r="A17" s="306"/>
      <c r="B17" s="313"/>
      <c r="C17" s="313"/>
      <c r="D17" s="313"/>
      <c r="E17" s="635"/>
      <c r="F17" s="635"/>
      <c r="G17" s="635"/>
      <c r="H17" s="635"/>
      <c r="I17" s="635"/>
      <c r="J17" s="635"/>
      <c r="K17" s="635"/>
      <c r="L17" s="635"/>
      <c r="M17" s="635"/>
      <c r="N17" s="635"/>
      <c r="O17" s="635"/>
    </row>
    <row r="18" spans="1:15" ht="18" thickBot="1" x14ac:dyDescent="0.35">
      <c r="A18" s="306"/>
      <c r="B18" s="306"/>
      <c r="C18" s="313"/>
      <c r="D18" s="306"/>
      <c r="E18" s="306"/>
      <c r="F18" s="306"/>
      <c r="G18" s="306"/>
      <c r="H18" s="306"/>
      <c r="I18" s="306"/>
      <c r="J18" s="306"/>
      <c r="K18" s="306"/>
      <c r="L18" s="306"/>
      <c r="M18" s="306"/>
      <c r="N18" s="306"/>
      <c r="O18" s="306"/>
    </row>
    <row r="19" spans="1:15" ht="18" thickBot="1" x14ac:dyDescent="0.35">
      <c r="A19" s="306"/>
      <c r="B19" s="250"/>
      <c r="C19" s="313"/>
      <c r="D19" s="250"/>
      <c r="E19" s="635" t="s">
        <v>1208</v>
      </c>
      <c r="F19" s="635"/>
      <c r="G19" s="635"/>
      <c r="H19" s="635"/>
      <c r="I19" s="635"/>
      <c r="J19" s="635"/>
      <c r="K19" s="635"/>
      <c r="L19" s="635"/>
      <c r="M19" s="635"/>
      <c r="N19" s="635"/>
      <c r="O19" s="635"/>
    </row>
    <row r="20" spans="1:15" x14ac:dyDescent="0.3">
      <c r="A20" s="306"/>
      <c r="B20" s="306"/>
      <c r="C20" s="313"/>
      <c r="D20" s="306"/>
      <c r="E20" s="635"/>
      <c r="F20" s="635"/>
      <c r="G20" s="635"/>
      <c r="H20" s="635"/>
      <c r="I20" s="635"/>
      <c r="J20" s="635"/>
      <c r="K20" s="635"/>
      <c r="L20" s="635"/>
      <c r="M20" s="635"/>
      <c r="N20" s="635"/>
      <c r="O20" s="635"/>
    </row>
    <row r="21" spans="1:15" ht="18" thickBot="1" x14ac:dyDescent="0.35">
      <c r="A21" s="306"/>
      <c r="B21" s="306"/>
      <c r="C21" s="313"/>
      <c r="D21" s="306"/>
      <c r="E21" s="306"/>
      <c r="F21" s="306"/>
      <c r="G21" s="306"/>
      <c r="H21" s="306"/>
      <c r="I21" s="306"/>
      <c r="J21" s="306"/>
      <c r="K21" s="306"/>
      <c r="L21" s="306"/>
      <c r="M21" s="306"/>
      <c r="N21" s="306"/>
      <c r="O21" s="306"/>
    </row>
    <row r="22" spans="1:15" ht="18" thickBot="1" x14ac:dyDescent="0.35">
      <c r="A22" s="306"/>
      <c r="B22" s="250"/>
      <c r="C22" s="313"/>
      <c r="D22" s="250"/>
      <c r="E22" s="635" t="s">
        <v>1224</v>
      </c>
      <c r="F22" s="635"/>
      <c r="G22" s="635"/>
      <c r="H22" s="635"/>
      <c r="I22" s="635"/>
      <c r="J22" s="635"/>
      <c r="K22" s="635"/>
      <c r="L22" s="635"/>
      <c r="M22" s="635"/>
      <c r="N22" s="635"/>
      <c r="O22" s="635"/>
    </row>
    <row r="23" spans="1:15" x14ac:dyDescent="0.3">
      <c r="A23" s="306"/>
      <c r="B23" s="313"/>
      <c r="C23" s="313"/>
      <c r="D23" s="313"/>
      <c r="E23" s="635"/>
      <c r="F23" s="635"/>
      <c r="G23" s="635"/>
      <c r="H23" s="635"/>
      <c r="I23" s="635"/>
      <c r="J23" s="635"/>
      <c r="K23" s="635"/>
      <c r="L23" s="635"/>
      <c r="M23" s="635"/>
      <c r="N23" s="635"/>
      <c r="O23" s="635"/>
    </row>
    <row r="24" spans="1:15" ht="18" thickBot="1" x14ac:dyDescent="0.35">
      <c r="A24" s="306"/>
      <c r="B24" s="306"/>
      <c r="C24" s="313"/>
      <c r="D24" s="306"/>
      <c r="E24" s="306"/>
      <c r="F24" s="306"/>
      <c r="G24" s="306"/>
      <c r="H24" s="306"/>
      <c r="I24" s="306"/>
      <c r="J24" s="306"/>
      <c r="K24" s="306"/>
      <c r="L24" s="306"/>
      <c r="M24" s="306"/>
      <c r="N24" s="306"/>
      <c r="O24" s="306"/>
    </row>
    <row r="25" spans="1:15" ht="18" thickBot="1" x14ac:dyDescent="0.35">
      <c r="A25" s="306"/>
      <c r="B25" s="250"/>
      <c r="C25" s="313"/>
      <c r="D25" s="250"/>
      <c r="E25" s="635" t="s">
        <v>1280</v>
      </c>
      <c r="F25" s="635"/>
      <c r="G25" s="635"/>
      <c r="H25" s="635"/>
      <c r="I25" s="635"/>
      <c r="J25" s="635"/>
      <c r="K25" s="635"/>
      <c r="L25" s="635"/>
      <c r="M25" s="635"/>
      <c r="N25" s="635"/>
      <c r="O25" s="635"/>
    </row>
    <row r="26" spans="1:15" x14ac:dyDescent="0.3">
      <c r="A26" s="306"/>
      <c r="B26" s="313"/>
      <c r="C26" s="313"/>
      <c r="D26" s="313"/>
      <c r="E26" s="635"/>
      <c r="F26" s="635"/>
      <c r="G26" s="635"/>
      <c r="H26" s="635"/>
      <c r="I26" s="635"/>
      <c r="J26" s="635"/>
      <c r="K26" s="635"/>
      <c r="L26" s="635"/>
      <c r="M26" s="635"/>
      <c r="N26" s="635"/>
      <c r="O26" s="635"/>
    </row>
    <row r="27" spans="1:15" ht="18" thickBot="1" x14ac:dyDescent="0.35">
      <c r="A27" s="306"/>
      <c r="B27" s="306"/>
      <c r="C27" s="313"/>
      <c r="D27" s="306"/>
      <c r="E27" s="306"/>
      <c r="F27" s="306"/>
      <c r="G27" s="306"/>
      <c r="H27" s="306"/>
      <c r="I27" s="306"/>
      <c r="J27" s="306"/>
      <c r="K27" s="306"/>
      <c r="L27" s="306"/>
      <c r="M27" s="306"/>
      <c r="N27" s="306"/>
      <c r="O27" s="306"/>
    </row>
    <row r="28" spans="1:15" ht="18" thickBot="1" x14ac:dyDescent="0.35">
      <c r="A28" s="306"/>
      <c r="B28" s="250"/>
      <c r="C28" s="313"/>
      <c r="D28" s="250"/>
      <c r="E28" s="635" t="s">
        <v>1225</v>
      </c>
      <c r="F28" s="635"/>
      <c r="G28" s="635"/>
      <c r="H28" s="635"/>
      <c r="I28" s="635"/>
      <c r="J28" s="635"/>
      <c r="K28" s="635"/>
      <c r="L28" s="635"/>
      <c r="M28" s="635"/>
      <c r="N28" s="635"/>
      <c r="O28" s="635"/>
    </row>
    <row r="29" spans="1:15" x14ac:dyDescent="0.3">
      <c r="A29" s="306"/>
      <c r="B29" s="313"/>
      <c r="C29" s="313"/>
      <c r="D29" s="313"/>
      <c r="E29" s="635"/>
      <c r="F29" s="635"/>
      <c r="G29" s="635"/>
      <c r="H29" s="635"/>
      <c r="I29" s="635"/>
      <c r="J29" s="635"/>
      <c r="K29" s="635"/>
      <c r="L29" s="635"/>
      <c r="M29" s="635"/>
      <c r="N29" s="635"/>
      <c r="O29" s="635"/>
    </row>
    <row r="30" spans="1:15" x14ac:dyDescent="0.3">
      <c r="A30" s="306"/>
      <c r="B30" s="313"/>
      <c r="C30" s="313"/>
      <c r="D30" s="313"/>
      <c r="E30" s="635"/>
      <c r="F30" s="635"/>
      <c r="G30" s="635"/>
      <c r="H30" s="635"/>
      <c r="I30" s="635"/>
      <c r="J30" s="635"/>
      <c r="K30" s="635"/>
      <c r="L30" s="635"/>
      <c r="M30" s="635"/>
      <c r="N30" s="635"/>
      <c r="O30" s="635"/>
    </row>
    <row r="31" spans="1:15" x14ac:dyDescent="0.3">
      <c r="A31" s="306"/>
      <c r="B31" s="313"/>
      <c r="C31" s="313"/>
      <c r="D31" s="313"/>
      <c r="E31" s="635"/>
      <c r="F31" s="635"/>
      <c r="G31" s="635"/>
      <c r="H31" s="635"/>
      <c r="I31" s="635"/>
      <c r="J31" s="635"/>
      <c r="K31" s="635"/>
      <c r="L31" s="635"/>
      <c r="M31" s="635"/>
      <c r="N31" s="635"/>
      <c r="O31" s="635"/>
    </row>
    <row r="32" spans="1:15" x14ac:dyDescent="0.3">
      <c r="A32" s="306"/>
      <c r="B32" s="313"/>
      <c r="C32" s="313"/>
      <c r="D32" s="313"/>
      <c r="E32" s="635"/>
      <c r="F32" s="635"/>
      <c r="G32" s="635"/>
      <c r="H32" s="635"/>
      <c r="I32" s="635"/>
      <c r="J32" s="635"/>
      <c r="K32" s="635"/>
      <c r="L32" s="635"/>
      <c r="M32" s="635"/>
      <c r="N32" s="635"/>
      <c r="O32" s="635"/>
    </row>
    <row r="33" spans="1:15" ht="18" thickBot="1" x14ac:dyDescent="0.35">
      <c r="A33" s="306"/>
      <c r="B33" s="306"/>
      <c r="C33" s="313"/>
      <c r="D33" s="306"/>
      <c r="E33" s="314"/>
      <c r="F33" s="314"/>
      <c r="G33" s="314"/>
      <c r="H33" s="314"/>
      <c r="I33" s="314"/>
      <c r="J33" s="314"/>
      <c r="K33" s="314"/>
      <c r="L33" s="314"/>
      <c r="M33" s="314"/>
      <c r="N33" s="314"/>
      <c r="O33" s="314"/>
    </row>
    <row r="34" spans="1:15" ht="18" thickBot="1" x14ac:dyDescent="0.35">
      <c r="A34" s="306"/>
      <c r="B34" s="250"/>
      <c r="C34" s="313"/>
      <c r="D34" s="250"/>
      <c r="E34" s="635" t="s">
        <v>1227</v>
      </c>
      <c r="F34" s="635"/>
      <c r="G34" s="635"/>
      <c r="H34" s="635"/>
      <c r="I34" s="635"/>
      <c r="J34" s="635"/>
      <c r="K34" s="635"/>
      <c r="L34" s="635"/>
      <c r="M34" s="635"/>
      <c r="N34" s="635"/>
      <c r="O34" s="635"/>
    </row>
    <row r="35" spans="1:15" x14ac:dyDescent="0.3">
      <c r="A35" s="306"/>
      <c r="B35" s="313"/>
      <c r="C35" s="313"/>
      <c r="D35" s="313"/>
      <c r="E35" s="635"/>
      <c r="F35" s="635"/>
      <c r="G35" s="635"/>
      <c r="H35" s="635"/>
      <c r="I35" s="635"/>
      <c r="J35" s="635"/>
      <c r="K35" s="635"/>
      <c r="L35" s="635"/>
      <c r="M35" s="635"/>
      <c r="N35" s="635"/>
      <c r="O35" s="635"/>
    </row>
    <row r="36" spans="1:15" x14ac:dyDescent="0.3">
      <c r="A36" s="306"/>
      <c r="B36" s="313"/>
      <c r="C36" s="313"/>
      <c r="D36" s="313"/>
      <c r="E36" s="635"/>
      <c r="F36" s="635"/>
      <c r="G36" s="635"/>
      <c r="H36" s="635"/>
      <c r="I36" s="635"/>
      <c r="J36" s="635"/>
      <c r="K36" s="635"/>
      <c r="L36" s="635"/>
      <c r="M36" s="635"/>
      <c r="N36" s="635"/>
      <c r="O36" s="635"/>
    </row>
    <row r="37" spans="1:15" x14ac:dyDescent="0.3">
      <c r="A37" s="306"/>
      <c r="B37" s="313"/>
      <c r="C37" s="313"/>
      <c r="D37" s="313"/>
      <c r="E37" s="635"/>
      <c r="F37" s="635"/>
      <c r="G37" s="635"/>
      <c r="H37" s="635"/>
      <c r="I37" s="635"/>
      <c r="J37" s="635"/>
      <c r="K37" s="635"/>
      <c r="L37" s="635"/>
      <c r="M37" s="635"/>
      <c r="N37" s="635"/>
      <c r="O37" s="635"/>
    </row>
    <row r="38" spans="1:15" x14ac:dyDescent="0.3">
      <c r="A38" s="306"/>
      <c r="B38" s="306"/>
      <c r="C38" s="306"/>
      <c r="D38" s="306"/>
      <c r="E38" s="314"/>
      <c r="F38" s="314"/>
      <c r="G38" s="314"/>
      <c r="H38" s="314"/>
      <c r="I38" s="314"/>
      <c r="J38" s="314"/>
      <c r="K38" s="314"/>
      <c r="L38" s="314"/>
      <c r="M38" s="314"/>
      <c r="N38" s="314"/>
      <c r="O38" s="314"/>
    </row>
    <row r="39" spans="1:15" x14ac:dyDescent="0.3">
      <c r="A39" s="309" t="s">
        <v>908</v>
      </c>
      <c r="B39" s="310"/>
      <c r="C39" s="310"/>
      <c r="D39" s="310"/>
      <c r="E39" s="310"/>
      <c r="F39" s="310"/>
      <c r="G39" s="310"/>
      <c r="H39" s="310"/>
      <c r="I39" s="310"/>
      <c r="J39" s="310"/>
      <c r="K39" s="310"/>
      <c r="L39" s="310"/>
      <c r="M39" s="310"/>
      <c r="N39" s="310"/>
      <c r="O39" s="310"/>
    </row>
    <row r="40" spans="1:15" ht="17.45" customHeight="1" x14ac:dyDescent="0.3">
      <c r="A40" s="636" t="str">
        <f>"I hereby certify, to the best of my knowledge, the items reported in the "&amp;A3&amp; " GASB 96 SBITA Agency Workbook are complete and accurate."</f>
        <v>I hereby certify, to the best of my knowledge, the items reported in the FY2025 GASB 96 SBITA Agency Workbook are complete and accurate.</v>
      </c>
      <c r="B40" s="636"/>
      <c r="C40" s="636"/>
      <c r="D40" s="636"/>
      <c r="E40" s="636"/>
      <c r="F40" s="636"/>
      <c r="G40" s="636"/>
      <c r="H40" s="636"/>
      <c r="I40" s="636"/>
      <c r="J40" s="636"/>
      <c r="K40" s="636"/>
      <c r="L40" s="636"/>
      <c r="M40" s="636"/>
      <c r="N40" s="636"/>
      <c r="O40" s="636"/>
    </row>
    <row r="41" spans="1:15" x14ac:dyDescent="0.3">
      <c r="A41" s="636"/>
      <c r="B41" s="636"/>
      <c r="C41" s="636"/>
      <c r="D41" s="636"/>
      <c r="E41" s="636"/>
      <c r="F41" s="636"/>
      <c r="G41" s="636"/>
      <c r="H41" s="636"/>
      <c r="I41" s="636"/>
      <c r="J41" s="636"/>
      <c r="K41" s="636"/>
      <c r="L41" s="636"/>
      <c r="M41" s="636"/>
      <c r="N41" s="636"/>
      <c r="O41" s="636"/>
    </row>
    <row r="42" spans="1:15" x14ac:dyDescent="0.3">
      <c r="A42" s="305"/>
      <c r="B42" s="637"/>
      <c r="C42" s="637"/>
      <c r="D42" s="637"/>
      <c r="E42" s="637"/>
      <c r="F42" s="637"/>
      <c r="G42" s="637"/>
      <c r="H42" s="637"/>
      <c r="I42" s="305"/>
      <c r="J42" s="638"/>
      <c r="K42" s="638"/>
      <c r="L42" s="638"/>
      <c r="M42" s="638"/>
      <c r="N42" s="638"/>
      <c r="O42" s="305"/>
    </row>
    <row r="43" spans="1:15" x14ac:dyDescent="0.3">
      <c r="A43" s="305"/>
      <c r="B43" s="305" t="s">
        <v>896</v>
      </c>
      <c r="C43" s="305"/>
      <c r="D43" s="305"/>
      <c r="E43" s="305"/>
      <c r="F43" s="305"/>
      <c r="G43" s="305"/>
      <c r="H43" s="305"/>
      <c r="I43" s="305"/>
      <c r="J43" s="305" t="s">
        <v>897</v>
      </c>
      <c r="K43" s="305"/>
      <c r="L43" s="305"/>
      <c r="M43" s="305"/>
      <c r="N43" s="305"/>
      <c r="O43" s="305"/>
    </row>
    <row r="44" spans="1:15" x14ac:dyDescent="0.3">
      <c r="A44" s="305"/>
      <c r="B44" s="305"/>
      <c r="C44" s="305"/>
      <c r="D44" s="305"/>
      <c r="E44" s="305"/>
      <c r="F44" s="305"/>
      <c r="G44" s="305"/>
      <c r="H44" s="305"/>
      <c r="I44" s="305"/>
      <c r="J44" s="305"/>
      <c r="K44" s="305"/>
      <c r="L44" s="305"/>
      <c r="M44" s="305"/>
      <c r="N44" s="305"/>
      <c r="O44" s="305"/>
    </row>
    <row r="45" spans="1:15" x14ac:dyDescent="0.3">
      <c r="A45" s="305"/>
      <c r="B45" s="637"/>
      <c r="C45" s="637"/>
      <c r="D45" s="637"/>
      <c r="E45" s="637"/>
      <c r="F45" s="637"/>
      <c r="G45" s="637"/>
      <c r="H45" s="637"/>
      <c r="I45" s="305"/>
      <c r="J45" s="637"/>
      <c r="K45" s="637"/>
      <c r="L45" s="637"/>
      <c r="M45" s="637"/>
      <c r="N45" s="637"/>
      <c r="O45" s="305"/>
    </row>
    <row r="46" spans="1:15" x14ac:dyDescent="0.3">
      <c r="A46" s="305"/>
      <c r="B46" s="305" t="s">
        <v>901</v>
      </c>
      <c r="C46" s="305"/>
      <c r="D46" s="305"/>
      <c r="E46" s="305"/>
      <c r="F46" s="305"/>
      <c r="G46" s="305"/>
      <c r="H46" s="305"/>
      <c r="I46" s="305"/>
      <c r="J46" s="305" t="s">
        <v>902</v>
      </c>
      <c r="K46" s="305"/>
      <c r="L46" s="305"/>
      <c r="M46" s="305"/>
      <c r="N46" s="305"/>
      <c r="O46" s="305"/>
    </row>
    <row r="47" spans="1:15" x14ac:dyDescent="0.3">
      <c r="A47" s="305"/>
      <c r="B47" s="305"/>
      <c r="C47" s="305"/>
      <c r="D47" s="305"/>
      <c r="E47" s="305"/>
      <c r="F47" s="305"/>
      <c r="G47" s="305"/>
      <c r="H47" s="305"/>
      <c r="I47" s="305"/>
      <c r="J47" s="305"/>
      <c r="K47" s="305"/>
      <c r="L47" s="305"/>
      <c r="M47" s="305"/>
      <c r="N47" s="305"/>
      <c r="O47" s="305"/>
    </row>
    <row r="48" spans="1:15" x14ac:dyDescent="0.3">
      <c r="A48" s="309" t="s">
        <v>909</v>
      </c>
      <c r="B48" s="310"/>
      <c r="C48" s="310"/>
      <c r="D48" s="310"/>
      <c r="E48" s="310"/>
      <c r="F48" s="310"/>
      <c r="G48" s="310"/>
      <c r="H48" s="310"/>
      <c r="I48" s="310"/>
      <c r="J48" s="310"/>
      <c r="K48" s="310"/>
      <c r="L48" s="310"/>
      <c r="M48" s="310"/>
      <c r="N48" s="310"/>
      <c r="O48" s="310"/>
    </row>
    <row r="49" spans="1:15" ht="17.45" customHeight="1" x14ac:dyDescent="0.3">
      <c r="A49" s="636" t="str">
        <f>"I hereby certify that I have reviewed the GASB 96 information reported in the "&amp;A3&amp;" GASB 96 SBITA Agency Workbook, and to the best of my knowledge, the items reported are complete and accurate."</f>
        <v>I hereby certify that I have reviewed the GASB 96 information reported in the FY2025 GASB 96 SBITA Agency Workbook, and to the best of my knowledge, the items reported are complete and accurate.</v>
      </c>
      <c r="B49" s="636"/>
      <c r="C49" s="636"/>
      <c r="D49" s="636"/>
      <c r="E49" s="636"/>
      <c r="F49" s="636"/>
      <c r="G49" s="636"/>
      <c r="H49" s="636"/>
      <c r="I49" s="636"/>
      <c r="J49" s="636"/>
      <c r="K49" s="636"/>
      <c r="L49" s="636"/>
      <c r="M49" s="636"/>
      <c r="N49" s="636"/>
      <c r="O49" s="636"/>
    </row>
    <row r="50" spans="1:15" x14ac:dyDescent="0.3">
      <c r="A50" s="636"/>
      <c r="B50" s="636"/>
      <c r="C50" s="636"/>
      <c r="D50" s="636"/>
      <c r="E50" s="636"/>
      <c r="F50" s="636"/>
      <c r="G50" s="636"/>
      <c r="H50" s="636"/>
      <c r="I50" s="636"/>
      <c r="J50" s="636"/>
      <c r="K50" s="636"/>
      <c r="L50" s="636"/>
      <c r="M50" s="636"/>
      <c r="N50" s="636"/>
      <c r="O50" s="636"/>
    </row>
    <row r="51" spans="1:15" x14ac:dyDescent="0.3">
      <c r="A51" s="305"/>
      <c r="B51" s="637"/>
      <c r="C51" s="637"/>
      <c r="D51" s="637"/>
      <c r="E51" s="637"/>
      <c r="F51" s="637"/>
      <c r="G51" s="637"/>
      <c r="H51" s="637"/>
      <c r="I51" s="305"/>
      <c r="J51" s="638"/>
      <c r="K51" s="638"/>
      <c r="L51" s="638"/>
      <c r="M51" s="638"/>
      <c r="N51" s="638"/>
      <c r="O51" s="305"/>
    </row>
    <row r="52" spans="1:15" x14ac:dyDescent="0.3">
      <c r="A52" s="305"/>
      <c r="B52" s="305" t="s">
        <v>903</v>
      </c>
      <c r="C52" s="305"/>
      <c r="D52" s="305"/>
      <c r="E52" s="305"/>
      <c r="F52" s="305"/>
      <c r="G52" s="305"/>
      <c r="H52" s="305"/>
      <c r="I52" s="305"/>
      <c r="J52" s="305" t="s">
        <v>897</v>
      </c>
      <c r="K52" s="305"/>
      <c r="L52" s="305"/>
      <c r="M52" s="305"/>
      <c r="N52" s="305"/>
      <c r="O52" s="305"/>
    </row>
    <row r="53" spans="1:15" x14ac:dyDescent="0.3">
      <c r="A53" s="305"/>
      <c r="B53" s="305"/>
      <c r="C53" s="305"/>
      <c r="D53" s="305"/>
      <c r="E53" s="305"/>
      <c r="F53" s="305"/>
      <c r="G53" s="305"/>
      <c r="H53" s="305"/>
      <c r="I53" s="305"/>
      <c r="J53" s="305"/>
      <c r="K53" s="305"/>
      <c r="L53" s="305"/>
      <c r="M53" s="305"/>
      <c r="N53" s="305"/>
      <c r="O53" s="305"/>
    </row>
    <row r="54" spans="1:15" x14ac:dyDescent="0.3">
      <c r="A54" s="305"/>
      <c r="B54" s="637"/>
      <c r="C54" s="637"/>
      <c r="D54" s="637"/>
      <c r="E54" s="637"/>
      <c r="F54" s="637"/>
      <c r="G54" s="637"/>
      <c r="H54" s="637"/>
      <c r="I54" s="305"/>
      <c r="J54" s="637"/>
      <c r="K54" s="637"/>
      <c r="L54" s="637"/>
      <c r="M54" s="637"/>
      <c r="N54" s="637"/>
      <c r="O54" s="305"/>
    </row>
    <row r="55" spans="1:15" x14ac:dyDescent="0.3">
      <c r="A55" s="305"/>
      <c r="B55" s="305" t="s">
        <v>904</v>
      </c>
      <c r="C55" s="305"/>
      <c r="D55" s="305"/>
      <c r="E55" s="305"/>
      <c r="F55" s="305"/>
      <c r="G55" s="305"/>
      <c r="H55" s="305"/>
      <c r="I55" s="305"/>
      <c r="J55" s="305" t="s">
        <v>905</v>
      </c>
      <c r="K55" s="305"/>
      <c r="L55" s="305"/>
      <c r="M55" s="305"/>
      <c r="N55" s="305"/>
      <c r="O55" s="305"/>
    </row>
    <row r="56" spans="1:15" x14ac:dyDescent="0.3">
      <c r="A56" s="305"/>
      <c r="B56" s="305"/>
      <c r="C56" s="305"/>
      <c r="D56" s="305"/>
      <c r="E56" s="305"/>
      <c r="F56" s="305"/>
      <c r="G56" s="305"/>
      <c r="H56" s="305"/>
      <c r="I56" s="305"/>
      <c r="J56" s="305"/>
      <c r="K56" s="305"/>
      <c r="L56" s="305"/>
      <c r="M56" s="305"/>
      <c r="N56" s="305"/>
      <c r="O56" s="305"/>
    </row>
    <row r="57" spans="1:15" x14ac:dyDescent="0.3">
      <c r="A57" s="309" t="s">
        <v>898</v>
      </c>
      <c r="B57" s="310"/>
      <c r="C57" s="310"/>
      <c r="D57" s="310"/>
      <c r="E57" s="310"/>
      <c r="F57" s="310"/>
      <c r="G57" s="310"/>
      <c r="H57" s="310"/>
      <c r="I57" s="310"/>
      <c r="J57" s="310"/>
      <c r="K57" s="310"/>
      <c r="L57" s="310"/>
      <c r="M57" s="310"/>
      <c r="N57" s="310"/>
      <c r="O57" s="310"/>
    </row>
    <row r="58" spans="1:15" ht="20.100000000000001" customHeight="1" x14ac:dyDescent="0.3">
      <c r="A58" s="636" t="s">
        <v>910</v>
      </c>
      <c r="B58" s="636"/>
      <c r="C58" s="636"/>
      <c r="D58" s="636"/>
      <c r="E58" s="636"/>
      <c r="F58" s="636"/>
      <c r="G58" s="636"/>
      <c r="H58" s="636"/>
      <c r="I58" s="636"/>
      <c r="J58" s="636"/>
      <c r="K58" s="636"/>
      <c r="L58" s="636"/>
      <c r="M58" s="636"/>
      <c r="N58" s="636"/>
      <c r="O58" s="636"/>
    </row>
    <row r="59" spans="1:15" hidden="1" x14ac:dyDescent="0.3">
      <c r="A59" s="103"/>
      <c r="B59" s="103"/>
      <c r="C59" s="103"/>
      <c r="D59" s="103"/>
      <c r="E59" s="103"/>
      <c r="F59" s="103"/>
      <c r="G59" s="103"/>
      <c r="H59" s="103"/>
      <c r="I59" s="103"/>
      <c r="J59" s="103"/>
      <c r="K59" s="103"/>
      <c r="L59" s="103"/>
      <c r="M59" s="103"/>
      <c r="N59" s="103"/>
      <c r="O59" s="103"/>
    </row>
  </sheetData>
  <sheetProtection algorithmName="SHA-512" hashValue="NpNEA355zn2/lsgLqDWPrm1YjtfsYRnoQW+AGNkCMUVnTKUiGd+LSRO7xmeLaznUhDBsKd2HucFcRb3hnvNdbA==" saltValue="A5hlijsADDWEFLvhlP7jGw==" spinCount="100000" sheet="1"/>
  <mergeCells count="23">
    <mergeCell ref="A58:O58"/>
    <mergeCell ref="A10:O12"/>
    <mergeCell ref="C7:G7"/>
    <mergeCell ref="E28:O32"/>
    <mergeCell ref="E34:O37"/>
    <mergeCell ref="B42:H42"/>
    <mergeCell ref="J42:N42"/>
    <mergeCell ref="B51:H51"/>
    <mergeCell ref="J51:N51"/>
    <mergeCell ref="B54:H54"/>
    <mergeCell ref="J54:N54"/>
    <mergeCell ref="B45:H45"/>
    <mergeCell ref="J45:N45"/>
    <mergeCell ref="A40:O41"/>
    <mergeCell ref="A49:O50"/>
    <mergeCell ref="E25:O26"/>
    <mergeCell ref="C6:G6"/>
    <mergeCell ref="A5:B5"/>
    <mergeCell ref="C5:G5"/>
    <mergeCell ref="E19:O20"/>
    <mergeCell ref="E22:O23"/>
    <mergeCell ref="E16:O17"/>
    <mergeCell ref="J4:M5"/>
  </mergeCells>
  <pageMargins left="0.5" right="0.5" top="0.5" bottom="0.5" header="0.3" footer="0.3"/>
  <pageSetup scale="64" orientation="portrait" horizontalDpi="1200" verticalDpi="1200" r:id="rId1"/>
  <headerFooter>
    <oddFooter>&amp;CGASB 96 Reporting&amp;RPage &amp;P of &amp;N</oddFooter>
  </headerFooter>
  <extLst>
    <ext xmlns:x14="http://schemas.microsoft.com/office/spreadsheetml/2009/9/main" uri="{CCE6A557-97BC-4b89-ADB6-D9C93CAAB3DF}">
      <x14:dataValidations xmlns:xm="http://schemas.microsoft.com/office/excel/2006/main" count="3">
        <x14:dataValidation type="list" errorStyle="information" allowBlank="1" showInputMessage="1" showErrorMessage="1" xr:uid="{B66ABB9A-DF62-443B-80B8-D4527BE3F622}">
          <x14:formula1>
            <xm:f>'Expense Group Listing'!$C$13:$C$92</xm:f>
          </x14:formula1>
          <xm:sqref>C6:G6</xm:sqref>
        </x14:dataValidation>
        <x14:dataValidation type="list" allowBlank="1" showInputMessage="1" showErrorMessage="1" xr:uid="{5EA44A75-612C-4A08-86D8-C0A794F83AF0}">
          <x14:formula1>
            <xm:f>'Drop-down Menus'!$O$1:$O$4</xm:f>
          </x14:formula1>
          <xm:sqref>C5:G5</xm:sqref>
        </x14:dataValidation>
        <x14:dataValidation type="list" allowBlank="1" showInputMessage="1" showErrorMessage="1" xr:uid="{96858362-7651-4329-B703-4BCB0A23BAEB}">
          <x14:formula1>
            <xm:f>'Drop-down Menus'!$P$1:$P$2</xm:f>
          </x14:formula1>
          <xm:sqref>B16 D16 B19 D19 B22 D22 B25 D25 B28 D28 B34 D34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8D575-5D3F-4126-BA20-488206171D32}">
  <sheetPr>
    <pageSetUpPr fitToPage="1"/>
  </sheetPr>
  <dimension ref="A1:AP457"/>
  <sheetViews>
    <sheetView zoomScale="85" zoomScaleNormal="85" workbookViewId="0">
      <pane xSplit="4" ySplit="6" topLeftCell="E7" activePane="bottomRight" state="frozen"/>
      <selection sqref="A1:F2"/>
      <selection pane="topRight" sqref="A1:F2"/>
      <selection pane="bottomLeft" sqref="A1:F2"/>
      <selection pane="bottomRight" activeCell="A7" sqref="A7"/>
    </sheetView>
  </sheetViews>
  <sheetFormatPr defaultColWidth="19.109375" defaultRowHeight="0" customHeight="1" zeroHeight="1" x14ac:dyDescent="0.2"/>
  <cols>
    <col min="1" max="1" width="9.88671875" style="20" customWidth="1"/>
    <col min="2" max="2" width="17.5546875" style="21" customWidth="1"/>
    <col min="3" max="3" width="8.88671875" style="21" customWidth="1"/>
    <col min="4" max="4" width="43.109375" style="58" customWidth="1"/>
    <col min="5" max="5" width="16.6640625" style="58" customWidth="1"/>
    <col min="6" max="6" width="14.88671875" style="125" customWidth="1"/>
    <col min="7" max="7" width="13.6640625" style="58" customWidth="1"/>
    <col min="8" max="8" width="13.109375" style="58" customWidth="1"/>
    <col min="9" max="9" width="12.88671875" style="56" customWidth="1"/>
    <col min="10" max="10" width="10.88671875" style="56" customWidth="1"/>
    <col min="11" max="11" width="13.88671875" style="57" customWidth="1"/>
    <col min="12" max="12" width="9.6640625" style="57" customWidth="1"/>
    <col min="13" max="13" width="13.109375" style="57" bestFit="1" customWidth="1"/>
    <col min="14" max="14" width="11.44140625" style="56" customWidth="1"/>
    <col min="15" max="15" width="9.6640625" style="56" customWidth="1"/>
    <col min="16" max="16" width="12.88671875" style="56" customWidth="1"/>
    <col min="17" max="17" width="13.5546875" style="56" customWidth="1"/>
    <col min="18" max="18" width="18.88671875" style="56" customWidth="1"/>
    <col min="19" max="19" width="19.88671875" style="56" customWidth="1"/>
    <col min="20" max="20" width="19.6640625" style="56" customWidth="1"/>
    <col min="21" max="21" width="20.88671875" style="56" customWidth="1"/>
    <col min="22" max="22" width="14.44140625" style="56" customWidth="1"/>
    <col min="23" max="23" width="19.88671875" style="56" customWidth="1"/>
    <col min="24" max="24" width="14.44140625" style="56" customWidth="1"/>
    <col min="25" max="25" width="17.88671875" style="56" customWidth="1"/>
    <col min="26" max="27" width="14.44140625" style="56" customWidth="1"/>
    <col min="28" max="28" width="12.109375" style="56" customWidth="1"/>
    <col min="29" max="29" width="13.5546875" style="56" customWidth="1"/>
    <col min="30" max="30" width="11.88671875" style="56" customWidth="1"/>
    <col min="31" max="31" width="20.109375" style="56" customWidth="1"/>
    <col min="32" max="32" width="19" style="56" customWidth="1"/>
    <col min="33" max="33" width="18.109375" style="56" customWidth="1"/>
    <col min="34" max="34" width="17" style="56" customWidth="1"/>
    <col min="35" max="35" width="10.88671875" style="56" customWidth="1"/>
    <col min="36" max="36" width="19.44140625" style="56" customWidth="1"/>
    <col min="37" max="37" width="13.88671875" style="21" customWidth="1"/>
    <col min="38" max="38" width="14.33203125" style="21" customWidth="1"/>
    <col min="39" max="39" width="11.109375" style="21" customWidth="1"/>
    <col min="40" max="40" width="17.109375" style="21" customWidth="1"/>
    <col min="41" max="41" width="15.6640625" style="20" customWidth="1"/>
    <col min="42" max="42" width="31.33203125" style="120" customWidth="1"/>
    <col min="43" max="16384" width="19.109375" style="20"/>
  </cols>
  <sheetData>
    <row r="1" spans="1:42" ht="15.75" thickBot="1" x14ac:dyDescent="0.3">
      <c r="A1" s="178" t="str">
        <f>Checklist!A3&amp;" Review Log"</f>
        <v>FY2025 Review Log</v>
      </c>
      <c r="B1" s="179"/>
      <c r="C1" s="179"/>
      <c r="D1" s="179"/>
      <c r="E1" s="48"/>
      <c r="F1" s="48"/>
      <c r="G1" s="48"/>
      <c r="H1" s="48"/>
      <c r="I1" s="47"/>
      <c r="J1" s="47"/>
      <c r="K1" s="47"/>
      <c r="L1" s="47"/>
      <c r="M1" s="47"/>
      <c r="N1" s="47"/>
      <c r="O1" s="47"/>
      <c r="P1" s="47"/>
      <c r="Q1" s="47"/>
      <c r="R1" s="47"/>
      <c r="S1" s="47"/>
      <c r="T1" s="47"/>
      <c r="U1" s="47"/>
      <c r="V1" s="47"/>
      <c r="W1" s="47"/>
      <c r="X1" s="47"/>
      <c r="Y1" s="47"/>
      <c r="Z1" s="47"/>
      <c r="AA1" s="47"/>
      <c r="AB1" s="47"/>
      <c r="AC1" s="47"/>
      <c r="AD1" s="47"/>
      <c r="AE1" s="47"/>
      <c r="AF1" s="47"/>
      <c r="AG1" s="47"/>
      <c r="AH1" s="47"/>
      <c r="AI1" s="48"/>
      <c r="AJ1" s="48"/>
      <c r="AK1" s="48"/>
      <c r="AL1" s="48"/>
      <c r="AM1" s="48"/>
      <c r="AN1" s="48"/>
      <c r="AO1" s="49"/>
      <c r="AP1" s="119"/>
    </row>
    <row r="2" spans="1:42" ht="15.75" thickBot="1" x14ac:dyDescent="0.3">
      <c r="A2" s="180" t="s">
        <v>1110</v>
      </c>
      <c r="B2" s="180"/>
      <c r="C2" s="181"/>
      <c r="D2" s="315"/>
      <c r="E2" s="20"/>
      <c r="F2" s="50"/>
      <c r="G2" s="20"/>
      <c r="H2" s="50"/>
      <c r="I2" s="51"/>
      <c r="J2" s="51"/>
      <c r="K2" s="161"/>
      <c r="L2" s="51"/>
      <c r="M2" s="51"/>
      <c r="N2" s="51"/>
      <c r="O2" s="126"/>
      <c r="P2" s="126"/>
      <c r="Q2" s="126"/>
      <c r="R2" s="20"/>
      <c r="S2" s="20"/>
      <c r="T2" s="20"/>
      <c r="U2" s="20"/>
      <c r="V2" s="650" t="s">
        <v>1130</v>
      </c>
      <c r="W2" s="651"/>
      <c r="X2" s="652"/>
      <c r="Y2" s="162"/>
      <c r="Z2" s="163"/>
      <c r="AA2" s="51"/>
      <c r="AB2" s="51"/>
      <c r="AC2" s="51"/>
      <c r="AD2" s="51"/>
      <c r="AE2" s="51"/>
      <c r="AF2" s="51"/>
      <c r="AG2" s="51"/>
      <c r="AH2" s="51"/>
      <c r="AI2" s="20"/>
      <c r="AJ2" s="20"/>
      <c r="AK2" s="52"/>
      <c r="AL2" s="52"/>
      <c r="AM2" s="52"/>
      <c r="AN2" s="52"/>
    </row>
    <row r="3" spans="1:42" ht="15.75" thickBot="1" x14ac:dyDescent="0.25">
      <c r="A3" s="639" t="s">
        <v>1209</v>
      </c>
      <c r="B3" s="640"/>
      <c r="C3" s="640"/>
      <c r="D3" s="641"/>
      <c r="E3" s="20"/>
      <c r="F3" s="50"/>
      <c r="G3" s="20"/>
      <c r="H3" s="50"/>
      <c r="I3" s="51"/>
      <c r="J3" s="51"/>
      <c r="K3" s="161"/>
      <c r="L3" s="51"/>
      <c r="M3" s="51"/>
      <c r="N3" s="51"/>
      <c r="O3" s="126"/>
      <c r="P3" s="126"/>
      <c r="Q3" s="126"/>
      <c r="R3" s="642" t="s">
        <v>1117</v>
      </c>
      <c r="S3" s="643"/>
      <c r="T3" s="643"/>
      <c r="U3" s="643"/>
      <c r="V3" s="644"/>
      <c r="W3" s="20"/>
      <c r="X3" s="20"/>
      <c r="Y3" s="162"/>
      <c r="Z3" s="163"/>
      <c r="AA3" s="51"/>
      <c r="AB3" s="51"/>
      <c r="AC3" s="51"/>
      <c r="AD3" s="51"/>
      <c r="AE3" s="51"/>
      <c r="AF3" s="51"/>
      <c r="AG3" s="51"/>
      <c r="AH3" s="51"/>
      <c r="AI3" s="20"/>
      <c r="AJ3" s="20"/>
      <c r="AK3" s="52"/>
      <c r="AL3" s="52"/>
      <c r="AM3" s="52"/>
      <c r="AN3" s="52"/>
    </row>
    <row r="4" spans="1:42" s="53" customFormat="1" ht="12.75" x14ac:dyDescent="0.2">
      <c r="A4" s="176" t="s">
        <v>13</v>
      </c>
      <c r="B4" s="166">
        <v>1</v>
      </c>
      <c r="C4" s="166">
        <f t="shared" ref="C4:M4" si="0">+B4+1</f>
        <v>2</v>
      </c>
      <c r="D4" s="166">
        <f>+C4+1</f>
        <v>3</v>
      </c>
      <c r="E4" s="165">
        <f>+D4+1</f>
        <v>4</v>
      </c>
      <c r="F4" s="165">
        <f t="shared" si="0"/>
        <v>5</v>
      </c>
      <c r="G4" s="165">
        <f t="shared" si="0"/>
        <v>6</v>
      </c>
      <c r="H4" s="165">
        <f t="shared" si="0"/>
        <v>7</v>
      </c>
      <c r="I4" s="165">
        <f t="shared" si="0"/>
        <v>8</v>
      </c>
      <c r="J4" s="165">
        <f t="shared" si="0"/>
        <v>9</v>
      </c>
      <c r="K4" s="165">
        <f t="shared" si="0"/>
        <v>10</v>
      </c>
      <c r="L4" s="165">
        <f t="shared" si="0"/>
        <v>11</v>
      </c>
      <c r="M4" s="165">
        <f t="shared" si="0"/>
        <v>12</v>
      </c>
      <c r="N4" s="165">
        <f>+M4+1</f>
        <v>13</v>
      </c>
      <c r="O4" s="165">
        <f>+N4+1</f>
        <v>14</v>
      </c>
      <c r="P4" s="165">
        <f>+O4+1</f>
        <v>15</v>
      </c>
      <c r="Q4" s="165">
        <f>+P4+1</f>
        <v>16</v>
      </c>
      <c r="R4" s="165">
        <f>+Q4+1</f>
        <v>17</v>
      </c>
      <c r="S4" s="165">
        <f t="shared" ref="S4:U4" si="1">+R4+1</f>
        <v>18</v>
      </c>
      <c r="T4" s="165">
        <f t="shared" si="1"/>
        <v>19</v>
      </c>
      <c r="U4" s="165">
        <f t="shared" si="1"/>
        <v>20</v>
      </c>
      <c r="V4" s="165">
        <f t="shared" ref="V4:AB4" si="2">+U4+1</f>
        <v>21</v>
      </c>
      <c r="W4" s="165">
        <f t="shared" si="2"/>
        <v>22</v>
      </c>
      <c r="X4" s="165">
        <f t="shared" si="2"/>
        <v>23</v>
      </c>
      <c r="Y4" s="165">
        <f t="shared" si="2"/>
        <v>24</v>
      </c>
      <c r="Z4" s="165">
        <f t="shared" si="2"/>
        <v>25</v>
      </c>
      <c r="AA4" s="165">
        <f t="shared" si="2"/>
        <v>26</v>
      </c>
      <c r="AB4" s="165">
        <f t="shared" si="2"/>
        <v>27</v>
      </c>
      <c r="AC4" s="165">
        <f t="shared" ref="AC4:AH4" si="3">+AB4+1</f>
        <v>28</v>
      </c>
      <c r="AD4" s="165">
        <f t="shared" si="3"/>
        <v>29</v>
      </c>
      <c r="AE4" s="165">
        <f t="shared" si="3"/>
        <v>30</v>
      </c>
      <c r="AF4" s="165">
        <f t="shared" si="3"/>
        <v>31</v>
      </c>
      <c r="AG4" s="165">
        <f t="shared" si="3"/>
        <v>32</v>
      </c>
      <c r="AH4" s="165">
        <f t="shared" si="3"/>
        <v>33</v>
      </c>
      <c r="AI4" s="165">
        <f>+AH4+1</f>
        <v>34</v>
      </c>
      <c r="AJ4" s="165">
        <f t="shared" ref="AJ4:AP4" si="4">+AI4+1</f>
        <v>35</v>
      </c>
      <c r="AK4" s="165">
        <f t="shared" si="4"/>
        <v>36</v>
      </c>
      <c r="AL4" s="165">
        <f>+AK4+1</f>
        <v>37</v>
      </c>
      <c r="AM4" s="165">
        <f>+AL4+1</f>
        <v>38</v>
      </c>
      <c r="AN4" s="165">
        <f t="shared" si="4"/>
        <v>39</v>
      </c>
      <c r="AO4" s="165">
        <f t="shared" si="4"/>
        <v>40</v>
      </c>
      <c r="AP4" s="167">
        <f t="shared" si="4"/>
        <v>41</v>
      </c>
    </row>
    <row r="5" spans="1:42" s="160" customFormat="1" ht="25.5" x14ac:dyDescent="0.2">
      <c r="A5" s="175" t="s">
        <v>886</v>
      </c>
      <c r="B5" s="168" t="s">
        <v>801</v>
      </c>
      <c r="C5" s="168" t="s">
        <v>981</v>
      </c>
      <c r="D5" s="168" t="s">
        <v>1113</v>
      </c>
      <c r="E5" s="168" t="s">
        <v>961</v>
      </c>
      <c r="F5" s="169" t="s">
        <v>1111</v>
      </c>
      <c r="G5" s="169" t="s">
        <v>962</v>
      </c>
      <c r="H5" s="169" t="s">
        <v>941</v>
      </c>
      <c r="I5" s="168" t="s">
        <v>916</v>
      </c>
      <c r="J5" s="169" t="s">
        <v>922</v>
      </c>
      <c r="K5" s="168" t="s">
        <v>917</v>
      </c>
      <c r="L5" s="169" t="s">
        <v>918</v>
      </c>
      <c r="M5" s="169" t="s">
        <v>919</v>
      </c>
      <c r="N5" s="169" t="s">
        <v>920</v>
      </c>
      <c r="O5" s="169" t="s">
        <v>1114</v>
      </c>
      <c r="P5" s="169" t="s">
        <v>1115</v>
      </c>
      <c r="Q5" s="645" t="s">
        <v>1116</v>
      </c>
      <c r="R5" s="653"/>
      <c r="S5" s="646"/>
      <c r="T5" s="173"/>
      <c r="U5" s="170"/>
      <c r="V5" s="168"/>
      <c r="W5" s="173"/>
      <c r="X5" s="173"/>
      <c r="Y5" s="168" t="s">
        <v>9</v>
      </c>
      <c r="Z5" s="168" t="s">
        <v>1118</v>
      </c>
      <c r="AA5" s="168" t="s">
        <v>10</v>
      </c>
      <c r="AB5" s="647" t="s">
        <v>935</v>
      </c>
      <c r="AC5" s="648"/>
      <c r="AD5" s="649"/>
      <c r="AE5" s="168" t="s">
        <v>1119</v>
      </c>
      <c r="AF5" s="170" t="s">
        <v>1087</v>
      </c>
      <c r="AG5" s="168" t="s">
        <v>1120</v>
      </c>
      <c r="AH5" s="169" t="s">
        <v>956</v>
      </c>
      <c r="AI5" s="171" t="s">
        <v>34</v>
      </c>
      <c r="AJ5" s="171" t="s">
        <v>963</v>
      </c>
      <c r="AK5" s="171" t="s">
        <v>964</v>
      </c>
      <c r="AL5" s="172" t="s">
        <v>995</v>
      </c>
      <c r="AM5" s="645" t="s">
        <v>12</v>
      </c>
      <c r="AN5" s="646"/>
      <c r="AO5" s="168" t="s">
        <v>28</v>
      </c>
      <c r="AP5" s="174" t="s">
        <v>1121</v>
      </c>
    </row>
    <row r="6" spans="1:42" s="154" customFormat="1" ht="89.25" x14ac:dyDescent="0.2">
      <c r="A6" s="153" t="s">
        <v>1088</v>
      </c>
      <c r="B6" s="153" t="s">
        <v>992</v>
      </c>
      <c r="C6" s="153" t="s">
        <v>911</v>
      </c>
      <c r="D6" s="155" t="s">
        <v>1112</v>
      </c>
      <c r="E6" s="153" t="s">
        <v>960</v>
      </c>
      <c r="F6" s="153" t="s">
        <v>970</v>
      </c>
      <c r="G6" s="153" t="s">
        <v>1234</v>
      </c>
      <c r="H6" s="153" t="s">
        <v>965</v>
      </c>
      <c r="I6" s="153" t="s">
        <v>913</v>
      </c>
      <c r="J6" s="153" t="s">
        <v>921</v>
      </c>
      <c r="K6" s="153" t="s">
        <v>1083</v>
      </c>
      <c r="L6" s="153" t="s">
        <v>931</v>
      </c>
      <c r="M6" s="153" t="s">
        <v>912</v>
      </c>
      <c r="N6" s="153" t="s">
        <v>923</v>
      </c>
      <c r="O6" s="153" t="s">
        <v>1152</v>
      </c>
      <c r="P6" s="156" t="s">
        <v>1081</v>
      </c>
      <c r="Q6" s="153" t="s">
        <v>1164</v>
      </c>
      <c r="R6" s="153" t="s">
        <v>1103</v>
      </c>
      <c r="S6" s="153" t="s">
        <v>1106</v>
      </c>
      <c r="T6" s="153" t="s">
        <v>1102</v>
      </c>
      <c r="U6" s="153" t="s">
        <v>1097</v>
      </c>
      <c r="V6" s="153" t="s">
        <v>1098</v>
      </c>
      <c r="W6" s="153" t="s">
        <v>1133</v>
      </c>
      <c r="X6" s="153" t="s">
        <v>1122</v>
      </c>
      <c r="Y6" s="157" t="s">
        <v>1096</v>
      </c>
      <c r="Z6" s="158" t="s">
        <v>1082</v>
      </c>
      <c r="AA6" s="158" t="s">
        <v>1089</v>
      </c>
      <c r="AB6" s="153" t="s">
        <v>936</v>
      </c>
      <c r="AC6" s="153" t="s">
        <v>937</v>
      </c>
      <c r="AD6" s="153" t="s">
        <v>938</v>
      </c>
      <c r="AE6" s="153" t="s">
        <v>1080</v>
      </c>
      <c r="AF6" s="159" t="s">
        <v>953</v>
      </c>
      <c r="AG6" s="153" t="str">
        <f>"What is the total amount of variable payments the State will pay for the right-to-use asset in "&amp;LEFT(A1,6)&amp;"?"</f>
        <v>What is the total amount of variable payments the State will pay for the right-to-use asset in FY2025?</v>
      </c>
      <c r="AH6" s="158" t="s">
        <v>955</v>
      </c>
      <c r="AI6" s="153" t="s">
        <v>947</v>
      </c>
      <c r="AJ6" s="153" t="s">
        <v>948</v>
      </c>
      <c r="AK6" s="153" t="s">
        <v>23</v>
      </c>
      <c r="AL6" s="153" t="s">
        <v>994</v>
      </c>
      <c r="AM6" s="153" t="s">
        <v>978</v>
      </c>
      <c r="AN6" s="153" t="s">
        <v>980</v>
      </c>
      <c r="AO6" s="153" t="s">
        <v>29</v>
      </c>
      <c r="AP6" s="153" t="s">
        <v>27</v>
      </c>
    </row>
    <row r="7" spans="1:42" s="46" customFormat="1" ht="90" customHeight="1" x14ac:dyDescent="0.2">
      <c r="A7" s="152">
        <v>1</v>
      </c>
      <c r="B7" s="43"/>
      <c r="C7" s="43"/>
      <c r="D7" s="391" t="str">
        <f>IF(ISBLANK(B7),"",IF(ISBLANK($F7), "State whether the arrangement was capitalized in a prior year.",IF(AND($F7="Yes",ISBLANK($G7)),"State whether the capitalized SBITA was modified in the reporting fiscal year.",IF(AND($F7="Yes",$G7="Yes"),"If capitalized in FY23, refer to FY23 Input tab(s).  If captialized in FY24, refer to the modification instructions, as this SBITA may need to be modified.",IF(AND($F7="Yes",$G7="No"),"Complete the FY2025 Review Log.  If capitalized in FY24, review the related Input tab and complete the Note Disclosure section.  Do not make any other changes to the Input tab."&amp;"  If capitalized in FY23 and will expire on or before 06/30/2025, then complete the Review Log."&amp;"  If capitalized in FY23 and does not expire on or before 06/30/2025, complete the Review Log and related Input tab.",IF(AND($F7="Yes",$G7="N/A"),"State whether the capitalized SBITA was modified in the reporting fiscal year.",IF(OR($F7="No, but should have been", $F7 = "No"),IF(OR($I7="No",$J7="No",$K7="No",$L7="Yes",$M7="Yes",$J7="No",$Y7="No",$AA7="No",$N7="No"),"Disqualfied as a SBITA. Continue to list the arrangement on the Review Log, but no additional reporting is necessary.",IF(AND($R7="Yes",OR(ISBLANK(S7),$S7="N/A")),"State whether the State receives a refund if it exercises its right to cancel at anytime.", IF(AND($K7="Not yet, but will after go-live",$AF7="Yes"),"Complete the FY2025 Review Log. Complete the FY2025 Prepayments Log for any capitalizable costs.",IF($AF7="Yes","Complete the FY2025 Review Log.  Complete the FY2025 Input tab.",IF(AND($K7="Yes",$AF7="No",$AH7="Yes"),"Complete the FY2025 Review Log.  Complete the FY2025 Variable Payments Log.",IF(AND($K7="Not yet, but will after go-live",$AF7="No",$AH7="Yes"),"Reassess variable payments in the next reporting period.",IF(AND($AF7="No",$AH7="No"),"Does not meet the capitalization threshold of $100,000. Continue to report on Review Log, but no additional reporting necessary.","Continue"))))))),)))))))</f>
        <v/>
      </c>
      <c r="E7" s="148"/>
      <c r="F7" s="164"/>
      <c r="G7" s="54"/>
      <c r="H7" s="148"/>
      <c r="I7" s="54"/>
      <c r="J7" s="54"/>
      <c r="K7" s="164"/>
      <c r="L7" s="54"/>
      <c r="M7" s="54"/>
      <c r="N7" s="54"/>
      <c r="O7" s="59"/>
      <c r="P7" s="59"/>
      <c r="Q7" s="190"/>
      <c r="R7" s="54"/>
      <c r="S7" s="54"/>
      <c r="T7" s="123"/>
      <c r="U7" s="123"/>
      <c r="V7" s="123"/>
      <c r="W7" s="123"/>
      <c r="X7" s="123"/>
      <c r="Y7" s="149" t="str">
        <f>IF(ISBLANK(B7),"",IF(ISBLANK($P7),"Enter date in Column P",IF(AND($R7="Yes",$S7="Yes",ISBLANK($T7)),"Enter date in column T",IF(OR(AND(R7="No",NOT(ISBLANK(T7))),AND(R7="Yes",S7="No",NOT(ISBLANK(T7)))),"Do not enter a date in column T",IF(AND(R7="Yes",S7="N/A"),"Answer column S",IF(AND(NOT(ISBLANK(U7)),NOT(ISBLANK(V7))),"Do not enter a date in both column U and V",IF(AND(ISBLANK(U7),ISBLANK(T7),ISBLANK(V7)),"",IF(AND(ISBLANK(T7),ISBLANK(U7),NOT(ISBLANK(V7))),IF(V7-P7&gt;365,"Yes","No"),IF(AND(ISBLANK(T7),NOT(ISBLANK(U7))),IF(U7-P7&gt;365,"Yes","No"),IF(NOT(ISBLANK(T7)),IF(T7-P7&gt;365,"Yes","No")))))))))))</f>
        <v/>
      </c>
      <c r="Z7" s="150" t="str">
        <f>+IF(Y7="No","Not calculated as the maximum possible term is less than 12 months",IF(OR(AND(NOT(ISBLANK(V7)),OR(NOT(ISBLANK(W7)),NOT(ISBLANK(X7)))),AND(NOT(ISBLANK(W7)),OR(NOT(ISBLANK(V7)),NOT(ISBLANK(X7)))),AND(NOT(ISBLANK(X7)),OR(NOT(ISBLANK(V7)),NOT(ISBLANK(W7))))),"Only enter a date in the appropriate column (V, W, or X).  Cannot enter a date in more than one column (V, W, or X).",IF(NOT(ISBLANK(V7)),V7,IF(NOT(ISBLANK(W7)),W7,IF(NOT(ISBLANK(X7)),X7,"")))))</f>
        <v/>
      </c>
      <c r="AA7" s="151" t="str">
        <f>+IFERROR(IF(ISBLANK(Z7),"",IF(Z7-P7&gt;365,"Yes","No")),"")</f>
        <v/>
      </c>
      <c r="AB7" s="54"/>
      <c r="AC7" s="54"/>
      <c r="AD7" s="54"/>
      <c r="AE7" s="139"/>
      <c r="AF7" s="149" t="str">
        <f t="shared" ref="AF7:AF8" si="5">+IF(ISBLANK(AE7),"",IF(AE7&gt;=100000,"Yes","No"))</f>
        <v/>
      </c>
      <c r="AG7" s="139"/>
      <c r="AH7" s="149" t="str">
        <f t="shared" ref="AH7:AH8" si="6">+IF(ISBLANK(AG7),"",IF(AG7&gt;=100000,"Yes","No"))</f>
        <v/>
      </c>
      <c r="AI7" s="17"/>
      <c r="AJ7" s="17"/>
      <c r="AK7" s="18"/>
      <c r="AL7" s="44"/>
      <c r="AM7" s="45"/>
      <c r="AN7" s="19"/>
      <c r="AO7" s="54"/>
      <c r="AP7" s="121"/>
    </row>
    <row r="8" spans="1:42" ht="83.1" customHeight="1" x14ac:dyDescent="0.2">
      <c r="A8" s="152">
        <v>2</v>
      </c>
      <c r="B8" s="43"/>
      <c r="C8" s="43"/>
      <c r="D8" s="391" t="str">
        <f t="shared" ref="D8:D71" si="7">IF(ISBLANK(B8),"",IF(ISBLANK($F8), "State whether the arrangement was capitalized in a prior year.",IF(AND($F8="Yes",ISBLANK($G8)),"State whether the capitalized SBITA was modified in the reporting fiscal year.",IF(AND($F8="Yes",$G8="Yes"),"If capitalized in FY23, refer to FY23 Input tab(s).  If captialized in FY24, refer to the modification instructions, as this SBITA may need to be modified.",IF(AND($F8="Yes",$G8="No"),"Complete the FY2025 Review Log.  If capitalized in FY24, review the related Input tab and complete the Note Disclosure section.  Do not make any other changes to the Input tab."&amp;"  If capitalized in FY23 and will expire on or before 06/30/2025, then complete the Review Log."&amp;"  If capitalized in FY23 and does not expire on or before 06/30/2025, complete the Review Log and related Input tab.",IF(AND($F8="Yes",$G8="N/A"),"State whether the capitalized SBITA was modified in the reporting fiscal year.",IF(OR($F8="No, but should have been", $F8 = "No"),IF(OR($I8="No",$J8="No",$K8="No",$L8="Yes",$M8="Yes",$J8="No",$Y8="No",$AA8="No",$N8="No"),"Disqualfied as a SBITA. Continue to list the arrangement on the Review Log, but no additional reporting is necessary.",IF(AND($R8="Yes",OR(ISBLANK(S8),$S8="N/A")),"State whether the State receives a refund if it exercises its right to cancel at anytime.", IF(AND($K8="Not yet, but will after go-live",$AF8="Yes"),"Complete the FY2025 Review Log. Complete the FY2025 Prepayments Log for any capitalizable costs.",IF($AF8="Yes","Complete the FY2025 Review Log.  Complete the FY2025 Input tab.",IF(AND($K8="Yes",$AF8="No",$AH8="Yes"),"Complete the FY2025 Review Log.  Complete the FY2025 Variable Payments Log.",IF(AND($K8="Not yet, but will after go-live",$AF8="No",$AH8="Yes"),"Reassess variable payments in the next reporting period.",IF(AND($AF8="No",$AH8="No"),"Does not meet the capitalization threshold of $100,000. Continue to report on Review Log, but no additional reporting necessary.","Continue"))))))),)))))))</f>
        <v/>
      </c>
      <c r="E8" s="148"/>
      <c r="F8" s="164"/>
      <c r="G8" s="54"/>
      <c r="H8" s="148"/>
      <c r="I8" s="54"/>
      <c r="J8" s="54"/>
      <c r="K8" s="164"/>
      <c r="L8" s="54"/>
      <c r="M8" s="54"/>
      <c r="N8" s="54"/>
      <c r="O8" s="59"/>
      <c r="P8" s="59"/>
      <c r="Q8" s="190"/>
      <c r="R8" s="54"/>
      <c r="S8" s="54"/>
      <c r="T8" s="123"/>
      <c r="U8" s="123"/>
      <c r="V8" s="123"/>
      <c r="W8" s="123"/>
      <c r="X8" s="123"/>
      <c r="Y8" s="149" t="str">
        <f>IF(ISBLANK(B8),"",IF(ISBLANK($P8),"Enter date in Column P",IF(AND($R8="Yes",$S8="Yes",ISBLANK($T8)),"Enter date in column T",IF(OR(AND(R8="No",NOT(ISBLANK(T8))),AND(R8="Yes",S8="No",NOT(ISBLANK(T8)))),"Do not enter a date in column T",IF(AND(R8="Yes",S8="N/A"),"Answer column S",IF(AND(NOT(ISBLANK(U8)),NOT(ISBLANK(V8))),"Do not enter a date in both column U and V",IF(AND(ISBLANK(U8),ISBLANK(T8),ISBLANK(V8)),"",IF(AND(ISBLANK(T8),ISBLANK(U8),NOT(ISBLANK(V8))),IF(V8-P8&gt;365,"Yes","No"),IF(AND(ISBLANK(T8),NOT(ISBLANK(U8))),IF(U8-P8&gt;365,"Yes","No"),IF(NOT(ISBLANK(T8)),IF(T8-P8&gt;365,"Yes","No")))))))))))</f>
        <v/>
      </c>
      <c r="Z8" s="150" t="str">
        <f>+IF(Y8="No","Not calculated as the maximum possible term is less than 12 months",IF(OR(AND(NOT(ISBLANK(V8)),OR(NOT(ISBLANK(W8)),NOT(ISBLANK(X8)))),AND(NOT(ISBLANK(W8)),OR(NOT(ISBLANK(V8)),NOT(ISBLANK(X8)))),AND(NOT(ISBLANK(X8)),OR(NOT(ISBLANK(V8)),NOT(ISBLANK(W8))))),"Only enter a date in the appropriate column (V, W, or X).  Cannot enter a date in more than one column (V, W, or X).",IF(NOT(ISBLANK(V8)),V8,IF(NOT(ISBLANK(W8)),W8,IF(NOT(ISBLANK(X8)),X8,"")))))</f>
        <v/>
      </c>
      <c r="AA8" s="151" t="str">
        <f>+IFERROR(IF(ISBLANK(Z8),"",IF(Z8-P8&gt;365,"Yes","No")),"")</f>
        <v/>
      </c>
      <c r="AB8" s="54"/>
      <c r="AC8" s="54"/>
      <c r="AD8" s="54"/>
      <c r="AE8" s="139"/>
      <c r="AF8" s="149" t="str">
        <f t="shared" si="5"/>
        <v/>
      </c>
      <c r="AG8" s="139"/>
      <c r="AH8" s="149" t="str">
        <f t="shared" si="6"/>
        <v/>
      </c>
      <c r="AI8" s="17"/>
      <c r="AJ8" s="17"/>
      <c r="AK8" s="18"/>
      <c r="AL8" s="44"/>
      <c r="AM8" s="45"/>
      <c r="AN8" s="19"/>
      <c r="AO8" s="54"/>
      <c r="AP8" s="121"/>
    </row>
    <row r="9" spans="1:42" ht="83.1" customHeight="1" x14ac:dyDescent="0.2">
      <c r="A9" s="152">
        <v>3</v>
      </c>
      <c r="B9" s="43"/>
      <c r="C9" s="43"/>
      <c r="D9" s="391" t="str">
        <f t="shared" si="7"/>
        <v/>
      </c>
      <c r="E9" s="148"/>
      <c r="F9" s="164"/>
      <c r="G9" s="54"/>
      <c r="H9" s="148"/>
      <c r="I9" s="54"/>
      <c r="J9" s="54"/>
      <c r="K9" s="164"/>
      <c r="L9" s="54"/>
      <c r="M9" s="54"/>
      <c r="N9" s="54"/>
      <c r="O9" s="59"/>
      <c r="P9" s="59"/>
      <c r="Q9" s="190"/>
      <c r="R9" s="54"/>
      <c r="S9" s="54"/>
      <c r="T9" s="123"/>
      <c r="U9" s="123"/>
      <c r="V9" s="123"/>
      <c r="W9" s="123"/>
      <c r="X9" s="123"/>
      <c r="Y9" s="149" t="str">
        <f t="shared" ref="Y9:Y72" si="8">IF(ISBLANK(B9),"",IF(ISBLANK($P9),"Enter date in Column P",IF(AND($R9="Yes",$S9="Yes",ISBLANK($T9)),"Enter date in column T",IF(OR(AND(R9="No",NOT(ISBLANK(T9))),AND(R9="Yes",S9="No",NOT(ISBLANK(T9)))),"Do not enter a date in column T",IF(AND(R9="Yes",S9="N/A"),"Answer column S",IF(AND(NOT(ISBLANK(U9)),NOT(ISBLANK(V9))),"Do not enter a date in both column U and V",IF(AND(ISBLANK(U9),ISBLANK(T9),ISBLANK(V9)),"",IF(AND(ISBLANK(T9),ISBLANK(U9),NOT(ISBLANK(V9))),IF(V9-P9&gt;365,"Yes","No"),IF(AND(ISBLANK(T9),NOT(ISBLANK(U9))),IF(U9-P9&gt;365,"Yes","No"),IF(NOT(ISBLANK(T9)),IF(T9-P9&gt;365,"Yes","No")))))))))))</f>
        <v/>
      </c>
      <c r="Z9" s="150" t="str">
        <f t="shared" ref="Z9:Z72" si="9">+IF(Y9="No","Not calculated as the maximum possible term is less than 12 months",IF(OR(AND(NOT(ISBLANK(V9)),OR(NOT(ISBLANK(W9)),NOT(ISBLANK(X9)))),AND(NOT(ISBLANK(W9)),OR(NOT(ISBLANK(V9)),NOT(ISBLANK(X9)))),AND(NOT(ISBLANK(X9)),OR(NOT(ISBLANK(V9)),NOT(ISBLANK(W9))))),"Only enter a date in the appropriate column (V, W, or X).  Cannot enter a date in more than one column (V, W, or X).",IF(NOT(ISBLANK(V9)),V9,IF(NOT(ISBLANK(W9)),W9,IF(NOT(ISBLANK(X9)),X9,"")))))</f>
        <v/>
      </c>
      <c r="AA9" s="151" t="str">
        <f t="shared" ref="AA9:AA72" si="10">+IFERROR(IF(ISBLANK(Z9),"",IF(Z9-P9&gt;365,"Yes","No")),"")</f>
        <v/>
      </c>
      <c r="AB9" s="54"/>
      <c r="AC9" s="54"/>
      <c r="AD9" s="54"/>
      <c r="AE9" s="139"/>
      <c r="AF9" s="149" t="str">
        <f>+IF(ISBLANK(AE9),"",IF(AE9&gt;=100000,"Yes","No"))</f>
        <v/>
      </c>
      <c r="AG9" s="139"/>
      <c r="AH9" s="149" t="str">
        <f>+IF(ISBLANK(AG9),"",IF(AG9&gt;=100000,"Yes","No"))</f>
        <v/>
      </c>
      <c r="AI9" s="17"/>
      <c r="AJ9" s="17"/>
      <c r="AK9" s="18"/>
      <c r="AL9" s="44"/>
      <c r="AM9" s="45"/>
      <c r="AN9" s="19"/>
      <c r="AO9" s="54"/>
      <c r="AP9" s="121"/>
    </row>
    <row r="10" spans="1:42" ht="83.1" customHeight="1" x14ac:dyDescent="0.2">
      <c r="A10" s="152">
        <v>4</v>
      </c>
      <c r="B10" s="43"/>
      <c r="C10" s="43"/>
      <c r="D10" s="391" t="str">
        <f t="shared" si="7"/>
        <v/>
      </c>
      <c r="E10" s="148"/>
      <c r="F10" s="164"/>
      <c r="G10" s="54"/>
      <c r="H10" s="148"/>
      <c r="I10" s="54"/>
      <c r="J10" s="54"/>
      <c r="K10" s="164"/>
      <c r="L10" s="54"/>
      <c r="M10" s="54"/>
      <c r="N10" s="54"/>
      <c r="O10" s="59"/>
      <c r="P10" s="59"/>
      <c r="Q10" s="190"/>
      <c r="R10" s="54"/>
      <c r="S10" s="54"/>
      <c r="T10" s="123"/>
      <c r="U10" s="123"/>
      <c r="V10" s="123"/>
      <c r="W10" s="123"/>
      <c r="X10" s="123"/>
      <c r="Y10" s="149" t="str">
        <f t="shared" si="8"/>
        <v/>
      </c>
      <c r="Z10" s="150" t="str">
        <f t="shared" si="9"/>
        <v/>
      </c>
      <c r="AA10" s="151" t="str">
        <f t="shared" si="10"/>
        <v/>
      </c>
      <c r="AB10" s="54"/>
      <c r="AC10" s="54"/>
      <c r="AD10" s="54"/>
      <c r="AE10" s="139"/>
      <c r="AF10" s="149" t="str">
        <f t="shared" ref="AF10:AF73" si="11">+IF(ISBLANK(AE10),"",IF(AE10&gt;=100000,"Yes","No"))</f>
        <v/>
      </c>
      <c r="AG10" s="139"/>
      <c r="AH10" s="149" t="str">
        <f t="shared" ref="AH10:AH73" si="12">+IF(ISBLANK(AG10),"",IF(AG10&gt;=100000,"Yes","No"))</f>
        <v/>
      </c>
      <c r="AI10" s="17"/>
      <c r="AJ10" s="17"/>
      <c r="AK10" s="18"/>
      <c r="AL10" s="44"/>
      <c r="AM10" s="45"/>
      <c r="AN10" s="19"/>
      <c r="AO10" s="54"/>
      <c r="AP10" s="121"/>
    </row>
    <row r="11" spans="1:42" ht="83.1" customHeight="1" x14ac:dyDescent="0.2">
      <c r="A11" s="152">
        <v>5</v>
      </c>
      <c r="B11" s="43"/>
      <c r="C11" s="43"/>
      <c r="D11" s="391" t="str">
        <f t="shared" si="7"/>
        <v/>
      </c>
      <c r="E11" s="148"/>
      <c r="F11" s="164"/>
      <c r="G11" s="54"/>
      <c r="H11" s="148"/>
      <c r="I11" s="54"/>
      <c r="J11" s="54"/>
      <c r="K11" s="164"/>
      <c r="L11" s="54"/>
      <c r="M11" s="54"/>
      <c r="N11" s="54"/>
      <c r="O11" s="59"/>
      <c r="P11" s="59"/>
      <c r="Q11" s="190"/>
      <c r="R11" s="54"/>
      <c r="S11" s="54"/>
      <c r="T11" s="123"/>
      <c r="U11" s="123"/>
      <c r="V11" s="123"/>
      <c r="W11" s="123"/>
      <c r="X11" s="123"/>
      <c r="Y11" s="149" t="str">
        <f t="shared" si="8"/>
        <v/>
      </c>
      <c r="Z11" s="150" t="str">
        <f t="shared" si="9"/>
        <v/>
      </c>
      <c r="AA11" s="151" t="str">
        <f t="shared" si="10"/>
        <v/>
      </c>
      <c r="AB11" s="54"/>
      <c r="AC11" s="54"/>
      <c r="AD11" s="54"/>
      <c r="AE11" s="139"/>
      <c r="AF11" s="149" t="str">
        <f t="shared" si="11"/>
        <v/>
      </c>
      <c r="AG11" s="139"/>
      <c r="AH11" s="149" t="str">
        <f t="shared" si="12"/>
        <v/>
      </c>
      <c r="AI11" s="17"/>
      <c r="AJ11" s="17"/>
      <c r="AK11" s="18"/>
      <c r="AL11" s="44"/>
      <c r="AM11" s="45"/>
      <c r="AN11" s="19"/>
      <c r="AO11" s="54"/>
      <c r="AP11" s="121"/>
    </row>
    <row r="12" spans="1:42" ht="83.1" customHeight="1" x14ac:dyDescent="0.2">
      <c r="A12" s="152">
        <v>6</v>
      </c>
      <c r="B12" s="43"/>
      <c r="C12" s="43"/>
      <c r="D12" s="391" t="str">
        <f t="shared" si="7"/>
        <v/>
      </c>
      <c r="E12" s="148"/>
      <c r="F12" s="164"/>
      <c r="G12" s="54"/>
      <c r="H12" s="148"/>
      <c r="I12" s="54"/>
      <c r="J12" s="54"/>
      <c r="K12" s="164"/>
      <c r="L12" s="54"/>
      <c r="M12" s="54"/>
      <c r="N12" s="54"/>
      <c r="O12" s="59"/>
      <c r="P12" s="59"/>
      <c r="Q12" s="190"/>
      <c r="R12" s="54"/>
      <c r="S12" s="54"/>
      <c r="T12" s="123"/>
      <c r="U12" s="123"/>
      <c r="V12" s="123"/>
      <c r="W12" s="123"/>
      <c r="X12" s="123"/>
      <c r="Y12" s="149" t="str">
        <f t="shared" si="8"/>
        <v/>
      </c>
      <c r="Z12" s="150" t="str">
        <f t="shared" si="9"/>
        <v/>
      </c>
      <c r="AA12" s="151" t="str">
        <f t="shared" si="10"/>
        <v/>
      </c>
      <c r="AB12" s="54"/>
      <c r="AC12" s="54"/>
      <c r="AD12" s="54"/>
      <c r="AE12" s="139"/>
      <c r="AF12" s="149" t="str">
        <f t="shared" si="11"/>
        <v/>
      </c>
      <c r="AG12" s="139"/>
      <c r="AH12" s="149" t="str">
        <f t="shared" si="12"/>
        <v/>
      </c>
      <c r="AI12" s="17"/>
      <c r="AJ12" s="17"/>
      <c r="AK12" s="18"/>
      <c r="AL12" s="44"/>
      <c r="AM12" s="45"/>
      <c r="AN12" s="19"/>
      <c r="AO12" s="54"/>
      <c r="AP12" s="121"/>
    </row>
    <row r="13" spans="1:42" ht="83.1" customHeight="1" x14ac:dyDescent="0.2">
      <c r="A13" s="152">
        <v>7</v>
      </c>
      <c r="B13" s="43"/>
      <c r="C13" s="43"/>
      <c r="D13" s="391" t="str">
        <f t="shared" si="7"/>
        <v/>
      </c>
      <c r="E13" s="148"/>
      <c r="F13" s="164"/>
      <c r="G13" s="54"/>
      <c r="H13" s="148"/>
      <c r="I13" s="54"/>
      <c r="J13" s="54"/>
      <c r="K13" s="164"/>
      <c r="L13" s="54"/>
      <c r="M13" s="54"/>
      <c r="N13" s="54"/>
      <c r="O13" s="59"/>
      <c r="P13" s="59"/>
      <c r="Q13" s="190"/>
      <c r="R13" s="54"/>
      <c r="S13" s="54"/>
      <c r="T13" s="123"/>
      <c r="U13" s="123"/>
      <c r="V13" s="123"/>
      <c r="W13" s="123"/>
      <c r="X13" s="123"/>
      <c r="Y13" s="149" t="str">
        <f t="shared" si="8"/>
        <v/>
      </c>
      <c r="Z13" s="150" t="str">
        <f t="shared" si="9"/>
        <v/>
      </c>
      <c r="AA13" s="151" t="str">
        <f t="shared" si="10"/>
        <v/>
      </c>
      <c r="AB13" s="54"/>
      <c r="AC13" s="54"/>
      <c r="AD13" s="54"/>
      <c r="AE13" s="139"/>
      <c r="AF13" s="149" t="str">
        <f t="shared" si="11"/>
        <v/>
      </c>
      <c r="AG13" s="139"/>
      <c r="AH13" s="149" t="str">
        <f t="shared" si="12"/>
        <v/>
      </c>
      <c r="AI13" s="17"/>
      <c r="AJ13" s="17"/>
      <c r="AK13" s="18"/>
      <c r="AL13" s="44"/>
      <c r="AM13" s="45"/>
      <c r="AN13" s="19"/>
      <c r="AO13" s="54"/>
      <c r="AP13" s="121"/>
    </row>
    <row r="14" spans="1:42" ht="83.1" customHeight="1" x14ac:dyDescent="0.2">
      <c r="A14" s="152">
        <v>8</v>
      </c>
      <c r="B14" s="43"/>
      <c r="C14" s="43"/>
      <c r="D14" s="391" t="str">
        <f t="shared" si="7"/>
        <v/>
      </c>
      <c r="E14" s="148"/>
      <c r="F14" s="164"/>
      <c r="G14" s="54"/>
      <c r="H14" s="148"/>
      <c r="I14" s="54"/>
      <c r="J14" s="54"/>
      <c r="K14" s="164"/>
      <c r="L14" s="54"/>
      <c r="M14" s="54"/>
      <c r="N14" s="54"/>
      <c r="O14" s="59"/>
      <c r="P14" s="59"/>
      <c r="Q14" s="190"/>
      <c r="R14" s="54"/>
      <c r="S14" s="54"/>
      <c r="T14" s="123"/>
      <c r="U14" s="123"/>
      <c r="V14" s="123"/>
      <c r="W14" s="123"/>
      <c r="X14" s="123"/>
      <c r="Y14" s="149" t="str">
        <f t="shared" si="8"/>
        <v/>
      </c>
      <c r="Z14" s="150" t="str">
        <f t="shared" si="9"/>
        <v/>
      </c>
      <c r="AA14" s="151" t="str">
        <f t="shared" si="10"/>
        <v/>
      </c>
      <c r="AB14" s="54"/>
      <c r="AC14" s="54"/>
      <c r="AD14" s="54"/>
      <c r="AE14" s="139"/>
      <c r="AF14" s="149" t="str">
        <f t="shared" si="11"/>
        <v/>
      </c>
      <c r="AG14" s="139"/>
      <c r="AH14" s="149" t="str">
        <f t="shared" si="12"/>
        <v/>
      </c>
      <c r="AI14" s="17"/>
      <c r="AJ14" s="17"/>
      <c r="AK14" s="18"/>
      <c r="AL14" s="44"/>
      <c r="AM14" s="45"/>
      <c r="AN14" s="19"/>
      <c r="AO14" s="54"/>
      <c r="AP14" s="121"/>
    </row>
    <row r="15" spans="1:42" ht="83.1" customHeight="1" x14ac:dyDescent="0.2">
      <c r="A15" s="152">
        <v>9</v>
      </c>
      <c r="B15" s="43"/>
      <c r="C15" s="43"/>
      <c r="D15" s="391" t="str">
        <f t="shared" si="7"/>
        <v/>
      </c>
      <c r="E15" s="148"/>
      <c r="F15" s="164"/>
      <c r="G15" s="54"/>
      <c r="H15" s="148"/>
      <c r="I15" s="54"/>
      <c r="J15" s="54"/>
      <c r="K15" s="164"/>
      <c r="L15" s="54"/>
      <c r="M15" s="54"/>
      <c r="N15" s="54"/>
      <c r="O15" s="59"/>
      <c r="P15" s="59"/>
      <c r="Q15" s="190"/>
      <c r="R15" s="54"/>
      <c r="S15" s="54"/>
      <c r="T15" s="123"/>
      <c r="U15" s="123"/>
      <c r="V15" s="123"/>
      <c r="W15" s="123"/>
      <c r="X15" s="123"/>
      <c r="Y15" s="149" t="str">
        <f t="shared" si="8"/>
        <v/>
      </c>
      <c r="Z15" s="150" t="str">
        <f t="shared" si="9"/>
        <v/>
      </c>
      <c r="AA15" s="151" t="str">
        <f t="shared" si="10"/>
        <v/>
      </c>
      <c r="AB15" s="54"/>
      <c r="AC15" s="54"/>
      <c r="AD15" s="54"/>
      <c r="AE15" s="139"/>
      <c r="AF15" s="149" t="str">
        <f t="shared" si="11"/>
        <v/>
      </c>
      <c r="AG15" s="139"/>
      <c r="AH15" s="149" t="str">
        <f t="shared" si="12"/>
        <v/>
      </c>
      <c r="AI15" s="17"/>
      <c r="AJ15" s="17"/>
      <c r="AK15" s="18"/>
      <c r="AL15" s="44"/>
      <c r="AM15" s="45"/>
      <c r="AN15" s="19"/>
      <c r="AO15" s="54"/>
      <c r="AP15" s="121"/>
    </row>
    <row r="16" spans="1:42" ht="83.1" customHeight="1" x14ac:dyDescent="0.2">
      <c r="A16" s="152">
        <v>10</v>
      </c>
      <c r="B16" s="43"/>
      <c r="C16" s="43"/>
      <c r="D16" s="391" t="str">
        <f t="shared" si="7"/>
        <v/>
      </c>
      <c r="E16" s="148"/>
      <c r="F16" s="164"/>
      <c r="G16" s="54"/>
      <c r="H16" s="148"/>
      <c r="I16" s="54"/>
      <c r="J16" s="54"/>
      <c r="K16" s="164"/>
      <c r="L16" s="54"/>
      <c r="M16" s="54"/>
      <c r="N16" s="54"/>
      <c r="O16" s="59"/>
      <c r="P16" s="59"/>
      <c r="Q16" s="190"/>
      <c r="R16" s="54"/>
      <c r="S16" s="54"/>
      <c r="T16" s="123"/>
      <c r="U16" s="123"/>
      <c r="V16" s="123"/>
      <c r="W16" s="123"/>
      <c r="X16" s="123"/>
      <c r="Y16" s="149" t="str">
        <f t="shared" si="8"/>
        <v/>
      </c>
      <c r="Z16" s="150" t="str">
        <f t="shared" si="9"/>
        <v/>
      </c>
      <c r="AA16" s="151" t="str">
        <f t="shared" si="10"/>
        <v/>
      </c>
      <c r="AB16" s="54"/>
      <c r="AC16" s="54"/>
      <c r="AD16" s="54"/>
      <c r="AE16" s="139"/>
      <c r="AF16" s="149" t="str">
        <f t="shared" si="11"/>
        <v/>
      </c>
      <c r="AG16" s="139"/>
      <c r="AH16" s="149" t="str">
        <f t="shared" si="12"/>
        <v/>
      </c>
      <c r="AI16" s="17"/>
      <c r="AJ16" s="17"/>
      <c r="AK16" s="18"/>
      <c r="AL16" s="44"/>
      <c r="AM16" s="45"/>
      <c r="AN16" s="19"/>
      <c r="AO16" s="54"/>
      <c r="AP16" s="121"/>
    </row>
    <row r="17" spans="1:42" ht="83.1" customHeight="1" x14ac:dyDescent="0.2">
      <c r="A17" s="152">
        <v>11</v>
      </c>
      <c r="B17" s="43"/>
      <c r="C17" s="43"/>
      <c r="D17" s="391" t="str">
        <f t="shared" si="7"/>
        <v/>
      </c>
      <c r="E17" s="148"/>
      <c r="F17" s="164"/>
      <c r="G17" s="54"/>
      <c r="H17" s="148"/>
      <c r="I17" s="54"/>
      <c r="J17" s="54"/>
      <c r="K17" s="164"/>
      <c r="L17" s="54"/>
      <c r="M17" s="54"/>
      <c r="N17" s="54"/>
      <c r="O17" s="59"/>
      <c r="P17" s="59"/>
      <c r="Q17" s="190"/>
      <c r="R17" s="54"/>
      <c r="S17" s="54"/>
      <c r="T17" s="123"/>
      <c r="U17" s="123"/>
      <c r="V17" s="123"/>
      <c r="W17" s="123"/>
      <c r="X17" s="123"/>
      <c r="Y17" s="149" t="str">
        <f t="shared" si="8"/>
        <v/>
      </c>
      <c r="Z17" s="150" t="str">
        <f t="shared" si="9"/>
        <v/>
      </c>
      <c r="AA17" s="151" t="str">
        <f t="shared" si="10"/>
        <v/>
      </c>
      <c r="AB17" s="54"/>
      <c r="AC17" s="54"/>
      <c r="AD17" s="54"/>
      <c r="AE17" s="139"/>
      <c r="AF17" s="149" t="str">
        <f t="shared" si="11"/>
        <v/>
      </c>
      <c r="AG17" s="139"/>
      <c r="AH17" s="149" t="str">
        <f t="shared" si="12"/>
        <v/>
      </c>
      <c r="AI17" s="17"/>
      <c r="AJ17" s="17"/>
      <c r="AK17" s="18"/>
      <c r="AL17" s="44"/>
      <c r="AM17" s="45"/>
      <c r="AN17" s="19"/>
      <c r="AO17" s="54"/>
      <c r="AP17" s="121"/>
    </row>
    <row r="18" spans="1:42" ht="83.1" customHeight="1" x14ac:dyDescent="0.2">
      <c r="A18" s="152">
        <v>12</v>
      </c>
      <c r="B18" s="43"/>
      <c r="C18" s="43"/>
      <c r="D18" s="391" t="str">
        <f t="shared" si="7"/>
        <v/>
      </c>
      <c r="E18" s="148"/>
      <c r="F18" s="164"/>
      <c r="G18" s="54"/>
      <c r="H18" s="148"/>
      <c r="I18" s="54"/>
      <c r="J18" s="54"/>
      <c r="K18" s="164"/>
      <c r="L18" s="54"/>
      <c r="M18" s="54"/>
      <c r="N18" s="54"/>
      <c r="O18" s="59"/>
      <c r="P18" s="59"/>
      <c r="Q18" s="190"/>
      <c r="R18" s="54"/>
      <c r="S18" s="54"/>
      <c r="T18" s="123"/>
      <c r="U18" s="123"/>
      <c r="V18" s="123"/>
      <c r="W18" s="123"/>
      <c r="X18" s="123"/>
      <c r="Y18" s="149" t="str">
        <f t="shared" si="8"/>
        <v/>
      </c>
      <c r="Z18" s="150" t="str">
        <f t="shared" si="9"/>
        <v/>
      </c>
      <c r="AA18" s="151" t="str">
        <f t="shared" si="10"/>
        <v/>
      </c>
      <c r="AB18" s="54"/>
      <c r="AC18" s="54"/>
      <c r="AD18" s="54"/>
      <c r="AE18" s="139"/>
      <c r="AF18" s="149" t="str">
        <f t="shared" si="11"/>
        <v/>
      </c>
      <c r="AG18" s="139"/>
      <c r="AH18" s="149" t="str">
        <f t="shared" si="12"/>
        <v/>
      </c>
      <c r="AI18" s="17"/>
      <c r="AJ18" s="17"/>
      <c r="AK18" s="18"/>
      <c r="AL18" s="44"/>
      <c r="AM18" s="45"/>
      <c r="AN18" s="19"/>
      <c r="AO18" s="54"/>
      <c r="AP18" s="121"/>
    </row>
    <row r="19" spans="1:42" ht="83.1" customHeight="1" x14ac:dyDescent="0.2">
      <c r="A19" s="152">
        <v>13</v>
      </c>
      <c r="B19" s="43"/>
      <c r="C19" s="43"/>
      <c r="D19" s="391" t="str">
        <f t="shared" si="7"/>
        <v/>
      </c>
      <c r="E19" s="148"/>
      <c r="F19" s="164"/>
      <c r="G19" s="54"/>
      <c r="H19" s="148"/>
      <c r="I19" s="54"/>
      <c r="J19" s="54"/>
      <c r="K19" s="164"/>
      <c r="L19" s="54"/>
      <c r="M19" s="54"/>
      <c r="N19" s="54"/>
      <c r="O19" s="59"/>
      <c r="P19" s="59"/>
      <c r="Q19" s="190"/>
      <c r="R19" s="54"/>
      <c r="S19" s="54"/>
      <c r="T19" s="123"/>
      <c r="U19" s="123"/>
      <c r="V19" s="123"/>
      <c r="W19" s="123"/>
      <c r="X19" s="123"/>
      <c r="Y19" s="149" t="str">
        <f t="shared" si="8"/>
        <v/>
      </c>
      <c r="Z19" s="150" t="str">
        <f t="shared" si="9"/>
        <v/>
      </c>
      <c r="AA19" s="151" t="str">
        <f t="shared" si="10"/>
        <v/>
      </c>
      <c r="AB19" s="54"/>
      <c r="AC19" s="54"/>
      <c r="AD19" s="54"/>
      <c r="AE19" s="139"/>
      <c r="AF19" s="149" t="str">
        <f t="shared" si="11"/>
        <v/>
      </c>
      <c r="AG19" s="139"/>
      <c r="AH19" s="149" t="str">
        <f t="shared" si="12"/>
        <v/>
      </c>
      <c r="AI19" s="17"/>
      <c r="AJ19" s="17"/>
      <c r="AK19" s="18"/>
      <c r="AL19" s="44"/>
      <c r="AM19" s="45"/>
      <c r="AN19" s="19"/>
      <c r="AO19" s="54"/>
      <c r="AP19" s="121"/>
    </row>
    <row r="20" spans="1:42" ht="83.1" customHeight="1" x14ac:dyDescent="0.2">
      <c r="A20" s="152">
        <v>14</v>
      </c>
      <c r="B20" s="43"/>
      <c r="C20" s="43"/>
      <c r="D20" s="391" t="str">
        <f t="shared" si="7"/>
        <v/>
      </c>
      <c r="E20" s="148"/>
      <c r="F20" s="164"/>
      <c r="G20" s="54"/>
      <c r="H20" s="148"/>
      <c r="I20" s="54"/>
      <c r="J20" s="54"/>
      <c r="K20" s="164"/>
      <c r="L20" s="54"/>
      <c r="M20" s="54"/>
      <c r="N20" s="54"/>
      <c r="O20" s="59"/>
      <c r="P20" s="59"/>
      <c r="Q20" s="190"/>
      <c r="R20" s="54"/>
      <c r="S20" s="54"/>
      <c r="T20" s="123"/>
      <c r="U20" s="123"/>
      <c r="V20" s="123"/>
      <c r="W20" s="123"/>
      <c r="X20" s="123"/>
      <c r="Y20" s="149" t="str">
        <f t="shared" si="8"/>
        <v/>
      </c>
      <c r="Z20" s="150" t="str">
        <f t="shared" si="9"/>
        <v/>
      </c>
      <c r="AA20" s="151" t="str">
        <f t="shared" si="10"/>
        <v/>
      </c>
      <c r="AB20" s="54"/>
      <c r="AC20" s="54"/>
      <c r="AD20" s="54"/>
      <c r="AE20" s="139"/>
      <c r="AF20" s="149" t="str">
        <f t="shared" si="11"/>
        <v/>
      </c>
      <c r="AG20" s="139"/>
      <c r="AH20" s="149" t="str">
        <f t="shared" si="12"/>
        <v/>
      </c>
      <c r="AI20" s="17"/>
      <c r="AJ20" s="17"/>
      <c r="AK20" s="18"/>
      <c r="AL20" s="44"/>
      <c r="AM20" s="45"/>
      <c r="AN20" s="19"/>
      <c r="AO20" s="54"/>
      <c r="AP20" s="121"/>
    </row>
    <row r="21" spans="1:42" ht="83.1" customHeight="1" x14ac:dyDescent="0.2">
      <c r="A21" s="152">
        <v>15</v>
      </c>
      <c r="B21" s="43"/>
      <c r="C21" s="43"/>
      <c r="D21" s="391" t="str">
        <f t="shared" si="7"/>
        <v/>
      </c>
      <c r="E21" s="148"/>
      <c r="F21" s="164"/>
      <c r="G21" s="54"/>
      <c r="H21" s="148"/>
      <c r="I21" s="54"/>
      <c r="J21" s="54"/>
      <c r="K21" s="164"/>
      <c r="L21" s="54"/>
      <c r="M21" s="54"/>
      <c r="N21" s="54"/>
      <c r="O21" s="59"/>
      <c r="P21" s="59"/>
      <c r="Q21" s="190"/>
      <c r="R21" s="54"/>
      <c r="S21" s="54"/>
      <c r="T21" s="123"/>
      <c r="U21" s="123"/>
      <c r="V21" s="123"/>
      <c r="W21" s="123"/>
      <c r="X21" s="123"/>
      <c r="Y21" s="149" t="str">
        <f t="shared" si="8"/>
        <v/>
      </c>
      <c r="Z21" s="150" t="str">
        <f t="shared" si="9"/>
        <v/>
      </c>
      <c r="AA21" s="151" t="str">
        <f t="shared" si="10"/>
        <v/>
      </c>
      <c r="AB21" s="54"/>
      <c r="AC21" s="54"/>
      <c r="AD21" s="54"/>
      <c r="AE21" s="139"/>
      <c r="AF21" s="149" t="str">
        <f t="shared" si="11"/>
        <v/>
      </c>
      <c r="AG21" s="139"/>
      <c r="AH21" s="149" t="str">
        <f t="shared" si="12"/>
        <v/>
      </c>
      <c r="AI21" s="17"/>
      <c r="AJ21" s="17"/>
      <c r="AK21" s="18"/>
      <c r="AL21" s="44"/>
      <c r="AM21" s="45"/>
      <c r="AN21" s="19"/>
      <c r="AO21" s="54"/>
      <c r="AP21" s="121"/>
    </row>
    <row r="22" spans="1:42" ht="83.1" customHeight="1" x14ac:dyDescent="0.2">
      <c r="A22" s="152">
        <v>16</v>
      </c>
      <c r="B22" s="43"/>
      <c r="C22" s="43"/>
      <c r="D22" s="391" t="str">
        <f t="shared" si="7"/>
        <v/>
      </c>
      <c r="E22" s="148"/>
      <c r="F22" s="164"/>
      <c r="G22" s="54"/>
      <c r="H22" s="148"/>
      <c r="I22" s="54"/>
      <c r="J22" s="54"/>
      <c r="K22" s="164"/>
      <c r="L22" s="54"/>
      <c r="M22" s="54"/>
      <c r="N22" s="54"/>
      <c r="O22" s="59"/>
      <c r="P22" s="59"/>
      <c r="Q22" s="190"/>
      <c r="R22" s="54"/>
      <c r="S22" s="54"/>
      <c r="T22" s="123"/>
      <c r="U22" s="123"/>
      <c r="V22" s="123"/>
      <c r="W22" s="123"/>
      <c r="X22" s="123"/>
      <c r="Y22" s="149" t="str">
        <f t="shared" si="8"/>
        <v/>
      </c>
      <c r="Z22" s="150" t="str">
        <f t="shared" si="9"/>
        <v/>
      </c>
      <c r="AA22" s="151" t="str">
        <f t="shared" si="10"/>
        <v/>
      </c>
      <c r="AB22" s="54"/>
      <c r="AC22" s="54"/>
      <c r="AD22" s="54"/>
      <c r="AE22" s="139"/>
      <c r="AF22" s="149" t="str">
        <f t="shared" si="11"/>
        <v/>
      </c>
      <c r="AG22" s="139"/>
      <c r="AH22" s="149" t="str">
        <f t="shared" si="12"/>
        <v/>
      </c>
      <c r="AI22" s="17"/>
      <c r="AJ22" s="17"/>
      <c r="AK22" s="18"/>
      <c r="AL22" s="44"/>
      <c r="AM22" s="45"/>
      <c r="AN22" s="19"/>
      <c r="AO22" s="54"/>
      <c r="AP22" s="121"/>
    </row>
    <row r="23" spans="1:42" ht="83.1" customHeight="1" x14ac:dyDescent="0.2">
      <c r="A23" s="152">
        <v>17</v>
      </c>
      <c r="B23" s="43"/>
      <c r="C23" s="43"/>
      <c r="D23" s="391" t="str">
        <f t="shared" si="7"/>
        <v/>
      </c>
      <c r="E23" s="148"/>
      <c r="F23" s="164"/>
      <c r="G23" s="54"/>
      <c r="H23" s="148"/>
      <c r="I23" s="54"/>
      <c r="J23" s="54"/>
      <c r="K23" s="164"/>
      <c r="L23" s="54"/>
      <c r="M23" s="54"/>
      <c r="N23" s="54"/>
      <c r="O23" s="59"/>
      <c r="P23" s="59"/>
      <c r="Q23" s="190"/>
      <c r="R23" s="54"/>
      <c r="S23" s="54"/>
      <c r="T23" s="123"/>
      <c r="U23" s="123"/>
      <c r="V23" s="123"/>
      <c r="W23" s="123"/>
      <c r="X23" s="123"/>
      <c r="Y23" s="149" t="str">
        <f t="shared" si="8"/>
        <v/>
      </c>
      <c r="Z23" s="150" t="str">
        <f t="shared" si="9"/>
        <v/>
      </c>
      <c r="AA23" s="151" t="str">
        <f t="shared" si="10"/>
        <v/>
      </c>
      <c r="AB23" s="54"/>
      <c r="AC23" s="54"/>
      <c r="AD23" s="54"/>
      <c r="AE23" s="139"/>
      <c r="AF23" s="149" t="str">
        <f t="shared" si="11"/>
        <v/>
      </c>
      <c r="AG23" s="139"/>
      <c r="AH23" s="149" t="str">
        <f t="shared" si="12"/>
        <v/>
      </c>
      <c r="AI23" s="17"/>
      <c r="AJ23" s="17"/>
      <c r="AK23" s="18"/>
      <c r="AL23" s="44"/>
      <c r="AM23" s="45"/>
      <c r="AN23" s="19"/>
      <c r="AO23" s="54"/>
      <c r="AP23" s="121"/>
    </row>
    <row r="24" spans="1:42" ht="83.1" customHeight="1" x14ac:dyDescent="0.2">
      <c r="A24" s="152">
        <v>18</v>
      </c>
      <c r="B24" s="43"/>
      <c r="C24" s="43"/>
      <c r="D24" s="391" t="str">
        <f t="shared" si="7"/>
        <v/>
      </c>
      <c r="E24" s="148"/>
      <c r="F24" s="164"/>
      <c r="G24" s="54"/>
      <c r="H24" s="148"/>
      <c r="I24" s="54"/>
      <c r="J24" s="54"/>
      <c r="K24" s="164"/>
      <c r="L24" s="54"/>
      <c r="M24" s="54"/>
      <c r="N24" s="54"/>
      <c r="O24" s="59"/>
      <c r="P24" s="59"/>
      <c r="Q24" s="190"/>
      <c r="R24" s="54"/>
      <c r="S24" s="54"/>
      <c r="T24" s="123"/>
      <c r="U24" s="123"/>
      <c r="V24" s="123"/>
      <c r="W24" s="123"/>
      <c r="X24" s="123"/>
      <c r="Y24" s="149" t="str">
        <f t="shared" si="8"/>
        <v/>
      </c>
      <c r="Z24" s="150" t="str">
        <f t="shared" si="9"/>
        <v/>
      </c>
      <c r="AA24" s="151" t="str">
        <f t="shared" si="10"/>
        <v/>
      </c>
      <c r="AB24" s="54"/>
      <c r="AC24" s="54"/>
      <c r="AD24" s="54"/>
      <c r="AE24" s="139"/>
      <c r="AF24" s="149" t="str">
        <f t="shared" si="11"/>
        <v/>
      </c>
      <c r="AG24" s="139"/>
      <c r="AH24" s="149" t="str">
        <f t="shared" si="12"/>
        <v/>
      </c>
      <c r="AI24" s="17"/>
      <c r="AJ24" s="17"/>
      <c r="AK24" s="18"/>
      <c r="AL24" s="44"/>
      <c r="AM24" s="45"/>
      <c r="AN24" s="19"/>
      <c r="AO24" s="54"/>
      <c r="AP24" s="121"/>
    </row>
    <row r="25" spans="1:42" ht="83.1" customHeight="1" x14ac:dyDescent="0.2">
      <c r="A25" s="152">
        <v>19</v>
      </c>
      <c r="B25" s="43"/>
      <c r="C25" s="43"/>
      <c r="D25" s="391" t="str">
        <f t="shared" si="7"/>
        <v/>
      </c>
      <c r="E25" s="148"/>
      <c r="F25" s="164"/>
      <c r="G25" s="54"/>
      <c r="H25" s="148"/>
      <c r="I25" s="54"/>
      <c r="J25" s="54"/>
      <c r="K25" s="164"/>
      <c r="L25" s="54"/>
      <c r="M25" s="54"/>
      <c r="N25" s="54"/>
      <c r="O25" s="59"/>
      <c r="P25" s="59"/>
      <c r="Q25" s="190"/>
      <c r="R25" s="54"/>
      <c r="S25" s="54"/>
      <c r="T25" s="123"/>
      <c r="U25" s="123"/>
      <c r="V25" s="123"/>
      <c r="W25" s="123"/>
      <c r="X25" s="123"/>
      <c r="Y25" s="149" t="str">
        <f t="shared" si="8"/>
        <v/>
      </c>
      <c r="Z25" s="150" t="str">
        <f t="shared" si="9"/>
        <v/>
      </c>
      <c r="AA25" s="151" t="str">
        <f t="shared" si="10"/>
        <v/>
      </c>
      <c r="AB25" s="54"/>
      <c r="AC25" s="54"/>
      <c r="AD25" s="54"/>
      <c r="AE25" s="139"/>
      <c r="AF25" s="149" t="str">
        <f t="shared" si="11"/>
        <v/>
      </c>
      <c r="AG25" s="139"/>
      <c r="AH25" s="149" t="str">
        <f t="shared" si="12"/>
        <v/>
      </c>
      <c r="AI25" s="17"/>
      <c r="AJ25" s="17"/>
      <c r="AK25" s="18"/>
      <c r="AL25" s="44"/>
      <c r="AM25" s="45"/>
      <c r="AN25" s="19"/>
      <c r="AO25" s="54"/>
      <c r="AP25" s="121"/>
    </row>
    <row r="26" spans="1:42" ht="83.1" customHeight="1" x14ac:dyDescent="0.2">
      <c r="A26" s="152">
        <v>20</v>
      </c>
      <c r="B26" s="43"/>
      <c r="C26" s="43"/>
      <c r="D26" s="391" t="str">
        <f t="shared" si="7"/>
        <v/>
      </c>
      <c r="E26" s="148"/>
      <c r="F26" s="164"/>
      <c r="G26" s="54"/>
      <c r="H26" s="148"/>
      <c r="I26" s="54"/>
      <c r="J26" s="54"/>
      <c r="K26" s="164"/>
      <c r="L26" s="54"/>
      <c r="M26" s="54"/>
      <c r="N26" s="54"/>
      <c r="O26" s="59"/>
      <c r="P26" s="59"/>
      <c r="Q26" s="190"/>
      <c r="R26" s="54"/>
      <c r="S26" s="54"/>
      <c r="T26" s="123"/>
      <c r="U26" s="123"/>
      <c r="V26" s="123"/>
      <c r="W26" s="123"/>
      <c r="X26" s="123"/>
      <c r="Y26" s="149" t="str">
        <f t="shared" si="8"/>
        <v/>
      </c>
      <c r="Z26" s="150" t="str">
        <f t="shared" si="9"/>
        <v/>
      </c>
      <c r="AA26" s="151" t="str">
        <f t="shared" si="10"/>
        <v/>
      </c>
      <c r="AB26" s="54"/>
      <c r="AC26" s="54"/>
      <c r="AD26" s="54"/>
      <c r="AE26" s="139"/>
      <c r="AF26" s="149" t="str">
        <f t="shared" si="11"/>
        <v/>
      </c>
      <c r="AG26" s="139"/>
      <c r="AH26" s="149" t="str">
        <f t="shared" si="12"/>
        <v/>
      </c>
      <c r="AI26" s="17"/>
      <c r="AJ26" s="17"/>
      <c r="AK26" s="18"/>
      <c r="AL26" s="44"/>
      <c r="AM26" s="45"/>
      <c r="AN26" s="19"/>
      <c r="AO26" s="54"/>
      <c r="AP26" s="121"/>
    </row>
    <row r="27" spans="1:42" ht="83.1" customHeight="1" x14ac:dyDescent="0.2">
      <c r="A27" s="152">
        <v>21</v>
      </c>
      <c r="B27" s="43"/>
      <c r="C27" s="43"/>
      <c r="D27" s="391" t="str">
        <f t="shared" si="7"/>
        <v/>
      </c>
      <c r="E27" s="148"/>
      <c r="F27" s="164"/>
      <c r="G27" s="54"/>
      <c r="H27" s="148"/>
      <c r="I27" s="54"/>
      <c r="J27" s="54"/>
      <c r="K27" s="164"/>
      <c r="L27" s="54"/>
      <c r="M27" s="54"/>
      <c r="N27" s="54"/>
      <c r="O27" s="59"/>
      <c r="P27" s="59"/>
      <c r="Q27" s="190"/>
      <c r="R27" s="54"/>
      <c r="S27" s="54"/>
      <c r="T27" s="123"/>
      <c r="U27" s="123"/>
      <c r="V27" s="123"/>
      <c r="W27" s="123"/>
      <c r="X27" s="123"/>
      <c r="Y27" s="149" t="str">
        <f t="shared" si="8"/>
        <v/>
      </c>
      <c r="Z27" s="150" t="str">
        <f t="shared" si="9"/>
        <v/>
      </c>
      <c r="AA27" s="151" t="str">
        <f t="shared" si="10"/>
        <v/>
      </c>
      <c r="AB27" s="54"/>
      <c r="AC27" s="54"/>
      <c r="AD27" s="54"/>
      <c r="AE27" s="139"/>
      <c r="AF27" s="149" t="str">
        <f t="shared" si="11"/>
        <v/>
      </c>
      <c r="AG27" s="139"/>
      <c r="AH27" s="149" t="str">
        <f t="shared" si="12"/>
        <v/>
      </c>
      <c r="AI27" s="17"/>
      <c r="AJ27" s="17"/>
      <c r="AK27" s="18"/>
      <c r="AL27" s="44"/>
      <c r="AM27" s="45"/>
      <c r="AN27" s="19"/>
      <c r="AO27" s="54"/>
      <c r="AP27" s="121"/>
    </row>
    <row r="28" spans="1:42" ht="83.1" customHeight="1" x14ac:dyDescent="0.2">
      <c r="A28" s="152">
        <v>22</v>
      </c>
      <c r="B28" s="43"/>
      <c r="C28" s="43"/>
      <c r="D28" s="391" t="str">
        <f t="shared" si="7"/>
        <v/>
      </c>
      <c r="E28" s="148"/>
      <c r="F28" s="164"/>
      <c r="G28" s="54"/>
      <c r="H28" s="148"/>
      <c r="I28" s="54"/>
      <c r="J28" s="54"/>
      <c r="K28" s="164"/>
      <c r="L28" s="54"/>
      <c r="M28" s="54"/>
      <c r="N28" s="54"/>
      <c r="O28" s="59"/>
      <c r="P28" s="59"/>
      <c r="Q28" s="190"/>
      <c r="R28" s="54"/>
      <c r="S28" s="54"/>
      <c r="T28" s="123"/>
      <c r="U28" s="123"/>
      <c r="V28" s="123"/>
      <c r="W28" s="123"/>
      <c r="X28" s="123"/>
      <c r="Y28" s="149" t="str">
        <f t="shared" si="8"/>
        <v/>
      </c>
      <c r="Z28" s="150" t="str">
        <f t="shared" si="9"/>
        <v/>
      </c>
      <c r="AA28" s="151" t="str">
        <f t="shared" si="10"/>
        <v/>
      </c>
      <c r="AB28" s="54"/>
      <c r="AC28" s="54"/>
      <c r="AD28" s="54"/>
      <c r="AE28" s="139"/>
      <c r="AF28" s="149" t="str">
        <f t="shared" si="11"/>
        <v/>
      </c>
      <c r="AG28" s="139"/>
      <c r="AH28" s="149" t="str">
        <f t="shared" si="12"/>
        <v/>
      </c>
      <c r="AI28" s="17"/>
      <c r="AJ28" s="17"/>
      <c r="AK28" s="18"/>
      <c r="AL28" s="44"/>
      <c r="AM28" s="45"/>
      <c r="AN28" s="19"/>
      <c r="AO28" s="54"/>
      <c r="AP28" s="121"/>
    </row>
    <row r="29" spans="1:42" ht="83.1" customHeight="1" x14ac:dyDescent="0.2">
      <c r="A29" s="152">
        <v>23</v>
      </c>
      <c r="B29" s="43"/>
      <c r="C29" s="43"/>
      <c r="D29" s="391" t="str">
        <f t="shared" si="7"/>
        <v/>
      </c>
      <c r="E29" s="148"/>
      <c r="F29" s="164"/>
      <c r="G29" s="54"/>
      <c r="H29" s="148"/>
      <c r="I29" s="54"/>
      <c r="J29" s="54"/>
      <c r="K29" s="164"/>
      <c r="L29" s="54"/>
      <c r="M29" s="54"/>
      <c r="N29" s="54"/>
      <c r="O29" s="59"/>
      <c r="P29" s="59"/>
      <c r="Q29" s="190"/>
      <c r="R29" s="54"/>
      <c r="S29" s="54"/>
      <c r="T29" s="123"/>
      <c r="U29" s="123"/>
      <c r="V29" s="123"/>
      <c r="W29" s="123"/>
      <c r="X29" s="123"/>
      <c r="Y29" s="149" t="str">
        <f t="shared" si="8"/>
        <v/>
      </c>
      <c r="Z29" s="150" t="str">
        <f t="shared" si="9"/>
        <v/>
      </c>
      <c r="AA29" s="151" t="str">
        <f t="shared" si="10"/>
        <v/>
      </c>
      <c r="AB29" s="54"/>
      <c r="AC29" s="54"/>
      <c r="AD29" s="54"/>
      <c r="AE29" s="139"/>
      <c r="AF29" s="149" t="str">
        <f t="shared" si="11"/>
        <v/>
      </c>
      <c r="AG29" s="139"/>
      <c r="AH29" s="149" t="str">
        <f t="shared" si="12"/>
        <v/>
      </c>
      <c r="AI29" s="17"/>
      <c r="AJ29" s="17"/>
      <c r="AK29" s="18"/>
      <c r="AL29" s="44"/>
      <c r="AM29" s="45"/>
      <c r="AN29" s="19"/>
      <c r="AO29" s="54"/>
      <c r="AP29" s="121"/>
    </row>
    <row r="30" spans="1:42" ht="83.1" customHeight="1" x14ac:dyDescent="0.2">
      <c r="A30" s="152">
        <v>24</v>
      </c>
      <c r="B30" s="43"/>
      <c r="C30" s="43"/>
      <c r="D30" s="391" t="str">
        <f t="shared" si="7"/>
        <v/>
      </c>
      <c r="E30" s="148"/>
      <c r="F30" s="164"/>
      <c r="G30" s="54"/>
      <c r="H30" s="148"/>
      <c r="I30" s="54"/>
      <c r="J30" s="54"/>
      <c r="K30" s="164"/>
      <c r="L30" s="54"/>
      <c r="M30" s="54"/>
      <c r="N30" s="54"/>
      <c r="O30" s="59"/>
      <c r="P30" s="59"/>
      <c r="Q30" s="190"/>
      <c r="R30" s="54"/>
      <c r="S30" s="54"/>
      <c r="T30" s="123"/>
      <c r="U30" s="123"/>
      <c r="V30" s="123"/>
      <c r="W30" s="123"/>
      <c r="X30" s="123"/>
      <c r="Y30" s="149" t="str">
        <f t="shared" si="8"/>
        <v/>
      </c>
      <c r="Z30" s="150" t="str">
        <f t="shared" si="9"/>
        <v/>
      </c>
      <c r="AA30" s="151" t="str">
        <f t="shared" si="10"/>
        <v/>
      </c>
      <c r="AB30" s="54"/>
      <c r="AC30" s="54"/>
      <c r="AD30" s="54"/>
      <c r="AE30" s="139"/>
      <c r="AF30" s="149" t="str">
        <f t="shared" si="11"/>
        <v/>
      </c>
      <c r="AG30" s="139"/>
      <c r="AH30" s="149" t="str">
        <f t="shared" si="12"/>
        <v/>
      </c>
      <c r="AI30" s="17"/>
      <c r="AJ30" s="17"/>
      <c r="AK30" s="18"/>
      <c r="AL30" s="44"/>
      <c r="AM30" s="45"/>
      <c r="AN30" s="19"/>
      <c r="AO30" s="54"/>
      <c r="AP30" s="121"/>
    </row>
    <row r="31" spans="1:42" ht="83.1" customHeight="1" x14ac:dyDescent="0.2">
      <c r="A31" s="152">
        <v>25</v>
      </c>
      <c r="B31" s="43"/>
      <c r="C31" s="43"/>
      <c r="D31" s="391" t="str">
        <f t="shared" si="7"/>
        <v/>
      </c>
      <c r="E31" s="148"/>
      <c r="F31" s="164"/>
      <c r="G31" s="54"/>
      <c r="H31" s="148"/>
      <c r="I31" s="54"/>
      <c r="J31" s="54"/>
      <c r="K31" s="164"/>
      <c r="L31" s="54"/>
      <c r="M31" s="54"/>
      <c r="N31" s="54"/>
      <c r="O31" s="59"/>
      <c r="P31" s="59"/>
      <c r="Q31" s="190"/>
      <c r="R31" s="54"/>
      <c r="S31" s="54"/>
      <c r="T31" s="123"/>
      <c r="U31" s="123"/>
      <c r="V31" s="123"/>
      <c r="W31" s="123"/>
      <c r="X31" s="123"/>
      <c r="Y31" s="149" t="str">
        <f t="shared" si="8"/>
        <v/>
      </c>
      <c r="Z31" s="150" t="str">
        <f t="shared" si="9"/>
        <v/>
      </c>
      <c r="AA31" s="151" t="str">
        <f t="shared" si="10"/>
        <v/>
      </c>
      <c r="AB31" s="54"/>
      <c r="AC31" s="54"/>
      <c r="AD31" s="54"/>
      <c r="AE31" s="139"/>
      <c r="AF31" s="149" t="str">
        <f t="shared" si="11"/>
        <v/>
      </c>
      <c r="AG31" s="139"/>
      <c r="AH31" s="149" t="str">
        <f t="shared" si="12"/>
        <v/>
      </c>
      <c r="AI31" s="17"/>
      <c r="AJ31" s="17"/>
      <c r="AK31" s="18"/>
      <c r="AL31" s="44"/>
      <c r="AM31" s="45"/>
      <c r="AN31" s="19"/>
      <c r="AO31" s="54"/>
      <c r="AP31" s="121"/>
    </row>
    <row r="32" spans="1:42" ht="83.1" customHeight="1" x14ac:dyDescent="0.2">
      <c r="A32" s="152">
        <v>26</v>
      </c>
      <c r="B32" s="43"/>
      <c r="C32" s="43"/>
      <c r="D32" s="391" t="str">
        <f t="shared" si="7"/>
        <v/>
      </c>
      <c r="E32" s="148"/>
      <c r="F32" s="164"/>
      <c r="G32" s="54"/>
      <c r="H32" s="148"/>
      <c r="I32" s="54"/>
      <c r="J32" s="54"/>
      <c r="K32" s="164"/>
      <c r="L32" s="54"/>
      <c r="M32" s="54"/>
      <c r="N32" s="54"/>
      <c r="O32" s="59"/>
      <c r="P32" s="59"/>
      <c r="Q32" s="190"/>
      <c r="R32" s="54"/>
      <c r="S32" s="54"/>
      <c r="T32" s="123"/>
      <c r="U32" s="123"/>
      <c r="V32" s="123"/>
      <c r="W32" s="123"/>
      <c r="X32" s="123"/>
      <c r="Y32" s="149" t="str">
        <f t="shared" si="8"/>
        <v/>
      </c>
      <c r="Z32" s="150" t="str">
        <f t="shared" si="9"/>
        <v/>
      </c>
      <c r="AA32" s="151" t="str">
        <f t="shared" si="10"/>
        <v/>
      </c>
      <c r="AB32" s="54"/>
      <c r="AC32" s="54"/>
      <c r="AD32" s="54"/>
      <c r="AE32" s="139"/>
      <c r="AF32" s="149" t="str">
        <f t="shared" si="11"/>
        <v/>
      </c>
      <c r="AG32" s="139"/>
      <c r="AH32" s="149" t="str">
        <f t="shared" si="12"/>
        <v/>
      </c>
      <c r="AI32" s="17"/>
      <c r="AJ32" s="17"/>
      <c r="AK32" s="18"/>
      <c r="AL32" s="44"/>
      <c r="AM32" s="45"/>
      <c r="AN32" s="19"/>
      <c r="AO32" s="54"/>
      <c r="AP32" s="121"/>
    </row>
    <row r="33" spans="1:42" ht="83.1" customHeight="1" x14ac:dyDescent="0.2">
      <c r="A33" s="152">
        <v>27</v>
      </c>
      <c r="B33" s="43"/>
      <c r="C33" s="43"/>
      <c r="D33" s="391" t="str">
        <f t="shared" si="7"/>
        <v/>
      </c>
      <c r="E33" s="148"/>
      <c r="F33" s="164"/>
      <c r="G33" s="54"/>
      <c r="H33" s="148"/>
      <c r="I33" s="54"/>
      <c r="J33" s="54"/>
      <c r="K33" s="164"/>
      <c r="L33" s="54"/>
      <c r="M33" s="54"/>
      <c r="N33" s="54"/>
      <c r="O33" s="59"/>
      <c r="P33" s="59"/>
      <c r="Q33" s="190"/>
      <c r="R33" s="54"/>
      <c r="S33" s="54"/>
      <c r="T33" s="123"/>
      <c r="U33" s="123"/>
      <c r="V33" s="123"/>
      <c r="W33" s="123"/>
      <c r="X33" s="123"/>
      <c r="Y33" s="149" t="str">
        <f t="shared" si="8"/>
        <v/>
      </c>
      <c r="Z33" s="150" t="str">
        <f t="shared" si="9"/>
        <v/>
      </c>
      <c r="AA33" s="151" t="str">
        <f t="shared" si="10"/>
        <v/>
      </c>
      <c r="AB33" s="54"/>
      <c r="AC33" s="54"/>
      <c r="AD33" s="54"/>
      <c r="AE33" s="139"/>
      <c r="AF33" s="149" t="str">
        <f t="shared" si="11"/>
        <v/>
      </c>
      <c r="AG33" s="139"/>
      <c r="AH33" s="149" t="str">
        <f t="shared" si="12"/>
        <v/>
      </c>
      <c r="AI33" s="17"/>
      <c r="AJ33" s="17"/>
      <c r="AK33" s="18"/>
      <c r="AL33" s="44"/>
      <c r="AM33" s="45"/>
      <c r="AN33" s="19"/>
      <c r="AO33" s="54"/>
      <c r="AP33" s="121"/>
    </row>
    <row r="34" spans="1:42" ht="83.1" customHeight="1" x14ac:dyDescent="0.2">
      <c r="A34" s="152">
        <v>28</v>
      </c>
      <c r="B34" s="43"/>
      <c r="C34" s="43"/>
      <c r="D34" s="391" t="str">
        <f t="shared" si="7"/>
        <v/>
      </c>
      <c r="E34" s="148"/>
      <c r="F34" s="164"/>
      <c r="G34" s="54"/>
      <c r="H34" s="148"/>
      <c r="I34" s="54"/>
      <c r="J34" s="54"/>
      <c r="K34" s="164"/>
      <c r="L34" s="54"/>
      <c r="M34" s="54"/>
      <c r="N34" s="54"/>
      <c r="O34" s="59"/>
      <c r="P34" s="59"/>
      <c r="Q34" s="190"/>
      <c r="R34" s="54"/>
      <c r="S34" s="54"/>
      <c r="T34" s="123"/>
      <c r="U34" s="123"/>
      <c r="V34" s="123"/>
      <c r="W34" s="123"/>
      <c r="X34" s="123"/>
      <c r="Y34" s="149" t="str">
        <f t="shared" si="8"/>
        <v/>
      </c>
      <c r="Z34" s="150" t="str">
        <f t="shared" si="9"/>
        <v/>
      </c>
      <c r="AA34" s="151" t="str">
        <f t="shared" si="10"/>
        <v/>
      </c>
      <c r="AB34" s="54"/>
      <c r="AC34" s="54"/>
      <c r="AD34" s="54"/>
      <c r="AE34" s="139"/>
      <c r="AF34" s="149" t="str">
        <f t="shared" si="11"/>
        <v/>
      </c>
      <c r="AG34" s="139"/>
      <c r="AH34" s="149" t="str">
        <f t="shared" si="12"/>
        <v/>
      </c>
      <c r="AI34" s="17"/>
      <c r="AJ34" s="17"/>
      <c r="AK34" s="18"/>
      <c r="AL34" s="44"/>
      <c r="AM34" s="45"/>
      <c r="AN34" s="19"/>
      <c r="AO34" s="54"/>
      <c r="AP34" s="121"/>
    </row>
    <row r="35" spans="1:42" ht="83.1" customHeight="1" x14ac:dyDescent="0.2">
      <c r="A35" s="152">
        <v>29</v>
      </c>
      <c r="B35" s="43"/>
      <c r="C35" s="43"/>
      <c r="D35" s="391" t="str">
        <f t="shared" si="7"/>
        <v/>
      </c>
      <c r="E35" s="148"/>
      <c r="F35" s="164"/>
      <c r="G35" s="54"/>
      <c r="H35" s="148"/>
      <c r="I35" s="54"/>
      <c r="J35" s="54"/>
      <c r="K35" s="164"/>
      <c r="L35" s="54"/>
      <c r="M35" s="54"/>
      <c r="N35" s="54"/>
      <c r="O35" s="59"/>
      <c r="P35" s="59"/>
      <c r="Q35" s="190"/>
      <c r="R35" s="54"/>
      <c r="S35" s="54"/>
      <c r="T35" s="123"/>
      <c r="U35" s="123"/>
      <c r="V35" s="123"/>
      <c r="W35" s="123"/>
      <c r="X35" s="123"/>
      <c r="Y35" s="149" t="str">
        <f t="shared" si="8"/>
        <v/>
      </c>
      <c r="Z35" s="150" t="str">
        <f t="shared" si="9"/>
        <v/>
      </c>
      <c r="AA35" s="151" t="str">
        <f t="shared" si="10"/>
        <v/>
      </c>
      <c r="AB35" s="54"/>
      <c r="AC35" s="54"/>
      <c r="AD35" s="54"/>
      <c r="AE35" s="139"/>
      <c r="AF35" s="149" t="str">
        <f t="shared" si="11"/>
        <v/>
      </c>
      <c r="AG35" s="139"/>
      <c r="AH35" s="149" t="str">
        <f t="shared" si="12"/>
        <v/>
      </c>
      <c r="AI35" s="17"/>
      <c r="AJ35" s="17"/>
      <c r="AK35" s="18"/>
      <c r="AL35" s="44"/>
      <c r="AM35" s="45"/>
      <c r="AN35" s="19"/>
      <c r="AO35" s="54"/>
      <c r="AP35" s="121"/>
    </row>
    <row r="36" spans="1:42" ht="83.1" customHeight="1" x14ac:dyDescent="0.2">
      <c r="A36" s="152">
        <v>30</v>
      </c>
      <c r="B36" s="43"/>
      <c r="C36" s="43"/>
      <c r="D36" s="391" t="str">
        <f t="shared" si="7"/>
        <v/>
      </c>
      <c r="E36" s="148"/>
      <c r="F36" s="164"/>
      <c r="G36" s="54"/>
      <c r="H36" s="148"/>
      <c r="I36" s="54"/>
      <c r="J36" s="54"/>
      <c r="K36" s="164"/>
      <c r="L36" s="54"/>
      <c r="M36" s="54"/>
      <c r="N36" s="54"/>
      <c r="O36" s="59"/>
      <c r="P36" s="59"/>
      <c r="Q36" s="190"/>
      <c r="R36" s="54"/>
      <c r="S36" s="54"/>
      <c r="T36" s="123"/>
      <c r="U36" s="123"/>
      <c r="V36" s="123"/>
      <c r="W36" s="123"/>
      <c r="X36" s="123"/>
      <c r="Y36" s="149" t="str">
        <f t="shared" si="8"/>
        <v/>
      </c>
      <c r="Z36" s="150" t="str">
        <f t="shared" si="9"/>
        <v/>
      </c>
      <c r="AA36" s="151" t="str">
        <f t="shared" si="10"/>
        <v/>
      </c>
      <c r="AB36" s="54"/>
      <c r="AC36" s="54"/>
      <c r="AD36" s="54"/>
      <c r="AE36" s="139"/>
      <c r="AF36" s="149" t="str">
        <f t="shared" si="11"/>
        <v/>
      </c>
      <c r="AG36" s="139"/>
      <c r="AH36" s="149" t="str">
        <f t="shared" si="12"/>
        <v/>
      </c>
      <c r="AI36" s="17"/>
      <c r="AJ36" s="17"/>
      <c r="AK36" s="18"/>
      <c r="AL36" s="44"/>
      <c r="AM36" s="45"/>
      <c r="AN36" s="19"/>
      <c r="AO36" s="54"/>
      <c r="AP36" s="121"/>
    </row>
    <row r="37" spans="1:42" ht="83.1" customHeight="1" x14ac:dyDescent="0.2">
      <c r="A37" s="152">
        <v>31</v>
      </c>
      <c r="B37" s="43"/>
      <c r="C37" s="43"/>
      <c r="D37" s="391" t="str">
        <f t="shared" si="7"/>
        <v/>
      </c>
      <c r="E37" s="148"/>
      <c r="F37" s="164"/>
      <c r="G37" s="54"/>
      <c r="H37" s="148"/>
      <c r="I37" s="54"/>
      <c r="J37" s="54"/>
      <c r="K37" s="164"/>
      <c r="L37" s="54"/>
      <c r="M37" s="54"/>
      <c r="N37" s="54"/>
      <c r="O37" s="59"/>
      <c r="P37" s="59"/>
      <c r="Q37" s="190"/>
      <c r="R37" s="54"/>
      <c r="S37" s="54"/>
      <c r="T37" s="123"/>
      <c r="U37" s="123"/>
      <c r="V37" s="123"/>
      <c r="W37" s="123"/>
      <c r="X37" s="123"/>
      <c r="Y37" s="149" t="str">
        <f t="shared" si="8"/>
        <v/>
      </c>
      <c r="Z37" s="150" t="str">
        <f t="shared" si="9"/>
        <v/>
      </c>
      <c r="AA37" s="151" t="str">
        <f t="shared" si="10"/>
        <v/>
      </c>
      <c r="AB37" s="54"/>
      <c r="AC37" s="54"/>
      <c r="AD37" s="54"/>
      <c r="AE37" s="139"/>
      <c r="AF37" s="149" t="str">
        <f t="shared" si="11"/>
        <v/>
      </c>
      <c r="AG37" s="139"/>
      <c r="AH37" s="149" t="str">
        <f t="shared" si="12"/>
        <v/>
      </c>
      <c r="AI37" s="17"/>
      <c r="AJ37" s="17"/>
      <c r="AK37" s="18"/>
      <c r="AL37" s="44"/>
      <c r="AM37" s="45"/>
      <c r="AN37" s="19"/>
      <c r="AO37" s="54"/>
      <c r="AP37" s="121"/>
    </row>
    <row r="38" spans="1:42" ht="83.1" customHeight="1" x14ac:dyDescent="0.2">
      <c r="A38" s="152">
        <v>32</v>
      </c>
      <c r="B38" s="43"/>
      <c r="C38" s="43"/>
      <c r="D38" s="391" t="str">
        <f t="shared" si="7"/>
        <v/>
      </c>
      <c r="E38" s="148"/>
      <c r="F38" s="164"/>
      <c r="G38" s="54"/>
      <c r="H38" s="148"/>
      <c r="I38" s="54"/>
      <c r="J38" s="54"/>
      <c r="K38" s="164"/>
      <c r="L38" s="54"/>
      <c r="M38" s="54"/>
      <c r="N38" s="54"/>
      <c r="O38" s="59"/>
      <c r="P38" s="59"/>
      <c r="Q38" s="190"/>
      <c r="R38" s="54"/>
      <c r="S38" s="54"/>
      <c r="T38" s="123"/>
      <c r="U38" s="123"/>
      <c r="V38" s="123"/>
      <c r="W38" s="123"/>
      <c r="X38" s="123"/>
      <c r="Y38" s="149" t="str">
        <f t="shared" si="8"/>
        <v/>
      </c>
      <c r="Z38" s="150" t="str">
        <f t="shared" si="9"/>
        <v/>
      </c>
      <c r="AA38" s="151" t="str">
        <f t="shared" si="10"/>
        <v/>
      </c>
      <c r="AB38" s="54"/>
      <c r="AC38" s="54"/>
      <c r="AD38" s="54"/>
      <c r="AE38" s="139"/>
      <c r="AF38" s="149" t="str">
        <f t="shared" si="11"/>
        <v/>
      </c>
      <c r="AG38" s="139"/>
      <c r="AH38" s="149" t="str">
        <f t="shared" si="12"/>
        <v/>
      </c>
      <c r="AI38" s="17"/>
      <c r="AJ38" s="17"/>
      <c r="AK38" s="18"/>
      <c r="AL38" s="44"/>
      <c r="AM38" s="45"/>
      <c r="AN38" s="19"/>
      <c r="AO38" s="54"/>
      <c r="AP38" s="121"/>
    </row>
    <row r="39" spans="1:42" ht="83.1" customHeight="1" x14ac:dyDescent="0.2">
      <c r="A39" s="152">
        <v>33</v>
      </c>
      <c r="B39" s="43"/>
      <c r="C39" s="43"/>
      <c r="D39" s="391" t="str">
        <f t="shared" si="7"/>
        <v/>
      </c>
      <c r="E39" s="148"/>
      <c r="F39" s="164"/>
      <c r="G39" s="54"/>
      <c r="H39" s="148"/>
      <c r="I39" s="54"/>
      <c r="J39" s="54"/>
      <c r="K39" s="164"/>
      <c r="L39" s="54"/>
      <c r="M39" s="54"/>
      <c r="N39" s="54"/>
      <c r="O39" s="59"/>
      <c r="P39" s="59"/>
      <c r="Q39" s="190"/>
      <c r="R39" s="54"/>
      <c r="S39" s="54"/>
      <c r="T39" s="123"/>
      <c r="U39" s="123"/>
      <c r="V39" s="123"/>
      <c r="W39" s="123"/>
      <c r="X39" s="123"/>
      <c r="Y39" s="149" t="str">
        <f t="shared" si="8"/>
        <v/>
      </c>
      <c r="Z39" s="150" t="str">
        <f t="shared" si="9"/>
        <v/>
      </c>
      <c r="AA39" s="151" t="str">
        <f t="shared" si="10"/>
        <v/>
      </c>
      <c r="AB39" s="54"/>
      <c r="AC39" s="54"/>
      <c r="AD39" s="54"/>
      <c r="AE39" s="139"/>
      <c r="AF39" s="149" t="str">
        <f t="shared" si="11"/>
        <v/>
      </c>
      <c r="AG39" s="139"/>
      <c r="AH39" s="149" t="str">
        <f t="shared" si="12"/>
        <v/>
      </c>
      <c r="AI39" s="17"/>
      <c r="AJ39" s="17"/>
      <c r="AK39" s="18"/>
      <c r="AL39" s="44"/>
      <c r="AM39" s="45"/>
      <c r="AN39" s="19"/>
      <c r="AO39" s="54"/>
      <c r="AP39" s="121"/>
    </row>
    <row r="40" spans="1:42" ht="83.1" customHeight="1" x14ac:dyDescent="0.2">
      <c r="A40" s="152">
        <v>34</v>
      </c>
      <c r="B40" s="43"/>
      <c r="C40" s="43"/>
      <c r="D40" s="391" t="str">
        <f t="shared" si="7"/>
        <v/>
      </c>
      <c r="E40" s="148"/>
      <c r="F40" s="164"/>
      <c r="G40" s="54"/>
      <c r="H40" s="148"/>
      <c r="I40" s="54"/>
      <c r="J40" s="54"/>
      <c r="K40" s="164"/>
      <c r="L40" s="54"/>
      <c r="M40" s="54"/>
      <c r="N40" s="54"/>
      <c r="O40" s="59"/>
      <c r="P40" s="59"/>
      <c r="Q40" s="190"/>
      <c r="R40" s="54"/>
      <c r="S40" s="54"/>
      <c r="T40" s="123"/>
      <c r="U40" s="123"/>
      <c r="V40" s="123"/>
      <c r="W40" s="123"/>
      <c r="X40" s="123"/>
      <c r="Y40" s="149" t="str">
        <f t="shared" si="8"/>
        <v/>
      </c>
      <c r="Z40" s="150" t="str">
        <f t="shared" si="9"/>
        <v/>
      </c>
      <c r="AA40" s="151" t="str">
        <f t="shared" si="10"/>
        <v/>
      </c>
      <c r="AB40" s="54"/>
      <c r="AC40" s="54"/>
      <c r="AD40" s="54"/>
      <c r="AE40" s="139"/>
      <c r="AF40" s="149" t="str">
        <f t="shared" si="11"/>
        <v/>
      </c>
      <c r="AG40" s="139"/>
      <c r="AH40" s="149" t="str">
        <f t="shared" si="12"/>
        <v/>
      </c>
      <c r="AI40" s="17"/>
      <c r="AJ40" s="17"/>
      <c r="AK40" s="18"/>
      <c r="AL40" s="44"/>
      <c r="AM40" s="45"/>
      <c r="AN40" s="19"/>
      <c r="AO40" s="54"/>
      <c r="AP40" s="121"/>
    </row>
    <row r="41" spans="1:42" ht="83.1" customHeight="1" x14ac:dyDescent="0.2">
      <c r="A41" s="152">
        <v>35</v>
      </c>
      <c r="B41" s="43"/>
      <c r="C41" s="43"/>
      <c r="D41" s="391" t="str">
        <f t="shared" si="7"/>
        <v/>
      </c>
      <c r="E41" s="148"/>
      <c r="F41" s="164"/>
      <c r="G41" s="54"/>
      <c r="H41" s="148"/>
      <c r="I41" s="54"/>
      <c r="J41" s="54"/>
      <c r="K41" s="164"/>
      <c r="L41" s="54"/>
      <c r="M41" s="54"/>
      <c r="N41" s="54"/>
      <c r="O41" s="59"/>
      <c r="P41" s="59"/>
      <c r="Q41" s="190"/>
      <c r="R41" s="54"/>
      <c r="S41" s="54"/>
      <c r="T41" s="123"/>
      <c r="U41" s="123"/>
      <c r="V41" s="123"/>
      <c r="W41" s="123"/>
      <c r="X41" s="123"/>
      <c r="Y41" s="149" t="str">
        <f t="shared" si="8"/>
        <v/>
      </c>
      <c r="Z41" s="150" t="str">
        <f t="shared" si="9"/>
        <v/>
      </c>
      <c r="AA41" s="151" t="str">
        <f t="shared" si="10"/>
        <v/>
      </c>
      <c r="AB41" s="54"/>
      <c r="AC41" s="54"/>
      <c r="AD41" s="54"/>
      <c r="AE41" s="139"/>
      <c r="AF41" s="149" t="str">
        <f t="shared" si="11"/>
        <v/>
      </c>
      <c r="AG41" s="139"/>
      <c r="AH41" s="149" t="str">
        <f t="shared" si="12"/>
        <v/>
      </c>
      <c r="AI41" s="17"/>
      <c r="AJ41" s="17"/>
      <c r="AK41" s="18"/>
      <c r="AL41" s="44"/>
      <c r="AM41" s="45"/>
      <c r="AN41" s="19"/>
      <c r="AO41" s="54"/>
      <c r="AP41" s="121"/>
    </row>
    <row r="42" spans="1:42" ht="83.1" customHeight="1" x14ac:dyDescent="0.2">
      <c r="A42" s="152">
        <v>36</v>
      </c>
      <c r="B42" s="43"/>
      <c r="C42" s="43"/>
      <c r="D42" s="391" t="str">
        <f t="shared" si="7"/>
        <v/>
      </c>
      <c r="E42" s="148"/>
      <c r="F42" s="164"/>
      <c r="G42" s="54"/>
      <c r="H42" s="148"/>
      <c r="I42" s="54"/>
      <c r="J42" s="54"/>
      <c r="K42" s="164"/>
      <c r="L42" s="54"/>
      <c r="M42" s="54"/>
      <c r="N42" s="54"/>
      <c r="O42" s="59"/>
      <c r="P42" s="59"/>
      <c r="Q42" s="190"/>
      <c r="R42" s="54"/>
      <c r="S42" s="54"/>
      <c r="T42" s="123"/>
      <c r="U42" s="123"/>
      <c r="V42" s="123"/>
      <c r="W42" s="123"/>
      <c r="X42" s="123"/>
      <c r="Y42" s="149" t="str">
        <f t="shared" si="8"/>
        <v/>
      </c>
      <c r="Z42" s="150" t="str">
        <f t="shared" si="9"/>
        <v/>
      </c>
      <c r="AA42" s="151" t="str">
        <f t="shared" si="10"/>
        <v/>
      </c>
      <c r="AB42" s="54"/>
      <c r="AC42" s="54"/>
      <c r="AD42" s="54"/>
      <c r="AE42" s="139"/>
      <c r="AF42" s="149" t="str">
        <f t="shared" si="11"/>
        <v/>
      </c>
      <c r="AG42" s="139"/>
      <c r="AH42" s="149" t="str">
        <f t="shared" si="12"/>
        <v/>
      </c>
      <c r="AI42" s="17"/>
      <c r="AJ42" s="17"/>
      <c r="AK42" s="18"/>
      <c r="AL42" s="44"/>
      <c r="AM42" s="45"/>
      <c r="AN42" s="19"/>
      <c r="AO42" s="54"/>
      <c r="AP42" s="121"/>
    </row>
    <row r="43" spans="1:42" ht="83.1" customHeight="1" x14ac:dyDescent="0.2">
      <c r="A43" s="152">
        <v>37</v>
      </c>
      <c r="B43" s="43"/>
      <c r="C43" s="43"/>
      <c r="D43" s="391" t="str">
        <f t="shared" si="7"/>
        <v/>
      </c>
      <c r="E43" s="148"/>
      <c r="F43" s="164"/>
      <c r="G43" s="54"/>
      <c r="H43" s="148"/>
      <c r="I43" s="54"/>
      <c r="J43" s="54"/>
      <c r="K43" s="164"/>
      <c r="L43" s="54"/>
      <c r="M43" s="54"/>
      <c r="N43" s="54"/>
      <c r="O43" s="59"/>
      <c r="P43" s="59"/>
      <c r="Q43" s="190"/>
      <c r="R43" s="54"/>
      <c r="S43" s="54"/>
      <c r="T43" s="123"/>
      <c r="U43" s="123"/>
      <c r="V43" s="123"/>
      <c r="W43" s="123"/>
      <c r="X43" s="123"/>
      <c r="Y43" s="149" t="str">
        <f t="shared" si="8"/>
        <v/>
      </c>
      <c r="Z43" s="150" t="str">
        <f t="shared" si="9"/>
        <v/>
      </c>
      <c r="AA43" s="151" t="str">
        <f t="shared" si="10"/>
        <v/>
      </c>
      <c r="AB43" s="54"/>
      <c r="AC43" s="54"/>
      <c r="AD43" s="54"/>
      <c r="AE43" s="139"/>
      <c r="AF43" s="149" t="str">
        <f t="shared" si="11"/>
        <v/>
      </c>
      <c r="AG43" s="139"/>
      <c r="AH43" s="149" t="str">
        <f t="shared" si="12"/>
        <v/>
      </c>
      <c r="AI43" s="17"/>
      <c r="AJ43" s="17"/>
      <c r="AK43" s="18"/>
      <c r="AL43" s="44"/>
      <c r="AM43" s="45"/>
      <c r="AN43" s="19"/>
      <c r="AO43" s="54"/>
      <c r="AP43" s="121"/>
    </row>
    <row r="44" spans="1:42" ht="83.1" customHeight="1" x14ac:dyDescent="0.2">
      <c r="A44" s="152">
        <v>38</v>
      </c>
      <c r="B44" s="43"/>
      <c r="C44" s="43"/>
      <c r="D44" s="391" t="str">
        <f t="shared" si="7"/>
        <v/>
      </c>
      <c r="E44" s="148"/>
      <c r="F44" s="164"/>
      <c r="G44" s="54"/>
      <c r="H44" s="148"/>
      <c r="I44" s="54"/>
      <c r="J44" s="54"/>
      <c r="K44" s="164"/>
      <c r="L44" s="54"/>
      <c r="M44" s="54"/>
      <c r="N44" s="54"/>
      <c r="O44" s="59"/>
      <c r="P44" s="59"/>
      <c r="Q44" s="190"/>
      <c r="R44" s="54"/>
      <c r="S44" s="54"/>
      <c r="T44" s="123"/>
      <c r="U44" s="123"/>
      <c r="V44" s="123"/>
      <c r="W44" s="123"/>
      <c r="X44" s="123"/>
      <c r="Y44" s="149" t="str">
        <f t="shared" si="8"/>
        <v/>
      </c>
      <c r="Z44" s="150" t="str">
        <f t="shared" si="9"/>
        <v/>
      </c>
      <c r="AA44" s="151" t="str">
        <f t="shared" si="10"/>
        <v/>
      </c>
      <c r="AB44" s="54"/>
      <c r="AC44" s="54"/>
      <c r="AD44" s="54"/>
      <c r="AE44" s="139"/>
      <c r="AF44" s="149" t="str">
        <f t="shared" si="11"/>
        <v/>
      </c>
      <c r="AG44" s="139"/>
      <c r="AH44" s="149" t="str">
        <f t="shared" si="12"/>
        <v/>
      </c>
      <c r="AI44" s="17"/>
      <c r="AJ44" s="17"/>
      <c r="AK44" s="18"/>
      <c r="AL44" s="44"/>
      <c r="AM44" s="45"/>
      <c r="AN44" s="19"/>
      <c r="AO44" s="54"/>
      <c r="AP44" s="121"/>
    </row>
    <row r="45" spans="1:42" ht="83.1" customHeight="1" x14ac:dyDescent="0.2">
      <c r="A45" s="152">
        <v>39</v>
      </c>
      <c r="B45" s="43"/>
      <c r="C45" s="43"/>
      <c r="D45" s="391" t="str">
        <f t="shared" si="7"/>
        <v/>
      </c>
      <c r="E45" s="148"/>
      <c r="F45" s="164"/>
      <c r="G45" s="54"/>
      <c r="H45" s="148"/>
      <c r="I45" s="54"/>
      <c r="J45" s="54"/>
      <c r="K45" s="164"/>
      <c r="L45" s="54"/>
      <c r="M45" s="54"/>
      <c r="N45" s="54"/>
      <c r="O45" s="59"/>
      <c r="P45" s="59"/>
      <c r="Q45" s="190"/>
      <c r="R45" s="54"/>
      <c r="S45" s="54"/>
      <c r="T45" s="123"/>
      <c r="U45" s="123"/>
      <c r="V45" s="123"/>
      <c r="W45" s="123"/>
      <c r="X45" s="123"/>
      <c r="Y45" s="149" t="str">
        <f t="shared" si="8"/>
        <v/>
      </c>
      <c r="Z45" s="150" t="str">
        <f t="shared" si="9"/>
        <v/>
      </c>
      <c r="AA45" s="151" t="str">
        <f t="shared" si="10"/>
        <v/>
      </c>
      <c r="AB45" s="54"/>
      <c r="AC45" s="54"/>
      <c r="AD45" s="54"/>
      <c r="AE45" s="139"/>
      <c r="AF45" s="149" t="str">
        <f t="shared" si="11"/>
        <v/>
      </c>
      <c r="AG45" s="139"/>
      <c r="AH45" s="149" t="str">
        <f t="shared" si="12"/>
        <v/>
      </c>
      <c r="AI45" s="17"/>
      <c r="AJ45" s="17"/>
      <c r="AK45" s="18"/>
      <c r="AL45" s="44"/>
      <c r="AM45" s="45"/>
      <c r="AN45" s="19"/>
      <c r="AO45" s="54"/>
      <c r="AP45" s="121"/>
    </row>
    <row r="46" spans="1:42" ht="83.1" customHeight="1" x14ac:dyDescent="0.2">
      <c r="A46" s="152">
        <v>40</v>
      </c>
      <c r="B46" s="43"/>
      <c r="C46" s="43"/>
      <c r="D46" s="391" t="str">
        <f t="shared" si="7"/>
        <v/>
      </c>
      <c r="E46" s="148"/>
      <c r="F46" s="164"/>
      <c r="G46" s="54"/>
      <c r="H46" s="148"/>
      <c r="I46" s="54"/>
      <c r="J46" s="54"/>
      <c r="K46" s="164"/>
      <c r="L46" s="54"/>
      <c r="M46" s="54"/>
      <c r="N46" s="54"/>
      <c r="O46" s="59"/>
      <c r="P46" s="59"/>
      <c r="Q46" s="190"/>
      <c r="R46" s="54"/>
      <c r="S46" s="54"/>
      <c r="T46" s="123"/>
      <c r="U46" s="123"/>
      <c r="V46" s="123"/>
      <c r="W46" s="123"/>
      <c r="X46" s="123"/>
      <c r="Y46" s="149" t="str">
        <f t="shared" si="8"/>
        <v/>
      </c>
      <c r="Z46" s="150" t="str">
        <f t="shared" si="9"/>
        <v/>
      </c>
      <c r="AA46" s="151" t="str">
        <f t="shared" si="10"/>
        <v/>
      </c>
      <c r="AB46" s="54"/>
      <c r="AC46" s="54"/>
      <c r="AD46" s="54"/>
      <c r="AE46" s="139"/>
      <c r="AF46" s="149" t="str">
        <f t="shared" si="11"/>
        <v/>
      </c>
      <c r="AG46" s="139"/>
      <c r="AH46" s="149" t="str">
        <f t="shared" si="12"/>
        <v/>
      </c>
      <c r="AI46" s="17"/>
      <c r="AJ46" s="17"/>
      <c r="AK46" s="18"/>
      <c r="AL46" s="44"/>
      <c r="AM46" s="45"/>
      <c r="AN46" s="19"/>
      <c r="AO46" s="54"/>
      <c r="AP46" s="121"/>
    </row>
    <row r="47" spans="1:42" ht="83.1" customHeight="1" x14ac:dyDescent="0.2">
      <c r="A47" s="152">
        <v>41</v>
      </c>
      <c r="B47" s="43"/>
      <c r="C47" s="43"/>
      <c r="D47" s="391" t="str">
        <f t="shared" si="7"/>
        <v/>
      </c>
      <c r="E47" s="148"/>
      <c r="F47" s="164"/>
      <c r="G47" s="54"/>
      <c r="H47" s="148"/>
      <c r="I47" s="54"/>
      <c r="J47" s="54"/>
      <c r="K47" s="164"/>
      <c r="L47" s="54"/>
      <c r="M47" s="54"/>
      <c r="N47" s="54"/>
      <c r="O47" s="59"/>
      <c r="P47" s="59"/>
      <c r="Q47" s="190"/>
      <c r="R47" s="54"/>
      <c r="S47" s="54"/>
      <c r="T47" s="123"/>
      <c r="U47" s="123"/>
      <c r="V47" s="123"/>
      <c r="W47" s="123"/>
      <c r="X47" s="123"/>
      <c r="Y47" s="149" t="str">
        <f t="shared" si="8"/>
        <v/>
      </c>
      <c r="Z47" s="150" t="str">
        <f t="shared" si="9"/>
        <v/>
      </c>
      <c r="AA47" s="151" t="str">
        <f t="shared" si="10"/>
        <v/>
      </c>
      <c r="AB47" s="54"/>
      <c r="AC47" s="54"/>
      <c r="AD47" s="54"/>
      <c r="AE47" s="139"/>
      <c r="AF47" s="149" t="str">
        <f t="shared" si="11"/>
        <v/>
      </c>
      <c r="AG47" s="139"/>
      <c r="AH47" s="149" t="str">
        <f t="shared" si="12"/>
        <v/>
      </c>
      <c r="AI47" s="17"/>
      <c r="AJ47" s="17"/>
      <c r="AK47" s="18"/>
      <c r="AL47" s="44"/>
      <c r="AM47" s="45"/>
      <c r="AN47" s="19"/>
      <c r="AO47" s="54"/>
      <c r="AP47" s="121"/>
    </row>
    <row r="48" spans="1:42" ht="83.1" customHeight="1" x14ac:dyDescent="0.2">
      <c r="A48" s="152">
        <v>42</v>
      </c>
      <c r="B48" s="43"/>
      <c r="C48" s="43"/>
      <c r="D48" s="391" t="str">
        <f t="shared" si="7"/>
        <v/>
      </c>
      <c r="E48" s="148"/>
      <c r="F48" s="164"/>
      <c r="G48" s="54"/>
      <c r="H48" s="148"/>
      <c r="I48" s="54"/>
      <c r="J48" s="54"/>
      <c r="K48" s="164"/>
      <c r="L48" s="54"/>
      <c r="M48" s="54"/>
      <c r="N48" s="54"/>
      <c r="O48" s="59"/>
      <c r="P48" s="59"/>
      <c r="Q48" s="190"/>
      <c r="R48" s="54"/>
      <c r="S48" s="54"/>
      <c r="T48" s="123"/>
      <c r="U48" s="123"/>
      <c r="V48" s="123"/>
      <c r="W48" s="123"/>
      <c r="X48" s="123"/>
      <c r="Y48" s="149" t="str">
        <f t="shared" si="8"/>
        <v/>
      </c>
      <c r="Z48" s="150" t="str">
        <f t="shared" si="9"/>
        <v/>
      </c>
      <c r="AA48" s="151" t="str">
        <f t="shared" si="10"/>
        <v/>
      </c>
      <c r="AB48" s="54"/>
      <c r="AC48" s="54"/>
      <c r="AD48" s="54"/>
      <c r="AE48" s="139"/>
      <c r="AF48" s="149" t="str">
        <f t="shared" si="11"/>
        <v/>
      </c>
      <c r="AG48" s="139"/>
      <c r="AH48" s="149" t="str">
        <f t="shared" si="12"/>
        <v/>
      </c>
      <c r="AI48" s="17"/>
      <c r="AJ48" s="17"/>
      <c r="AK48" s="18"/>
      <c r="AL48" s="44"/>
      <c r="AM48" s="45"/>
      <c r="AN48" s="19"/>
      <c r="AO48" s="54"/>
      <c r="AP48" s="121"/>
    </row>
    <row r="49" spans="1:42" ht="83.1" customHeight="1" x14ac:dyDescent="0.2">
      <c r="A49" s="152">
        <v>43</v>
      </c>
      <c r="B49" s="43"/>
      <c r="C49" s="43"/>
      <c r="D49" s="391" t="str">
        <f t="shared" si="7"/>
        <v/>
      </c>
      <c r="E49" s="148"/>
      <c r="F49" s="164"/>
      <c r="G49" s="54"/>
      <c r="H49" s="148"/>
      <c r="I49" s="54"/>
      <c r="J49" s="54"/>
      <c r="K49" s="164"/>
      <c r="L49" s="54"/>
      <c r="M49" s="54"/>
      <c r="N49" s="54"/>
      <c r="O49" s="59"/>
      <c r="P49" s="59"/>
      <c r="Q49" s="190"/>
      <c r="R49" s="54"/>
      <c r="S49" s="54"/>
      <c r="T49" s="123"/>
      <c r="U49" s="123"/>
      <c r="V49" s="123"/>
      <c r="W49" s="123"/>
      <c r="X49" s="123"/>
      <c r="Y49" s="149" t="str">
        <f t="shared" si="8"/>
        <v/>
      </c>
      <c r="Z49" s="150" t="str">
        <f t="shared" si="9"/>
        <v/>
      </c>
      <c r="AA49" s="151" t="str">
        <f t="shared" si="10"/>
        <v/>
      </c>
      <c r="AB49" s="54"/>
      <c r="AC49" s="54"/>
      <c r="AD49" s="54"/>
      <c r="AE49" s="139"/>
      <c r="AF49" s="149" t="str">
        <f t="shared" si="11"/>
        <v/>
      </c>
      <c r="AG49" s="139"/>
      <c r="AH49" s="149" t="str">
        <f t="shared" si="12"/>
        <v/>
      </c>
      <c r="AI49" s="17"/>
      <c r="AJ49" s="17"/>
      <c r="AK49" s="18"/>
      <c r="AL49" s="44"/>
      <c r="AM49" s="45"/>
      <c r="AN49" s="19"/>
      <c r="AO49" s="54"/>
      <c r="AP49" s="121"/>
    </row>
    <row r="50" spans="1:42" ht="83.1" customHeight="1" x14ac:dyDescent="0.2">
      <c r="A50" s="152">
        <v>44</v>
      </c>
      <c r="B50" s="43"/>
      <c r="C50" s="43"/>
      <c r="D50" s="391" t="str">
        <f t="shared" si="7"/>
        <v/>
      </c>
      <c r="E50" s="148"/>
      <c r="F50" s="164"/>
      <c r="G50" s="54"/>
      <c r="H50" s="148"/>
      <c r="I50" s="54"/>
      <c r="J50" s="54"/>
      <c r="K50" s="164"/>
      <c r="L50" s="54"/>
      <c r="M50" s="54"/>
      <c r="N50" s="54"/>
      <c r="O50" s="59"/>
      <c r="P50" s="59"/>
      <c r="Q50" s="190"/>
      <c r="R50" s="54"/>
      <c r="S50" s="54"/>
      <c r="T50" s="123"/>
      <c r="U50" s="123"/>
      <c r="V50" s="123"/>
      <c r="W50" s="123"/>
      <c r="X50" s="123"/>
      <c r="Y50" s="149" t="str">
        <f t="shared" si="8"/>
        <v/>
      </c>
      <c r="Z50" s="150" t="str">
        <f t="shared" si="9"/>
        <v/>
      </c>
      <c r="AA50" s="151" t="str">
        <f t="shared" si="10"/>
        <v/>
      </c>
      <c r="AB50" s="54"/>
      <c r="AC50" s="54"/>
      <c r="AD50" s="54"/>
      <c r="AE50" s="139"/>
      <c r="AF50" s="149" t="str">
        <f t="shared" si="11"/>
        <v/>
      </c>
      <c r="AG50" s="139"/>
      <c r="AH50" s="149" t="str">
        <f t="shared" si="12"/>
        <v/>
      </c>
      <c r="AI50" s="17"/>
      <c r="AJ50" s="17"/>
      <c r="AK50" s="18"/>
      <c r="AL50" s="44"/>
      <c r="AM50" s="45"/>
      <c r="AN50" s="19"/>
      <c r="AO50" s="54"/>
      <c r="AP50" s="121"/>
    </row>
    <row r="51" spans="1:42" ht="83.1" customHeight="1" x14ac:dyDescent="0.2">
      <c r="A51" s="152">
        <v>45</v>
      </c>
      <c r="B51" s="43"/>
      <c r="C51" s="43"/>
      <c r="D51" s="391" t="str">
        <f t="shared" si="7"/>
        <v/>
      </c>
      <c r="E51" s="148"/>
      <c r="F51" s="164"/>
      <c r="G51" s="54"/>
      <c r="H51" s="148"/>
      <c r="I51" s="54"/>
      <c r="J51" s="54"/>
      <c r="K51" s="164"/>
      <c r="L51" s="54"/>
      <c r="M51" s="54"/>
      <c r="N51" s="54"/>
      <c r="O51" s="59"/>
      <c r="P51" s="59"/>
      <c r="Q51" s="190"/>
      <c r="R51" s="54"/>
      <c r="S51" s="54"/>
      <c r="T51" s="123"/>
      <c r="U51" s="123"/>
      <c r="V51" s="123"/>
      <c r="W51" s="123"/>
      <c r="X51" s="123"/>
      <c r="Y51" s="149" t="str">
        <f t="shared" si="8"/>
        <v/>
      </c>
      <c r="Z51" s="150" t="str">
        <f t="shared" si="9"/>
        <v/>
      </c>
      <c r="AA51" s="151" t="str">
        <f t="shared" si="10"/>
        <v/>
      </c>
      <c r="AB51" s="54"/>
      <c r="AC51" s="54"/>
      <c r="AD51" s="54"/>
      <c r="AE51" s="139"/>
      <c r="AF51" s="149" t="str">
        <f t="shared" si="11"/>
        <v/>
      </c>
      <c r="AG51" s="139"/>
      <c r="AH51" s="149" t="str">
        <f t="shared" si="12"/>
        <v/>
      </c>
      <c r="AI51" s="17"/>
      <c r="AJ51" s="17"/>
      <c r="AK51" s="18"/>
      <c r="AL51" s="44"/>
      <c r="AM51" s="45"/>
      <c r="AN51" s="19"/>
      <c r="AO51" s="54"/>
      <c r="AP51" s="121"/>
    </row>
    <row r="52" spans="1:42" ht="83.1" customHeight="1" x14ac:dyDescent="0.2">
      <c r="A52" s="152">
        <v>46</v>
      </c>
      <c r="B52" s="43"/>
      <c r="C52" s="43"/>
      <c r="D52" s="391" t="str">
        <f t="shared" si="7"/>
        <v/>
      </c>
      <c r="E52" s="148"/>
      <c r="F52" s="164"/>
      <c r="G52" s="54"/>
      <c r="H52" s="148"/>
      <c r="I52" s="54"/>
      <c r="J52" s="54"/>
      <c r="K52" s="164"/>
      <c r="L52" s="54"/>
      <c r="M52" s="54"/>
      <c r="N52" s="54"/>
      <c r="O52" s="59"/>
      <c r="P52" s="59"/>
      <c r="Q52" s="190"/>
      <c r="R52" s="54"/>
      <c r="S52" s="54"/>
      <c r="T52" s="123"/>
      <c r="U52" s="123"/>
      <c r="V52" s="123"/>
      <c r="W52" s="123"/>
      <c r="X52" s="123"/>
      <c r="Y52" s="149" t="str">
        <f t="shared" si="8"/>
        <v/>
      </c>
      <c r="Z52" s="150" t="str">
        <f t="shared" si="9"/>
        <v/>
      </c>
      <c r="AA52" s="151" t="str">
        <f t="shared" si="10"/>
        <v/>
      </c>
      <c r="AB52" s="54"/>
      <c r="AC52" s="54"/>
      <c r="AD52" s="54"/>
      <c r="AE52" s="139"/>
      <c r="AF52" s="149" t="str">
        <f t="shared" si="11"/>
        <v/>
      </c>
      <c r="AG52" s="139"/>
      <c r="AH52" s="149" t="str">
        <f t="shared" si="12"/>
        <v/>
      </c>
      <c r="AI52" s="17"/>
      <c r="AJ52" s="17"/>
      <c r="AK52" s="18"/>
      <c r="AL52" s="44"/>
      <c r="AM52" s="45"/>
      <c r="AN52" s="19"/>
      <c r="AO52" s="54"/>
      <c r="AP52" s="121"/>
    </row>
    <row r="53" spans="1:42" ht="83.1" customHeight="1" x14ac:dyDescent="0.2">
      <c r="A53" s="152">
        <v>47</v>
      </c>
      <c r="B53" s="43"/>
      <c r="C53" s="43"/>
      <c r="D53" s="391" t="str">
        <f t="shared" si="7"/>
        <v/>
      </c>
      <c r="E53" s="148"/>
      <c r="F53" s="164"/>
      <c r="G53" s="54"/>
      <c r="H53" s="148"/>
      <c r="I53" s="54"/>
      <c r="J53" s="54"/>
      <c r="K53" s="164"/>
      <c r="L53" s="54"/>
      <c r="M53" s="54"/>
      <c r="N53" s="54"/>
      <c r="O53" s="59"/>
      <c r="P53" s="59"/>
      <c r="Q53" s="190"/>
      <c r="R53" s="54"/>
      <c r="S53" s="54"/>
      <c r="T53" s="123"/>
      <c r="U53" s="123"/>
      <c r="V53" s="123"/>
      <c r="W53" s="123"/>
      <c r="X53" s="123"/>
      <c r="Y53" s="149" t="str">
        <f t="shared" si="8"/>
        <v/>
      </c>
      <c r="Z53" s="150" t="str">
        <f t="shared" si="9"/>
        <v/>
      </c>
      <c r="AA53" s="151" t="str">
        <f t="shared" si="10"/>
        <v/>
      </c>
      <c r="AB53" s="54"/>
      <c r="AC53" s="54"/>
      <c r="AD53" s="54"/>
      <c r="AE53" s="139"/>
      <c r="AF53" s="149" t="str">
        <f t="shared" si="11"/>
        <v/>
      </c>
      <c r="AG53" s="139"/>
      <c r="AH53" s="149" t="str">
        <f t="shared" si="12"/>
        <v/>
      </c>
      <c r="AI53" s="17"/>
      <c r="AJ53" s="17"/>
      <c r="AK53" s="18"/>
      <c r="AL53" s="44"/>
      <c r="AM53" s="45"/>
      <c r="AN53" s="19"/>
      <c r="AO53" s="54"/>
      <c r="AP53" s="121"/>
    </row>
    <row r="54" spans="1:42" ht="83.1" customHeight="1" x14ac:dyDescent="0.2">
      <c r="A54" s="152">
        <v>48</v>
      </c>
      <c r="B54" s="43"/>
      <c r="C54" s="43"/>
      <c r="D54" s="391" t="str">
        <f t="shared" si="7"/>
        <v/>
      </c>
      <c r="E54" s="148"/>
      <c r="F54" s="164"/>
      <c r="G54" s="54"/>
      <c r="H54" s="148"/>
      <c r="I54" s="54"/>
      <c r="J54" s="54"/>
      <c r="K54" s="164"/>
      <c r="L54" s="54"/>
      <c r="M54" s="54"/>
      <c r="N54" s="54"/>
      <c r="O54" s="59"/>
      <c r="P54" s="59"/>
      <c r="Q54" s="190"/>
      <c r="R54" s="54"/>
      <c r="S54" s="54"/>
      <c r="T54" s="123"/>
      <c r="U54" s="123"/>
      <c r="V54" s="123"/>
      <c r="W54" s="123"/>
      <c r="X54" s="123"/>
      <c r="Y54" s="149" t="str">
        <f t="shared" si="8"/>
        <v/>
      </c>
      <c r="Z54" s="150" t="str">
        <f t="shared" si="9"/>
        <v/>
      </c>
      <c r="AA54" s="151" t="str">
        <f t="shared" si="10"/>
        <v/>
      </c>
      <c r="AB54" s="54"/>
      <c r="AC54" s="54"/>
      <c r="AD54" s="54"/>
      <c r="AE54" s="139"/>
      <c r="AF54" s="149" t="str">
        <f t="shared" si="11"/>
        <v/>
      </c>
      <c r="AG54" s="139"/>
      <c r="AH54" s="149" t="str">
        <f t="shared" si="12"/>
        <v/>
      </c>
      <c r="AI54" s="17"/>
      <c r="AJ54" s="17"/>
      <c r="AK54" s="18"/>
      <c r="AL54" s="44"/>
      <c r="AM54" s="45"/>
      <c r="AN54" s="19"/>
      <c r="AO54" s="54"/>
      <c r="AP54" s="121"/>
    </row>
    <row r="55" spans="1:42" ht="83.1" customHeight="1" x14ac:dyDescent="0.2">
      <c r="A55" s="152">
        <v>49</v>
      </c>
      <c r="B55" s="43"/>
      <c r="C55" s="43"/>
      <c r="D55" s="391" t="str">
        <f t="shared" si="7"/>
        <v/>
      </c>
      <c r="E55" s="148"/>
      <c r="F55" s="164"/>
      <c r="G55" s="54"/>
      <c r="H55" s="148"/>
      <c r="I55" s="54"/>
      <c r="J55" s="54"/>
      <c r="K55" s="164"/>
      <c r="L55" s="54"/>
      <c r="M55" s="54"/>
      <c r="N55" s="54"/>
      <c r="O55" s="59"/>
      <c r="P55" s="59"/>
      <c r="Q55" s="190"/>
      <c r="R55" s="54"/>
      <c r="S55" s="54"/>
      <c r="T55" s="123"/>
      <c r="U55" s="123"/>
      <c r="V55" s="123"/>
      <c r="W55" s="123"/>
      <c r="X55" s="123"/>
      <c r="Y55" s="149" t="str">
        <f t="shared" si="8"/>
        <v/>
      </c>
      <c r="Z55" s="150" t="str">
        <f t="shared" si="9"/>
        <v/>
      </c>
      <c r="AA55" s="151" t="str">
        <f t="shared" si="10"/>
        <v/>
      </c>
      <c r="AB55" s="54"/>
      <c r="AC55" s="54"/>
      <c r="AD55" s="54"/>
      <c r="AE55" s="139"/>
      <c r="AF55" s="149" t="str">
        <f t="shared" si="11"/>
        <v/>
      </c>
      <c r="AG55" s="139"/>
      <c r="AH55" s="149" t="str">
        <f t="shared" si="12"/>
        <v/>
      </c>
      <c r="AI55" s="17"/>
      <c r="AJ55" s="17"/>
      <c r="AK55" s="18"/>
      <c r="AL55" s="44"/>
      <c r="AM55" s="45"/>
      <c r="AN55" s="19"/>
      <c r="AO55" s="54"/>
      <c r="AP55" s="121"/>
    </row>
    <row r="56" spans="1:42" ht="83.1" customHeight="1" x14ac:dyDescent="0.2">
      <c r="A56" s="152">
        <v>50</v>
      </c>
      <c r="B56" s="43"/>
      <c r="C56" s="43"/>
      <c r="D56" s="391" t="str">
        <f t="shared" si="7"/>
        <v/>
      </c>
      <c r="E56" s="148"/>
      <c r="F56" s="164"/>
      <c r="G56" s="54"/>
      <c r="H56" s="148"/>
      <c r="I56" s="54"/>
      <c r="J56" s="54"/>
      <c r="K56" s="164"/>
      <c r="L56" s="54"/>
      <c r="M56" s="54"/>
      <c r="N56" s="54"/>
      <c r="O56" s="59"/>
      <c r="P56" s="59"/>
      <c r="Q56" s="190"/>
      <c r="R56" s="54"/>
      <c r="S56" s="54"/>
      <c r="T56" s="123"/>
      <c r="U56" s="123"/>
      <c r="V56" s="123"/>
      <c r="W56" s="123"/>
      <c r="X56" s="123"/>
      <c r="Y56" s="149" t="str">
        <f t="shared" si="8"/>
        <v/>
      </c>
      <c r="Z56" s="150" t="str">
        <f t="shared" si="9"/>
        <v/>
      </c>
      <c r="AA56" s="151" t="str">
        <f t="shared" si="10"/>
        <v/>
      </c>
      <c r="AB56" s="54"/>
      <c r="AC56" s="54"/>
      <c r="AD56" s="54"/>
      <c r="AE56" s="139"/>
      <c r="AF56" s="149" t="str">
        <f t="shared" si="11"/>
        <v/>
      </c>
      <c r="AG56" s="139"/>
      <c r="AH56" s="149" t="str">
        <f t="shared" si="12"/>
        <v/>
      </c>
      <c r="AI56" s="17"/>
      <c r="AJ56" s="17"/>
      <c r="AK56" s="18"/>
      <c r="AL56" s="44"/>
      <c r="AM56" s="45"/>
      <c r="AN56" s="19"/>
      <c r="AO56" s="54"/>
      <c r="AP56" s="121"/>
    </row>
    <row r="57" spans="1:42" ht="83.1" customHeight="1" x14ac:dyDescent="0.2">
      <c r="A57" s="152">
        <v>51</v>
      </c>
      <c r="B57" s="43"/>
      <c r="C57" s="43"/>
      <c r="D57" s="391" t="str">
        <f t="shared" si="7"/>
        <v/>
      </c>
      <c r="E57" s="148"/>
      <c r="F57" s="164"/>
      <c r="G57" s="54"/>
      <c r="H57" s="148"/>
      <c r="I57" s="54"/>
      <c r="J57" s="54"/>
      <c r="K57" s="164"/>
      <c r="L57" s="54"/>
      <c r="M57" s="54"/>
      <c r="N57" s="54"/>
      <c r="O57" s="59"/>
      <c r="P57" s="59"/>
      <c r="Q57" s="190"/>
      <c r="R57" s="54"/>
      <c r="S57" s="54"/>
      <c r="T57" s="123"/>
      <c r="U57" s="123"/>
      <c r="V57" s="123"/>
      <c r="W57" s="123"/>
      <c r="X57" s="123"/>
      <c r="Y57" s="149" t="str">
        <f t="shared" si="8"/>
        <v/>
      </c>
      <c r="Z57" s="150" t="str">
        <f t="shared" si="9"/>
        <v/>
      </c>
      <c r="AA57" s="151" t="str">
        <f t="shared" si="10"/>
        <v/>
      </c>
      <c r="AB57" s="54"/>
      <c r="AC57" s="54"/>
      <c r="AD57" s="54"/>
      <c r="AE57" s="139"/>
      <c r="AF57" s="149" t="str">
        <f t="shared" si="11"/>
        <v/>
      </c>
      <c r="AG57" s="139"/>
      <c r="AH57" s="149" t="str">
        <f t="shared" si="12"/>
        <v/>
      </c>
      <c r="AI57" s="17"/>
      <c r="AJ57" s="17"/>
      <c r="AK57" s="18"/>
      <c r="AL57" s="44"/>
      <c r="AM57" s="45"/>
      <c r="AN57" s="19"/>
      <c r="AO57" s="54"/>
      <c r="AP57" s="121"/>
    </row>
    <row r="58" spans="1:42" ht="83.1" customHeight="1" x14ac:dyDescent="0.2">
      <c r="A58" s="152">
        <v>52</v>
      </c>
      <c r="B58" s="43"/>
      <c r="C58" s="43"/>
      <c r="D58" s="391" t="str">
        <f t="shared" si="7"/>
        <v/>
      </c>
      <c r="E58" s="148"/>
      <c r="F58" s="164"/>
      <c r="G58" s="54"/>
      <c r="H58" s="148"/>
      <c r="I58" s="54"/>
      <c r="J58" s="54"/>
      <c r="K58" s="164"/>
      <c r="L58" s="54"/>
      <c r="M58" s="54"/>
      <c r="N58" s="54"/>
      <c r="O58" s="59"/>
      <c r="P58" s="59"/>
      <c r="Q58" s="190"/>
      <c r="R58" s="54"/>
      <c r="S58" s="54"/>
      <c r="T58" s="123"/>
      <c r="U58" s="123"/>
      <c r="V58" s="123"/>
      <c r="W58" s="123"/>
      <c r="X58" s="123"/>
      <c r="Y58" s="149" t="str">
        <f t="shared" si="8"/>
        <v/>
      </c>
      <c r="Z58" s="150" t="str">
        <f t="shared" si="9"/>
        <v/>
      </c>
      <c r="AA58" s="151" t="str">
        <f t="shared" si="10"/>
        <v/>
      </c>
      <c r="AB58" s="54"/>
      <c r="AC58" s="54"/>
      <c r="AD58" s="54"/>
      <c r="AE58" s="139"/>
      <c r="AF58" s="149" t="str">
        <f t="shared" si="11"/>
        <v/>
      </c>
      <c r="AG58" s="139"/>
      <c r="AH58" s="149" t="str">
        <f t="shared" si="12"/>
        <v/>
      </c>
      <c r="AI58" s="17"/>
      <c r="AJ58" s="17"/>
      <c r="AK58" s="18"/>
      <c r="AL58" s="44"/>
      <c r="AM58" s="45"/>
      <c r="AN58" s="19"/>
      <c r="AO58" s="54"/>
      <c r="AP58" s="121"/>
    </row>
    <row r="59" spans="1:42" ht="83.1" customHeight="1" x14ac:dyDescent="0.2">
      <c r="A59" s="152">
        <v>53</v>
      </c>
      <c r="B59" s="43"/>
      <c r="C59" s="43"/>
      <c r="D59" s="391" t="str">
        <f t="shared" si="7"/>
        <v/>
      </c>
      <c r="E59" s="148"/>
      <c r="F59" s="164"/>
      <c r="G59" s="54"/>
      <c r="H59" s="148"/>
      <c r="I59" s="54"/>
      <c r="J59" s="54"/>
      <c r="K59" s="164"/>
      <c r="L59" s="54"/>
      <c r="M59" s="54"/>
      <c r="N59" s="54"/>
      <c r="O59" s="59"/>
      <c r="P59" s="59"/>
      <c r="Q59" s="190"/>
      <c r="R59" s="54"/>
      <c r="S59" s="54"/>
      <c r="T59" s="123"/>
      <c r="U59" s="123"/>
      <c r="V59" s="123"/>
      <c r="W59" s="123"/>
      <c r="X59" s="123"/>
      <c r="Y59" s="149" t="str">
        <f t="shared" si="8"/>
        <v/>
      </c>
      <c r="Z59" s="150" t="str">
        <f t="shared" si="9"/>
        <v/>
      </c>
      <c r="AA59" s="151" t="str">
        <f t="shared" si="10"/>
        <v/>
      </c>
      <c r="AB59" s="54"/>
      <c r="AC59" s="54"/>
      <c r="AD59" s="54"/>
      <c r="AE59" s="139"/>
      <c r="AF59" s="149" t="str">
        <f t="shared" si="11"/>
        <v/>
      </c>
      <c r="AG59" s="139"/>
      <c r="AH59" s="149" t="str">
        <f t="shared" si="12"/>
        <v/>
      </c>
      <c r="AI59" s="17"/>
      <c r="AJ59" s="17"/>
      <c r="AK59" s="18"/>
      <c r="AL59" s="44"/>
      <c r="AM59" s="45"/>
      <c r="AN59" s="19"/>
      <c r="AO59" s="54"/>
      <c r="AP59" s="121"/>
    </row>
    <row r="60" spans="1:42" ht="83.1" customHeight="1" x14ac:dyDescent="0.2">
      <c r="A60" s="152">
        <v>54</v>
      </c>
      <c r="B60" s="43"/>
      <c r="C60" s="43"/>
      <c r="D60" s="391" t="str">
        <f t="shared" si="7"/>
        <v/>
      </c>
      <c r="E60" s="148"/>
      <c r="F60" s="164"/>
      <c r="G60" s="54"/>
      <c r="H60" s="148"/>
      <c r="I60" s="54"/>
      <c r="J60" s="54"/>
      <c r="K60" s="164"/>
      <c r="L60" s="54"/>
      <c r="M60" s="54"/>
      <c r="N60" s="54"/>
      <c r="O60" s="59"/>
      <c r="P60" s="59"/>
      <c r="Q60" s="190"/>
      <c r="R60" s="54"/>
      <c r="S60" s="54"/>
      <c r="T60" s="123"/>
      <c r="U60" s="123"/>
      <c r="V60" s="123"/>
      <c r="W60" s="123"/>
      <c r="X60" s="123"/>
      <c r="Y60" s="149" t="str">
        <f t="shared" si="8"/>
        <v/>
      </c>
      <c r="Z60" s="150" t="str">
        <f t="shared" si="9"/>
        <v/>
      </c>
      <c r="AA60" s="151" t="str">
        <f t="shared" si="10"/>
        <v/>
      </c>
      <c r="AB60" s="54"/>
      <c r="AC60" s="54"/>
      <c r="AD60" s="54"/>
      <c r="AE60" s="139"/>
      <c r="AF60" s="149" t="str">
        <f t="shared" si="11"/>
        <v/>
      </c>
      <c r="AG60" s="139"/>
      <c r="AH60" s="149" t="str">
        <f t="shared" si="12"/>
        <v/>
      </c>
      <c r="AI60" s="17"/>
      <c r="AJ60" s="17"/>
      <c r="AK60" s="18"/>
      <c r="AL60" s="44"/>
      <c r="AM60" s="45"/>
      <c r="AN60" s="19"/>
      <c r="AO60" s="54"/>
      <c r="AP60" s="121"/>
    </row>
    <row r="61" spans="1:42" ht="83.1" customHeight="1" x14ac:dyDescent="0.2">
      <c r="A61" s="152">
        <v>55</v>
      </c>
      <c r="B61" s="43"/>
      <c r="C61" s="43"/>
      <c r="D61" s="391" t="str">
        <f t="shared" si="7"/>
        <v/>
      </c>
      <c r="E61" s="148"/>
      <c r="F61" s="164"/>
      <c r="G61" s="54"/>
      <c r="H61" s="148"/>
      <c r="I61" s="54"/>
      <c r="J61" s="54"/>
      <c r="K61" s="164"/>
      <c r="L61" s="54"/>
      <c r="M61" s="54"/>
      <c r="N61" s="54"/>
      <c r="O61" s="59"/>
      <c r="P61" s="59"/>
      <c r="Q61" s="190"/>
      <c r="R61" s="54"/>
      <c r="S61" s="54"/>
      <c r="T61" s="123"/>
      <c r="U61" s="123"/>
      <c r="V61" s="123"/>
      <c r="W61" s="123"/>
      <c r="X61" s="123"/>
      <c r="Y61" s="149" t="str">
        <f t="shared" si="8"/>
        <v/>
      </c>
      <c r="Z61" s="150" t="str">
        <f t="shared" si="9"/>
        <v/>
      </c>
      <c r="AA61" s="151" t="str">
        <f t="shared" si="10"/>
        <v/>
      </c>
      <c r="AB61" s="54"/>
      <c r="AC61" s="54"/>
      <c r="AD61" s="54"/>
      <c r="AE61" s="139"/>
      <c r="AF61" s="149" t="str">
        <f t="shared" si="11"/>
        <v/>
      </c>
      <c r="AG61" s="139"/>
      <c r="AH61" s="149" t="str">
        <f t="shared" si="12"/>
        <v/>
      </c>
      <c r="AI61" s="17"/>
      <c r="AJ61" s="17"/>
      <c r="AK61" s="18"/>
      <c r="AL61" s="44"/>
      <c r="AM61" s="45"/>
      <c r="AN61" s="19"/>
      <c r="AO61" s="54"/>
      <c r="AP61" s="121"/>
    </row>
    <row r="62" spans="1:42" ht="83.1" customHeight="1" x14ac:dyDescent="0.2">
      <c r="A62" s="152">
        <v>56</v>
      </c>
      <c r="B62" s="43"/>
      <c r="C62" s="43"/>
      <c r="D62" s="391" t="str">
        <f t="shared" si="7"/>
        <v/>
      </c>
      <c r="E62" s="148"/>
      <c r="F62" s="164"/>
      <c r="G62" s="54"/>
      <c r="H62" s="148"/>
      <c r="I62" s="54"/>
      <c r="J62" s="54"/>
      <c r="K62" s="164"/>
      <c r="L62" s="54"/>
      <c r="M62" s="54"/>
      <c r="N62" s="54"/>
      <c r="O62" s="59"/>
      <c r="P62" s="59"/>
      <c r="Q62" s="190"/>
      <c r="R62" s="54"/>
      <c r="S62" s="54"/>
      <c r="T62" s="123"/>
      <c r="U62" s="123"/>
      <c r="V62" s="123"/>
      <c r="W62" s="123"/>
      <c r="X62" s="123"/>
      <c r="Y62" s="149" t="str">
        <f t="shared" si="8"/>
        <v/>
      </c>
      <c r="Z62" s="150" t="str">
        <f t="shared" si="9"/>
        <v/>
      </c>
      <c r="AA62" s="151" t="str">
        <f t="shared" si="10"/>
        <v/>
      </c>
      <c r="AB62" s="54"/>
      <c r="AC62" s="54"/>
      <c r="AD62" s="54"/>
      <c r="AE62" s="139"/>
      <c r="AF62" s="149" t="str">
        <f t="shared" si="11"/>
        <v/>
      </c>
      <c r="AG62" s="139"/>
      <c r="AH62" s="149" t="str">
        <f t="shared" si="12"/>
        <v/>
      </c>
      <c r="AI62" s="17"/>
      <c r="AJ62" s="17"/>
      <c r="AK62" s="18"/>
      <c r="AL62" s="44"/>
      <c r="AM62" s="45"/>
      <c r="AN62" s="19"/>
      <c r="AO62" s="54"/>
      <c r="AP62" s="121"/>
    </row>
    <row r="63" spans="1:42" ht="83.1" customHeight="1" x14ac:dyDescent="0.2">
      <c r="A63" s="152">
        <v>57</v>
      </c>
      <c r="B63" s="43"/>
      <c r="C63" s="43"/>
      <c r="D63" s="391" t="str">
        <f t="shared" si="7"/>
        <v/>
      </c>
      <c r="E63" s="148"/>
      <c r="F63" s="164"/>
      <c r="G63" s="54"/>
      <c r="H63" s="148"/>
      <c r="I63" s="54"/>
      <c r="J63" s="54"/>
      <c r="K63" s="164"/>
      <c r="L63" s="54"/>
      <c r="M63" s="54"/>
      <c r="N63" s="54"/>
      <c r="O63" s="59"/>
      <c r="P63" s="59"/>
      <c r="Q63" s="190"/>
      <c r="R63" s="54"/>
      <c r="S63" s="54"/>
      <c r="T63" s="123"/>
      <c r="U63" s="123"/>
      <c r="V63" s="123"/>
      <c r="W63" s="123"/>
      <c r="X63" s="123"/>
      <c r="Y63" s="149" t="str">
        <f t="shared" si="8"/>
        <v/>
      </c>
      <c r="Z63" s="150" t="str">
        <f t="shared" si="9"/>
        <v/>
      </c>
      <c r="AA63" s="151" t="str">
        <f t="shared" si="10"/>
        <v/>
      </c>
      <c r="AB63" s="54"/>
      <c r="AC63" s="54"/>
      <c r="AD63" s="54"/>
      <c r="AE63" s="139"/>
      <c r="AF63" s="149" t="str">
        <f t="shared" si="11"/>
        <v/>
      </c>
      <c r="AG63" s="139"/>
      <c r="AH63" s="149" t="str">
        <f t="shared" si="12"/>
        <v/>
      </c>
      <c r="AI63" s="17"/>
      <c r="AJ63" s="17"/>
      <c r="AK63" s="18"/>
      <c r="AL63" s="44"/>
      <c r="AM63" s="45"/>
      <c r="AN63" s="19"/>
      <c r="AO63" s="54"/>
      <c r="AP63" s="121"/>
    </row>
    <row r="64" spans="1:42" ht="83.1" customHeight="1" x14ac:dyDescent="0.2">
      <c r="A64" s="152">
        <v>58</v>
      </c>
      <c r="B64" s="43"/>
      <c r="C64" s="43"/>
      <c r="D64" s="391" t="str">
        <f t="shared" si="7"/>
        <v/>
      </c>
      <c r="E64" s="148"/>
      <c r="F64" s="164"/>
      <c r="G64" s="54"/>
      <c r="H64" s="148"/>
      <c r="I64" s="54"/>
      <c r="J64" s="54"/>
      <c r="K64" s="164"/>
      <c r="L64" s="54"/>
      <c r="M64" s="54"/>
      <c r="N64" s="54"/>
      <c r="O64" s="59"/>
      <c r="P64" s="59"/>
      <c r="Q64" s="190"/>
      <c r="R64" s="54"/>
      <c r="S64" s="54"/>
      <c r="T64" s="123"/>
      <c r="U64" s="123"/>
      <c r="V64" s="123"/>
      <c r="W64" s="123"/>
      <c r="X64" s="123"/>
      <c r="Y64" s="149" t="str">
        <f t="shared" si="8"/>
        <v/>
      </c>
      <c r="Z64" s="150" t="str">
        <f t="shared" si="9"/>
        <v/>
      </c>
      <c r="AA64" s="151" t="str">
        <f t="shared" si="10"/>
        <v/>
      </c>
      <c r="AB64" s="54"/>
      <c r="AC64" s="54"/>
      <c r="AD64" s="54"/>
      <c r="AE64" s="139"/>
      <c r="AF64" s="149" t="str">
        <f t="shared" si="11"/>
        <v/>
      </c>
      <c r="AG64" s="139"/>
      <c r="AH64" s="149" t="str">
        <f t="shared" si="12"/>
        <v/>
      </c>
      <c r="AI64" s="17"/>
      <c r="AJ64" s="17"/>
      <c r="AK64" s="18"/>
      <c r="AL64" s="44"/>
      <c r="AM64" s="45"/>
      <c r="AN64" s="19"/>
      <c r="AO64" s="54"/>
      <c r="AP64" s="121"/>
    </row>
    <row r="65" spans="1:42" ht="83.1" customHeight="1" x14ac:dyDescent="0.2">
      <c r="A65" s="152">
        <v>59</v>
      </c>
      <c r="B65" s="43"/>
      <c r="C65" s="43"/>
      <c r="D65" s="391" t="str">
        <f t="shared" si="7"/>
        <v/>
      </c>
      <c r="E65" s="148"/>
      <c r="F65" s="164"/>
      <c r="G65" s="54"/>
      <c r="H65" s="148"/>
      <c r="I65" s="54"/>
      <c r="J65" s="54"/>
      <c r="K65" s="164"/>
      <c r="L65" s="54"/>
      <c r="M65" s="54"/>
      <c r="N65" s="54"/>
      <c r="O65" s="59"/>
      <c r="P65" s="59"/>
      <c r="Q65" s="190"/>
      <c r="R65" s="54"/>
      <c r="S65" s="54"/>
      <c r="T65" s="123"/>
      <c r="U65" s="123"/>
      <c r="V65" s="123"/>
      <c r="W65" s="123"/>
      <c r="X65" s="123"/>
      <c r="Y65" s="149" t="str">
        <f t="shared" si="8"/>
        <v/>
      </c>
      <c r="Z65" s="150" t="str">
        <f t="shared" si="9"/>
        <v/>
      </c>
      <c r="AA65" s="151" t="str">
        <f t="shared" si="10"/>
        <v/>
      </c>
      <c r="AB65" s="54"/>
      <c r="AC65" s="54"/>
      <c r="AD65" s="54"/>
      <c r="AE65" s="139"/>
      <c r="AF65" s="149" t="str">
        <f t="shared" si="11"/>
        <v/>
      </c>
      <c r="AG65" s="139"/>
      <c r="AH65" s="149" t="str">
        <f t="shared" si="12"/>
        <v/>
      </c>
      <c r="AI65" s="17"/>
      <c r="AJ65" s="17"/>
      <c r="AK65" s="18"/>
      <c r="AL65" s="44"/>
      <c r="AM65" s="45"/>
      <c r="AN65" s="19"/>
      <c r="AO65" s="54"/>
      <c r="AP65" s="121"/>
    </row>
    <row r="66" spans="1:42" ht="83.1" customHeight="1" x14ac:dyDescent="0.2">
      <c r="A66" s="152">
        <v>60</v>
      </c>
      <c r="B66" s="43"/>
      <c r="C66" s="43"/>
      <c r="D66" s="391" t="str">
        <f t="shared" si="7"/>
        <v/>
      </c>
      <c r="E66" s="148"/>
      <c r="F66" s="164"/>
      <c r="G66" s="54"/>
      <c r="H66" s="148"/>
      <c r="I66" s="54"/>
      <c r="J66" s="54"/>
      <c r="K66" s="164"/>
      <c r="L66" s="54"/>
      <c r="M66" s="54"/>
      <c r="N66" s="54"/>
      <c r="O66" s="59"/>
      <c r="P66" s="59"/>
      <c r="Q66" s="190"/>
      <c r="R66" s="54"/>
      <c r="S66" s="54"/>
      <c r="T66" s="123"/>
      <c r="U66" s="123"/>
      <c r="V66" s="123"/>
      <c r="W66" s="123"/>
      <c r="X66" s="123"/>
      <c r="Y66" s="149" t="str">
        <f t="shared" si="8"/>
        <v/>
      </c>
      <c r="Z66" s="150" t="str">
        <f t="shared" si="9"/>
        <v/>
      </c>
      <c r="AA66" s="151" t="str">
        <f t="shared" si="10"/>
        <v/>
      </c>
      <c r="AB66" s="54"/>
      <c r="AC66" s="54"/>
      <c r="AD66" s="54"/>
      <c r="AE66" s="139"/>
      <c r="AF66" s="149" t="str">
        <f t="shared" si="11"/>
        <v/>
      </c>
      <c r="AG66" s="139"/>
      <c r="AH66" s="149" t="str">
        <f t="shared" si="12"/>
        <v/>
      </c>
      <c r="AI66" s="17"/>
      <c r="AJ66" s="17"/>
      <c r="AK66" s="18"/>
      <c r="AL66" s="44"/>
      <c r="AM66" s="45"/>
      <c r="AN66" s="19"/>
      <c r="AO66" s="54"/>
      <c r="AP66" s="121"/>
    </row>
    <row r="67" spans="1:42" ht="83.1" customHeight="1" x14ac:dyDescent="0.2">
      <c r="A67" s="152">
        <v>61</v>
      </c>
      <c r="B67" s="43"/>
      <c r="C67" s="43"/>
      <c r="D67" s="391" t="str">
        <f t="shared" si="7"/>
        <v/>
      </c>
      <c r="E67" s="148"/>
      <c r="F67" s="164"/>
      <c r="G67" s="54"/>
      <c r="H67" s="148"/>
      <c r="I67" s="54"/>
      <c r="J67" s="54"/>
      <c r="K67" s="164"/>
      <c r="L67" s="54"/>
      <c r="M67" s="54"/>
      <c r="N67" s="54"/>
      <c r="O67" s="59"/>
      <c r="P67" s="59"/>
      <c r="Q67" s="190"/>
      <c r="R67" s="54"/>
      <c r="S67" s="54"/>
      <c r="T67" s="123"/>
      <c r="U67" s="123"/>
      <c r="V67" s="123"/>
      <c r="W67" s="123"/>
      <c r="X67" s="123"/>
      <c r="Y67" s="149" t="str">
        <f t="shared" si="8"/>
        <v/>
      </c>
      <c r="Z67" s="150" t="str">
        <f t="shared" si="9"/>
        <v/>
      </c>
      <c r="AA67" s="151" t="str">
        <f t="shared" si="10"/>
        <v/>
      </c>
      <c r="AB67" s="54"/>
      <c r="AC67" s="54"/>
      <c r="AD67" s="54"/>
      <c r="AE67" s="139"/>
      <c r="AF67" s="149" t="str">
        <f t="shared" si="11"/>
        <v/>
      </c>
      <c r="AG67" s="139"/>
      <c r="AH67" s="149" t="str">
        <f t="shared" si="12"/>
        <v/>
      </c>
      <c r="AI67" s="17"/>
      <c r="AJ67" s="17"/>
      <c r="AK67" s="18"/>
      <c r="AL67" s="44"/>
      <c r="AM67" s="45"/>
      <c r="AN67" s="19"/>
      <c r="AO67" s="54"/>
      <c r="AP67" s="121"/>
    </row>
    <row r="68" spans="1:42" ht="83.1" customHeight="1" x14ac:dyDescent="0.2">
      <c r="A68" s="152">
        <v>62</v>
      </c>
      <c r="B68" s="43"/>
      <c r="C68" s="43"/>
      <c r="D68" s="391" t="str">
        <f t="shared" si="7"/>
        <v/>
      </c>
      <c r="E68" s="148"/>
      <c r="F68" s="164"/>
      <c r="G68" s="54"/>
      <c r="H68" s="148"/>
      <c r="I68" s="54"/>
      <c r="J68" s="54"/>
      <c r="K68" s="164"/>
      <c r="L68" s="54"/>
      <c r="M68" s="54"/>
      <c r="N68" s="54"/>
      <c r="O68" s="59"/>
      <c r="P68" s="59"/>
      <c r="Q68" s="190"/>
      <c r="R68" s="54"/>
      <c r="S68" s="54"/>
      <c r="T68" s="123"/>
      <c r="U68" s="123"/>
      <c r="V68" s="123"/>
      <c r="W68" s="123"/>
      <c r="X68" s="123"/>
      <c r="Y68" s="149" t="str">
        <f t="shared" si="8"/>
        <v/>
      </c>
      <c r="Z68" s="150" t="str">
        <f t="shared" si="9"/>
        <v/>
      </c>
      <c r="AA68" s="151" t="str">
        <f t="shared" si="10"/>
        <v/>
      </c>
      <c r="AB68" s="54"/>
      <c r="AC68" s="54"/>
      <c r="AD68" s="54"/>
      <c r="AE68" s="139"/>
      <c r="AF68" s="149" t="str">
        <f t="shared" si="11"/>
        <v/>
      </c>
      <c r="AG68" s="139"/>
      <c r="AH68" s="149" t="str">
        <f t="shared" si="12"/>
        <v/>
      </c>
      <c r="AI68" s="17"/>
      <c r="AJ68" s="17"/>
      <c r="AK68" s="18"/>
      <c r="AL68" s="44"/>
      <c r="AM68" s="45"/>
      <c r="AN68" s="19"/>
      <c r="AO68" s="54"/>
      <c r="AP68" s="121"/>
    </row>
    <row r="69" spans="1:42" ht="83.1" customHeight="1" x14ac:dyDescent="0.2">
      <c r="A69" s="152">
        <v>63</v>
      </c>
      <c r="B69" s="43"/>
      <c r="C69" s="43"/>
      <c r="D69" s="391" t="str">
        <f t="shared" si="7"/>
        <v/>
      </c>
      <c r="E69" s="148"/>
      <c r="F69" s="164"/>
      <c r="G69" s="54"/>
      <c r="H69" s="148"/>
      <c r="I69" s="54"/>
      <c r="J69" s="54"/>
      <c r="K69" s="164"/>
      <c r="L69" s="54"/>
      <c r="M69" s="54"/>
      <c r="N69" s="54"/>
      <c r="O69" s="59"/>
      <c r="P69" s="59"/>
      <c r="Q69" s="190"/>
      <c r="R69" s="54"/>
      <c r="S69" s="54"/>
      <c r="T69" s="123"/>
      <c r="U69" s="123"/>
      <c r="V69" s="123"/>
      <c r="W69" s="123"/>
      <c r="X69" s="123"/>
      <c r="Y69" s="149" t="str">
        <f t="shared" si="8"/>
        <v/>
      </c>
      <c r="Z69" s="150" t="str">
        <f t="shared" si="9"/>
        <v/>
      </c>
      <c r="AA69" s="151" t="str">
        <f t="shared" si="10"/>
        <v/>
      </c>
      <c r="AB69" s="54"/>
      <c r="AC69" s="54"/>
      <c r="AD69" s="54"/>
      <c r="AE69" s="139"/>
      <c r="AF69" s="149" t="str">
        <f t="shared" si="11"/>
        <v/>
      </c>
      <c r="AG69" s="139"/>
      <c r="AH69" s="149" t="str">
        <f t="shared" si="12"/>
        <v/>
      </c>
      <c r="AI69" s="17"/>
      <c r="AJ69" s="17"/>
      <c r="AK69" s="18"/>
      <c r="AL69" s="44"/>
      <c r="AM69" s="45"/>
      <c r="AN69" s="19"/>
      <c r="AO69" s="54"/>
      <c r="AP69" s="121"/>
    </row>
    <row r="70" spans="1:42" ht="83.1" customHeight="1" x14ac:dyDescent="0.2">
      <c r="A70" s="152">
        <v>64</v>
      </c>
      <c r="B70" s="43"/>
      <c r="C70" s="43"/>
      <c r="D70" s="391" t="str">
        <f t="shared" si="7"/>
        <v/>
      </c>
      <c r="E70" s="148"/>
      <c r="F70" s="164"/>
      <c r="G70" s="54"/>
      <c r="H70" s="148"/>
      <c r="I70" s="54"/>
      <c r="J70" s="54"/>
      <c r="K70" s="164"/>
      <c r="L70" s="54"/>
      <c r="M70" s="54"/>
      <c r="N70" s="54"/>
      <c r="O70" s="59"/>
      <c r="P70" s="59"/>
      <c r="Q70" s="190"/>
      <c r="R70" s="54"/>
      <c r="S70" s="54"/>
      <c r="T70" s="123"/>
      <c r="U70" s="123"/>
      <c r="V70" s="123"/>
      <c r="W70" s="123"/>
      <c r="X70" s="123"/>
      <c r="Y70" s="149" t="str">
        <f t="shared" si="8"/>
        <v/>
      </c>
      <c r="Z70" s="150" t="str">
        <f t="shared" si="9"/>
        <v/>
      </c>
      <c r="AA70" s="151" t="str">
        <f t="shared" si="10"/>
        <v/>
      </c>
      <c r="AB70" s="54"/>
      <c r="AC70" s="54"/>
      <c r="AD70" s="54"/>
      <c r="AE70" s="139"/>
      <c r="AF70" s="149" t="str">
        <f t="shared" si="11"/>
        <v/>
      </c>
      <c r="AG70" s="139"/>
      <c r="AH70" s="149" t="str">
        <f t="shared" si="12"/>
        <v/>
      </c>
      <c r="AI70" s="17"/>
      <c r="AJ70" s="17"/>
      <c r="AK70" s="18"/>
      <c r="AL70" s="44"/>
      <c r="AM70" s="45"/>
      <c r="AN70" s="19"/>
      <c r="AO70" s="54"/>
      <c r="AP70" s="121"/>
    </row>
    <row r="71" spans="1:42" ht="83.1" customHeight="1" x14ac:dyDescent="0.2">
      <c r="A71" s="152">
        <v>65</v>
      </c>
      <c r="B71" s="43"/>
      <c r="C71" s="43"/>
      <c r="D71" s="391" t="str">
        <f t="shared" si="7"/>
        <v/>
      </c>
      <c r="E71" s="148"/>
      <c r="F71" s="164"/>
      <c r="G71" s="54"/>
      <c r="H71" s="148"/>
      <c r="I71" s="54"/>
      <c r="J71" s="54"/>
      <c r="K71" s="164"/>
      <c r="L71" s="54"/>
      <c r="M71" s="54"/>
      <c r="N71" s="54"/>
      <c r="O71" s="59"/>
      <c r="P71" s="59"/>
      <c r="Q71" s="190"/>
      <c r="R71" s="54"/>
      <c r="S71" s="54"/>
      <c r="T71" s="123"/>
      <c r="U71" s="123"/>
      <c r="V71" s="123"/>
      <c r="W71" s="123"/>
      <c r="X71" s="123"/>
      <c r="Y71" s="149" t="str">
        <f t="shared" si="8"/>
        <v/>
      </c>
      <c r="Z71" s="150" t="str">
        <f t="shared" si="9"/>
        <v/>
      </c>
      <c r="AA71" s="151" t="str">
        <f t="shared" si="10"/>
        <v/>
      </c>
      <c r="AB71" s="54"/>
      <c r="AC71" s="54"/>
      <c r="AD71" s="54"/>
      <c r="AE71" s="139"/>
      <c r="AF71" s="149" t="str">
        <f t="shared" si="11"/>
        <v/>
      </c>
      <c r="AG71" s="139"/>
      <c r="AH71" s="149" t="str">
        <f t="shared" si="12"/>
        <v/>
      </c>
      <c r="AI71" s="17"/>
      <c r="AJ71" s="17"/>
      <c r="AK71" s="18"/>
      <c r="AL71" s="44"/>
      <c r="AM71" s="45"/>
      <c r="AN71" s="19"/>
      <c r="AO71" s="54"/>
      <c r="AP71" s="121"/>
    </row>
    <row r="72" spans="1:42" ht="83.1" customHeight="1" x14ac:dyDescent="0.2">
      <c r="A72" s="152">
        <v>66</v>
      </c>
      <c r="B72" s="43"/>
      <c r="C72" s="43"/>
      <c r="D72" s="391" t="str">
        <f t="shared" ref="D72:D135" si="13">IF(ISBLANK(B72),"",IF(ISBLANK($F72), "State whether the arrangement was capitalized in a prior year.",IF(AND($F72="Yes",ISBLANK($G72)),"State whether the capitalized SBITA was modified in the reporting fiscal year.",IF(AND($F72="Yes",$G72="Yes"),"If capitalized in FY23, refer to FY23 Input tab(s).  If captialized in FY24, refer to the modification instructions, as this SBITA may need to be modified.",IF(AND($F72="Yes",$G72="No"),"Complete the FY2025 Review Log.  If capitalized in FY24, review the related Input tab and complete the Note Disclosure section.  Do not make any other changes to the Input tab."&amp;"  If capitalized in FY23 and will expire on or before 06/30/2025, then complete the Review Log."&amp;"  If capitalized in FY23 and does not expire on or before 06/30/2025, complete the Review Log and related Input tab.",IF(AND($F72="Yes",$G72="N/A"),"State whether the capitalized SBITA was modified in the reporting fiscal year.",IF(OR($F72="No, but should have been", $F72 = "No"),IF(OR($I72="No",$J72="No",$K72="No",$L72="Yes",$M72="Yes",$J72="No",$Y72="No",$AA72="No",$N72="No"),"Disqualfied as a SBITA. Continue to list the arrangement on the Review Log, but no additional reporting is necessary.",IF(AND($R72="Yes",OR(ISBLANK(S72),$S72="N/A")),"State whether the State receives a refund if it exercises its right to cancel at anytime.", IF(AND($K72="Not yet, but will after go-live",$AF72="Yes"),"Complete the FY2025 Review Log. Complete the FY2025 Prepayments Log for any capitalizable costs.",IF($AF72="Yes","Complete the FY2025 Review Log.  Complete the FY2025 Input tab.",IF(AND($K72="Yes",$AF72="No",$AH72="Yes"),"Complete the FY2025 Review Log.  Complete the FY2025 Variable Payments Log.",IF(AND($K72="Not yet, but will after go-live",$AF72="No",$AH72="Yes"),"Reassess variable payments in the next reporting period.",IF(AND($AF72="No",$AH72="No"),"Does not meet the capitalization threshold of $100,000. Continue to report on Review Log, but no additional reporting necessary.","Continue"))))))),)))))))</f>
        <v/>
      </c>
      <c r="E72" s="148"/>
      <c r="F72" s="164"/>
      <c r="G72" s="54"/>
      <c r="H72" s="148"/>
      <c r="I72" s="54"/>
      <c r="J72" s="54"/>
      <c r="K72" s="164"/>
      <c r="L72" s="54"/>
      <c r="M72" s="54"/>
      <c r="N72" s="54"/>
      <c r="O72" s="59"/>
      <c r="P72" s="59"/>
      <c r="Q72" s="190"/>
      <c r="R72" s="54"/>
      <c r="S72" s="54"/>
      <c r="T72" s="123"/>
      <c r="U72" s="123"/>
      <c r="V72" s="123"/>
      <c r="W72" s="123"/>
      <c r="X72" s="123"/>
      <c r="Y72" s="149" t="str">
        <f t="shared" si="8"/>
        <v/>
      </c>
      <c r="Z72" s="150" t="str">
        <f t="shared" si="9"/>
        <v/>
      </c>
      <c r="AA72" s="151" t="str">
        <f t="shared" si="10"/>
        <v/>
      </c>
      <c r="AB72" s="54"/>
      <c r="AC72" s="54"/>
      <c r="AD72" s="54"/>
      <c r="AE72" s="139"/>
      <c r="AF72" s="149" t="str">
        <f t="shared" si="11"/>
        <v/>
      </c>
      <c r="AG72" s="139"/>
      <c r="AH72" s="149" t="str">
        <f t="shared" si="12"/>
        <v/>
      </c>
      <c r="AI72" s="17"/>
      <c r="AJ72" s="17"/>
      <c r="AK72" s="18"/>
      <c r="AL72" s="44"/>
      <c r="AM72" s="45"/>
      <c r="AN72" s="19"/>
      <c r="AO72" s="54"/>
      <c r="AP72" s="121"/>
    </row>
    <row r="73" spans="1:42" ht="83.1" customHeight="1" x14ac:dyDescent="0.2">
      <c r="A73" s="152">
        <v>67</v>
      </c>
      <c r="B73" s="43"/>
      <c r="C73" s="43"/>
      <c r="D73" s="391" t="str">
        <f t="shared" si="13"/>
        <v/>
      </c>
      <c r="E73" s="148"/>
      <c r="F73" s="164"/>
      <c r="G73" s="54"/>
      <c r="H73" s="148"/>
      <c r="I73" s="54"/>
      <c r="J73" s="54"/>
      <c r="K73" s="164"/>
      <c r="L73" s="54"/>
      <c r="M73" s="54"/>
      <c r="N73" s="54"/>
      <c r="O73" s="59"/>
      <c r="P73" s="59"/>
      <c r="Q73" s="190"/>
      <c r="R73" s="54"/>
      <c r="S73" s="54"/>
      <c r="T73" s="123"/>
      <c r="U73" s="123"/>
      <c r="V73" s="123"/>
      <c r="W73" s="123"/>
      <c r="X73" s="123"/>
      <c r="Y73" s="149" t="str">
        <f t="shared" ref="Y73:Y136" si="14">IF(ISBLANK(B73),"",IF(ISBLANK($P73),"Enter date in Column P",IF(AND($R73="Yes",$S73="Yes",ISBLANK($T73)),"Enter date in column T",IF(OR(AND(R73="No",NOT(ISBLANK(T73))),AND(R73="Yes",S73="No",NOT(ISBLANK(T73)))),"Do not enter a date in column T",IF(AND(R73="Yes",S73="N/A"),"Answer column S",IF(AND(NOT(ISBLANK(U73)),NOT(ISBLANK(V73))),"Do not enter a date in both column U and V",IF(AND(ISBLANK(U73),ISBLANK(T73),ISBLANK(V73)),"",IF(AND(ISBLANK(T73),ISBLANK(U73),NOT(ISBLANK(V73))),IF(V73-P73&gt;365,"Yes","No"),IF(AND(ISBLANK(T73),NOT(ISBLANK(U73))),IF(U73-P73&gt;365,"Yes","No"),IF(NOT(ISBLANK(T73)),IF(T73-P73&gt;365,"Yes","No")))))))))))</f>
        <v/>
      </c>
      <c r="Z73" s="150" t="str">
        <f t="shared" ref="Z73:Z136" si="15">+IF(Y73="No","Not calculated as the maximum possible term is less than 12 months",IF(OR(AND(NOT(ISBLANK(V73)),OR(NOT(ISBLANK(W73)),NOT(ISBLANK(X73)))),AND(NOT(ISBLANK(W73)),OR(NOT(ISBLANK(V73)),NOT(ISBLANK(X73)))),AND(NOT(ISBLANK(X73)),OR(NOT(ISBLANK(V73)),NOT(ISBLANK(W73))))),"Only enter a date in the appropriate column (V, W, or X).  Cannot enter a date in more than one column (V, W, or X).",IF(NOT(ISBLANK(V73)),V73,IF(NOT(ISBLANK(W73)),W73,IF(NOT(ISBLANK(X73)),X73,"")))))</f>
        <v/>
      </c>
      <c r="AA73" s="151" t="str">
        <f t="shared" ref="AA73:AA136" si="16">+IFERROR(IF(ISBLANK(Z73),"",IF(Z73-P73&gt;365,"Yes","No")),"")</f>
        <v/>
      </c>
      <c r="AB73" s="54"/>
      <c r="AC73" s="54"/>
      <c r="AD73" s="54"/>
      <c r="AE73" s="139"/>
      <c r="AF73" s="149" t="str">
        <f t="shared" si="11"/>
        <v/>
      </c>
      <c r="AG73" s="139"/>
      <c r="AH73" s="149" t="str">
        <f t="shared" si="12"/>
        <v/>
      </c>
      <c r="AI73" s="17"/>
      <c r="AJ73" s="17"/>
      <c r="AK73" s="18"/>
      <c r="AL73" s="44"/>
      <c r="AM73" s="45"/>
      <c r="AN73" s="19"/>
      <c r="AO73" s="54"/>
      <c r="AP73" s="121"/>
    </row>
    <row r="74" spans="1:42" ht="83.1" customHeight="1" x14ac:dyDescent="0.2">
      <c r="A74" s="152">
        <v>68</v>
      </c>
      <c r="B74" s="43"/>
      <c r="C74" s="43"/>
      <c r="D74" s="391" t="str">
        <f t="shared" si="13"/>
        <v/>
      </c>
      <c r="E74" s="148"/>
      <c r="F74" s="164"/>
      <c r="G74" s="54"/>
      <c r="H74" s="148"/>
      <c r="I74" s="54"/>
      <c r="J74" s="54"/>
      <c r="K74" s="164"/>
      <c r="L74" s="54"/>
      <c r="M74" s="54"/>
      <c r="N74" s="54"/>
      <c r="O74" s="59"/>
      <c r="P74" s="59"/>
      <c r="Q74" s="190"/>
      <c r="R74" s="54"/>
      <c r="S74" s="54"/>
      <c r="T74" s="123"/>
      <c r="U74" s="123"/>
      <c r="V74" s="123"/>
      <c r="W74" s="123"/>
      <c r="X74" s="123"/>
      <c r="Y74" s="149" t="str">
        <f t="shared" si="14"/>
        <v/>
      </c>
      <c r="Z74" s="150" t="str">
        <f t="shared" si="15"/>
        <v/>
      </c>
      <c r="AA74" s="151" t="str">
        <f t="shared" si="16"/>
        <v/>
      </c>
      <c r="AB74" s="54"/>
      <c r="AC74" s="54"/>
      <c r="AD74" s="54"/>
      <c r="AE74" s="139"/>
      <c r="AF74" s="149" t="str">
        <f t="shared" ref="AF74:AF137" si="17">+IF(ISBLANK(AE74),"",IF(AE74&gt;=100000,"Yes","No"))</f>
        <v/>
      </c>
      <c r="AG74" s="139"/>
      <c r="AH74" s="149" t="str">
        <f t="shared" ref="AH74:AH137" si="18">+IF(ISBLANK(AG74),"",IF(AG74&gt;=100000,"Yes","No"))</f>
        <v/>
      </c>
      <c r="AI74" s="17"/>
      <c r="AJ74" s="17"/>
      <c r="AK74" s="18"/>
      <c r="AL74" s="44"/>
      <c r="AM74" s="45"/>
      <c r="AN74" s="19"/>
      <c r="AO74" s="54"/>
      <c r="AP74" s="121"/>
    </row>
    <row r="75" spans="1:42" ht="83.1" customHeight="1" x14ac:dyDescent="0.2">
      <c r="A75" s="152">
        <v>69</v>
      </c>
      <c r="B75" s="43"/>
      <c r="C75" s="43"/>
      <c r="D75" s="391" t="str">
        <f t="shared" si="13"/>
        <v/>
      </c>
      <c r="E75" s="148"/>
      <c r="F75" s="164"/>
      <c r="G75" s="54"/>
      <c r="H75" s="148"/>
      <c r="I75" s="54"/>
      <c r="J75" s="54"/>
      <c r="K75" s="164"/>
      <c r="L75" s="54"/>
      <c r="M75" s="54"/>
      <c r="N75" s="54"/>
      <c r="O75" s="59"/>
      <c r="P75" s="59"/>
      <c r="Q75" s="190"/>
      <c r="R75" s="54"/>
      <c r="S75" s="54"/>
      <c r="T75" s="123"/>
      <c r="U75" s="123"/>
      <c r="V75" s="123"/>
      <c r="W75" s="123"/>
      <c r="X75" s="123"/>
      <c r="Y75" s="149" t="str">
        <f t="shared" si="14"/>
        <v/>
      </c>
      <c r="Z75" s="150" t="str">
        <f t="shared" si="15"/>
        <v/>
      </c>
      <c r="AA75" s="151" t="str">
        <f t="shared" si="16"/>
        <v/>
      </c>
      <c r="AB75" s="54"/>
      <c r="AC75" s="54"/>
      <c r="AD75" s="54"/>
      <c r="AE75" s="139"/>
      <c r="AF75" s="149" t="str">
        <f t="shared" si="17"/>
        <v/>
      </c>
      <c r="AG75" s="139"/>
      <c r="AH75" s="149" t="str">
        <f t="shared" si="18"/>
        <v/>
      </c>
      <c r="AI75" s="17"/>
      <c r="AJ75" s="17"/>
      <c r="AK75" s="18"/>
      <c r="AL75" s="44"/>
      <c r="AM75" s="45"/>
      <c r="AN75" s="19"/>
      <c r="AO75" s="54"/>
      <c r="AP75" s="121"/>
    </row>
    <row r="76" spans="1:42" ht="83.1" customHeight="1" x14ac:dyDescent="0.2">
      <c r="A76" s="152">
        <v>70</v>
      </c>
      <c r="B76" s="43"/>
      <c r="C76" s="43"/>
      <c r="D76" s="391" t="str">
        <f t="shared" si="13"/>
        <v/>
      </c>
      <c r="E76" s="148"/>
      <c r="F76" s="164"/>
      <c r="G76" s="54"/>
      <c r="H76" s="148"/>
      <c r="I76" s="54"/>
      <c r="J76" s="54"/>
      <c r="K76" s="164"/>
      <c r="L76" s="54"/>
      <c r="M76" s="54"/>
      <c r="N76" s="54"/>
      <c r="O76" s="59"/>
      <c r="P76" s="59"/>
      <c r="Q76" s="190"/>
      <c r="R76" s="54"/>
      <c r="S76" s="54"/>
      <c r="T76" s="123"/>
      <c r="U76" s="123"/>
      <c r="V76" s="123"/>
      <c r="W76" s="123"/>
      <c r="X76" s="123"/>
      <c r="Y76" s="149" t="str">
        <f t="shared" si="14"/>
        <v/>
      </c>
      <c r="Z76" s="150" t="str">
        <f t="shared" si="15"/>
        <v/>
      </c>
      <c r="AA76" s="151" t="str">
        <f t="shared" si="16"/>
        <v/>
      </c>
      <c r="AB76" s="54"/>
      <c r="AC76" s="54"/>
      <c r="AD76" s="54"/>
      <c r="AE76" s="139"/>
      <c r="AF76" s="149" t="str">
        <f t="shared" si="17"/>
        <v/>
      </c>
      <c r="AG76" s="139"/>
      <c r="AH76" s="149" t="str">
        <f t="shared" si="18"/>
        <v/>
      </c>
      <c r="AI76" s="17"/>
      <c r="AJ76" s="17"/>
      <c r="AK76" s="18"/>
      <c r="AL76" s="44"/>
      <c r="AM76" s="45"/>
      <c r="AN76" s="19"/>
      <c r="AO76" s="54"/>
      <c r="AP76" s="121"/>
    </row>
    <row r="77" spans="1:42" ht="83.1" customHeight="1" x14ac:dyDescent="0.2">
      <c r="A77" s="152">
        <v>71</v>
      </c>
      <c r="B77" s="43"/>
      <c r="C77" s="43"/>
      <c r="D77" s="391" t="str">
        <f t="shared" si="13"/>
        <v/>
      </c>
      <c r="E77" s="148"/>
      <c r="F77" s="164"/>
      <c r="G77" s="54"/>
      <c r="H77" s="148"/>
      <c r="I77" s="54"/>
      <c r="J77" s="54"/>
      <c r="K77" s="164"/>
      <c r="L77" s="54"/>
      <c r="M77" s="54"/>
      <c r="N77" s="54"/>
      <c r="O77" s="59"/>
      <c r="P77" s="59"/>
      <c r="Q77" s="190"/>
      <c r="R77" s="54"/>
      <c r="S77" s="54"/>
      <c r="T77" s="123"/>
      <c r="U77" s="123"/>
      <c r="V77" s="123"/>
      <c r="W77" s="123"/>
      <c r="X77" s="123"/>
      <c r="Y77" s="149" t="str">
        <f t="shared" si="14"/>
        <v/>
      </c>
      <c r="Z77" s="150" t="str">
        <f t="shared" si="15"/>
        <v/>
      </c>
      <c r="AA77" s="151" t="str">
        <f t="shared" si="16"/>
        <v/>
      </c>
      <c r="AB77" s="54"/>
      <c r="AC77" s="54"/>
      <c r="AD77" s="54"/>
      <c r="AE77" s="139"/>
      <c r="AF77" s="149" t="str">
        <f t="shared" si="17"/>
        <v/>
      </c>
      <c r="AG77" s="139"/>
      <c r="AH77" s="149" t="str">
        <f t="shared" si="18"/>
        <v/>
      </c>
      <c r="AI77" s="17"/>
      <c r="AJ77" s="17"/>
      <c r="AK77" s="18"/>
      <c r="AL77" s="44"/>
      <c r="AM77" s="45"/>
      <c r="AN77" s="19"/>
      <c r="AO77" s="54"/>
      <c r="AP77" s="121"/>
    </row>
    <row r="78" spans="1:42" ht="83.1" customHeight="1" x14ac:dyDescent="0.2">
      <c r="A78" s="152">
        <v>72</v>
      </c>
      <c r="B78" s="43"/>
      <c r="C78" s="43"/>
      <c r="D78" s="391" t="str">
        <f t="shared" si="13"/>
        <v/>
      </c>
      <c r="E78" s="148"/>
      <c r="F78" s="164"/>
      <c r="G78" s="54"/>
      <c r="H78" s="148"/>
      <c r="I78" s="54"/>
      <c r="J78" s="54"/>
      <c r="K78" s="164"/>
      <c r="L78" s="54"/>
      <c r="M78" s="54"/>
      <c r="N78" s="54"/>
      <c r="O78" s="59"/>
      <c r="P78" s="59"/>
      <c r="Q78" s="190"/>
      <c r="R78" s="54"/>
      <c r="S78" s="54"/>
      <c r="T78" s="123"/>
      <c r="U78" s="123"/>
      <c r="V78" s="123"/>
      <c r="W78" s="123"/>
      <c r="X78" s="123"/>
      <c r="Y78" s="149" t="str">
        <f t="shared" si="14"/>
        <v/>
      </c>
      <c r="Z78" s="150" t="str">
        <f t="shared" si="15"/>
        <v/>
      </c>
      <c r="AA78" s="151" t="str">
        <f t="shared" si="16"/>
        <v/>
      </c>
      <c r="AB78" s="54"/>
      <c r="AC78" s="54"/>
      <c r="AD78" s="54"/>
      <c r="AE78" s="139"/>
      <c r="AF78" s="149" t="str">
        <f t="shared" si="17"/>
        <v/>
      </c>
      <c r="AG78" s="139"/>
      <c r="AH78" s="149" t="str">
        <f t="shared" si="18"/>
        <v/>
      </c>
      <c r="AI78" s="17"/>
      <c r="AJ78" s="17"/>
      <c r="AK78" s="18"/>
      <c r="AL78" s="44"/>
      <c r="AM78" s="45"/>
      <c r="AN78" s="19"/>
      <c r="AO78" s="54"/>
      <c r="AP78" s="121"/>
    </row>
    <row r="79" spans="1:42" ht="83.1" customHeight="1" x14ac:dyDescent="0.2">
      <c r="A79" s="152">
        <v>73</v>
      </c>
      <c r="B79" s="43"/>
      <c r="C79" s="43"/>
      <c r="D79" s="391" t="str">
        <f t="shared" si="13"/>
        <v/>
      </c>
      <c r="E79" s="148"/>
      <c r="F79" s="164"/>
      <c r="G79" s="54"/>
      <c r="H79" s="148"/>
      <c r="I79" s="54"/>
      <c r="J79" s="54"/>
      <c r="K79" s="164"/>
      <c r="L79" s="54"/>
      <c r="M79" s="54"/>
      <c r="N79" s="54"/>
      <c r="O79" s="59"/>
      <c r="P79" s="59"/>
      <c r="Q79" s="190"/>
      <c r="R79" s="54"/>
      <c r="S79" s="54"/>
      <c r="T79" s="123"/>
      <c r="U79" s="123"/>
      <c r="V79" s="123"/>
      <c r="W79" s="123"/>
      <c r="X79" s="123"/>
      <c r="Y79" s="149" t="str">
        <f t="shared" si="14"/>
        <v/>
      </c>
      <c r="Z79" s="150" t="str">
        <f t="shared" si="15"/>
        <v/>
      </c>
      <c r="AA79" s="151" t="str">
        <f t="shared" si="16"/>
        <v/>
      </c>
      <c r="AB79" s="54"/>
      <c r="AC79" s="54"/>
      <c r="AD79" s="54"/>
      <c r="AE79" s="139"/>
      <c r="AF79" s="149" t="str">
        <f t="shared" si="17"/>
        <v/>
      </c>
      <c r="AG79" s="139"/>
      <c r="AH79" s="149" t="str">
        <f t="shared" si="18"/>
        <v/>
      </c>
      <c r="AI79" s="17"/>
      <c r="AJ79" s="17"/>
      <c r="AK79" s="18"/>
      <c r="AL79" s="44"/>
      <c r="AM79" s="45"/>
      <c r="AN79" s="19"/>
      <c r="AO79" s="54"/>
      <c r="AP79" s="121"/>
    </row>
    <row r="80" spans="1:42" ht="83.1" customHeight="1" x14ac:dyDescent="0.2">
      <c r="A80" s="152">
        <v>74</v>
      </c>
      <c r="B80" s="43"/>
      <c r="C80" s="43"/>
      <c r="D80" s="391" t="str">
        <f t="shared" si="13"/>
        <v/>
      </c>
      <c r="E80" s="148"/>
      <c r="F80" s="164"/>
      <c r="G80" s="54"/>
      <c r="H80" s="148"/>
      <c r="I80" s="54"/>
      <c r="J80" s="54"/>
      <c r="K80" s="164"/>
      <c r="L80" s="54"/>
      <c r="M80" s="54"/>
      <c r="N80" s="54"/>
      <c r="O80" s="59"/>
      <c r="P80" s="59"/>
      <c r="Q80" s="190"/>
      <c r="R80" s="54"/>
      <c r="S80" s="54"/>
      <c r="T80" s="123"/>
      <c r="U80" s="123"/>
      <c r="V80" s="123"/>
      <c r="W80" s="123"/>
      <c r="X80" s="123"/>
      <c r="Y80" s="149" t="str">
        <f t="shared" si="14"/>
        <v/>
      </c>
      <c r="Z80" s="150" t="str">
        <f t="shared" si="15"/>
        <v/>
      </c>
      <c r="AA80" s="151" t="str">
        <f t="shared" si="16"/>
        <v/>
      </c>
      <c r="AB80" s="54"/>
      <c r="AC80" s="54"/>
      <c r="AD80" s="54"/>
      <c r="AE80" s="139"/>
      <c r="AF80" s="149" t="str">
        <f t="shared" si="17"/>
        <v/>
      </c>
      <c r="AG80" s="139"/>
      <c r="AH80" s="149" t="str">
        <f t="shared" si="18"/>
        <v/>
      </c>
      <c r="AI80" s="17"/>
      <c r="AJ80" s="17"/>
      <c r="AK80" s="18"/>
      <c r="AL80" s="44"/>
      <c r="AM80" s="45"/>
      <c r="AN80" s="19"/>
      <c r="AO80" s="54"/>
      <c r="AP80" s="121"/>
    </row>
    <row r="81" spans="1:42" ht="83.1" customHeight="1" x14ac:dyDescent="0.2">
      <c r="A81" s="152">
        <v>75</v>
      </c>
      <c r="B81" s="43"/>
      <c r="C81" s="43"/>
      <c r="D81" s="391" t="str">
        <f t="shared" si="13"/>
        <v/>
      </c>
      <c r="E81" s="148"/>
      <c r="F81" s="164"/>
      <c r="G81" s="54"/>
      <c r="H81" s="148"/>
      <c r="I81" s="54"/>
      <c r="J81" s="54"/>
      <c r="K81" s="164"/>
      <c r="L81" s="54"/>
      <c r="M81" s="54"/>
      <c r="N81" s="54"/>
      <c r="O81" s="59"/>
      <c r="P81" s="59"/>
      <c r="Q81" s="190"/>
      <c r="R81" s="54"/>
      <c r="S81" s="54"/>
      <c r="T81" s="123"/>
      <c r="U81" s="123"/>
      <c r="V81" s="123"/>
      <c r="W81" s="123"/>
      <c r="X81" s="123"/>
      <c r="Y81" s="149" t="str">
        <f t="shared" si="14"/>
        <v/>
      </c>
      <c r="Z81" s="150" t="str">
        <f t="shared" si="15"/>
        <v/>
      </c>
      <c r="AA81" s="151" t="str">
        <f t="shared" si="16"/>
        <v/>
      </c>
      <c r="AB81" s="54"/>
      <c r="AC81" s="54"/>
      <c r="AD81" s="54"/>
      <c r="AE81" s="139"/>
      <c r="AF81" s="149" t="str">
        <f t="shared" si="17"/>
        <v/>
      </c>
      <c r="AG81" s="139"/>
      <c r="AH81" s="149" t="str">
        <f t="shared" si="18"/>
        <v/>
      </c>
      <c r="AI81" s="17"/>
      <c r="AJ81" s="17"/>
      <c r="AK81" s="18"/>
      <c r="AL81" s="44"/>
      <c r="AM81" s="45"/>
      <c r="AN81" s="19"/>
      <c r="AO81" s="54"/>
      <c r="AP81" s="121"/>
    </row>
    <row r="82" spans="1:42" ht="83.1" customHeight="1" x14ac:dyDescent="0.2">
      <c r="A82" s="152">
        <v>76</v>
      </c>
      <c r="B82" s="43"/>
      <c r="C82" s="43"/>
      <c r="D82" s="391" t="str">
        <f t="shared" si="13"/>
        <v/>
      </c>
      <c r="E82" s="148"/>
      <c r="F82" s="164"/>
      <c r="G82" s="54"/>
      <c r="H82" s="148"/>
      <c r="I82" s="54"/>
      <c r="J82" s="54"/>
      <c r="K82" s="164"/>
      <c r="L82" s="54"/>
      <c r="M82" s="54"/>
      <c r="N82" s="54"/>
      <c r="O82" s="59"/>
      <c r="P82" s="59"/>
      <c r="Q82" s="190"/>
      <c r="R82" s="54"/>
      <c r="S82" s="54"/>
      <c r="T82" s="123"/>
      <c r="U82" s="123"/>
      <c r="V82" s="123"/>
      <c r="W82" s="123"/>
      <c r="X82" s="123"/>
      <c r="Y82" s="149" t="str">
        <f t="shared" si="14"/>
        <v/>
      </c>
      <c r="Z82" s="150" t="str">
        <f t="shared" si="15"/>
        <v/>
      </c>
      <c r="AA82" s="151" t="str">
        <f t="shared" si="16"/>
        <v/>
      </c>
      <c r="AB82" s="54"/>
      <c r="AC82" s="54"/>
      <c r="AD82" s="54"/>
      <c r="AE82" s="139"/>
      <c r="AF82" s="149" t="str">
        <f t="shared" si="17"/>
        <v/>
      </c>
      <c r="AG82" s="139"/>
      <c r="AH82" s="149" t="str">
        <f t="shared" si="18"/>
        <v/>
      </c>
      <c r="AI82" s="17"/>
      <c r="AJ82" s="17"/>
      <c r="AK82" s="18"/>
      <c r="AL82" s="44"/>
      <c r="AM82" s="45"/>
      <c r="AN82" s="19"/>
      <c r="AO82" s="54"/>
      <c r="AP82" s="121"/>
    </row>
    <row r="83" spans="1:42" ht="83.1" customHeight="1" x14ac:dyDescent="0.2">
      <c r="A83" s="152">
        <v>77</v>
      </c>
      <c r="B83" s="43"/>
      <c r="C83" s="43"/>
      <c r="D83" s="391" t="str">
        <f t="shared" si="13"/>
        <v/>
      </c>
      <c r="E83" s="148"/>
      <c r="F83" s="164"/>
      <c r="G83" s="54"/>
      <c r="H83" s="148"/>
      <c r="I83" s="54"/>
      <c r="J83" s="54"/>
      <c r="K83" s="164"/>
      <c r="L83" s="54"/>
      <c r="M83" s="54"/>
      <c r="N83" s="54"/>
      <c r="O83" s="59"/>
      <c r="P83" s="59"/>
      <c r="Q83" s="190"/>
      <c r="R83" s="54"/>
      <c r="S83" s="54"/>
      <c r="T83" s="123"/>
      <c r="U83" s="123"/>
      <c r="V83" s="123"/>
      <c r="W83" s="123"/>
      <c r="X83" s="123"/>
      <c r="Y83" s="149" t="str">
        <f t="shared" si="14"/>
        <v/>
      </c>
      <c r="Z83" s="150" t="str">
        <f t="shared" si="15"/>
        <v/>
      </c>
      <c r="AA83" s="151" t="str">
        <f t="shared" si="16"/>
        <v/>
      </c>
      <c r="AB83" s="54"/>
      <c r="AC83" s="54"/>
      <c r="AD83" s="54"/>
      <c r="AE83" s="139"/>
      <c r="AF83" s="149" t="str">
        <f t="shared" si="17"/>
        <v/>
      </c>
      <c r="AG83" s="139"/>
      <c r="AH83" s="149" t="str">
        <f t="shared" si="18"/>
        <v/>
      </c>
      <c r="AI83" s="17"/>
      <c r="AJ83" s="17"/>
      <c r="AK83" s="18"/>
      <c r="AL83" s="44"/>
      <c r="AM83" s="45"/>
      <c r="AN83" s="19"/>
      <c r="AO83" s="54"/>
      <c r="AP83" s="121"/>
    </row>
    <row r="84" spans="1:42" ht="83.1" customHeight="1" x14ac:dyDescent="0.2">
      <c r="A84" s="152">
        <v>78</v>
      </c>
      <c r="B84" s="43"/>
      <c r="C84" s="43"/>
      <c r="D84" s="391" t="str">
        <f t="shared" si="13"/>
        <v/>
      </c>
      <c r="E84" s="148"/>
      <c r="F84" s="164"/>
      <c r="G84" s="54"/>
      <c r="H84" s="148"/>
      <c r="I84" s="54"/>
      <c r="J84" s="54"/>
      <c r="K84" s="164"/>
      <c r="L84" s="54"/>
      <c r="M84" s="54"/>
      <c r="N84" s="54"/>
      <c r="O84" s="59"/>
      <c r="P84" s="59"/>
      <c r="Q84" s="190"/>
      <c r="R84" s="54"/>
      <c r="S84" s="54"/>
      <c r="T84" s="123"/>
      <c r="U84" s="123"/>
      <c r="V84" s="123"/>
      <c r="W84" s="123"/>
      <c r="X84" s="123"/>
      <c r="Y84" s="149" t="str">
        <f t="shared" si="14"/>
        <v/>
      </c>
      <c r="Z84" s="150" t="str">
        <f t="shared" si="15"/>
        <v/>
      </c>
      <c r="AA84" s="151" t="str">
        <f t="shared" si="16"/>
        <v/>
      </c>
      <c r="AB84" s="54"/>
      <c r="AC84" s="54"/>
      <c r="AD84" s="54"/>
      <c r="AE84" s="139"/>
      <c r="AF84" s="149" t="str">
        <f t="shared" si="17"/>
        <v/>
      </c>
      <c r="AG84" s="139"/>
      <c r="AH84" s="149" t="str">
        <f t="shared" si="18"/>
        <v/>
      </c>
      <c r="AI84" s="17"/>
      <c r="AJ84" s="17"/>
      <c r="AK84" s="18"/>
      <c r="AL84" s="44"/>
      <c r="AM84" s="45"/>
      <c r="AN84" s="19"/>
      <c r="AO84" s="54"/>
      <c r="AP84" s="121"/>
    </row>
    <row r="85" spans="1:42" ht="83.1" customHeight="1" x14ac:dyDescent="0.2">
      <c r="A85" s="152">
        <v>79</v>
      </c>
      <c r="B85" s="43"/>
      <c r="C85" s="43"/>
      <c r="D85" s="391" t="str">
        <f t="shared" si="13"/>
        <v/>
      </c>
      <c r="E85" s="148"/>
      <c r="F85" s="164"/>
      <c r="G85" s="54"/>
      <c r="H85" s="148"/>
      <c r="I85" s="54"/>
      <c r="J85" s="54"/>
      <c r="K85" s="164"/>
      <c r="L85" s="54"/>
      <c r="M85" s="54"/>
      <c r="N85" s="54"/>
      <c r="O85" s="59"/>
      <c r="P85" s="59"/>
      <c r="Q85" s="190"/>
      <c r="R85" s="54"/>
      <c r="S85" s="54"/>
      <c r="T85" s="123"/>
      <c r="U85" s="123"/>
      <c r="V85" s="123"/>
      <c r="W85" s="123"/>
      <c r="X85" s="123"/>
      <c r="Y85" s="149" t="str">
        <f t="shared" si="14"/>
        <v/>
      </c>
      <c r="Z85" s="150" t="str">
        <f t="shared" si="15"/>
        <v/>
      </c>
      <c r="AA85" s="151" t="str">
        <f t="shared" si="16"/>
        <v/>
      </c>
      <c r="AB85" s="54"/>
      <c r="AC85" s="54"/>
      <c r="AD85" s="54"/>
      <c r="AE85" s="139"/>
      <c r="AF85" s="149" t="str">
        <f t="shared" si="17"/>
        <v/>
      </c>
      <c r="AG85" s="139"/>
      <c r="AH85" s="149" t="str">
        <f t="shared" si="18"/>
        <v/>
      </c>
      <c r="AI85" s="17"/>
      <c r="AJ85" s="17"/>
      <c r="AK85" s="18"/>
      <c r="AL85" s="44"/>
      <c r="AM85" s="45"/>
      <c r="AN85" s="19"/>
      <c r="AO85" s="54"/>
      <c r="AP85" s="121"/>
    </row>
    <row r="86" spans="1:42" ht="83.1" customHeight="1" x14ac:dyDescent="0.2">
      <c r="A86" s="152">
        <v>80</v>
      </c>
      <c r="B86" s="43"/>
      <c r="C86" s="43"/>
      <c r="D86" s="391" t="str">
        <f t="shared" si="13"/>
        <v/>
      </c>
      <c r="E86" s="148"/>
      <c r="F86" s="164"/>
      <c r="G86" s="54"/>
      <c r="H86" s="148"/>
      <c r="I86" s="54"/>
      <c r="J86" s="54"/>
      <c r="K86" s="164"/>
      <c r="L86" s="54"/>
      <c r="M86" s="54"/>
      <c r="N86" s="54"/>
      <c r="O86" s="59"/>
      <c r="P86" s="59"/>
      <c r="Q86" s="190"/>
      <c r="R86" s="54"/>
      <c r="S86" s="54"/>
      <c r="T86" s="123"/>
      <c r="U86" s="123"/>
      <c r="V86" s="123"/>
      <c r="W86" s="123"/>
      <c r="X86" s="123"/>
      <c r="Y86" s="149" t="str">
        <f t="shared" si="14"/>
        <v/>
      </c>
      <c r="Z86" s="150" t="str">
        <f t="shared" si="15"/>
        <v/>
      </c>
      <c r="AA86" s="151" t="str">
        <f t="shared" si="16"/>
        <v/>
      </c>
      <c r="AB86" s="54"/>
      <c r="AC86" s="54"/>
      <c r="AD86" s="54"/>
      <c r="AE86" s="139"/>
      <c r="AF86" s="149" t="str">
        <f t="shared" si="17"/>
        <v/>
      </c>
      <c r="AG86" s="139"/>
      <c r="AH86" s="149" t="str">
        <f t="shared" si="18"/>
        <v/>
      </c>
      <c r="AI86" s="17"/>
      <c r="AJ86" s="17"/>
      <c r="AK86" s="18"/>
      <c r="AL86" s="44"/>
      <c r="AM86" s="45"/>
      <c r="AN86" s="19"/>
      <c r="AO86" s="54"/>
      <c r="AP86" s="121"/>
    </row>
    <row r="87" spans="1:42" ht="83.1" customHeight="1" x14ac:dyDescent="0.2">
      <c r="A87" s="152">
        <v>81</v>
      </c>
      <c r="B87" s="43"/>
      <c r="C87" s="43"/>
      <c r="D87" s="391" t="str">
        <f t="shared" si="13"/>
        <v/>
      </c>
      <c r="E87" s="148"/>
      <c r="F87" s="164"/>
      <c r="G87" s="54"/>
      <c r="H87" s="148"/>
      <c r="I87" s="54"/>
      <c r="J87" s="54"/>
      <c r="K87" s="164"/>
      <c r="L87" s="54"/>
      <c r="M87" s="54"/>
      <c r="N87" s="54"/>
      <c r="O87" s="59"/>
      <c r="P87" s="59"/>
      <c r="Q87" s="190"/>
      <c r="R87" s="54"/>
      <c r="S87" s="54"/>
      <c r="T87" s="123"/>
      <c r="U87" s="123"/>
      <c r="V87" s="123"/>
      <c r="W87" s="123"/>
      <c r="X87" s="123"/>
      <c r="Y87" s="149" t="str">
        <f t="shared" si="14"/>
        <v/>
      </c>
      <c r="Z87" s="150" t="str">
        <f t="shared" si="15"/>
        <v/>
      </c>
      <c r="AA87" s="151" t="str">
        <f t="shared" si="16"/>
        <v/>
      </c>
      <c r="AB87" s="54"/>
      <c r="AC87" s="54"/>
      <c r="AD87" s="54"/>
      <c r="AE87" s="139"/>
      <c r="AF87" s="149" t="str">
        <f t="shared" si="17"/>
        <v/>
      </c>
      <c r="AG87" s="139"/>
      <c r="AH87" s="149" t="str">
        <f t="shared" si="18"/>
        <v/>
      </c>
      <c r="AI87" s="17"/>
      <c r="AJ87" s="17"/>
      <c r="AK87" s="18"/>
      <c r="AL87" s="44"/>
      <c r="AM87" s="45"/>
      <c r="AN87" s="19"/>
      <c r="AO87" s="54"/>
      <c r="AP87" s="121"/>
    </row>
    <row r="88" spans="1:42" ht="83.1" customHeight="1" x14ac:dyDescent="0.2">
      <c r="A88" s="152">
        <v>82</v>
      </c>
      <c r="B88" s="43"/>
      <c r="C88" s="43"/>
      <c r="D88" s="391" t="str">
        <f t="shared" si="13"/>
        <v/>
      </c>
      <c r="E88" s="148"/>
      <c r="F88" s="164"/>
      <c r="G88" s="54"/>
      <c r="H88" s="148"/>
      <c r="I88" s="54"/>
      <c r="J88" s="54"/>
      <c r="K88" s="164"/>
      <c r="L88" s="54"/>
      <c r="M88" s="54"/>
      <c r="N88" s="54"/>
      <c r="O88" s="59"/>
      <c r="P88" s="59"/>
      <c r="Q88" s="190"/>
      <c r="R88" s="54"/>
      <c r="S88" s="54"/>
      <c r="T88" s="123"/>
      <c r="U88" s="123"/>
      <c r="V88" s="123"/>
      <c r="W88" s="123"/>
      <c r="X88" s="123"/>
      <c r="Y88" s="149" t="str">
        <f t="shared" si="14"/>
        <v/>
      </c>
      <c r="Z88" s="150" t="str">
        <f t="shared" si="15"/>
        <v/>
      </c>
      <c r="AA88" s="151" t="str">
        <f t="shared" si="16"/>
        <v/>
      </c>
      <c r="AB88" s="54"/>
      <c r="AC88" s="54"/>
      <c r="AD88" s="54"/>
      <c r="AE88" s="139"/>
      <c r="AF88" s="149" t="str">
        <f t="shared" si="17"/>
        <v/>
      </c>
      <c r="AG88" s="139"/>
      <c r="AH88" s="149" t="str">
        <f t="shared" si="18"/>
        <v/>
      </c>
      <c r="AI88" s="17"/>
      <c r="AJ88" s="17"/>
      <c r="AK88" s="18"/>
      <c r="AL88" s="44"/>
      <c r="AM88" s="45"/>
      <c r="AN88" s="19"/>
      <c r="AO88" s="54"/>
      <c r="AP88" s="121"/>
    </row>
    <row r="89" spans="1:42" ht="83.1" customHeight="1" x14ac:dyDescent="0.2">
      <c r="A89" s="152">
        <v>83</v>
      </c>
      <c r="B89" s="43"/>
      <c r="C89" s="43"/>
      <c r="D89" s="391" t="str">
        <f t="shared" si="13"/>
        <v/>
      </c>
      <c r="E89" s="148"/>
      <c r="F89" s="164"/>
      <c r="G89" s="54"/>
      <c r="H89" s="148"/>
      <c r="I89" s="54"/>
      <c r="J89" s="54"/>
      <c r="K89" s="164"/>
      <c r="L89" s="54"/>
      <c r="M89" s="54"/>
      <c r="N89" s="54"/>
      <c r="O89" s="59"/>
      <c r="P89" s="59"/>
      <c r="Q89" s="190"/>
      <c r="R89" s="54"/>
      <c r="S89" s="54"/>
      <c r="T89" s="123"/>
      <c r="U89" s="123"/>
      <c r="V89" s="123"/>
      <c r="W89" s="123"/>
      <c r="X89" s="123"/>
      <c r="Y89" s="149" t="str">
        <f t="shared" si="14"/>
        <v/>
      </c>
      <c r="Z89" s="150" t="str">
        <f t="shared" si="15"/>
        <v/>
      </c>
      <c r="AA89" s="151" t="str">
        <f t="shared" si="16"/>
        <v/>
      </c>
      <c r="AB89" s="54"/>
      <c r="AC89" s="54"/>
      <c r="AD89" s="54"/>
      <c r="AE89" s="139"/>
      <c r="AF89" s="149" t="str">
        <f t="shared" si="17"/>
        <v/>
      </c>
      <c r="AG89" s="139"/>
      <c r="AH89" s="149" t="str">
        <f t="shared" si="18"/>
        <v/>
      </c>
      <c r="AI89" s="17"/>
      <c r="AJ89" s="17"/>
      <c r="AK89" s="18"/>
      <c r="AL89" s="44"/>
      <c r="AM89" s="45"/>
      <c r="AN89" s="19"/>
      <c r="AO89" s="54"/>
      <c r="AP89" s="121"/>
    </row>
    <row r="90" spans="1:42" ht="83.1" customHeight="1" x14ac:dyDescent="0.2">
      <c r="A90" s="152">
        <v>84</v>
      </c>
      <c r="B90" s="43"/>
      <c r="C90" s="43"/>
      <c r="D90" s="391" t="str">
        <f t="shared" si="13"/>
        <v/>
      </c>
      <c r="E90" s="148"/>
      <c r="F90" s="164"/>
      <c r="G90" s="54"/>
      <c r="H90" s="148"/>
      <c r="I90" s="54"/>
      <c r="J90" s="54"/>
      <c r="K90" s="164"/>
      <c r="L90" s="54"/>
      <c r="M90" s="54"/>
      <c r="N90" s="54"/>
      <c r="O90" s="59"/>
      <c r="P90" s="59"/>
      <c r="Q90" s="190"/>
      <c r="R90" s="54"/>
      <c r="S90" s="54"/>
      <c r="T90" s="123"/>
      <c r="U90" s="123"/>
      <c r="V90" s="123"/>
      <c r="W90" s="123"/>
      <c r="X90" s="123"/>
      <c r="Y90" s="149" t="str">
        <f t="shared" si="14"/>
        <v/>
      </c>
      <c r="Z90" s="150" t="str">
        <f t="shared" si="15"/>
        <v/>
      </c>
      <c r="AA90" s="151" t="str">
        <f t="shared" si="16"/>
        <v/>
      </c>
      <c r="AB90" s="54"/>
      <c r="AC90" s="54"/>
      <c r="AD90" s="54"/>
      <c r="AE90" s="139"/>
      <c r="AF90" s="149" t="str">
        <f t="shared" si="17"/>
        <v/>
      </c>
      <c r="AG90" s="139"/>
      <c r="AH90" s="149" t="str">
        <f t="shared" si="18"/>
        <v/>
      </c>
      <c r="AI90" s="17"/>
      <c r="AJ90" s="17"/>
      <c r="AK90" s="18"/>
      <c r="AL90" s="44"/>
      <c r="AM90" s="45"/>
      <c r="AN90" s="19"/>
      <c r="AO90" s="54"/>
      <c r="AP90" s="121"/>
    </row>
    <row r="91" spans="1:42" ht="83.1" customHeight="1" x14ac:dyDescent="0.2">
      <c r="A91" s="152">
        <v>85</v>
      </c>
      <c r="B91" s="43"/>
      <c r="C91" s="43"/>
      <c r="D91" s="391" t="str">
        <f t="shared" si="13"/>
        <v/>
      </c>
      <c r="E91" s="148"/>
      <c r="F91" s="164"/>
      <c r="G91" s="54"/>
      <c r="H91" s="148"/>
      <c r="I91" s="54"/>
      <c r="J91" s="54"/>
      <c r="K91" s="164"/>
      <c r="L91" s="54"/>
      <c r="M91" s="54"/>
      <c r="N91" s="54"/>
      <c r="O91" s="59"/>
      <c r="P91" s="59"/>
      <c r="Q91" s="190"/>
      <c r="R91" s="54"/>
      <c r="S91" s="54"/>
      <c r="T91" s="123"/>
      <c r="U91" s="123"/>
      <c r="V91" s="123"/>
      <c r="W91" s="123"/>
      <c r="X91" s="123"/>
      <c r="Y91" s="149" t="str">
        <f t="shared" si="14"/>
        <v/>
      </c>
      <c r="Z91" s="150" t="str">
        <f t="shared" si="15"/>
        <v/>
      </c>
      <c r="AA91" s="151" t="str">
        <f t="shared" si="16"/>
        <v/>
      </c>
      <c r="AB91" s="54"/>
      <c r="AC91" s="54"/>
      <c r="AD91" s="54"/>
      <c r="AE91" s="139"/>
      <c r="AF91" s="149" t="str">
        <f t="shared" si="17"/>
        <v/>
      </c>
      <c r="AG91" s="139"/>
      <c r="AH91" s="149" t="str">
        <f t="shared" si="18"/>
        <v/>
      </c>
      <c r="AI91" s="17"/>
      <c r="AJ91" s="17"/>
      <c r="AK91" s="18"/>
      <c r="AL91" s="44"/>
      <c r="AM91" s="45"/>
      <c r="AN91" s="19"/>
      <c r="AO91" s="54"/>
      <c r="AP91" s="121"/>
    </row>
    <row r="92" spans="1:42" ht="83.1" customHeight="1" x14ac:dyDescent="0.2">
      <c r="A92" s="152">
        <v>86</v>
      </c>
      <c r="B92" s="43"/>
      <c r="C92" s="43"/>
      <c r="D92" s="391" t="str">
        <f t="shared" si="13"/>
        <v/>
      </c>
      <c r="E92" s="148"/>
      <c r="F92" s="164"/>
      <c r="G92" s="54"/>
      <c r="H92" s="148"/>
      <c r="I92" s="54"/>
      <c r="J92" s="54"/>
      <c r="K92" s="164"/>
      <c r="L92" s="54"/>
      <c r="M92" s="54"/>
      <c r="N92" s="54"/>
      <c r="O92" s="59"/>
      <c r="P92" s="59"/>
      <c r="Q92" s="190"/>
      <c r="R92" s="54"/>
      <c r="S92" s="54"/>
      <c r="T92" s="123"/>
      <c r="U92" s="123"/>
      <c r="V92" s="123"/>
      <c r="W92" s="123"/>
      <c r="X92" s="123"/>
      <c r="Y92" s="149" t="str">
        <f t="shared" si="14"/>
        <v/>
      </c>
      <c r="Z92" s="150" t="str">
        <f t="shared" si="15"/>
        <v/>
      </c>
      <c r="AA92" s="151" t="str">
        <f t="shared" si="16"/>
        <v/>
      </c>
      <c r="AB92" s="54"/>
      <c r="AC92" s="54"/>
      <c r="AD92" s="54"/>
      <c r="AE92" s="139"/>
      <c r="AF92" s="149" t="str">
        <f t="shared" si="17"/>
        <v/>
      </c>
      <c r="AG92" s="139"/>
      <c r="AH92" s="149" t="str">
        <f t="shared" si="18"/>
        <v/>
      </c>
      <c r="AI92" s="17"/>
      <c r="AJ92" s="17"/>
      <c r="AK92" s="18"/>
      <c r="AL92" s="44"/>
      <c r="AM92" s="45"/>
      <c r="AN92" s="19"/>
      <c r="AO92" s="54"/>
      <c r="AP92" s="121"/>
    </row>
    <row r="93" spans="1:42" ht="83.1" customHeight="1" x14ac:dyDescent="0.2">
      <c r="A93" s="152">
        <v>87</v>
      </c>
      <c r="B93" s="43"/>
      <c r="C93" s="43"/>
      <c r="D93" s="391" t="str">
        <f t="shared" si="13"/>
        <v/>
      </c>
      <c r="E93" s="148"/>
      <c r="F93" s="164"/>
      <c r="G93" s="54"/>
      <c r="H93" s="148"/>
      <c r="I93" s="54"/>
      <c r="J93" s="54"/>
      <c r="K93" s="164"/>
      <c r="L93" s="54"/>
      <c r="M93" s="54"/>
      <c r="N93" s="54"/>
      <c r="O93" s="59"/>
      <c r="P93" s="59"/>
      <c r="Q93" s="190"/>
      <c r="R93" s="54"/>
      <c r="S93" s="54"/>
      <c r="T93" s="123"/>
      <c r="U93" s="123"/>
      <c r="V93" s="123"/>
      <c r="W93" s="123"/>
      <c r="X93" s="123"/>
      <c r="Y93" s="149" t="str">
        <f t="shared" si="14"/>
        <v/>
      </c>
      <c r="Z93" s="150" t="str">
        <f t="shared" si="15"/>
        <v/>
      </c>
      <c r="AA93" s="151" t="str">
        <f t="shared" si="16"/>
        <v/>
      </c>
      <c r="AB93" s="54"/>
      <c r="AC93" s="54"/>
      <c r="AD93" s="54"/>
      <c r="AE93" s="139"/>
      <c r="AF93" s="149" t="str">
        <f t="shared" si="17"/>
        <v/>
      </c>
      <c r="AG93" s="139"/>
      <c r="AH93" s="149" t="str">
        <f t="shared" si="18"/>
        <v/>
      </c>
      <c r="AI93" s="17"/>
      <c r="AJ93" s="17"/>
      <c r="AK93" s="18"/>
      <c r="AL93" s="44"/>
      <c r="AM93" s="45"/>
      <c r="AN93" s="19"/>
      <c r="AO93" s="54"/>
      <c r="AP93" s="121"/>
    </row>
    <row r="94" spans="1:42" ht="83.1" customHeight="1" x14ac:dyDescent="0.2">
      <c r="A94" s="152">
        <v>88</v>
      </c>
      <c r="B94" s="43"/>
      <c r="C94" s="43"/>
      <c r="D94" s="391" t="str">
        <f t="shared" si="13"/>
        <v/>
      </c>
      <c r="E94" s="148"/>
      <c r="F94" s="164"/>
      <c r="G94" s="54"/>
      <c r="H94" s="148"/>
      <c r="I94" s="54"/>
      <c r="J94" s="54"/>
      <c r="K94" s="164"/>
      <c r="L94" s="54"/>
      <c r="M94" s="54"/>
      <c r="N94" s="54"/>
      <c r="O94" s="59"/>
      <c r="P94" s="59"/>
      <c r="Q94" s="190"/>
      <c r="R94" s="54"/>
      <c r="S94" s="54"/>
      <c r="T94" s="123"/>
      <c r="U94" s="123"/>
      <c r="V94" s="123"/>
      <c r="W94" s="123"/>
      <c r="X94" s="123"/>
      <c r="Y94" s="149" t="str">
        <f t="shared" si="14"/>
        <v/>
      </c>
      <c r="Z94" s="150" t="str">
        <f t="shared" si="15"/>
        <v/>
      </c>
      <c r="AA94" s="151" t="str">
        <f t="shared" si="16"/>
        <v/>
      </c>
      <c r="AB94" s="54"/>
      <c r="AC94" s="54"/>
      <c r="AD94" s="54"/>
      <c r="AE94" s="139"/>
      <c r="AF94" s="149" t="str">
        <f t="shared" si="17"/>
        <v/>
      </c>
      <c r="AG94" s="139"/>
      <c r="AH94" s="149" t="str">
        <f t="shared" si="18"/>
        <v/>
      </c>
      <c r="AI94" s="17"/>
      <c r="AJ94" s="17"/>
      <c r="AK94" s="18"/>
      <c r="AL94" s="44"/>
      <c r="AM94" s="45"/>
      <c r="AN94" s="19"/>
      <c r="AO94" s="54"/>
      <c r="AP94" s="121"/>
    </row>
    <row r="95" spans="1:42" ht="83.1" customHeight="1" x14ac:dyDescent="0.2">
      <c r="A95" s="152">
        <v>89</v>
      </c>
      <c r="B95" s="43"/>
      <c r="C95" s="43"/>
      <c r="D95" s="391" t="str">
        <f t="shared" si="13"/>
        <v/>
      </c>
      <c r="E95" s="148"/>
      <c r="F95" s="164"/>
      <c r="G95" s="54"/>
      <c r="H95" s="148"/>
      <c r="I95" s="54"/>
      <c r="J95" s="54"/>
      <c r="K95" s="164"/>
      <c r="L95" s="54"/>
      <c r="M95" s="54"/>
      <c r="N95" s="54"/>
      <c r="O95" s="59"/>
      <c r="P95" s="59"/>
      <c r="Q95" s="190"/>
      <c r="R95" s="54"/>
      <c r="S95" s="54"/>
      <c r="T95" s="123"/>
      <c r="U95" s="123"/>
      <c r="V95" s="123"/>
      <c r="W95" s="123"/>
      <c r="X95" s="123"/>
      <c r="Y95" s="149" t="str">
        <f t="shared" si="14"/>
        <v/>
      </c>
      <c r="Z95" s="150" t="str">
        <f t="shared" si="15"/>
        <v/>
      </c>
      <c r="AA95" s="151" t="str">
        <f t="shared" si="16"/>
        <v/>
      </c>
      <c r="AB95" s="54"/>
      <c r="AC95" s="54"/>
      <c r="AD95" s="54"/>
      <c r="AE95" s="139"/>
      <c r="AF95" s="149" t="str">
        <f t="shared" si="17"/>
        <v/>
      </c>
      <c r="AG95" s="139"/>
      <c r="AH95" s="149" t="str">
        <f t="shared" si="18"/>
        <v/>
      </c>
      <c r="AI95" s="17"/>
      <c r="AJ95" s="17"/>
      <c r="AK95" s="18"/>
      <c r="AL95" s="44"/>
      <c r="AM95" s="45"/>
      <c r="AN95" s="19"/>
      <c r="AO95" s="54"/>
      <c r="AP95" s="121"/>
    </row>
    <row r="96" spans="1:42" ht="83.1" customHeight="1" x14ac:dyDescent="0.2">
      <c r="A96" s="152">
        <v>90</v>
      </c>
      <c r="B96" s="43"/>
      <c r="C96" s="43"/>
      <c r="D96" s="391" t="str">
        <f t="shared" si="13"/>
        <v/>
      </c>
      <c r="E96" s="148"/>
      <c r="F96" s="164"/>
      <c r="G96" s="54"/>
      <c r="H96" s="148"/>
      <c r="I96" s="54"/>
      <c r="J96" s="54"/>
      <c r="K96" s="164"/>
      <c r="L96" s="54"/>
      <c r="M96" s="54"/>
      <c r="N96" s="54"/>
      <c r="O96" s="59"/>
      <c r="P96" s="59"/>
      <c r="Q96" s="190"/>
      <c r="R96" s="54"/>
      <c r="S96" s="54"/>
      <c r="T96" s="123"/>
      <c r="U96" s="123"/>
      <c r="V96" s="123"/>
      <c r="W96" s="123"/>
      <c r="X96" s="123"/>
      <c r="Y96" s="149" t="str">
        <f t="shared" si="14"/>
        <v/>
      </c>
      <c r="Z96" s="150" t="str">
        <f t="shared" si="15"/>
        <v/>
      </c>
      <c r="AA96" s="151" t="str">
        <f t="shared" si="16"/>
        <v/>
      </c>
      <c r="AB96" s="54"/>
      <c r="AC96" s="54"/>
      <c r="AD96" s="54"/>
      <c r="AE96" s="139"/>
      <c r="AF96" s="149" t="str">
        <f t="shared" si="17"/>
        <v/>
      </c>
      <c r="AG96" s="139"/>
      <c r="AH96" s="149" t="str">
        <f t="shared" si="18"/>
        <v/>
      </c>
      <c r="AI96" s="17"/>
      <c r="AJ96" s="17"/>
      <c r="AK96" s="18"/>
      <c r="AL96" s="44"/>
      <c r="AM96" s="45"/>
      <c r="AN96" s="19"/>
      <c r="AO96" s="54"/>
      <c r="AP96" s="121"/>
    </row>
    <row r="97" spans="1:42" ht="83.1" customHeight="1" x14ac:dyDescent="0.2">
      <c r="A97" s="152">
        <v>91</v>
      </c>
      <c r="B97" s="43"/>
      <c r="C97" s="43"/>
      <c r="D97" s="391" t="str">
        <f t="shared" si="13"/>
        <v/>
      </c>
      <c r="E97" s="148"/>
      <c r="F97" s="164"/>
      <c r="G97" s="54"/>
      <c r="H97" s="148"/>
      <c r="I97" s="54"/>
      <c r="J97" s="54"/>
      <c r="K97" s="164"/>
      <c r="L97" s="54"/>
      <c r="M97" s="54"/>
      <c r="N97" s="54"/>
      <c r="O97" s="59"/>
      <c r="P97" s="59"/>
      <c r="Q97" s="190"/>
      <c r="R97" s="54"/>
      <c r="S97" s="54"/>
      <c r="T97" s="123"/>
      <c r="U97" s="123"/>
      <c r="V97" s="123"/>
      <c r="W97" s="123"/>
      <c r="X97" s="123"/>
      <c r="Y97" s="149" t="str">
        <f t="shared" si="14"/>
        <v/>
      </c>
      <c r="Z97" s="150" t="str">
        <f t="shared" si="15"/>
        <v/>
      </c>
      <c r="AA97" s="151" t="str">
        <f t="shared" si="16"/>
        <v/>
      </c>
      <c r="AB97" s="54"/>
      <c r="AC97" s="54"/>
      <c r="AD97" s="54"/>
      <c r="AE97" s="139"/>
      <c r="AF97" s="149" t="str">
        <f t="shared" si="17"/>
        <v/>
      </c>
      <c r="AG97" s="139"/>
      <c r="AH97" s="149" t="str">
        <f t="shared" si="18"/>
        <v/>
      </c>
      <c r="AI97" s="17"/>
      <c r="AJ97" s="17"/>
      <c r="AK97" s="18"/>
      <c r="AL97" s="44"/>
      <c r="AM97" s="45"/>
      <c r="AN97" s="19"/>
      <c r="AO97" s="54"/>
      <c r="AP97" s="121"/>
    </row>
    <row r="98" spans="1:42" ht="83.1" customHeight="1" x14ac:dyDescent="0.2">
      <c r="A98" s="152">
        <v>92</v>
      </c>
      <c r="B98" s="43"/>
      <c r="C98" s="43"/>
      <c r="D98" s="391" t="str">
        <f t="shared" si="13"/>
        <v/>
      </c>
      <c r="E98" s="148"/>
      <c r="F98" s="164"/>
      <c r="G98" s="54"/>
      <c r="H98" s="148"/>
      <c r="I98" s="54"/>
      <c r="J98" s="54"/>
      <c r="K98" s="164"/>
      <c r="L98" s="54"/>
      <c r="M98" s="54"/>
      <c r="N98" s="54"/>
      <c r="O98" s="59"/>
      <c r="P98" s="59"/>
      <c r="Q98" s="190"/>
      <c r="R98" s="54"/>
      <c r="S98" s="54"/>
      <c r="T98" s="123"/>
      <c r="U98" s="123"/>
      <c r="V98" s="123"/>
      <c r="W98" s="123"/>
      <c r="X98" s="123"/>
      <c r="Y98" s="149" t="str">
        <f t="shared" si="14"/>
        <v/>
      </c>
      <c r="Z98" s="150" t="str">
        <f t="shared" si="15"/>
        <v/>
      </c>
      <c r="AA98" s="151" t="str">
        <f t="shared" si="16"/>
        <v/>
      </c>
      <c r="AB98" s="54"/>
      <c r="AC98" s="54"/>
      <c r="AD98" s="54"/>
      <c r="AE98" s="139"/>
      <c r="AF98" s="149" t="str">
        <f t="shared" si="17"/>
        <v/>
      </c>
      <c r="AG98" s="139"/>
      <c r="AH98" s="149" t="str">
        <f t="shared" si="18"/>
        <v/>
      </c>
      <c r="AI98" s="17"/>
      <c r="AJ98" s="17"/>
      <c r="AK98" s="18"/>
      <c r="AL98" s="44"/>
      <c r="AM98" s="45"/>
      <c r="AN98" s="19"/>
      <c r="AO98" s="54"/>
      <c r="AP98" s="121"/>
    </row>
    <row r="99" spans="1:42" ht="83.1" customHeight="1" x14ac:dyDescent="0.2">
      <c r="A99" s="152">
        <v>93</v>
      </c>
      <c r="B99" s="43"/>
      <c r="C99" s="43"/>
      <c r="D99" s="391" t="str">
        <f t="shared" si="13"/>
        <v/>
      </c>
      <c r="E99" s="148"/>
      <c r="F99" s="164"/>
      <c r="G99" s="54"/>
      <c r="H99" s="148"/>
      <c r="I99" s="54"/>
      <c r="J99" s="54"/>
      <c r="K99" s="164"/>
      <c r="L99" s="54"/>
      <c r="M99" s="54"/>
      <c r="N99" s="54"/>
      <c r="O99" s="59"/>
      <c r="P99" s="59"/>
      <c r="Q99" s="190"/>
      <c r="R99" s="54"/>
      <c r="S99" s="54"/>
      <c r="T99" s="123"/>
      <c r="U99" s="123"/>
      <c r="V99" s="123"/>
      <c r="W99" s="123"/>
      <c r="X99" s="123"/>
      <c r="Y99" s="149" t="str">
        <f t="shared" si="14"/>
        <v/>
      </c>
      <c r="Z99" s="150" t="str">
        <f t="shared" si="15"/>
        <v/>
      </c>
      <c r="AA99" s="151" t="str">
        <f t="shared" si="16"/>
        <v/>
      </c>
      <c r="AB99" s="54"/>
      <c r="AC99" s="54"/>
      <c r="AD99" s="54"/>
      <c r="AE99" s="139"/>
      <c r="AF99" s="149" t="str">
        <f t="shared" si="17"/>
        <v/>
      </c>
      <c r="AG99" s="139"/>
      <c r="AH99" s="149" t="str">
        <f t="shared" si="18"/>
        <v/>
      </c>
      <c r="AI99" s="17"/>
      <c r="AJ99" s="17"/>
      <c r="AK99" s="18"/>
      <c r="AL99" s="44"/>
      <c r="AM99" s="45"/>
      <c r="AN99" s="19"/>
      <c r="AO99" s="54"/>
      <c r="AP99" s="121"/>
    </row>
    <row r="100" spans="1:42" ht="83.1" customHeight="1" x14ac:dyDescent="0.2">
      <c r="A100" s="152">
        <v>94</v>
      </c>
      <c r="B100" s="43"/>
      <c r="C100" s="43"/>
      <c r="D100" s="391" t="str">
        <f t="shared" si="13"/>
        <v/>
      </c>
      <c r="E100" s="148"/>
      <c r="F100" s="164"/>
      <c r="G100" s="54"/>
      <c r="H100" s="148"/>
      <c r="I100" s="54"/>
      <c r="J100" s="54"/>
      <c r="K100" s="164"/>
      <c r="L100" s="54"/>
      <c r="M100" s="54"/>
      <c r="N100" s="54"/>
      <c r="O100" s="59"/>
      <c r="P100" s="59"/>
      <c r="Q100" s="190"/>
      <c r="R100" s="54"/>
      <c r="S100" s="54"/>
      <c r="T100" s="123"/>
      <c r="U100" s="123"/>
      <c r="V100" s="123"/>
      <c r="W100" s="123"/>
      <c r="X100" s="123"/>
      <c r="Y100" s="149" t="str">
        <f t="shared" si="14"/>
        <v/>
      </c>
      <c r="Z100" s="150" t="str">
        <f t="shared" si="15"/>
        <v/>
      </c>
      <c r="AA100" s="151" t="str">
        <f t="shared" si="16"/>
        <v/>
      </c>
      <c r="AB100" s="54"/>
      <c r="AC100" s="54"/>
      <c r="AD100" s="54"/>
      <c r="AE100" s="139"/>
      <c r="AF100" s="149" t="str">
        <f t="shared" si="17"/>
        <v/>
      </c>
      <c r="AG100" s="139"/>
      <c r="AH100" s="149" t="str">
        <f t="shared" si="18"/>
        <v/>
      </c>
      <c r="AI100" s="17"/>
      <c r="AJ100" s="17"/>
      <c r="AK100" s="18"/>
      <c r="AL100" s="44"/>
      <c r="AM100" s="45"/>
      <c r="AN100" s="19"/>
      <c r="AO100" s="54"/>
      <c r="AP100" s="121"/>
    </row>
    <row r="101" spans="1:42" ht="83.1" customHeight="1" x14ac:dyDescent="0.2">
      <c r="A101" s="152">
        <v>95</v>
      </c>
      <c r="B101" s="43"/>
      <c r="C101" s="43"/>
      <c r="D101" s="391" t="str">
        <f t="shared" si="13"/>
        <v/>
      </c>
      <c r="E101" s="148"/>
      <c r="F101" s="164"/>
      <c r="G101" s="54"/>
      <c r="H101" s="148"/>
      <c r="I101" s="54"/>
      <c r="J101" s="54"/>
      <c r="K101" s="164"/>
      <c r="L101" s="54"/>
      <c r="M101" s="54"/>
      <c r="N101" s="54"/>
      <c r="O101" s="59"/>
      <c r="P101" s="59"/>
      <c r="Q101" s="190"/>
      <c r="R101" s="54"/>
      <c r="S101" s="54"/>
      <c r="T101" s="123"/>
      <c r="U101" s="123"/>
      <c r="V101" s="123"/>
      <c r="W101" s="123"/>
      <c r="X101" s="123"/>
      <c r="Y101" s="149" t="str">
        <f t="shared" si="14"/>
        <v/>
      </c>
      <c r="Z101" s="150" t="str">
        <f t="shared" si="15"/>
        <v/>
      </c>
      <c r="AA101" s="151" t="str">
        <f t="shared" si="16"/>
        <v/>
      </c>
      <c r="AB101" s="54"/>
      <c r="AC101" s="54"/>
      <c r="AD101" s="54"/>
      <c r="AE101" s="139"/>
      <c r="AF101" s="149" t="str">
        <f t="shared" si="17"/>
        <v/>
      </c>
      <c r="AG101" s="139"/>
      <c r="AH101" s="149" t="str">
        <f t="shared" si="18"/>
        <v/>
      </c>
      <c r="AI101" s="17"/>
      <c r="AJ101" s="17"/>
      <c r="AK101" s="18"/>
      <c r="AL101" s="44"/>
      <c r="AM101" s="45"/>
      <c r="AN101" s="19"/>
      <c r="AO101" s="54"/>
      <c r="AP101" s="121"/>
    </row>
    <row r="102" spans="1:42" ht="83.1" customHeight="1" x14ac:dyDescent="0.2">
      <c r="A102" s="152">
        <v>96</v>
      </c>
      <c r="B102" s="43"/>
      <c r="C102" s="43"/>
      <c r="D102" s="391" t="str">
        <f t="shared" si="13"/>
        <v/>
      </c>
      <c r="E102" s="148"/>
      <c r="F102" s="164"/>
      <c r="G102" s="54"/>
      <c r="H102" s="148"/>
      <c r="I102" s="54"/>
      <c r="J102" s="54"/>
      <c r="K102" s="164"/>
      <c r="L102" s="54"/>
      <c r="M102" s="54"/>
      <c r="N102" s="54"/>
      <c r="O102" s="59"/>
      <c r="P102" s="59"/>
      <c r="Q102" s="190"/>
      <c r="R102" s="54"/>
      <c r="S102" s="54"/>
      <c r="T102" s="123"/>
      <c r="U102" s="123"/>
      <c r="V102" s="123"/>
      <c r="W102" s="123"/>
      <c r="X102" s="123"/>
      <c r="Y102" s="149" t="str">
        <f t="shared" si="14"/>
        <v/>
      </c>
      <c r="Z102" s="150" t="str">
        <f t="shared" si="15"/>
        <v/>
      </c>
      <c r="AA102" s="151" t="str">
        <f t="shared" si="16"/>
        <v/>
      </c>
      <c r="AB102" s="54"/>
      <c r="AC102" s="54"/>
      <c r="AD102" s="54"/>
      <c r="AE102" s="139"/>
      <c r="AF102" s="149" t="str">
        <f t="shared" si="17"/>
        <v/>
      </c>
      <c r="AG102" s="139"/>
      <c r="AH102" s="149" t="str">
        <f t="shared" si="18"/>
        <v/>
      </c>
      <c r="AI102" s="17"/>
      <c r="AJ102" s="17"/>
      <c r="AK102" s="18"/>
      <c r="AL102" s="44"/>
      <c r="AM102" s="45"/>
      <c r="AN102" s="19"/>
      <c r="AO102" s="54"/>
      <c r="AP102" s="121"/>
    </row>
    <row r="103" spans="1:42" ht="83.1" customHeight="1" x14ac:dyDescent="0.2">
      <c r="A103" s="152">
        <v>97</v>
      </c>
      <c r="B103" s="43"/>
      <c r="C103" s="43"/>
      <c r="D103" s="391" t="str">
        <f t="shared" si="13"/>
        <v/>
      </c>
      <c r="E103" s="148"/>
      <c r="F103" s="164"/>
      <c r="G103" s="54"/>
      <c r="H103" s="148"/>
      <c r="I103" s="54"/>
      <c r="J103" s="54"/>
      <c r="K103" s="164"/>
      <c r="L103" s="54"/>
      <c r="M103" s="54"/>
      <c r="N103" s="54"/>
      <c r="O103" s="59"/>
      <c r="P103" s="59"/>
      <c r="Q103" s="190"/>
      <c r="R103" s="54"/>
      <c r="S103" s="54"/>
      <c r="T103" s="123"/>
      <c r="U103" s="123"/>
      <c r="V103" s="123"/>
      <c r="W103" s="123"/>
      <c r="X103" s="123"/>
      <c r="Y103" s="149" t="str">
        <f t="shared" si="14"/>
        <v/>
      </c>
      <c r="Z103" s="150" t="str">
        <f t="shared" si="15"/>
        <v/>
      </c>
      <c r="AA103" s="151" t="str">
        <f t="shared" si="16"/>
        <v/>
      </c>
      <c r="AB103" s="54"/>
      <c r="AC103" s="54"/>
      <c r="AD103" s="54"/>
      <c r="AE103" s="139"/>
      <c r="AF103" s="149" t="str">
        <f t="shared" si="17"/>
        <v/>
      </c>
      <c r="AG103" s="139"/>
      <c r="AH103" s="149" t="str">
        <f t="shared" si="18"/>
        <v/>
      </c>
      <c r="AI103" s="17"/>
      <c r="AJ103" s="17"/>
      <c r="AK103" s="18"/>
      <c r="AL103" s="44"/>
      <c r="AM103" s="45"/>
      <c r="AN103" s="19"/>
      <c r="AO103" s="54"/>
      <c r="AP103" s="121"/>
    </row>
    <row r="104" spans="1:42" ht="83.1" customHeight="1" x14ac:dyDescent="0.2">
      <c r="A104" s="152">
        <v>98</v>
      </c>
      <c r="B104" s="43"/>
      <c r="C104" s="43"/>
      <c r="D104" s="391" t="str">
        <f t="shared" si="13"/>
        <v/>
      </c>
      <c r="E104" s="148"/>
      <c r="F104" s="164"/>
      <c r="G104" s="54"/>
      <c r="H104" s="148"/>
      <c r="I104" s="54"/>
      <c r="J104" s="54"/>
      <c r="K104" s="164"/>
      <c r="L104" s="54"/>
      <c r="M104" s="54"/>
      <c r="N104" s="54"/>
      <c r="O104" s="59"/>
      <c r="P104" s="59"/>
      <c r="Q104" s="190"/>
      <c r="R104" s="54"/>
      <c r="S104" s="54"/>
      <c r="T104" s="123"/>
      <c r="U104" s="123"/>
      <c r="V104" s="123"/>
      <c r="W104" s="123"/>
      <c r="X104" s="123"/>
      <c r="Y104" s="149" t="str">
        <f t="shared" si="14"/>
        <v/>
      </c>
      <c r="Z104" s="150" t="str">
        <f t="shared" si="15"/>
        <v/>
      </c>
      <c r="AA104" s="151" t="str">
        <f t="shared" si="16"/>
        <v/>
      </c>
      <c r="AB104" s="54"/>
      <c r="AC104" s="54"/>
      <c r="AD104" s="54"/>
      <c r="AE104" s="139"/>
      <c r="AF104" s="149" t="str">
        <f t="shared" si="17"/>
        <v/>
      </c>
      <c r="AG104" s="139"/>
      <c r="AH104" s="149" t="str">
        <f t="shared" si="18"/>
        <v/>
      </c>
      <c r="AI104" s="17"/>
      <c r="AJ104" s="17"/>
      <c r="AK104" s="18"/>
      <c r="AL104" s="44"/>
      <c r="AM104" s="45"/>
      <c r="AN104" s="19"/>
      <c r="AO104" s="54"/>
      <c r="AP104" s="121"/>
    </row>
    <row r="105" spans="1:42" ht="83.1" customHeight="1" x14ac:dyDescent="0.2">
      <c r="A105" s="152">
        <v>99</v>
      </c>
      <c r="B105" s="43"/>
      <c r="C105" s="43"/>
      <c r="D105" s="391" t="str">
        <f t="shared" si="13"/>
        <v/>
      </c>
      <c r="E105" s="148"/>
      <c r="F105" s="164"/>
      <c r="G105" s="54"/>
      <c r="H105" s="148"/>
      <c r="I105" s="54"/>
      <c r="J105" s="54"/>
      <c r="K105" s="164"/>
      <c r="L105" s="54"/>
      <c r="M105" s="54"/>
      <c r="N105" s="54"/>
      <c r="O105" s="59"/>
      <c r="P105" s="59"/>
      <c r="Q105" s="190"/>
      <c r="R105" s="54"/>
      <c r="S105" s="54"/>
      <c r="T105" s="123"/>
      <c r="U105" s="123"/>
      <c r="V105" s="123"/>
      <c r="W105" s="123"/>
      <c r="X105" s="123"/>
      <c r="Y105" s="149" t="str">
        <f t="shared" si="14"/>
        <v/>
      </c>
      <c r="Z105" s="150" t="str">
        <f t="shared" si="15"/>
        <v/>
      </c>
      <c r="AA105" s="151" t="str">
        <f t="shared" si="16"/>
        <v/>
      </c>
      <c r="AB105" s="54"/>
      <c r="AC105" s="54"/>
      <c r="AD105" s="54"/>
      <c r="AE105" s="139"/>
      <c r="AF105" s="149" t="str">
        <f t="shared" si="17"/>
        <v/>
      </c>
      <c r="AG105" s="139"/>
      <c r="AH105" s="149" t="str">
        <f t="shared" si="18"/>
        <v/>
      </c>
      <c r="AI105" s="17"/>
      <c r="AJ105" s="17"/>
      <c r="AK105" s="18"/>
      <c r="AL105" s="44"/>
      <c r="AM105" s="45"/>
      <c r="AN105" s="19"/>
      <c r="AO105" s="54"/>
      <c r="AP105" s="121"/>
    </row>
    <row r="106" spans="1:42" ht="83.1" customHeight="1" x14ac:dyDescent="0.2">
      <c r="A106" s="152">
        <v>100</v>
      </c>
      <c r="B106" s="43"/>
      <c r="C106" s="43"/>
      <c r="D106" s="391" t="str">
        <f t="shared" si="13"/>
        <v/>
      </c>
      <c r="E106" s="148"/>
      <c r="F106" s="164"/>
      <c r="G106" s="54"/>
      <c r="H106" s="148"/>
      <c r="I106" s="54"/>
      <c r="J106" s="54"/>
      <c r="K106" s="164"/>
      <c r="L106" s="54"/>
      <c r="M106" s="54"/>
      <c r="N106" s="54"/>
      <c r="O106" s="59"/>
      <c r="P106" s="59"/>
      <c r="Q106" s="190"/>
      <c r="R106" s="54"/>
      <c r="S106" s="54"/>
      <c r="T106" s="123"/>
      <c r="U106" s="123"/>
      <c r="V106" s="123"/>
      <c r="W106" s="123"/>
      <c r="X106" s="123"/>
      <c r="Y106" s="149" t="str">
        <f t="shared" si="14"/>
        <v/>
      </c>
      <c r="Z106" s="150" t="str">
        <f t="shared" si="15"/>
        <v/>
      </c>
      <c r="AA106" s="151" t="str">
        <f t="shared" si="16"/>
        <v/>
      </c>
      <c r="AB106" s="54"/>
      <c r="AC106" s="54"/>
      <c r="AD106" s="54"/>
      <c r="AE106" s="139"/>
      <c r="AF106" s="149" t="str">
        <f t="shared" si="17"/>
        <v/>
      </c>
      <c r="AG106" s="139"/>
      <c r="AH106" s="149" t="str">
        <f t="shared" si="18"/>
        <v/>
      </c>
      <c r="AI106" s="17"/>
      <c r="AJ106" s="17"/>
      <c r="AK106" s="18"/>
      <c r="AL106" s="44"/>
      <c r="AM106" s="45"/>
      <c r="AN106" s="19"/>
      <c r="AO106" s="54"/>
      <c r="AP106" s="121"/>
    </row>
    <row r="107" spans="1:42" ht="83.1" customHeight="1" x14ac:dyDescent="0.2">
      <c r="A107" s="152">
        <v>101</v>
      </c>
      <c r="B107" s="43"/>
      <c r="C107" s="43"/>
      <c r="D107" s="391" t="str">
        <f t="shared" si="13"/>
        <v/>
      </c>
      <c r="E107" s="148"/>
      <c r="F107" s="164"/>
      <c r="G107" s="54"/>
      <c r="H107" s="148"/>
      <c r="I107" s="54"/>
      <c r="J107" s="54"/>
      <c r="K107" s="164"/>
      <c r="L107" s="54"/>
      <c r="M107" s="54"/>
      <c r="N107" s="54"/>
      <c r="O107" s="59"/>
      <c r="P107" s="59"/>
      <c r="Q107" s="190"/>
      <c r="R107" s="54"/>
      <c r="S107" s="54"/>
      <c r="T107" s="123"/>
      <c r="U107" s="123"/>
      <c r="V107" s="123"/>
      <c r="W107" s="123"/>
      <c r="X107" s="123"/>
      <c r="Y107" s="149" t="str">
        <f t="shared" si="14"/>
        <v/>
      </c>
      <c r="Z107" s="150" t="str">
        <f t="shared" si="15"/>
        <v/>
      </c>
      <c r="AA107" s="151" t="str">
        <f t="shared" si="16"/>
        <v/>
      </c>
      <c r="AB107" s="54"/>
      <c r="AC107" s="54"/>
      <c r="AD107" s="54"/>
      <c r="AE107" s="139"/>
      <c r="AF107" s="149" t="str">
        <f t="shared" si="17"/>
        <v/>
      </c>
      <c r="AG107" s="139"/>
      <c r="AH107" s="149" t="str">
        <f t="shared" si="18"/>
        <v/>
      </c>
      <c r="AI107" s="17"/>
      <c r="AJ107" s="17"/>
      <c r="AK107" s="18"/>
      <c r="AL107" s="44"/>
      <c r="AM107" s="45"/>
      <c r="AN107" s="19"/>
      <c r="AO107" s="54"/>
      <c r="AP107" s="121"/>
    </row>
    <row r="108" spans="1:42" ht="83.1" customHeight="1" x14ac:dyDescent="0.2">
      <c r="A108" s="152">
        <v>102</v>
      </c>
      <c r="B108" s="43"/>
      <c r="C108" s="43"/>
      <c r="D108" s="391" t="str">
        <f t="shared" si="13"/>
        <v/>
      </c>
      <c r="E108" s="148"/>
      <c r="F108" s="164"/>
      <c r="G108" s="54"/>
      <c r="H108" s="148"/>
      <c r="I108" s="54"/>
      <c r="J108" s="54"/>
      <c r="K108" s="164"/>
      <c r="L108" s="54"/>
      <c r="M108" s="54"/>
      <c r="N108" s="54"/>
      <c r="O108" s="59"/>
      <c r="P108" s="59"/>
      <c r="Q108" s="190"/>
      <c r="R108" s="54"/>
      <c r="S108" s="54"/>
      <c r="T108" s="123"/>
      <c r="U108" s="123"/>
      <c r="V108" s="123"/>
      <c r="W108" s="123"/>
      <c r="X108" s="123"/>
      <c r="Y108" s="149" t="str">
        <f t="shared" si="14"/>
        <v/>
      </c>
      <c r="Z108" s="150" t="str">
        <f t="shared" si="15"/>
        <v/>
      </c>
      <c r="AA108" s="151" t="str">
        <f t="shared" si="16"/>
        <v/>
      </c>
      <c r="AB108" s="54"/>
      <c r="AC108" s="54"/>
      <c r="AD108" s="54"/>
      <c r="AE108" s="139"/>
      <c r="AF108" s="149" t="str">
        <f t="shared" si="17"/>
        <v/>
      </c>
      <c r="AG108" s="139"/>
      <c r="AH108" s="149" t="str">
        <f t="shared" si="18"/>
        <v/>
      </c>
      <c r="AI108" s="17"/>
      <c r="AJ108" s="17"/>
      <c r="AK108" s="18"/>
      <c r="AL108" s="44"/>
      <c r="AM108" s="45"/>
      <c r="AN108" s="19"/>
      <c r="AO108" s="54"/>
      <c r="AP108" s="121"/>
    </row>
    <row r="109" spans="1:42" ht="83.1" customHeight="1" x14ac:dyDescent="0.2">
      <c r="A109" s="152">
        <v>103</v>
      </c>
      <c r="B109" s="43"/>
      <c r="C109" s="43"/>
      <c r="D109" s="391" t="str">
        <f t="shared" si="13"/>
        <v/>
      </c>
      <c r="E109" s="148"/>
      <c r="F109" s="164"/>
      <c r="G109" s="54"/>
      <c r="H109" s="148"/>
      <c r="I109" s="54"/>
      <c r="J109" s="54"/>
      <c r="K109" s="164"/>
      <c r="L109" s="54"/>
      <c r="M109" s="54"/>
      <c r="N109" s="54"/>
      <c r="O109" s="59"/>
      <c r="P109" s="59"/>
      <c r="Q109" s="190"/>
      <c r="R109" s="54"/>
      <c r="S109" s="54"/>
      <c r="T109" s="123"/>
      <c r="U109" s="123"/>
      <c r="V109" s="123"/>
      <c r="W109" s="123"/>
      <c r="X109" s="123"/>
      <c r="Y109" s="149" t="str">
        <f t="shared" si="14"/>
        <v/>
      </c>
      <c r="Z109" s="150" t="str">
        <f t="shared" si="15"/>
        <v/>
      </c>
      <c r="AA109" s="151" t="str">
        <f t="shared" si="16"/>
        <v/>
      </c>
      <c r="AB109" s="54"/>
      <c r="AC109" s="54"/>
      <c r="AD109" s="54"/>
      <c r="AE109" s="139"/>
      <c r="AF109" s="149" t="str">
        <f t="shared" si="17"/>
        <v/>
      </c>
      <c r="AG109" s="139"/>
      <c r="AH109" s="149" t="str">
        <f t="shared" si="18"/>
        <v/>
      </c>
      <c r="AI109" s="17"/>
      <c r="AJ109" s="17"/>
      <c r="AK109" s="18"/>
      <c r="AL109" s="44"/>
      <c r="AM109" s="45"/>
      <c r="AN109" s="19"/>
      <c r="AO109" s="54"/>
      <c r="AP109" s="121"/>
    </row>
    <row r="110" spans="1:42" ht="83.1" customHeight="1" x14ac:dyDescent="0.2">
      <c r="A110" s="152">
        <v>104</v>
      </c>
      <c r="B110" s="43"/>
      <c r="C110" s="43"/>
      <c r="D110" s="391" t="str">
        <f t="shared" si="13"/>
        <v/>
      </c>
      <c r="E110" s="148"/>
      <c r="F110" s="164"/>
      <c r="G110" s="54"/>
      <c r="H110" s="148"/>
      <c r="I110" s="54"/>
      <c r="J110" s="54"/>
      <c r="K110" s="164"/>
      <c r="L110" s="54"/>
      <c r="M110" s="54"/>
      <c r="N110" s="54"/>
      <c r="O110" s="59"/>
      <c r="P110" s="59"/>
      <c r="Q110" s="190"/>
      <c r="R110" s="54"/>
      <c r="S110" s="54"/>
      <c r="T110" s="123"/>
      <c r="U110" s="123"/>
      <c r="V110" s="123"/>
      <c r="W110" s="123"/>
      <c r="X110" s="123"/>
      <c r="Y110" s="149" t="str">
        <f t="shared" si="14"/>
        <v/>
      </c>
      <c r="Z110" s="150" t="str">
        <f t="shared" si="15"/>
        <v/>
      </c>
      <c r="AA110" s="151" t="str">
        <f t="shared" si="16"/>
        <v/>
      </c>
      <c r="AB110" s="54"/>
      <c r="AC110" s="54"/>
      <c r="AD110" s="54"/>
      <c r="AE110" s="139"/>
      <c r="AF110" s="149" t="str">
        <f t="shared" si="17"/>
        <v/>
      </c>
      <c r="AG110" s="139"/>
      <c r="AH110" s="149" t="str">
        <f t="shared" si="18"/>
        <v/>
      </c>
      <c r="AI110" s="17"/>
      <c r="AJ110" s="17"/>
      <c r="AK110" s="18"/>
      <c r="AL110" s="44"/>
      <c r="AM110" s="45"/>
      <c r="AN110" s="19"/>
      <c r="AO110" s="54"/>
      <c r="AP110" s="121"/>
    </row>
    <row r="111" spans="1:42" ht="83.1" customHeight="1" x14ac:dyDescent="0.2">
      <c r="A111" s="152">
        <v>105</v>
      </c>
      <c r="B111" s="43"/>
      <c r="C111" s="43"/>
      <c r="D111" s="391" t="str">
        <f t="shared" si="13"/>
        <v/>
      </c>
      <c r="E111" s="148"/>
      <c r="F111" s="164"/>
      <c r="G111" s="54"/>
      <c r="H111" s="148"/>
      <c r="I111" s="54"/>
      <c r="J111" s="54"/>
      <c r="K111" s="164"/>
      <c r="L111" s="54"/>
      <c r="M111" s="54"/>
      <c r="N111" s="54"/>
      <c r="O111" s="59"/>
      <c r="P111" s="59"/>
      <c r="Q111" s="190"/>
      <c r="R111" s="54"/>
      <c r="S111" s="54"/>
      <c r="T111" s="123"/>
      <c r="U111" s="123"/>
      <c r="V111" s="123"/>
      <c r="W111" s="123"/>
      <c r="X111" s="123"/>
      <c r="Y111" s="149" t="str">
        <f t="shared" si="14"/>
        <v/>
      </c>
      <c r="Z111" s="150" t="str">
        <f t="shared" si="15"/>
        <v/>
      </c>
      <c r="AA111" s="151" t="str">
        <f t="shared" si="16"/>
        <v/>
      </c>
      <c r="AB111" s="54"/>
      <c r="AC111" s="54"/>
      <c r="AD111" s="54"/>
      <c r="AE111" s="139"/>
      <c r="AF111" s="149" t="str">
        <f t="shared" si="17"/>
        <v/>
      </c>
      <c r="AG111" s="139"/>
      <c r="AH111" s="149" t="str">
        <f t="shared" si="18"/>
        <v/>
      </c>
      <c r="AI111" s="17"/>
      <c r="AJ111" s="17"/>
      <c r="AK111" s="18"/>
      <c r="AL111" s="44"/>
      <c r="AM111" s="45"/>
      <c r="AN111" s="19"/>
      <c r="AO111" s="54"/>
      <c r="AP111" s="121"/>
    </row>
    <row r="112" spans="1:42" ht="83.1" customHeight="1" x14ac:dyDescent="0.2">
      <c r="A112" s="152">
        <v>106</v>
      </c>
      <c r="B112" s="43"/>
      <c r="C112" s="43"/>
      <c r="D112" s="391" t="str">
        <f t="shared" si="13"/>
        <v/>
      </c>
      <c r="E112" s="148"/>
      <c r="F112" s="164"/>
      <c r="G112" s="54"/>
      <c r="H112" s="148"/>
      <c r="I112" s="54"/>
      <c r="J112" s="54"/>
      <c r="K112" s="164"/>
      <c r="L112" s="54"/>
      <c r="M112" s="54"/>
      <c r="N112" s="54"/>
      <c r="O112" s="59"/>
      <c r="P112" s="59"/>
      <c r="Q112" s="190"/>
      <c r="R112" s="54"/>
      <c r="S112" s="54"/>
      <c r="T112" s="123"/>
      <c r="U112" s="123"/>
      <c r="V112" s="123"/>
      <c r="W112" s="123"/>
      <c r="X112" s="123"/>
      <c r="Y112" s="149" t="str">
        <f t="shared" si="14"/>
        <v/>
      </c>
      <c r="Z112" s="150" t="str">
        <f t="shared" si="15"/>
        <v/>
      </c>
      <c r="AA112" s="151" t="str">
        <f t="shared" si="16"/>
        <v/>
      </c>
      <c r="AB112" s="54"/>
      <c r="AC112" s="54"/>
      <c r="AD112" s="54"/>
      <c r="AE112" s="139"/>
      <c r="AF112" s="149" t="str">
        <f t="shared" si="17"/>
        <v/>
      </c>
      <c r="AG112" s="139"/>
      <c r="AH112" s="149" t="str">
        <f t="shared" si="18"/>
        <v/>
      </c>
      <c r="AI112" s="17"/>
      <c r="AJ112" s="17"/>
      <c r="AK112" s="18"/>
      <c r="AL112" s="44"/>
      <c r="AM112" s="45"/>
      <c r="AN112" s="19"/>
      <c r="AO112" s="54"/>
      <c r="AP112" s="121"/>
    </row>
    <row r="113" spans="1:42" ht="83.1" customHeight="1" x14ac:dyDescent="0.2">
      <c r="A113" s="152">
        <v>107</v>
      </c>
      <c r="B113" s="43"/>
      <c r="C113" s="43"/>
      <c r="D113" s="391" t="str">
        <f t="shared" si="13"/>
        <v/>
      </c>
      <c r="E113" s="148"/>
      <c r="F113" s="164"/>
      <c r="G113" s="54"/>
      <c r="H113" s="148"/>
      <c r="I113" s="54"/>
      <c r="J113" s="54"/>
      <c r="K113" s="164"/>
      <c r="L113" s="54"/>
      <c r="M113" s="54"/>
      <c r="N113" s="54"/>
      <c r="O113" s="59"/>
      <c r="P113" s="59"/>
      <c r="Q113" s="190"/>
      <c r="R113" s="54"/>
      <c r="S113" s="54"/>
      <c r="T113" s="123"/>
      <c r="U113" s="123"/>
      <c r="V113" s="123"/>
      <c r="W113" s="123"/>
      <c r="X113" s="123"/>
      <c r="Y113" s="149" t="str">
        <f t="shared" si="14"/>
        <v/>
      </c>
      <c r="Z113" s="150" t="str">
        <f t="shared" si="15"/>
        <v/>
      </c>
      <c r="AA113" s="151" t="str">
        <f t="shared" si="16"/>
        <v/>
      </c>
      <c r="AB113" s="54"/>
      <c r="AC113" s="54"/>
      <c r="AD113" s="54"/>
      <c r="AE113" s="139"/>
      <c r="AF113" s="149" t="str">
        <f t="shared" si="17"/>
        <v/>
      </c>
      <c r="AG113" s="139"/>
      <c r="AH113" s="149" t="str">
        <f t="shared" si="18"/>
        <v/>
      </c>
      <c r="AI113" s="17"/>
      <c r="AJ113" s="17"/>
      <c r="AK113" s="18"/>
      <c r="AL113" s="44"/>
      <c r="AM113" s="45"/>
      <c r="AN113" s="19"/>
      <c r="AO113" s="54"/>
      <c r="AP113" s="121"/>
    </row>
    <row r="114" spans="1:42" ht="83.1" customHeight="1" x14ac:dyDescent="0.2">
      <c r="A114" s="152">
        <v>108</v>
      </c>
      <c r="B114" s="43"/>
      <c r="C114" s="43"/>
      <c r="D114" s="391" t="str">
        <f t="shared" si="13"/>
        <v/>
      </c>
      <c r="E114" s="148"/>
      <c r="F114" s="164"/>
      <c r="G114" s="54"/>
      <c r="H114" s="148"/>
      <c r="I114" s="54"/>
      <c r="J114" s="54"/>
      <c r="K114" s="164"/>
      <c r="L114" s="54"/>
      <c r="M114" s="54"/>
      <c r="N114" s="54"/>
      <c r="O114" s="59"/>
      <c r="P114" s="59"/>
      <c r="Q114" s="190"/>
      <c r="R114" s="54"/>
      <c r="S114" s="54"/>
      <c r="T114" s="123"/>
      <c r="U114" s="123"/>
      <c r="V114" s="123"/>
      <c r="W114" s="123"/>
      <c r="X114" s="123"/>
      <c r="Y114" s="149" t="str">
        <f t="shared" si="14"/>
        <v/>
      </c>
      <c r="Z114" s="150" t="str">
        <f t="shared" si="15"/>
        <v/>
      </c>
      <c r="AA114" s="151" t="str">
        <f t="shared" si="16"/>
        <v/>
      </c>
      <c r="AB114" s="54"/>
      <c r="AC114" s="54"/>
      <c r="AD114" s="54"/>
      <c r="AE114" s="139"/>
      <c r="AF114" s="149" t="str">
        <f t="shared" si="17"/>
        <v/>
      </c>
      <c r="AG114" s="139"/>
      <c r="AH114" s="149" t="str">
        <f t="shared" si="18"/>
        <v/>
      </c>
      <c r="AI114" s="17"/>
      <c r="AJ114" s="17"/>
      <c r="AK114" s="18"/>
      <c r="AL114" s="44"/>
      <c r="AM114" s="45"/>
      <c r="AN114" s="19"/>
      <c r="AO114" s="54"/>
      <c r="AP114" s="121"/>
    </row>
    <row r="115" spans="1:42" ht="83.1" customHeight="1" x14ac:dyDescent="0.2">
      <c r="A115" s="152">
        <v>109</v>
      </c>
      <c r="B115" s="43"/>
      <c r="C115" s="43"/>
      <c r="D115" s="391" t="str">
        <f t="shared" si="13"/>
        <v/>
      </c>
      <c r="E115" s="148"/>
      <c r="F115" s="164"/>
      <c r="G115" s="54"/>
      <c r="H115" s="148"/>
      <c r="I115" s="54"/>
      <c r="J115" s="54"/>
      <c r="K115" s="164"/>
      <c r="L115" s="54"/>
      <c r="M115" s="54"/>
      <c r="N115" s="54"/>
      <c r="O115" s="59"/>
      <c r="P115" s="59"/>
      <c r="Q115" s="190"/>
      <c r="R115" s="54"/>
      <c r="S115" s="54"/>
      <c r="T115" s="123"/>
      <c r="U115" s="123"/>
      <c r="V115" s="123"/>
      <c r="W115" s="123"/>
      <c r="X115" s="123"/>
      <c r="Y115" s="149" t="str">
        <f t="shared" si="14"/>
        <v/>
      </c>
      <c r="Z115" s="150" t="str">
        <f t="shared" si="15"/>
        <v/>
      </c>
      <c r="AA115" s="151" t="str">
        <f t="shared" si="16"/>
        <v/>
      </c>
      <c r="AB115" s="54"/>
      <c r="AC115" s="54"/>
      <c r="AD115" s="54"/>
      <c r="AE115" s="139"/>
      <c r="AF115" s="149" t="str">
        <f t="shared" si="17"/>
        <v/>
      </c>
      <c r="AG115" s="139"/>
      <c r="AH115" s="149" t="str">
        <f t="shared" si="18"/>
        <v/>
      </c>
      <c r="AI115" s="17"/>
      <c r="AJ115" s="17"/>
      <c r="AK115" s="18"/>
      <c r="AL115" s="44"/>
      <c r="AM115" s="45"/>
      <c r="AN115" s="19"/>
      <c r="AO115" s="54"/>
      <c r="AP115" s="121"/>
    </row>
    <row r="116" spans="1:42" ht="83.1" customHeight="1" x14ac:dyDescent="0.2">
      <c r="A116" s="152">
        <v>110</v>
      </c>
      <c r="B116" s="43"/>
      <c r="C116" s="43"/>
      <c r="D116" s="391" t="str">
        <f t="shared" si="13"/>
        <v/>
      </c>
      <c r="E116" s="148"/>
      <c r="F116" s="164"/>
      <c r="G116" s="54"/>
      <c r="H116" s="148"/>
      <c r="I116" s="54"/>
      <c r="J116" s="54"/>
      <c r="K116" s="164"/>
      <c r="L116" s="54"/>
      <c r="M116" s="54"/>
      <c r="N116" s="54"/>
      <c r="O116" s="59"/>
      <c r="P116" s="59"/>
      <c r="Q116" s="190"/>
      <c r="R116" s="54"/>
      <c r="S116" s="54"/>
      <c r="T116" s="123"/>
      <c r="U116" s="123"/>
      <c r="V116" s="123"/>
      <c r="W116" s="123"/>
      <c r="X116" s="123"/>
      <c r="Y116" s="149" t="str">
        <f t="shared" si="14"/>
        <v/>
      </c>
      <c r="Z116" s="150" t="str">
        <f t="shared" si="15"/>
        <v/>
      </c>
      <c r="AA116" s="151" t="str">
        <f t="shared" si="16"/>
        <v/>
      </c>
      <c r="AB116" s="54"/>
      <c r="AC116" s="54"/>
      <c r="AD116" s="54"/>
      <c r="AE116" s="139"/>
      <c r="AF116" s="149" t="str">
        <f t="shared" si="17"/>
        <v/>
      </c>
      <c r="AG116" s="139"/>
      <c r="AH116" s="149" t="str">
        <f t="shared" si="18"/>
        <v/>
      </c>
      <c r="AI116" s="17"/>
      <c r="AJ116" s="17"/>
      <c r="AK116" s="18"/>
      <c r="AL116" s="44"/>
      <c r="AM116" s="45"/>
      <c r="AN116" s="19"/>
      <c r="AO116" s="54"/>
      <c r="AP116" s="121"/>
    </row>
    <row r="117" spans="1:42" ht="83.1" customHeight="1" x14ac:dyDescent="0.2">
      <c r="A117" s="152">
        <v>111</v>
      </c>
      <c r="B117" s="43"/>
      <c r="C117" s="43"/>
      <c r="D117" s="391" t="str">
        <f t="shared" si="13"/>
        <v/>
      </c>
      <c r="E117" s="148"/>
      <c r="F117" s="164"/>
      <c r="G117" s="54"/>
      <c r="H117" s="148"/>
      <c r="I117" s="54"/>
      <c r="J117" s="54"/>
      <c r="K117" s="164"/>
      <c r="L117" s="54"/>
      <c r="M117" s="54"/>
      <c r="N117" s="54"/>
      <c r="O117" s="59"/>
      <c r="P117" s="59"/>
      <c r="Q117" s="190"/>
      <c r="R117" s="54"/>
      <c r="S117" s="54"/>
      <c r="T117" s="123"/>
      <c r="U117" s="123"/>
      <c r="V117" s="123"/>
      <c r="W117" s="123"/>
      <c r="X117" s="123"/>
      <c r="Y117" s="149" t="str">
        <f t="shared" si="14"/>
        <v/>
      </c>
      <c r="Z117" s="150" t="str">
        <f t="shared" si="15"/>
        <v/>
      </c>
      <c r="AA117" s="151" t="str">
        <f t="shared" si="16"/>
        <v/>
      </c>
      <c r="AB117" s="54"/>
      <c r="AC117" s="54"/>
      <c r="AD117" s="54"/>
      <c r="AE117" s="139"/>
      <c r="AF117" s="149" t="str">
        <f t="shared" si="17"/>
        <v/>
      </c>
      <c r="AG117" s="139"/>
      <c r="AH117" s="149" t="str">
        <f t="shared" si="18"/>
        <v/>
      </c>
      <c r="AI117" s="17"/>
      <c r="AJ117" s="17"/>
      <c r="AK117" s="18"/>
      <c r="AL117" s="44"/>
      <c r="AM117" s="45"/>
      <c r="AN117" s="19"/>
      <c r="AO117" s="54"/>
      <c r="AP117" s="121"/>
    </row>
    <row r="118" spans="1:42" ht="83.1" customHeight="1" x14ac:dyDescent="0.2">
      <c r="A118" s="152">
        <v>112</v>
      </c>
      <c r="B118" s="43"/>
      <c r="C118" s="43"/>
      <c r="D118" s="391" t="str">
        <f t="shared" si="13"/>
        <v/>
      </c>
      <c r="E118" s="148"/>
      <c r="F118" s="164"/>
      <c r="G118" s="54"/>
      <c r="H118" s="148"/>
      <c r="I118" s="54"/>
      <c r="J118" s="54"/>
      <c r="K118" s="164"/>
      <c r="L118" s="54"/>
      <c r="M118" s="54"/>
      <c r="N118" s="54"/>
      <c r="O118" s="59"/>
      <c r="P118" s="59"/>
      <c r="Q118" s="190"/>
      <c r="R118" s="54"/>
      <c r="S118" s="54"/>
      <c r="T118" s="123"/>
      <c r="U118" s="123"/>
      <c r="V118" s="123"/>
      <c r="W118" s="123"/>
      <c r="X118" s="123"/>
      <c r="Y118" s="149" t="str">
        <f t="shared" si="14"/>
        <v/>
      </c>
      <c r="Z118" s="150" t="str">
        <f t="shared" si="15"/>
        <v/>
      </c>
      <c r="AA118" s="151" t="str">
        <f t="shared" si="16"/>
        <v/>
      </c>
      <c r="AB118" s="54"/>
      <c r="AC118" s="54"/>
      <c r="AD118" s="54"/>
      <c r="AE118" s="139"/>
      <c r="AF118" s="149" t="str">
        <f t="shared" si="17"/>
        <v/>
      </c>
      <c r="AG118" s="139"/>
      <c r="AH118" s="149" t="str">
        <f t="shared" si="18"/>
        <v/>
      </c>
      <c r="AI118" s="17"/>
      <c r="AJ118" s="17"/>
      <c r="AK118" s="18"/>
      <c r="AL118" s="44"/>
      <c r="AM118" s="45"/>
      <c r="AN118" s="19"/>
      <c r="AO118" s="54"/>
      <c r="AP118" s="121"/>
    </row>
    <row r="119" spans="1:42" ht="83.1" customHeight="1" x14ac:dyDescent="0.2">
      <c r="A119" s="152">
        <v>113</v>
      </c>
      <c r="B119" s="43"/>
      <c r="C119" s="43"/>
      <c r="D119" s="391" t="str">
        <f t="shared" si="13"/>
        <v/>
      </c>
      <c r="E119" s="148"/>
      <c r="F119" s="164"/>
      <c r="G119" s="54"/>
      <c r="H119" s="148"/>
      <c r="I119" s="54"/>
      <c r="J119" s="54"/>
      <c r="K119" s="164"/>
      <c r="L119" s="54"/>
      <c r="M119" s="54"/>
      <c r="N119" s="54"/>
      <c r="O119" s="59"/>
      <c r="P119" s="59"/>
      <c r="Q119" s="190"/>
      <c r="R119" s="54"/>
      <c r="S119" s="54"/>
      <c r="T119" s="123"/>
      <c r="U119" s="123"/>
      <c r="V119" s="123"/>
      <c r="W119" s="123"/>
      <c r="X119" s="123"/>
      <c r="Y119" s="149" t="str">
        <f t="shared" si="14"/>
        <v/>
      </c>
      <c r="Z119" s="150" t="str">
        <f t="shared" si="15"/>
        <v/>
      </c>
      <c r="AA119" s="151" t="str">
        <f t="shared" si="16"/>
        <v/>
      </c>
      <c r="AB119" s="54"/>
      <c r="AC119" s="54"/>
      <c r="AD119" s="54"/>
      <c r="AE119" s="139"/>
      <c r="AF119" s="149" t="str">
        <f t="shared" si="17"/>
        <v/>
      </c>
      <c r="AG119" s="139"/>
      <c r="AH119" s="149" t="str">
        <f t="shared" si="18"/>
        <v/>
      </c>
      <c r="AI119" s="17"/>
      <c r="AJ119" s="17"/>
      <c r="AK119" s="18"/>
      <c r="AL119" s="44"/>
      <c r="AM119" s="45"/>
      <c r="AN119" s="19"/>
      <c r="AO119" s="54"/>
      <c r="AP119" s="121"/>
    </row>
    <row r="120" spans="1:42" ht="83.1" customHeight="1" x14ac:dyDescent="0.2">
      <c r="A120" s="152">
        <v>114</v>
      </c>
      <c r="B120" s="43"/>
      <c r="C120" s="43"/>
      <c r="D120" s="391" t="str">
        <f t="shared" si="13"/>
        <v/>
      </c>
      <c r="E120" s="148"/>
      <c r="F120" s="164"/>
      <c r="G120" s="54"/>
      <c r="H120" s="148"/>
      <c r="I120" s="54"/>
      <c r="J120" s="54"/>
      <c r="K120" s="164"/>
      <c r="L120" s="54"/>
      <c r="M120" s="54"/>
      <c r="N120" s="54"/>
      <c r="O120" s="59"/>
      <c r="P120" s="59"/>
      <c r="Q120" s="190"/>
      <c r="R120" s="54"/>
      <c r="S120" s="54"/>
      <c r="T120" s="123"/>
      <c r="U120" s="123"/>
      <c r="V120" s="123"/>
      <c r="W120" s="123"/>
      <c r="X120" s="123"/>
      <c r="Y120" s="149" t="str">
        <f t="shared" si="14"/>
        <v/>
      </c>
      <c r="Z120" s="150" t="str">
        <f t="shared" si="15"/>
        <v/>
      </c>
      <c r="AA120" s="151" t="str">
        <f t="shared" si="16"/>
        <v/>
      </c>
      <c r="AB120" s="54"/>
      <c r="AC120" s="54"/>
      <c r="AD120" s="54"/>
      <c r="AE120" s="139"/>
      <c r="AF120" s="149" t="str">
        <f t="shared" si="17"/>
        <v/>
      </c>
      <c r="AG120" s="139"/>
      <c r="AH120" s="149" t="str">
        <f t="shared" si="18"/>
        <v/>
      </c>
      <c r="AI120" s="17"/>
      <c r="AJ120" s="17"/>
      <c r="AK120" s="18"/>
      <c r="AL120" s="44"/>
      <c r="AM120" s="45"/>
      <c r="AN120" s="19"/>
      <c r="AO120" s="54"/>
      <c r="AP120" s="121"/>
    </row>
    <row r="121" spans="1:42" ht="83.1" customHeight="1" x14ac:dyDescent="0.2">
      <c r="A121" s="152">
        <v>115</v>
      </c>
      <c r="B121" s="43"/>
      <c r="C121" s="43"/>
      <c r="D121" s="391" t="str">
        <f t="shared" si="13"/>
        <v/>
      </c>
      <c r="E121" s="148"/>
      <c r="F121" s="164"/>
      <c r="G121" s="54"/>
      <c r="H121" s="148"/>
      <c r="I121" s="54"/>
      <c r="J121" s="54"/>
      <c r="K121" s="164"/>
      <c r="L121" s="54"/>
      <c r="M121" s="54"/>
      <c r="N121" s="54"/>
      <c r="O121" s="59"/>
      <c r="P121" s="59"/>
      <c r="Q121" s="190"/>
      <c r="R121" s="54"/>
      <c r="S121" s="54"/>
      <c r="T121" s="123"/>
      <c r="U121" s="123"/>
      <c r="V121" s="123"/>
      <c r="W121" s="123"/>
      <c r="X121" s="123"/>
      <c r="Y121" s="149" t="str">
        <f t="shared" si="14"/>
        <v/>
      </c>
      <c r="Z121" s="150" t="str">
        <f t="shared" si="15"/>
        <v/>
      </c>
      <c r="AA121" s="151" t="str">
        <f t="shared" si="16"/>
        <v/>
      </c>
      <c r="AB121" s="54"/>
      <c r="AC121" s="54"/>
      <c r="AD121" s="54"/>
      <c r="AE121" s="139"/>
      <c r="AF121" s="149" t="str">
        <f t="shared" si="17"/>
        <v/>
      </c>
      <c r="AG121" s="139"/>
      <c r="AH121" s="149" t="str">
        <f t="shared" si="18"/>
        <v/>
      </c>
      <c r="AI121" s="17"/>
      <c r="AJ121" s="17"/>
      <c r="AK121" s="18"/>
      <c r="AL121" s="44"/>
      <c r="AM121" s="45"/>
      <c r="AN121" s="19"/>
      <c r="AO121" s="54"/>
      <c r="AP121" s="121"/>
    </row>
    <row r="122" spans="1:42" ht="83.1" customHeight="1" x14ac:dyDescent="0.2">
      <c r="A122" s="152">
        <v>116</v>
      </c>
      <c r="B122" s="43"/>
      <c r="C122" s="43"/>
      <c r="D122" s="391" t="str">
        <f t="shared" si="13"/>
        <v/>
      </c>
      <c r="E122" s="148"/>
      <c r="F122" s="164"/>
      <c r="G122" s="54"/>
      <c r="H122" s="148"/>
      <c r="I122" s="54"/>
      <c r="J122" s="54"/>
      <c r="K122" s="164"/>
      <c r="L122" s="54"/>
      <c r="M122" s="54"/>
      <c r="N122" s="54"/>
      <c r="O122" s="59"/>
      <c r="P122" s="59"/>
      <c r="Q122" s="190"/>
      <c r="R122" s="54"/>
      <c r="S122" s="54"/>
      <c r="T122" s="123"/>
      <c r="U122" s="123"/>
      <c r="V122" s="123"/>
      <c r="W122" s="123"/>
      <c r="X122" s="123"/>
      <c r="Y122" s="149" t="str">
        <f t="shared" si="14"/>
        <v/>
      </c>
      <c r="Z122" s="150" t="str">
        <f t="shared" si="15"/>
        <v/>
      </c>
      <c r="AA122" s="151" t="str">
        <f t="shared" si="16"/>
        <v/>
      </c>
      <c r="AB122" s="54"/>
      <c r="AC122" s="54"/>
      <c r="AD122" s="54"/>
      <c r="AE122" s="139"/>
      <c r="AF122" s="149" t="str">
        <f t="shared" si="17"/>
        <v/>
      </c>
      <c r="AG122" s="139"/>
      <c r="AH122" s="149" t="str">
        <f t="shared" si="18"/>
        <v/>
      </c>
      <c r="AI122" s="17"/>
      <c r="AJ122" s="17"/>
      <c r="AK122" s="18"/>
      <c r="AL122" s="44"/>
      <c r="AM122" s="45"/>
      <c r="AN122" s="19"/>
      <c r="AO122" s="54"/>
      <c r="AP122" s="121"/>
    </row>
    <row r="123" spans="1:42" ht="83.1" customHeight="1" x14ac:dyDescent="0.2">
      <c r="A123" s="152">
        <v>117</v>
      </c>
      <c r="B123" s="43"/>
      <c r="C123" s="43"/>
      <c r="D123" s="391" t="str">
        <f t="shared" si="13"/>
        <v/>
      </c>
      <c r="E123" s="148"/>
      <c r="F123" s="164"/>
      <c r="G123" s="54"/>
      <c r="H123" s="148"/>
      <c r="I123" s="54"/>
      <c r="J123" s="54"/>
      <c r="K123" s="164"/>
      <c r="L123" s="54"/>
      <c r="M123" s="54"/>
      <c r="N123" s="54"/>
      <c r="O123" s="59"/>
      <c r="P123" s="59"/>
      <c r="Q123" s="190"/>
      <c r="R123" s="54"/>
      <c r="S123" s="54"/>
      <c r="T123" s="123"/>
      <c r="U123" s="123"/>
      <c r="V123" s="123"/>
      <c r="W123" s="123"/>
      <c r="X123" s="123"/>
      <c r="Y123" s="149" t="str">
        <f t="shared" si="14"/>
        <v/>
      </c>
      <c r="Z123" s="150" t="str">
        <f t="shared" si="15"/>
        <v/>
      </c>
      <c r="AA123" s="151" t="str">
        <f t="shared" si="16"/>
        <v/>
      </c>
      <c r="AB123" s="54"/>
      <c r="AC123" s="54"/>
      <c r="AD123" s="54"/>
      <c r="AE123" s="139"/>
      <c r="AF123" s="149" t="str">
        <f t="shared" si="17"/>
        <v/>
      </c>
      <c r="AG123" s="139"/>
      <c r="AH123" s="149" t="str">
        <f t="shared" si="18"/>
        <v/>
      </c>
      <c r="AI123" s="17"/>
      <c r="AJ123" s="17"/>
      <c r="AK123" s="18"/>
      <c r="AL123" s="44"/>
      <c r="AM123" s="45"/>
      <c r="AN123" s="19"/>
      <c r="AO123" s="54"/>
      <c r="AP123" s="121"/>
    </row>
    <row r="124" spans="1:42" ht="83.1" customHeight="1" x14ac:dyDescent="0.2">
      <c r="A124" s="152">
        <v>118</v>
      </c>
      <c r="B124" s="43"/>
      <c r="C124" s="43"/>
      <c r="D124" s="391" t="str">
        <f t="shared" si="13"/>
        <v/>
      </c>
      <c r="E124" s="148"/>
      <c r="F124" s="164"/>
      <c r="G124" s="54"/>
      <c r="H124" s="148"/>
      <c r="I124" s="54"/>
      <c r="J124" s="54"/>
      <c r="K124" s="164"/>
      <c r="L124" s="54"/>
      <c r="M124" s="54"/>
      <c r="N124" s="54"/>
      <c r="O124" s="59"/>
      <c r="P124" s="59"/>
      <c r="Q124" s="190"/>
      <c r="R124" s="54"/>
      <c r="S124" s="54"/>
      <c r="T124" s="123"/>
      <c r="U124" s="123"/>
      <c r="V124" s="123"/>
      <c r="W124" s="123"/>
      <c r="X124" s="123"/>
      <c r="Y124" s="149" t="str">
        <f t="shared" si="14"/>
        <v/>
      </c>
      <c r="Z124" s="150" t="str">
        <f t="shared" si="15"/>
        <v/>
      </c>
      <c r="AA124" s="151" t="str">
        <f t="shared" si="16"/>
        <v/>
      </c>
      <c r="AB124" s="54"/>
      <c r="AC124" s="54"/>
      <c r="AD124" s="54"/>
      <c r="AE124" s="139"/>
      <c r="AF124" s="149" t="str">
        <f t="shared" si="17"/>
        <v/>
      </c>
      <c r="AG124" s="139"/>
      <c r="AH124" s="149" t="str">
        <f t="shared" si="18"/>
        <v/>
      </c>
      <c r="AI124" s="17"/>
      <c r="AJ124" s="17"/>
      <c r="AK124" s="18"/>
      <c r="AL124" s="44"/>
      <c r="AM124" s="45"/>
      <c r="AN124" s="19"/>
      <c r="AO124" s="54"/>
      <c r="AP124" s="121"/>
    </row>
    <row r="125" spans="1:42" ht="83.1" customHeight="1" x14ac:dyDescent="0.2">
      <c r="A125" s="152">
        <v>119</v>
      </c>
      <c r="B125" s="43"/>
      <c r="C125" s="43"/>
      <c r="D125" s="391" t="str">
        <f t="shared" si="13"/>
        <v/>
      </c>
      <c r="E125" s="148"/>
      <c r="F125" s="164"/>
      <c r="G125" s="54"/>
      <c r="H125" s="148"/>
      <c r="I125" s="54"/>
      <c r="J125" s="54"/>
      <c r="K125" s="164"/>
      <c r="L125" s="54"/>
      <c r="M125" s="54"/>
      <c r="N125" s="54"/>
      <c r="O125" s="59"/>
      <c r="P125" s="59"/>
      <c r="Q125" s="190"/>
      <c r="R125" s="54"/>
      <c r="S125" s="54"/>
      <c r="T125" s="123"/>
      <c r="U125" s="123"/>
      <c r="V125" s="123"/>
      <c r="W125" s="123"/>
      <c r="X125" s="123"/>
      <c r="Y125" s="149" t="str">
        <f t="shared" si="14"/>
        <v/>
      </c>
      <c r="Z125" s="150" t="str">
        <f t="shared" si="15"/>
        <v/>
      </c>
      <c r="AA125" s="151" t="str">
        <f t="shared" si="16"/>
        <v/>
      </c>
      <c r="AB125" s="54"/>
      <c r="AC125" s="54"/>
      <c r="AD125" s="54"/>
      <c r="AE125" s="139"/>
      <c r="AF125" s="149" t="str">
        <f t="shared" si="17"/>
        <v/>
      </c>
      <c r="AG125" s="139"/>
      <c r="AH125" s="149" t="str">
        <f t="shared" si="18"/>
        <v/>
      </c>
      <c r="AI125" s="17"/>
      <c r="AJ125" s="17"/>
      <c r="AK125" s="18"/>
      <c r="AL125" s="44"/>
      <c r="AM125" s="45"/>
      <c r="AN125" s="19"/>
      <c r="AO125" s="54"/>
      <c r="AP125" s="121"/>
    </row>
    <row r="126" spans="1:42" ht="83.1" customHeight="1" x14ac:dyDescent="0.2">
      <c r="A126" s="152">
        <v>120</v>
      </c>
      <c r="B126" s="43"/>
      <c r="C126" s="43"/>
      <c r="D126" s="391" t="str">
        <f t="shared" si="13"/>
        <v/>
      </c>
      <c r="E126" s="148"/>
      <c r="F126" s="164"/>
      <c r="G126" s="54"/>
      <c r="H126" s="148"/>
      <c r="I126" s="54"/>
      <c r="J126" s="54"/>
      <c r="K126" s="164"/>
      <c r="L126" s="54"/>
      <c r="M126" s="54"/>
      <c r="N126" s="54"/>
      <c r="O126" s="59"/>
      <c r="P126" s="59"/>
      <c r="Q126" s="190"/>
      <c r="R126" s="54"/>
      <c r="S126" s="54"/>
      <c r="T126" s="123"/>
      <c r="U126" s="123"/>
      <c r="V126" s="123"/>
      <c r="W126" s="123"/>
      <c r="X126" s="123"/>
      <c r="Y126" s="149" t="str">
        <f t="shared" si="14"/>
        <v/>
      </c>
      <c r="Z126" s="150" t="str">
        <f t="shared" si="15"/>
        <v/>
      </c>
      <c r="AA126" s="151" t="str">
        <f t="shared" si="16"/>
        <v/>
      </c>
      <c r="AB126" s="54"/>
      <c r="AC126" s="54"/>
      <c r="AD126" s="54"/>
      <c r="AE126" s="139"/>
      <c r="AF126" s="149" t="str">
        <f t="shared" si="17"/>
        <v/>
      </c>
      <c r="AG126" s="139"/>
      <c r="AH126" s="149" t="str">
        <f t="shared" si="18"/>
        <v/>
      </c>
      <c r="AI126" s="17"/>
      <c r="AJ126" s="17"/>
      <c r="AK126" s="18"/>
      <c r="AL126" s="44"/>
      <c r="AM126" s="45"/>
      <c r="AN126" s="19"/>
      <c r="AO126" s="54"/>
      <c r="AP126" s="121"/>
    </row>
    <row r="127" spans="1:42" ht="83.1" customHeight="1" x14ac:dyDescent="0.2">
      <c r="A127" s="152">
        <v>121</v>
      </c>
      <c r="B127" s="43"/>
      <c r="C127" s="43"/>
      <c r="D127" s="391" t="str">
        <f t="shared" si="13"/>
        <v/>
      </c>
      <c r="E127" s="148"/>
      <c r="F127" s="164"/>
      <c r="G127" s="54"/>
      <c r="H127" s="148"/>
      <c r="I127" s="54"/>
      <c r="J127" s="54"/>
      <c r="K127" s="164"/>
      <c r="L127" s="54"/>
      <c r="M127" s="54"/>
      <c r="N127" s="54"/>
      <c r="O127" s="59"/>
      <c r="P127" s="59"/>
      <c r="Q127" s="190"/>
      <c r="R127" s="54"/>
      <c r="S127" s="54"/>
      <c r="T127" s="123"/>
      <c r="U127" s="123"/>
      <c r="V127" s="123"/>
      <c r="W127" s="123"/>
      <c r="X127" s="123"/>
      <c r="Y127" s="149" t="str">
        <f t="shared" si="14"/>
        <v/>
      </c>
      <c r="Z127" s="150" t="str">
        <f t="shared" si="15"/>
        <v/>
      </c>
      <c r="AA127" s="151" t="str">
        <f t="shared" si="16"/>
        <v/>
      </c>
      <c r="AB127" s="54"/>
      <c r="AC127" s="54"/>
      <c r="AD127" s="54"/>
      <c r="AE127" s="139"/>
      <c r="AF127" s="149" t="str">
        <f t="shared" si="17"/>
        <v/>
      </c>
      <c r="AG127" s="139"/>
      <c r="AH127" s="149" t="str">
        <f t="shared" si="18"/>
        <v/>
      </c>
      <c r="AI127" s="17"/>
      <c r="AJ127" s="17"/>
      <c r="AK127" s="18"/>
      <c r="AL127" s="44"/>
      <c r="AM127" s="45"/>
      <c r="AN127" s="19"/>
      <c r="AO127" s="54"/>
      <c r="AP127" s="121"/>
    </row>
    <row r="128" spans="1:42" ht="83.1" customHeight="1" x14ac:dyDescent="0.2">
      <c r="A128" s="152">
        <v>122</v>
      </c>
      <c r="B128" s="43"/>
      <c r="C128" s="43"/>
      <c r="D128" s="391" t="str">
        <f t="shared" si="13"/>
        <v/>
      </c>
      <c r="E128" s="148"/>
      <c r="F128" s="164"/>
      <c r="G128" s="54"/>
      <c r="H128" s="148"/>
      <c r="I128" s="54"/>
      <c r="J128" s="54"/>
      <c r="K128" s="164"/>
      <c r="L128" s="54"/>
      <c r="M128" s="54"/>
      <c r="N128" s="54"/>
      <c r="O128" s="59"/>
      <c r="P128" s="59"/>
      <c r="Q128" s="190"/>
      <c r="R128" s="54"/>
      <c r="S128" s="54"/>
      <c r="T128" s="123"/>
      <c r="U128" s="123"/>
      <c r="V128" s="123"/>
      <c r="W128" s="123"/>
      <c r="X128" s="123"/>
      <c r="Y128" s="149" t="str">
        <f t="shared" si="14"/>
        <v/>
      </c>
      <c r="Z128" s="150" t="str">
        <f t="shared" si="15"/>
        <v/>
      </c>
      <c r="AA128" s="151" t="str">
        <f t="shared" si="16"/>
        <v/>
      </c>
      <c r="AB128" s="54"/>
      <c r="AC128" s="54"/>
      <c r="AD128" s="54"/>
      <c r="AE128" s="139"/>
      <c r="AF128" s="149" t="str">
        <f t="shared" si="17"/>
        <v/>
      </c>
      <c r="AG128" s="139"/>
      <c r="AH128" s="149" t="str">
        <f t="shared" si="18"/>
        <v/>
      </c>
      <c r="AI128" s="17"/>
      <c r="AJ128" s="17"/>
      <c r="AK128" s="18"/>
      <c r="AL128" s="44"/>
      <c r="AM128" s="45"/>
      <c r="AN128" s="19"/>
      <c r="AO128" s="54"/>
      <c r="AP128" s="121"/>
    </row>
    <row r="129" spans="1:42" ht="83.1" customHeight="1" x14ac:dyDescent="0.2">
      <c r="A129" s="152">
        <v>123</v>
      </c>
      <c r="B129" s="43"/>
      <c r="C129" s="43"/>
      <c r="D129" s="391" t="str">
        <f t="shared" si="13"/>
        <v/>
      </c>
      <c r="E129" s="148"/>
      <c r="F129" s="164"/>
      <c r="G129" s="54"/>
      <c r="H129" s="148"/>
      <c r="I129" s="54"/>
      <c r="J129" s="54"/>
      <c r="K129" s="164"/>
      <c r="L129" s="54"/>
      <c r="M129" s="54"/>
      <c r="N129" s="54"/>
      <c r="O129" s="59"/>
      <c r="P129" s="59"/>
      <c r="Q129" s="190"/>
      <c r="R129" s="54"/>
      <c r="S129" s="54"/>
      <c r="T129" s="123"/>
      <c r="U129" s="123"/>
      <c r="V129" s="123"/>
      <c r="W129" s="123"/>
      <c r="X129" s="123"/>
      <c r="Y129" s="149" t="str">
        <f t="shared" si="14"/>
        <v/>
      </c>
      <c r="Z129" s="150" t="str">
        <f t="shared" si="15"/>
        <v/>
      </c>
      <c r="AA129" s="151" t="str">
        <f t="shared" si="16"/>
        <v/>
      </c>
      <c r="AB129" s="54"/>
      <c r="AC129" s="54"/>
      <c r="AD129" s="54"/>
      <c r="AE129" s="139"/>
      <c r="AF129" s="149" t="str">
        <f t="shared" si="17"/>
        <v/>
      </c>
      <c r="AG129" s="139"/>
      <c r="AH129" s="149" t="str">
        <f t="shared" si="18"/>
        <v/>
      </c>
      <c r="AI129" s="17"/>
      <c r="AJ129" s="17"/>
      <c r="AK129" s="18"/>
      <c r="AL129" s="44"/>
      <c r="AM129" s="45"/>
      <c r="AN129" s="19"/>
      <c r="AO129" s="54"/>
      <c r="AP129" s="121"/>
    </row>
    <row r="130" spans="1:42" ht="83.1" customHeight="1" x14ac:dyDescent="0.2">
      <c r="A130" s="152">
        <v>124</v>
      </c>
      <c r="B130" s="43"/>
      <c r="C130" s="43"/>
      <c r="D130" s="391" t="str">
        <f t="shared" si="13"/>
        <v/>
      </c>
      <c r="E130" s="148"/>
      <c r="F130" s="164"/>
      <c r="G130" s="54"/>
      <c r="H130" s="148"/>
      <c r="I130" s="54"/>
      <c r="J130" s="54"/>
      <c r="K130" s="164"/>
      <c r="L130" s="54"/>
      <c r="M130" s="54"/>
      <c r="N130" s="54"/>
      <c r="O130" s="59"/>
      <c r="P130" s="59"/>
      <c r="Q130" s="190"/>
      <c r="R130" s="54"/>
      <c r="S130" s="54"/>
      <c r="T130" s="123"/>
      <c r="U130" s="123"/>
      <c r="V130" s="123"/>
      <c r="W130" s="123"/>
      <c r="X130" s="123"/>
      <c r="Y130" s="149" t="str">
        <f t="shared" si="14"/>
        <v/>
      </c>
      <c r="Z130" s="150" t="str">
        <f t="shared" si="15"/>
        <v/>
      </c>
      <c r="AA130" s="151" t="str">
        <f t="shared" si="16"/>
        <v/>
      </c>
      <c r="AB130" s="54"/>
      <c r="AC130" s="54"/>
      <c r="AD130" s="54"/>
      <c r="AE130" s="139"/>
      <c r="AF130" s="149" t="str">
        <f t="shared" si="17"/>
        <v/>
      </c>
      <c r="AG130" s="139"/>
      <c r="AH130" s="149" t="str">
        <f t="shared" si="18"/>
        <v/>
      </c>
      <c r="AI130" s="17"/>
      <c r="AJ130" s="17"/>
      <c r="AK130" s="18"/>
      <c r="AL130" s="44"/>
      <c r="AM130" s="45"/>
      <c r="AN130" s="19"/>
      <c r="AO130" s="54"/>
      <c r="AP130" s="121"/>
    </row>
    <row r="131" spans="1:42" ht="83.1" customHeight="1" x14ac:dyDescent="0.2">
      <c r="A131" s="152">
        <v>125</v>
      </c>
      <c r="B131" s="43"/>
      <c r="C131" s="43"/>
      <c r="D131" s="391" t="str">
        <f t="shared" si="13"/>
        <v/>
      </c>
      <c r="E131" s="148"/>
      <c r="F131" s="164"/>
      <c r="G131" s="54"/>
      <c r="H131" s="148"/>
      <c r="I131" s="54"/>
      <c r="J131" s="54"/>
      <c r="K131" s="164"/>
      <c r="L131" s="54"/>
      <c r="M131" s="54"/>
      <c r="N131" s="54"/>
      <c r="O131" s="59"/>
      <c r="P131" s="59"/>
      <c r="Q131" s="190"/>
      <c r="R131" s="54"/>
      <c r="S131" s="54"/>
      <c r="T131" s="123"/>
      <c r="U131" s="123"/>
      <c r="V131" s="123"/>
      <c r="W131" s="123"/>
      <c r="X131" s="123"/>
      <c r="Y131" s="149" t="str">
        <f t="shared" si="14"/>
        <v/>
      </c>
      <c r="Z131" s="150" t="str">
        <f t="shared" si="15"/>
        <v/>
      </c>
      <c r="AA131" s="151" t="str">
        <f t="shared" si="16"/>
        <v/>
      </c>
      <c r="AB131" s="54"/>
      <c r="AC131" s="54"/>
      <c r="AD131" s="54"/>
      <c r="AE131" s="139"/>
      <c r="AF131" s="149" t="str">
        <f t="shared" si="17"/>
        <v/>
      </c>
      <c r="AG131" s="139"/>
      <c r="AH131" s="149" t="str">
        <f t="shared" si="18"/>
        <v/>
      </c>
      <c r="AI131" s="17"/>
      <c r="AJ131" s="17"/>
      <c r="AK131" s="18"/>
      <c r="AL131" s="44"/>
      <c r="AM131" s="45"/>
      <c r="AN131" s="19"/>
      <c r="AO131" s="54"/>
      <c r="AP131" s="121"/>
    </row>
    <row r="132" spans="1:42" ht="83.1" customHeight="1" x14ac:dyDescent="0.2">
      <c r="A132" s="152">
        <v>126</v>
      </c>
      <c r="B132" s="43"/>
      <c r="C132" s="43"/>
      <c r="D132" s="391" t="str">
        <f t="shared" si="13"/>
        <v/>
      </c>
      <c r="E132" s="148"/>
      <c r="F132" s="164"/>
      <c r="G132" s="54"/>
      <c r="H132" s="148"/>
      <c r="I132" s="54"/>
      <c r="J132" s="54"/>
      <c r="K132" s="164"/>
      <c r="L132" s="54"/>
      <c r="M132" s="54"/>
      <c r="N132" s="54"/>
      <c r="O132" s="59"/>
      <c r="P132" s="59"/>
      <c r="Q132" s="190"/>
      <c r="R132" s="54"/>
      <c r="S132" s="54"/>
      <c r="T132" s="123"/>
      <c r="U132" s="123"/>
      <c r="V132" s="123"/>
      <c r="W132" s="123"/>
      <c r="X132" s="123"/>
      <c r="Y132" s="149" t="str">
        <f t="shared" si="14"/>
        <v/>
      </c>
      <c r="Z132" s="150" t="str">
        <f t="shared" si="15"/>
        <v/>
      </c>
      <c r="AA132" s="151" t="str">
        <f t="shared" si="16"/>
        <v/>
      </c>
      <c r="AB132" s="54"/>
      <c r="AC132" s="54"/>
      <c r="AD132" s="54"/>
      <c r="AE132" s="139"/>
      <c r="AF132" s="149" t="str">
        <f t="shared" si="17"/>
        <v/>
      </c>
      <c r="AG132" s="139"/>
      <c r="AH132" s="149" t="str">
        <f t="shared" si="18"/>
        <v/>
      </c>
      <c r="AI132" s="17"/>
      <c r="AJ132" s="17"/>
      <c r="AK132" s="18"/>
      <c r="AL132" s="44"/>
      <c r="AM132" s="45"/>
      <c r="AN132" s="19"/>
      <c r="AO132" s="54"/>
      <c r="AP132" s="121"/>
    </row>
    <row r="133" spans="1:42" ht="83.1" customHeight="1" x14ac:dyDescent="0.2">
      <c r="A133" s="152">
        <v>127</v>
      </c>
      <c r="B133" s="43"/>
      <c r="C133" s="43"/>
      <c r="D133" s="391" t="str">
        <f t="shared" si="13"/>
        <v/>
      </c>
      <c r="E133" s="148"/>
      <c r="F133" s="164"/>
      <c r="G133" s="54"/>
      <c r="H133" s="148"/>
      <c r="I133" s="54"/>
      <c r="J133" s="54"/>
      <c r="K133" s="164"/>
      <c r="L133" s="54"/>
      <c r="M133" s="54"/>
      <c r="N133" s="54"/>
      <c r="O133" s="59"/>
      <c r="P133" s="59"/>
      <c r="Q133" s="190"/>
      <c r="R133" s="54"/>
      <c r="S133" s="54"/>
      <c r="T133" s="123"/>
      <c r="U133" s="123"/>
      <c r="V133" s="123"/>
      <c r="W133" s="123"/>
      <c r="X133" s="123"/>
      <c r="Y133" s="149" t="str">
        <f t="shared" si="14"/>
        <v/>
      </c>
      <c r="Z133" s="150" t="str">
        <f t="shared" si="15"/>
        <v/>
      </c>
      <c r="AA133" s="151" t="str">
        <f t="shared" si="16"/>
        <v/>
      </c>
      <c r="AB133" s="54"/>
      <c r="AC133" s="54"/>
      <c r="AD133" s="54"/>
      <c r="AE133" s="139"/>
      <c r="AF133" s="149" t="str">
        <f t="shared" si="17"/>
        <v/>
      </c>
      <c r="AG133" s="139"/>
      <c r="AH133" s="149" t="str">
        <f t="shared" si="18"/>
        <v/>
      </c>
      <c r="AI133" s="17"/>
      <c r="AJ133" s="17"/>
      <c r="AK133" s="18"/>
      <c r="AL133" s="44"/>
      <c r="AM133" s="45"/>
      <c r="AN133" s="19"/>
      <c r="AO133" s="54"/>
      <c r="AP133" s="121"/>
    </row>
    <row r="134" spans="1:42" ht="83.1" customHeight="1" x14ac:dyDescent="0.2">
      <c r="A134" s="152">
        <v>128</v>
      </c>
      <c r="B134" s="43"/>
      <c r="C134" s="43"/>
      <c r="D134" s="391" t="str">
        <f t="shared" si="13"/>
        <v/>
      </c>
      <c r="E134" s="148"/>
      <c r="F134" s="164"/>
      <c r="G134" s="54"/>
      <c r="H134" s="148"/>
      <c r="I134" s="54"/>
      <c r="J134" s="54"/>
      <c r="K134" s="164"/>
      <c r="L134" s="54"/>
      <c r="M134" s="54"/>
      <c r="N134" s="54"/>
      <c r="O134" s="59"/>
      <c r="P134" s="59"/>
      <c r="Q134" s="190"/>
      <c r="R134" s="54"/>
      <c r="S134" s="54"/>
      <c r="T134" s="123"/>
      <c r="U134" s="123"/>
      <c r="V134" s="123"/>
      <c r="W134" s="123"/>
      <c r="X134" s="123"/>
      <c r="Y134" s="149" t="str">
        <f t="shared" si="14"/>
        <v/>
      </c>
      <c r="Z134" s="150" t="str">
        <f t="shared" si="15"/>
        <v/>
      </c>
      <c r="AA134" s="151" t="str">
        <f t="shared" si="16"/>
        <v/>
      </c>
      <c r="AB134" s="54"/>
      <c r="AC134" s="54"/>
      <c r="AD134" s="54"/>
      <c r="AE134" s="139"/>
      <c r="AF134" s="149" t="str">
        <f t="shared" si="17"/>
        <v/>
      </c>
      <c r="AG134" s="139"/>
      <c r="AH134" s="149" t="str">
        <f t="shared" si="18"/>
        <v/>
      </c>
      <c r="AI134" s="17"/>
      <c r="AJ134" s="17"/>
      <c r="AK134" s="18"/>
      <c r="AL134" s="44"/>
      <c r="AM134" s="45"/>
      <c r="AN134" s="19"/>
      <c r="AO134" s="54"/>
      <c r="AP134" s="121"/>
    </row>
    <row r="135" spans="1:42" ht="83.1" customHeight="1" x14ac:dyDescent="0.2">
      <c r="A135" s="152">
        <v>129</v>
      </c>
      <c r="B135" s="43"/>
      <c r="C135" s="43"/>
      <c r="D135" s="391" t="str">
        <f t="shared" si="13"/>
        <v/>
      </c>
      <c r="E135" s="148"/>
      <c r="F135" s="164"/>
      <c r="G135" s="54"/>
      <c r="H135" s="148"/>
      <c r="I135" s="54"/>
      <c r="J135" s="54"/>
      <c r="K135" s="164"/>
      <c r="L135" s="54"/>
      <c r="M135" s="54"/>
      <c r="N135" s="54"/>
      <c r="O135" s="59"/>
      <c r="P135" s="59"/>
      <c r="Q135" s="190"/>
      <c r="R135" s="54"/>
      <c r="S135" s="54"/>
      <c r="T135" s="123"/>
      <c r="U135" s="123"/>
      <c r="V135" s="123"/>
      <c r="W135" s="123"/>
      <c r="X135" s="123"/>
      <c r="Y135" s="149" t="str">
        <f t="shared" si="14"/>
        <v/>
      </c>
      <c r="Z135" s="150" t="str">
        <f t="shared" si="15"/>
        <v/>
      </c>
      <c r="AA135" s="151" t="str">
        <f t="shared" si="16"/>
        <v/>
      </c>
      <c r="AB135" s="54"/>
      <c r="AC135" s="54"/>
      <c r="AD135" s="54"/>
      <c r="AE135" s="139"/>
      <c r="AF135" s="149" t="str">
        <f t="shared" si="17"/>
        <v/>
      </c>
      <c r="AG135" s="139"/>
      <c r="AH135" s="149" t="str">
        <f t="shared" si="18"/>
        <v/>
      </c>
      <c r="AI135" s="17"/>
      <c r="AJ135" s="17"/>
      <c r="AK135" s="18"/>
      <c r="AL135" s="44"/>
      <c r="AM135" s="45"/>
      <c r="AN135" s="19"/>
      <c r="AO135" s="54"/>
      <c r="AP135" s="121"/>
    </row>
    <row r="136" spans="1:42" ht="83.1" customHeight="1" x14ac:dyDescent="0.2">
      <c r="A136" s="152">
        <v>130</v>
      </c>
      <c r="B136" s="43"/>
      <c r="C136" s="43"/>
      <c r="D136" s="391" t="str">
        <f t="shared" ref="D136:D199" si="19">IF(ISBLANK(B136),"",IF(ISBLANK($F136), "State whether the arrangement was capitalized in a prior year.",IF(AND($F136="Yes",ISBLANK($G136)),"State whether the capitalized SBITA was modified in the reporting fiscal year.",IF(AND($F136="Yes",$G136="Yes"),"If capitalized in FY23, refer to FY23 Input tab(s).  If captialized in FY24, refer to the modification instructions, as this SBITA may need to be modified.",IF(AND($F136="Yes",$G136="No"),"Complete the FY2025 Review Log.  If capitalized in FY24, review the related Input tab and complete the Note Disclosure section.  Do not make any other changes to the Input tab."&amp;"  If capitalized in FY23 and will expire on or before 06/30/2025, then complete the Review Log."&amp;"  If capitalized in FY23 and does not expire on or before 06/30/2025, complete the Review Log and related Input tab.",IF(AND($F136="Yes",$G136="N/A"),"State whether the capitalized SBITA was modified in the reporting fiscal year.",IF(OR($F136="No, but should have been", $F136 = "No"),IF(OR($I136="No",$J136="No",$K136="No",$L136="Yes",$M136="Yes",$J136="No",$Y136="No",$AA136="No",$N136="No"),"Disqualfied as a SBITA. Continue to list the arrangement on the Review Log, but no additional reporting is necessary.",IF(AND($R136="Yes",OR(ISBLANK(S136),$S136="N/A")),"State whether the State receives a refund if it exercises its right to cancel at anytime.", IF(AND($K136="Not yet, but will after go-live",$AF136="Yes"),"Complete the FY2025 Review Log. Complete the FY2025 Prepayments Log for any capitalizable costs.",IF($AF136="Yes","Complete the FY2025 Review Log.  Complete the FY2025 Input tab.",IF(AND($K136="Yes",$AF136="No",$AH136="Yes"),"Complete the FY2025 Review Log.  Complete the FY2025 Variable Payments Log.",IF(AND($K136="Not yet, but will after go-live",$AF136="No",$AH136="Yes"),"Reassess variable payments in the next reporting period.",IF(AND($AF136="No",$AH136="No"),"Does not meet the capitalization threshold of $100,000. Continue to report on Review Log, but no additional reporting necessary.","Continue"))))))),)))))))</f>
        <v/>
      </c>
      <c r="E136" s="148"/>
      <c r="F136" s="164"/>
      <c r="G136" s="54"/>
      <c r="H136" s="148"/>
      <c r="I136" s="54"/>
      <c r="J136" s="54"/>
      <c r="K136" s="164"/>
      <c r="L136" s="54"/>
      <c r="M136" s="54"/>
      <c r="N136" s="54"/>
      <c r="O136" s="59"/>
      <c r="P136" s="59"/>
      <c r="Q136" s="190"/>
      <c r="R136" s="54"/>
      <c r="S136" s="54"/>
      <c r="T136" s="123"/>
      <c r="U136" s="123"/>
      <c r="V136" s="123"/>
      <c r="W136" s="123"/>
      <c r="X136" s="123"/>
      <c r="Y136" s="149" t="str">
        <f t="shared" si="14"/>
        <v/>
      </c>
      <c r="Z136" s="150" t="str">
        <f t="shared" si="15"/>
        <v/>
      </c>
      <c r="AA136" s="151" t="str">
        <f t="shared" si="16"/>
        <v/>
      </c>
      <c r="AB136" s="54"/>
      <c r="AC136" s="54"/>
      <c r="AD136" s="54"/>
      <c r="AE136" s="139"/>
      <c r="AF136" s="149" t="str">
        <f t="shared" si="17"/>
        <v/>
      </c>
      <c r="AG136" s="139"/>
      <c r="AH136" s="149" t="str">
        <f t="shared" si="18"/>
        <v/>
      </c>
      <c r="AI136" s="17"/>
      <c r="AJ136" s="17"/>
      <c r="AK136" s="18"/>
      <c r="AL136" s="44"/>
      <c r="AM136" s="45"/>
      <c r="AN136" s="19"/>
      <c r="AO136" s="54"/>
      <c r="AP136" s="121"/>
    </row>
    <row r="137" spans="1:42" ht="83.1" customHeight="1" x14ac:dyDescent="0.2">
      <c r="A137" s="152">
        <v>131</v>
      </c>
      <c r="B137" s="43"/>
      <c r="C137" s="43"/>
      <c r="D137" s="391" t="str">
        <f t="shared" si="19"/>
        <v/>
      </c>
      <c r="E137" s="148"/>
      <c r="F137" s="164"/>
      <c r="G137" s="54"/>
      <c r="H137" s="148"/>
      <c r="I137" s="54"/>
      <c r="J137" s="54"/>
      <c r="K137" s="164"/>
      <c r="L137" s="54"/>
      <c r="M137" s="54"/>
      <c r="N137" s="54"/>
      <c r="O137" s="59"/>
      <c r="P137" s="59"/>
      <c r="Q137" s="190"/>
      <c r="R137" s="54"/>
      <c r="S137" s="54"/>
      <c r="T137" s="123"/>
      <c r="U137" s="123"/>
      <c r="V137" s="123"/>
      <c r="W137" s="123"/>
      <c r="X137" s="123"/>
      <c r="Y137" s="149" t="str">
        <f t="shared" ref="Y137:Y200" si="20">IF(ISBLANK(B137),"",IF(ISBLANK($P137),"Enter date in Column P",IF(AND($R137="Yes",$S137="Yes",ISBLANK($T137)),"Enter date in column T",IF(OR(AND(R137="No",NOT(ISBLANK(T137))),AND(R137="Yes",S137="No",NOT(ISBLANK(T137)))),"Do not enter a date in column T",IF(AND(R137="Yes",S137="N/A"),"Answer column S",IF(AND(NOT(ISBLANK(U137)),NOT(ISBLANK(V137))),"Do not enter a date in both column U and V",IF(AND(ISBLANK(U137),ISBLANK(T137),ISBLANK(V137)),"",IF(AND(ISBLANK(T137),ISBLANK(U137),NOT(ISBLANK(V137))),IF(V137-P137&gt;365,"Yes","No"),IF(AND(ISBLANK(T137),NOT(ISBLANK(U137))),IF(U137-P137&gt;365,"Yes","No"),IF(NOT(ISBLANK(T137)),IF(T137-P137&gt;365,"Yes","No")))))))))))</f>
        <v/>
      </c>
      <c r="Z137" s="150" t="str">
        <f t="shared" ref="Z137:Z200" si="21">+IF(Y137="No","Not calculated as the maximum possible term is less than 12 months",IF(OR(AND(NOT(ISBLANK(V137)),OR(NOT(ISBLANK(W137)),NOT(ISBLANK(X137)))),AND(NOT(ISBLANK(W137)),OR(NOT(ISBLANK(V137)),NOT(ISBLANK(X137)))),AND(NOT(ISBLANK(X137)),OR(NOT(ISBLANK(V137)),NOT(ISBLANK(W137))))),"Only enter a date in the appropriate column (V, W, or X).  Cannot enter a date in more than one column (V, W, or X).",IF(NOT(ISBLANK(V137)),V137,IF(NOT(ISBLANK(W137)),W137,IF(NOT(ISBLANK(X137)),X137,"")))))</f>
        <v/>
      </c>
      <c r="AA137" s="151" t="str">
        <f t="shared" ref="AA137:AA200" si="22">+IFERROR(IF(ISBLANK(Z137),"",IF(Z137-P137&gt;365,"Yes","No")),"")</f>
        <v/>
      </c>
      <c r="AB137" s="54"/>
      <c r="AC137" s="54"/>
      <c r="AD137" s="54"/>
      <c r="AE137" s="139"/>
      <c r="AF137" s="149" t="str">
        <f t="shared" si="17"/>
        <v/>
      </c>
      <c r="AG137" s="139"/>
      <c r="AH137" s="149" t="str">
        <f t="shared" si="18"/>
        <v/>
      </c>
      <c r="AI137" s="17"/>
      <c r="AJ137" s="17"/>
      <c r="AK137" s="18"/>
      <c r="AL137" s="44"/>
      <c r="AM137" s="45"/>
      <c r="AN137" s="19"/>
      <c r="AO137" s="54"/>
      <c r="AP137" s="121"/>
    </row>
    <row r="138" spans="1:42" ht="83.1" customHeight="1" x14ac:dyDescent="0.2">
      <c r="A138" s="152">
        <v>132</v>
      </c>
      <c r="B138" s="43"/>
      <c r="C138" s="43"/>
      <c r="D138" s="391" t="str">
        <f t="shared" si="19"/>
        <v/>
      </c>
      <c r="E138" s="148"/>
      <c r="F138" s="164"/>
      <c r="G138" s="54"/>
      <c r="H138" s="148"/>
      <c r="I138" s="54"/>
      <c r="J138" s="54"/>
      <c r="K138" s="164"/>
      <c r="L138" s="54"/>
      <c r="M138" s="54"/>
      <c r="N138" s="54"/>
      <c r="O138" s="59"/>
      <c r="P138" s="59"/>
      <c r="Q138" s="190"/>
      <c r="R138" s="54"/>
      <c r="S138" s="54"/>
      <c r="T138" s="123"/>
      <c r="U138" s="123"/>
      <c r="V138" s="123"/>
      <c r="W138" s="123"/>
      <c r="X138" s="123"/>
      <c r="Y138" s="149" t="str">
        <f t="shared" si="20"/>
        <v/>
      </c>
      <c r="Z138" s="150" t="str">
        <f t="shared" si="21"/>
        <v/>
      </c>
      <c r="AA138" s="151" t="str">
        <f t="shared" si="22"/>
        <v/>
      </c>
      <c r="AB138" s="54"/>
      <c r="AC138" s="54"/>
      <c r="AD138" s="54"/>
      <c r="AE138" s="139"/>
      <c r="AF138" s="149" t="str">
        <f t="shared" ref="AF138:AF201" si="23">+IF(ISBLANK(AE138),"",IF(AE138&gt;=100000,"Yes","No"))</f>
        <v/>
      </c>
      <c r="AG138" s="139"/>
      <c r="AH138" s="149" t="str">
        <f t="shared" ref="AH138:AH201" si="24">+IF(ISBLANK(AG138),"",IF(AG138&gt;=100000,"Yes","No"))</f>
        <v/>
      </c>
      <c r="AI138" s="17"/>
      <c r="AJ138" s="17"/>
      <c r="AK138" s="18"/>
      <c r="AL138" s="44"/>
      <c r="AM138" s="45"/>
      <c r="AN138" s="19"/>
      <c r="AO138" s="54"/>
      <c r="AP138" s="121"/>
    </row>
    <row r="139" spans="1:42" ht="83.1" customHeight="1" x14ac:dyDescent="0.2">
      <c r="A139" s="152">
        <v>133</v>
      </c>
      <c r="B139" s="43"/>
      <c r="C139" s="43"/>
      <c r="D139" s="391" t="str">
        <f t="shared" si="19"/>
        <v/>
      </c>
      <c r="E139" s="148"/>
      <c r="F139" s="164"/>
      <c r="G139" s="54"/>
      <c r="H139" s="148"/>
      <c r="I139" s="54"/>
      <c r="J139" s="54"/>
      <c r="K139" s="164"/>
      <c r="L139" s="54"/>
      <c r="M139" s="54"/>
      <c r="N139" s="54"/>
      <c r="O139" s="59"/>
      <c r="P139" s="59"/>
      <c r="Q139" s="190"/>
      <c r="R139" s="54"/>
      <c r="S139" s="54"/>
      <c r="T139" s="123"/>
      <c r="U139" s="123"/>
      <c r="V139" s="123"/>
      <c r="W139" s="123"/>
      <c r="X139" s="123"/>
      <c r="Y139" s="149" t="str">
        <f t="shared" si="20"/>
        <v/>
      </c>
      <c r="Z139" s="150" t="str">
        <f t="shared" si="21"/>
        <v/>
      </c>
      <c r="AA139" s="151" t="str">
        <f t="shared" si="22"/>
        <v/>
      </c>
      <c r="AB139" s="54"/>
      <c r="AC139" s="54"/>
      <c r="AD139" s="54"/>
      <c r="AE139" s="139"/>
      <c r="AF139" s="149" t="str">
        <f t="shared" si="23"/>
        <v/>
      </c>
      <c r="AG139" s="139"/>
      <c r="AH139" s="149" t="str">
        <f t="shared" si="24"/>
        <v/>
      </c>
      <c r="AI139" s="17"/>
      <c r="AJ139" s="17"/>
      <c r="AK139" s="18"/>
      <c r="AL139" s="44"/>
      <c r="AM139" s="45"/>
      <c r="AN139" s="19"/>
      <c r="AO139" s="54"/>
      <c r="AP139" s="121"/>
    </row>
    <row r="140" spans="1:42" ht="83.1" customHeight="1" x14ac:dyDescent="0.2">
      <c r="A140" s="152">
        <v>134</v>
      </c>
      <c r="B140" s="43"/>
      <c r="C140" s="43"/>
      <c r="D140" s="391" t="str">
        <f t="shared" si="19"/>
        <v/>
      </c>
      <c r="E140" s="148"/>
      <c r="F140" s="164"/>
      <c r="G140" s="54"/>
      <c r="H140" s="148"/>
      <c r="I140" s="54"/>
      <c r="J140" s="54"/>
      <c r="K140" s="164"/>
      <c r="L140" s="54"/>
      <c r="M140" s="54"/>
      <c r="N140" s="54"/>
      <c r="O140" s="59"/>
      <c r="P140" s="59"/>
      <c r="Q140" s="190"/>
      <c r="R140" s="54"/>
      <c r="S140" s="54"/>
      <c r="T140" s="123"/>
      <c r="U140" s="123"/>
      <c r="V140" s="123"/>
      <c r="W140" s="123"/>
      <c r="X140" s="123"/>
      <c r="Y140" s="149" t="str">
        <f t="shared" si="20"/>
        <v/>
      </c>
      <c r="Z140" s="150" t="str">
        <f t="shared" si="21"/>
        <v/>
      </c>
      <c r="AA140" s="151" t="str">
        <f t="shared" si="22"/>
        <v/>
      </c>
      <c r="AB140" s="54"/>
      <c r="AC140" s="54"/>
      <c r="AD140" s="54"/>
      <c r="AE140" s="139"/>
      <c r="AF140" s="149" t="str">
        <f t="shared" si="23"/>
        <v/>
      </c>
      <c r="AG140" s="139"/>
      <c r="AH140" s="149" t="str">
        <f t="shared" si="24"/>
        <v/>
      </c>
      <c r="AI140" s="17"/>
      <c r="AJ140" s="17"/>
      <c r="AK140" s="18"/>
      <c r="AL140" s="44"/>
      <c r="AM140" s="45"/>
      <c r="AN140" s="19"/>
      <c r="AO140" s="54"/>
      <c r="AP140" s="121"/>
    </row>
    <row r="141" spans="1:42" ht="83.1" customHeight="1" x14ac:dyDescent="0.2">
      <c r="A141" s="152">
        <v>135</v>
      </c>
      <c r="B141" s="43"/>
      <c r="C141" s="43"/>
      <c r="D141" s="391" t="str">
        <f t="shared" si="19"/>
        <v/>
      </c>
      <c r="E141" s="148"/>
      <c r="F141" s="164"/>
      <c r="G141" s="54"/>
      <c r="H141" s="148"/>
      <c r="I141" s="54"/>
      <c r="J141" s="54"/>
      <c r="K141" s="164"/>
      <c r="L141" s="54"/>
      <c r="M141" s="54"/>
      <c r="N141" s="54"/>
      <c r="O141" s="59"/>
      <c r="P141" s="59"/>
      <c r="Q141" s="190"/>
      <c r="R141" s="54"/>
      <c r="S141" s="54"/>
      <c r="T141" s="123"/>
      <c r="U141" s="123"/>
      <c r="V141" s="123"/>
      <c r="W141" s="123"/>
      <c r="X141" s="123"/>
      <c r="Y141" s="149" t="str">
        <f t="shared" si="20"/>
        <v/>
      </c>
      <c r="Z141" s="150" t="str">
        <f t="shared" si="21"/>
        <v/>
      </c>
      <c r="AA141" s="151" t="str">
        <f t="shared" si="22"/>
        <v/>
      </c>
      <c r="AB141" s="54"/>
      <c r="AC141" s="54"/>
      <c r="AD141" s="54"/>
      <c r="AE141" s="139"/>
      <c r="AF141" s="149" t="str">
        <f t="shared" si="23"/>
        <v/>
      </c>
      <c r="AG141" s="139"/>
      <c r="AH141" s="149" t="str">
        <f t="shared" si="24"/>
        <v/>
      </c>
      <c r="AI141" s="17"/>
      <c r="AJ141" s="17"/>
      <c r="AK141" s="18"/>
      <c r="AL141" s="44"/>
      <c r="AM141" s="45"/>
      <c r="AN141" s="19"/>
      <c r="AO141" s="54"/>
      <c r="AP141" s="121"/>
    </row>
    <row r="142" spans="1:42" ht="83.1" customHeight="1" x14ac:dyDescent="0.2">
      <c r="A142" s="152">
        <v>136</v>
      </c>
      <c r="B142" s="43"/>
      <c r="C142" s="43"/>
      <c r="D142" s="391" t="str">
        <f t="shared" si="19"/>
        <v/>
      </c>
      <c r="E142" s="148"/>
      <c r="F142" s="164"/>
      <c r="G142" s="54"/>
      <c r="H142" s="148"/>
      <c r="I142" s="54"/>
      <c r="J142" s="54"/>
      <c r="K142" s="164"/>
      <c r="L142" s="54"/>
      <c r="M142" s="54"/>
      <c r="N142" s="54"/>
      <c r="O142" s="59"/>
      <c r="P142" s="59"/>
      <c r="Q142" s="190"/>
      <c r="R142" s="54"/>
      <c r="S142" s="54"/>
      <c r="T142" s="123"/>
      <c r="U142" s="123"/>
      <c r="V142" s="123"/>
      <c r="W142" s="123"/>
      <c r="X142" s="123"/>
      <c r="Y142" s="149" t="str">
        <f t="shared" si="20"/>
        <v/>
      </c>
      <c r="Z142" s="150" t="str">
        <f t="shared" si="21"/>
        <v/>
      </c>
      <c r="AA142" s="151" t="str">
        <f t="shared" si="22"/>
        <v/>
      </c>
      <c r="AB142" s="54"/>
      <c r="AC142" s="54"/>
      <c r="AD142" s="54"/>
      <c r="AE142" s="139"/>
      <c r="AF142" s="149" t="str">
        <f t="shared" si="23"/>
        <v/>
      </c>
      <c r="AG142" s="139"/>
      <c r="AH142" s="149" t="str">
        <f t="shared" si="24"/>
        <v/>
      </c>
      <c r="AI142" s="17"/>
      <c r="AJ142" s="17"/>
      <c r="AK142" s="18"/>
      <c r="AL142" s="44"/>
      <c r="AM142" s="45"/>
      <c r="AN142" s="19"/>
      <c r="AO142" s="54"/>
      <c r="AP142" s="121"/>
    </row>
    <row r="143" spans="1:42" ht="83.1" customHeight="1" x14ac:dyDescent="0.2">
      <c r="A143" s="152">
        <v>137</v>
      </c>
      <c r="B143" s="43"/>
      <c r="C143" s="43"/>
      <c r="D143" s="391" t="str">
        <f t="shared" si="19"/>
        <v/>
      </c>
      <c r="E143" s="148"/>
      <c r="F143" s="164"/>
      <c r="G143" s="54"/>
      <c r="H143" s="148"/>
      <c r="I143" s="54"/>
      <c r="J143" s="54"/>
      <c r="K143" s="164"/>
      <c r="L143" s="54"/>
      <c r="M143" s="54"/>
      <c r="N143" s="54"/>
      <c r="O143" s="59"/>
      <c r="P143" s="59"/>
      <c r="Q143" s="190"/>
      <c r="R143" s="54"/>
      <c r="S143" s="54"/>
      <c r="T143" s="123"/>
      <c r="U143" s="123"/>
      <c r="V143" s="123"/>
      <c r="W143" s="123"/>
      <c r="X143" s="123"/>
      <c r="Y143" s="149" t="str">
        <f t="shared" si="20"/>
        <v/>
      </c>
      <c r="Z143" s="150" t="str">
        <f t="shared" si="21"/>
        <v/>
      </c>
      <c r="AA143" s="151" t="str">
        <f t="shared" si="22"/>
        <v/>
      </c>
      <c r="AB143" s="54"/>
      <c r="AC143" s="54"/>
      <c r="AD143" s="54"/>
      <c r="AE143" s="139"/>
      <c r="AF143" s="149" t="str">
        <f t="shared" si="23"/>
        <v/>
      </c>
      <c r="AG143" s="139"/>
      <c r="AH143" s="149" t="str">
        <f t="shared" si="24"/>
        <v/>
      </c>
      <c r="AI143" s="17"/>
      <c r="AJ143" s="17"/>
      <c r="AK143" s="18"/>
      <c r="AL143" s="44"/>
      <c r="AM143" s="45"/>
      <c r="AN143" s="19"/>
      <c r="AO143" s="54"/>
      <c r="AP143" s="121"/>
    </row>
    <row r="144" spans="1:42" ht="83.1" customHeight="1" x14ac:dyDescent="0.2">
      <c r="A144" s="152">
        <v>138</v>
      </c>
      <c r="B144" s="43"/>
      <c r="C144" s="43"/>
      <c r="D144" s="391" t="str">
        <f t="shared" si="19"/>
        <v/>
      </c>
      <c r="E144" s="148"/>
      <c r="F144" s="164"/>
      <c r="G144" s="54"/>
      <c r="H144" s="148"/>
      <c r="I144" s="54"/>
      <c r="J144" s="54"/>
      <c r="K144" s="164"/>
      <c r="L144" s="54"/>
      <c r="M144" s="54"/>
      <c r="N144" s="54"/>
      <c r="O144" s="59"/>
      <c r="P144" s="59"/>
      <c r="Q144" s="190"/>
      <c r="R144" s="54"/>
      <c r="S144" s="54"/>
      <c r="T144" s="123"/>
      <c r="U144" s="123"/>
      <c r="V144" s="123"/>
      <c r="W144" s="123"/>
      <c r="X144" s="123"/>
      <c r="Y144" s="149" t="str">
        <f t="shared" si="20"/>
        <v/>
      </c>
      <c r="Z144" s="150" t="str">
        <f t="shared" si="21"/>
        <v/>
      </c>
      <c r="AA144" s="151" t="str">
        <f t="shared" si="22"/>
        <v/>
      </c>
      <c r="AB144" s="54"/>
      <c r="AC144" s="54"/>
      <c r="AD144" s="54"/>
      <c r="AE144" s="139"/>
      <c r="AF144" s="149" t="str">
        <f t="shared" si="23"/>
        <v/>
      </c>
      <c r="AG144" s="139"/>
      <c r="AH144" s="149" t="str">
        <f t="shared" si="24"/>
        <v/>
      </c>
      <c r="AI144" s="17"/>
      <c r="AJ144" s="17"/>
      <c r="AK144" s="18"/>
      <c r="AL144" s="44"/>
      <c r="AM144" s="45"/>
      <c r="AN144" s="19"/>
      <c r="AO144" s="54"/>
      <c r="AP144" s="121"/>
    </row>
    <row r="145" spans="1:42" ht="83.1" customHeight="1" x14ac:dyDescent="0.2">
      <c r="A145" s="152">
        <v>139</v>
      </c>
      <c r="B145" s="43"/>
      <c r="C145" s="43"/>
      <c r="D145" s="391" t="str">
        <f t="shared" si="19"/>
        <v/>
      </c>
      <c r="E145" s="148"/>
      <c r="F145" s="164"/>
      <c r="G145" s="54"/>
      <c r="H145" s="148"/>
      <c r="I145" s="54"/>
      <c r="J145" s="54"/>
      <c r="K145" s="164"/>
      <c r="L145" s="54"/>
      <c r="M145" s="54"/>
      <c r="N145" s="54"/>
      <c r="O145" s="59"/>
      <c r="P145" s="59"/>
      <c r="Q145" s="190"/>
      <c r="R145" s="54"/>
      <c r="S145" s="54"/>
      <c r="T145" s="123"/>
      <c r="U145" s="123"/>
      <c r="V145" s="123"/>
      <c r="W145" s="123"/>
      <c r="X145" s="123"/>
      <c r="Y145" s="149" t="str">
        <f t="shared" si="20"/>
        <v/>
      </c>
      <c r="Z145" s="150" t="str">
        <f t="shared" si="21"/>
        <v/>
      </c>
      <c r="AA145" s="151" t="str">
        <f t="shared" si="22"/>
        <v/>
      </c>
      <c r="AB145" s="54"/>
      <c r="AC145" s="54"/>
      <c r="AD145" s="54"/>
      <c r="AE145" s="139"/>
      <c r="AF145" s="149" t="str">
        <f t="shared" si="23"/>
        <v/>
      </c>
      <c r="AG145" s="139"/>
      <c r="AH145" s="149" t="str">
        <f t="shared" si="24"/>
        <v/>
      </c>
      <c r="AI145" s="17"/>
      <c r="AJ145" s="17"/>
      <c r="AK145" s="18"/>
      <c r="AL145" s="44"/>
      <c r="AM145" s="45"/>
      <c r="AN145" s="19"/>
      <c r="AO145" s="54"/>
      <c r="AP145" s="121"/>
    </row>
    <row r="146" spans="1:42" ht="83.1" customHeight="1" x14ac:dyDescent="0.2">
      <c r="A146" s="152">
        <v>140</v>
      </c>
      <c r="B146" s="43"/>
      <c r="C146" s="43"/>
      <c r="D146" s="391" t="str">
        <f t="shared" si="19"/>
        <v/>
      </c>
      <c r="E146" s="148"/>
      <c r="F146" s="164"/>
      <c r="G146" s="54"/>
      <c r="H146" s="148"/>
      <c r="I146" s="54"/>
      <c r="J146" s="54"/>
      <c r="K146" s="164"/>
      <c r="L146" s="54"/>
      <c r="M146" s="54"/>
      <c r="N146" s="54"/>
      <c r="O146" s="59"/>
      <c r="P146" s="59"/>
      <c r="Q146" s="190"/>
      <c r="R146" s="54"/>
      <c r="S146" s="54"/>
      <c r="T146" s="123"/>
      <c r="U146" s="123"/>
      <c r="V146" s="123"/>
      <c r="W146" s="123"/>
      <c r="X146" s="123"/>
      <c r="Y146" s="149" t="str">
        <f t="shared" si="20"/>
        <v/>
      </c>
      <c r="Z146" s="150" t="str">
        <f t="shared" si="21"/>
        <v/>
      </c>
      <c r="AA146" s="151" t="str">
        <f t="shared" si="22"/>
        <v/>
      </c>
      <c r="AB146" s="54"/>
      <c r="AC146" s="54"/>
      <c r="AD146" s="54"/>
      <c r="AE146" s="139"/>
      <c r="AF146" s="149" t="str">
        <f t="shared" si="23"/>
        <v/>
      </c>
      <c r="AG146" s="139"/>
      <c r="AH146" s="149" t="str">
        <f t="shared" si="24"/>
        <v/>
      </c>
      <c r="AI146" s="17"/>
      <c r="AJ146" s="17"/>
      <c r="AK146" s="18"/>
      <c r="AL146" s="44"/>
      <c r="AM146" s="45"/>
      <c r="AN146" s="19"/>
      <c r="AO146" s="54"/>
      <c r="AP146" s="121"/>
    </row>
    <row r="147" spans="1:42" ht="83.1" customHeight="1" x14ac:dyDescent="0.2">
      <c r="A147" s="152">
        <v>141</v>
      </c>
      <c r="B147" s="43"/>
      <c r="C147" s="43"/>
      <c r="D147" s="391" t="str">
        <f t="shared" si="19"/>
        <v/>
      </c>
      <c r="E147" s="148"/>
      <c r="F147" s="164"/>
      <c r="G147" s="54"/>
      <c r="H147" s="148"/>
      <c r="I147" s="54"/>
      <c r="J147" s="54"/>
      <c r="K147" s="164"/>
      <c r="L147" s="54"/>
      <c r="M147" s="54"/>
      <c r="N147" s="54"/>
      <c r="O147" s="59"/>
      <c r="P147" s="59"/>
      <c r="Q147" s="190"/>
      <c r="R147" s="54"/>
      <c r="S147" s="54"/>
      <c r="T147" s="123"/>
      <c r="U147" s="123"/>
      <c r="V147" s="123"/>
      <c r="W147" s="123"/>
      <c r="X147" s="123"/>
      <c r="Y147" s="149" t="str">
        <f t="shared" si="20"/>
        <v/>
      </c>
      <c r="Z147" s="150" t="str">
        <f t="shared" si="21"/>
        <v/>
      </c>
      <c r="AA147" s="151" t="str">
        <f t="shared" si="22"/>
        <v/>
      </c>
      <c r="AB147" s="54"/>
      <c r="AC147" s="54"/>
      <c r="AD147" s="54"/>
      <c r="AE147" s="139"/>
      <c r="AF147" s="149" t="str">
        <f t="shared" si="23"/>
        <v/>
      </c>
      <c r="AG147" s="139"/>
      <c r="AH147" s="149" t="str">
        <f t="shared" si="24"/>
        <v/>
      </c>
      <c r="AI147" s="17"/>
      <c r="AJ147" s="17"/>
      <c r="AK147" s="18"/>
      <c r="AL147" s="44"/>
      <c r="AM147" s="45"/>
      <c r="AN147" s="19"/>
      <c r="AO147" s="54"/>
      <c r="AP147" s="121"/>
    </row>
    <row r="148" spans="1:42" ht="83.1" customHeight="1" x14ac:dyDescent="0.2">
      <c r="A148" s="152">
        <v>142</v>
      </c>
      <c r="B148" s="43"/>
      <c r="C148" s="43"/>
      <c r="D148" s="391" t="str">
        <f t="shared" si="19"/>
        <v/>
      </c>
      <c r="E148" s="148"/>
      <c r="F148" s="164"/>
      <c r="G148" s="54"/>
      <c r="H148" s="148"/>
      <c r="I148" s="54"/>
      <c r="J148" s="54"/>
      <c r="K148" s="164"/>
      <c r="L148" s="54"/>
      <c r="M148" s="54"/>
      <c r="N148" s="54"/>
      <c r="O148" s="59"/>
      <c r="P148" s="59"/>
      <c r="Q148" s="190"/>
      <c r="R148" s="54"/>
      <c r="S148" s="54"/>
      <c r="T148" s="123"/>
      <c r="U148" s="123"/>
      <c r="V148" s="123"/>
      <c r="W148" s="123"/>
      <c r="X148" s="123"/>
      <c r="Y148" s="149" t="str">
        <f t="shared" si="20"/>
        <v/>
      </c>
      <c r="Z148" s="150" t="str">
        <f t="shared" si="21"/>
        <v/>
      </c>
      <c r="AA148" s="151" t="str">
        <f t="shared" si="22"/>
        <v/>
      </c>
      <c r="AB148" s="54"/>
      <c r="AC148" s="54"/>
      <c r="AD148" s="54"/>
      <c r="AE148" s="139"/>
      <c r="AF148" s="149" t="str">
        <f t="shared" si="23"/>
        <v/>
      </c>
      <c r="AG148" s="139"/>
      <c r="AH148" s="149" t="str">
        <f t="shared" si="24"/>
        <v/>
      </c>
      <c r="AI148" s="17"/>
      <c r="AJ148" s="17"/>
      <c r="AK148" s="18"/>
      <c r="AL148" s="44"/>
      <c r="AM148" s="45"/>
      <c r="AN148" s="19"/>
      <c r="AO148" s="54"/>
      <c r="AP148" s="121"/>
    </row>
    <row r="149" spans="1:42" ht="83.1" customHeight="1" x14ac:dyDescent="0.2">
      <c r="A149" s="152">
        <v>143</v>
      </c>
      <c r="B149" s="43"/>
      <c r="C149" s="43"/>
      <c r="D149" s="391" t="str">
        <f t="shared" si="19"/>
        <v/>
      </c>
      <c r="E149" s="148"/>
      <c r="F149" s="164"/>
      <c r="G149" s="54"/>
      <c r="H149" s="148"/>
      <c r="I149" s="54"/>
      <c r="J149" s="54"/>
      <c r="K149" s="164"/>
      <c r="L149" s="54"/>
      <c r="M149" s="54"/>
      <c r="N149" s="54"/>
      <c r="O149" s="59"/>
      <c r="P149" s="59"/>
      <c r="Q149" s="190"/>
      <c r="R149" s="54"/>
      <c r="S149" s="54"/>
      <c r="T149" s="123"/>
      <c r="U149" s="123"/>
      <c r="V149" s="123"/>
      <c r="W149" s="123"/>
      <c r="X149" s="123"/>
      <c r="Y149" s="149" t="str">
        <f t="shared" si="20"/>
        <v/>
      </c>
      <c r="Z149" s="150" t="str">
        <f t="shared" si="21"/>
        <v/>
      </c>
      <c r="AA149" s="151" t="str">
        <f t="shared" si="22"/>
        <v/>
      </c>
      <c r="AB149" s="54"/>
      <c r="AC149" s="54"/>
      <c r="AD149" s="54"/>
      <c r="AE149" s="139"/>
      <c r="AF149" s="149" t="str">
        <f t="shared" si="23"/>
        <v/>
      </c>
      <c r="AG149" s="139"/>
      <c r="AH149" s="149" t="str">
        <f t="shared" si="24"/>
        <v/>
      </c>
      <c r="AI149" s="17"/>
      <c r="AJ149" s="17"/>
      <c r="AK149" s="18"/>
      <c r="AL149" s="44"/>
      <c r="AM149" s="45"/>
      <c r="AN149" s="19"/>
      <c r="AO149" s="54"/>
      <c r="AP149" s="121"/>
    </row>
    <row r="150" spans="1:42" ht="83.1" customHeight="1" x14ac:dyDescent="0.2">
      <c r="A150" s="152">
        <v>144</v>
      </c>
      <c r="B150" s="43"/>
      <c r="C150" s="43"/>
      <c r="D150" s="391" t="str">
        <f t="shared" si="19"/>
        <v/>
      </c>
      <c r="E150" s="148"/>
      <c r="F150" s="164"/>
      <c r="G150" s="54"/>
      <c r="H150" s="148"/>
      <c r="I150" s="54"/>
      <c r="J150" s="54"/>
      <c r="K150" s="164"/>
      <c r="L150" s="54"/>
      <c r="M150" s="54"/>
      <c r="N150" s="54"/>
      <c r="O150" s="59"/>
      <c r="P150" s="59"/>
      <c r="Q150" s="190"/>
      <c r="R150" s="54"/>
      <c r="S150" s="54"/>
      <c r="T150" s="123"/>
      <c r="U150" s="123"/>
      <c r="V150" s="123"/>
      <c r="W150" s="123"/>
      <c r="X150" s="123"/>
      <c r="Y150" s="149" t="str">
        <f t="shared" si="20"/>
        <v/>
      </c>
      <c r="Z150" s="150" t="str">
        <f t="shared" si="21"/>
        <v/>
      </c>
      <c r="AA150" s="151" t="str">
        <f t="shared" si="22"/>
        <v/>
      </c>
      <c r="AB150" s="54"/>
      <c r="AC150" s="54"/>
      <c r="AD150" s="54"/>
      <c r="AE150" s="139"/>
      <c r="AF150" s="149" t="str">
        <f t="shared" si="23"/>
        <v/>
      </c>
      <c r="AG150" s="139"/>
      <c r="AH150" s="149" t="str">
        <f t="shared" si="24"/>
        <v/>
      </c>
      <c r="AI150" s="17"/>
      <c r="AJ150" s="17"/>
      <c r="AK150" s="18"/>
      <c r="AL150" s="44"/>
      <c r="AM150" s="45"/>
      <c r="AN150" s="19"/>
      <c r="AO150" s="54"/>
      <c r="AP150" s="121"/>
    </row>
    <row r="151" spans="1:42" ht="83.1" customHeight="1" x14ac:dyDescent="0.2">
      <c r="A151" s="152">
        <v>145</v>
      </c>
      <c r="B151" s="43"/>
      <c r="C151" s="43"/>
      <c r="D151" s="391" t="str">
        <f t="shared" si="19"/>
        <v/>
      </c>
      <c r="E151" s="148"/>
      <c r="F151" s="164"/>
      <c r="G151" s="54"/>
      <c r="H151" s="148"/>
      <c r="I151" s="54"/>
      <c r="J151" s="54"/>
      <c r="K151" s="164"/>
      <c r="L151" s="54"/>
      <c r="M151" s="54"/>
      <c r="N151" s="54"/>
      <c r="O151" s="59"/>
      <c r="P151" s="59"/>
      <c r="Q151" s="190"/>
      <c r="R151" s="54"/>
      <c r="S151" s="54"/>
      <c r="T151" s="123"/>
      <c r="U151" s="123"/>
      <c r="V151" s="123"/>
      <c r="W151" s="123"/>
      <c r="X151" s="123"/>
      <c r="Y151" s="149" t="str">
        <f t="shared" si="20"/>
        <v/>
      </c>
      <c r="Z151" s="150" t="str">
        <f t="shared" si="21"/>
        <v/>
      </c>
      <c r="AA151" s="151" t="str">
        <f t="shared" si="22"/>
        <v/>
      </c>
      <c r="AB151" s="54"/>
      <c r="AC151" s="54"/>
      <c r="AD151" s="54"/>
      <c r="AE151" s="139"/>
      <c r="AF151" s="149" t="str">
        <f t="shared" si="23"/>
        <v/>
      </c>
      <c r="AG151" s="139"/>
      <c r="AH151" s="149" t="str">
        <f t="shared" si="24"/>
        <v/>
      </c>
      <c r="AI151" s="17"/>
      <c r="AJ151" s="17"/>
      <c r="AK151" s="18"/>
      <c r="AL151" s="44"/>
      <c r="AM151" s="45"/>
      <c r="AN151" s="19"/>
      <c r="AO151" s="54"/>
      <c r="AP151" s="121"/>
    </row>
    <row r="152" spans="1:42" ht="83.1" customHeight="1" x14ac:dyDescent="0.2">
      <c r="A152" s="152">
        <v>146</v>
      </c>
      <c r="B152" s="43"/>
      <c r="C152" s="43"/>
      <c r="D152" s="391" t="str">
        <f t="shared" si="19"/>
        <v/>
      </c>
      <c r="E152" s="148"/>
      <c r="F152" s="164"/>
      <c r="G152" s="54"/>
      <c r="H152" s="148"/>
      <c r="I152" s="54"/>
      <c r="J152" s="54"/>
      <c r="K152" s="164"/>
      <c r="L152" s="54"/>
      <c r="M152" s="54"/>
      <c r="N152" s="54"/>
      <c r="O152" s="59"/>
      <c r="P152" s="59"/>
      <c r="Q152" s="190"/>
      <c r="R152" s="54"/>
      <c r="S152" s="54"/>
      <c r="T152" s="123"/>
      <c r="U152" s="123"/>
      <c r="V152" s="123"/>
      <c r="W152" s="123"/>
      <c r="X152" s="123"/>
      <c r="Y152" s="149" t="str">
        <f t="shared" si="20"/>
        <v/>
      </c>
      <c r="Z152" s="150" t="str">
        <f t="shared" si="21"/>
        <v/>
      </c>
      <c r="AA152" s="151" t="str">
        <f t="shared" si="22"/>
        <v/>
      </c>
      <c r="AB152" s="54"/>
      <c r="AC152" s="54"/>
      <c r="AD152" s="54"/>
      <c r="AE152" s="139"/>
      <c r="AF152" s="149" t="str">
        <f t="shared" si="23"/>
        <v/>
      </c>
      <c r="AG152" s="139"/>
      <c r="AH152" s="149" t="str">
        <f t="shared" si="24"/>
        <v/>
      </c>
      <c r="AI152" s="17"/>
      <c r="AJ152" s="17"/>
      <c r="AK152" s="18"/>
      <c r="AL152" s="44"/>
      <c r="AM152" s="45"/>
      <c r="AN152" s="19"/>
      <c r="AO152" s="54"/>
      <c r="AP152" s="121"/>
    </row>
    <row r="153" spans="1:42" ht="83.1" customHeight="1" x14ac:dyDescent="0.2">
      <c r="A153" s="152">
        <v>147</v>
      </c>
      <c r="B153" s="43"/>
      <c r="C153" s="43"/>
      <c r="D153" s="391" t="str">
        <f t="shared" si="19"/>
        <v/>
      </c>
      <c r="E153" s="148"/>
      <c r="F153" s="164"/>
      <c r="G153" s="54"/>
      <c r="H153" s="148"/>
      <c r="I153" s="54"/>
      <c r="J153" s="54"/>
      <c r="K153" s="164"/>
      <c r="L153" s="54"/>
      <c r="M153" s="54"/>
      <c r="N153" s="54"/>
      <c r="O153" s="59"/>
      <c r="P153" s="59"/>
      <c r="Q153" s="190"/>
      <c r="R153" s="54"/>
      <c r="S153" s="54"/>
      <c r="T153" s="123"/>
      <c r="U153" s="123"/>
      <c r="V153" s="123"/>
      <c r="W153" s="123"/>
      <c r="X153" s="123"/>
      <c r="Y153" s="149" t="str">
        <f t="shared" si="20"/>
        <v/>
      </c>
      <c r="Z153" s="150" t="str">
        <f t="shared" si="21"/>
        <v/>
      </c>
      <c r="AA153" s="151" t="str">
        <f t="shared" si="22"/>
        <v/>
      </c>
      <c r="AB153" s="54"/>
      <c r="AC153" s="54"/>
      <c r="AD153" s="54"/>
      <c r="AE153" s="139"/>
      <c r="AF153" s="149" t="str">
        <f t="shared" si="23"/>
        <v/>
      </c>
      <c r="AG153" s="139"/>
      <c r="AH153" s="149" t="str">
        <f t="shared" si="24"/>
        <v/>
      </c>
      <c r="AI153" s="17"/>
      <c r="AJ153" s="17"/>
      <c r="AK153" s="18"/>
      <c r="AL153" s="44"/>
      <c r="AM153" s="45"/>
      <c r="AN153" s="19"/>
      <c r="AO153" s="54"/>
      <c r="AP153" s="121"/>
    </row>
    <row r="154" spans="1:42" ht="83.1" customHeight="1" x14ac:dyDescent="0.2">
      <c r="A154" s="152">
        <v>148</v>
      </c>
      <c r="B154" s="43"/>
      <c r="C154" s="43"/>
      <c r="D154" s="391" t="str">
        <f t="shared" si="19"/>
        <v/>
      </c>
      <c r="E154" s="148"/>
      <c r="F154" s="164"/>
      <c r="G154" s="54"/>
      <c r="H154" s="148"/>
      <c r="I154" s="54"/>
      <c r="J154" s="54"/>
      <c r="K154" s="164"/>
      <c r="L154" s="54"/>
      <c r="M154" s="54"/>
      <c r="N154" s="54"/>
      <c r="O154" s="59"/>
      <c r="P154" s="59"/>
      <c r="Q154" s="190"/>
      <c r="R154" s="54"/>
      <c r="S154" s="54"/>
      <c r="T154" s="123"/>
      <c r="U154" s="123"/>
      <c r="V154" s="123"/>
      <c r="W154" s="123"/>
      <c r="X154" s="123"/>
      <c r="Y154" s="149" t="str">
        <f t="shared" si="20"/>
        <v/>
      </c>
      <c r="Z154" s="150" t="str">
        <f t="shared" si="21"/>
        <v/>
      </c>
      <c r="AA154" s="151" t="str">
        <f t="shared" si="22"/>
        <v/>
      </c>
      <c r="AB154" s="54"/>
      <c r="AC154" s="54"/>
      <c r="AD154" s="54"/>
      <c r="AE154" s="139"/>
      <c r="AF154" s="149" t="str">
        <f t="shared" si="23"/>
        <v/>
      </c>
      <c r="AG154" s="139"/>
      <c r="AH154" s="149" t="str">
        <f t="shared" si="24"/>
        <v/>
      </c>
      <c r="AI154" s="17"/>
      <c r="AJ154" s="17"/>
      <c r="AK154" s="18"/>
      <c r="AL154" s="44"/>
      <c r="AM154" s="45"/>
      <c r="AN154" s="19"/>
      <c r="AO154" s="54"/>
      <c r="AP154" s="121"/>
    </row>
    <row r="155" spans="1:42" ht="83.1" customHeight="1" x14ac:dyDescent="0.2">
      <c r="A155" s="152">
        <v>149</v>
      </c>
      <c r="B155" s="43"/>
      <c r="C155" s="43"/>
      <c r="D155" s="391" t="str">
        <f t="shared" si="19"/>
        <v/>
      </c>
      <c r="E155" s="148"/>
      <c r="F155" s="164"/>
      <c r="G155" s="54"/>
      <c r="H155" s="148"/>
      <c r="I155" s="54"/>
      <c r="J155" s="54"/>
      <c r="K155" s="164"/>
      <c r="L155" s="54"/>
      <c r="M155" s="54"/>
      <c r="N155" s="54"/>
      <c r="O155" s="59"/>
      <c r="P155" s="59"/>
      <c r="Q155" s="190"/>
      <c r="R155" s="54"/>
      <c r="S155" s="54"/>
      <c r="T155" s="123"/>
      <c r="U155" s="123"/>
      <c r="V155" s="123"/>
      <c r="W155" s="123"/>
      <c r="X155" s="123"/>
      <c r="Y155" s="149" t="str">
        <f t="shared" si="20"/>
        <v/>
      </c>
      <c r="Z155" s="150" t="str">
        <f t="shared" si="21"/>
        <v/>
      </c>
      <c r="AA155" s="151" t="str">
        <f t="shared" si="22"/>
        <v/>
      </c>
      <c r="AB155" s="54"/>
      <c r="AC155" s="54"/>
      <c r="AD155" s="54"/>
      <c r="AE155" s="139"/>
      <c r="AF155" s="149" t="str">
        <f t="shared" si="23"/>
        <v/>
      </c>
      <c r="AG155" s="139"/>
      <c r="AH155" s="149" t="str">
        <f t="shared" si="24"/>
        <v/>
      </c>
      <c r="AI155" s="17"/>
      <c r="AJ155" s="17"/>
      <c r="AK155" s="18"/>
      <c r="AL155" s="44"/>
      <c r="AM155" s="45"/>
      <c r="AN155" s="19"/>
      <c r="AO155" s="54"/>
      <c r="AP155" s="121"/>
    </row>
    <row r="156" spans="1:42" ht="83.1" customHeight="1" x14ac:dyDescent="0.2">
      <c r="A156" s="152">
        <v>150</v>
      </c>
      <c r="B156" s="43"/>
      <c r="C156" s="43"/>
      <c r="D156" s="391" t="str">
        <f t="shared" si="19"/>
        <v/>
      </c>
      <c r="E156" s="148"/>
      <c r="F156" s="164"/>
      <c r="G156" s="54"/>
      <c r="H156" s="148"/>
      <c r="I156" s="54"/>
      <c r="J156" s="54"/>
      <c r="K156" s="164"/>
      <c r="L156" s="54"/>
      <c r="M156" s="54"/>
      <c r="N156" s="54"/>
      <c r="O156" s="59"/>
      <c r="P156" s="59"/>
      <c r="Q156" s="190"/>
      <c r="R156" s="54"/>
      <c r="S156" s="54"/>
      <c r="T156" s="123"/>
      <c r="U156" s="123"/>
      <c r="V156" s="123"/>
      <c r="W156" s="123"/>
      <c r="X156" s="123"/>
      <c r="Y156" s="149" t="str">
        <f t="shared" si="20"/>
        <v/>
      </c>
      <c r="Z156" s="150" t="str">
        <f t="shared" si="21"/>
        <v/>
      </c>
      <c r="AA156" s="151" t="str">
        <f t="shared" si="22"/>
        <v/>
      </c>
      <c r="AB156" s="54"/>
      <c r="AC156" s="54"/>
      <c r="AD156" s="54"/>
      <c r="AE156" s="139"/>
      <c r="AF156" s="149" t="str">
        <f t="shared" si="23"/>
        <v/>
      </c>
      <c r="AG156" s="139"/>
      <c r="AH156" s="149" t="str">
        <f t="shared" si="24"/>
        <v/>
      </c>
      <c r="AI156" s="17"/>
      <c r="AJ156" s="17"/>
      <c r="AK156" s="18"/>
      <c r="AL156" s="44"/>
      <c r="AM156" s="45"/>
      <c r="AN156" s="19"/>
      <c r="AO156" s="54"/>
      <c r="AP156" s="121"/>
    </row>
    <row r="157" spans="1:42" ht="83.1" customHeight="1" x14ac:dyDescent="0.2">
      <c r="A157" s="152">
        <v>151</v>
      </c>
      <c r="B157" s="43"/>
      <c r="C157" s="43"/>
      <c r="D157" s="391" t="str">
        <f t="shared" si="19"/>
        <v/>
      </c>
      <c r="E157" s="148"/>
      <c r="F157" s="164"/>
      <c r="G157" s="54"/>
      <c r="H157" s="148"/>
      <c r="I157" s="54"/>
      <c r="J157" s="54"/>
      <c r="K157" s="164"/>
      <c r="L157" s="54"/>
      <c r="M157" s="54"/>
      <c r="N157" s="54"/>
      <c r="O157" s="59"/>
      <c r="P157" s="59"/>
      <c r="Q157" s="190"/>
      <c r="R157" s="54"/>
      <c r="S157" s="54"/>
      <c r="T157" s="123"/>
      <c r="U157" s="123"/>
      <c r="V157" s="123"/>
      <c r="W157" s="123"/>
      <c r="X157" s="123"/>
      <c r="Y157" s="149" t="str">
        <f t="shared" si="20"/>
        <v/>
      </c>
      <c r="Z157" s="150" t="str">
        <f t="shared" si="21"/>
        <v/>
      </c>
      <c r="AA157" s="151" t="str">
        <f t="shared" si="22"/>
        <v/>
      </c>
      <c r="AB157" s="54"/>
      <c r="AC157" s="54"/>
      <c r="AD157" s="54"/>
      <c r="AE157" s="139"/>
      <c r="AF157" s="149" t="str">
        <f t="shared" si="23"/>
        <v/>
      </c>
      <c r="AG157" s="139"/>
      <c r="AH157" s="149" t="str">
        <f t="shared" si="24"/>
        <v/>
      </c>
      <c r="AI157" s="17"/>
      <c r="AJ157" s="17"/>
      <c r="AK157" s="18"/>
      <c r="AL157" s="44"/>
      <c r="AM157" s="45"/>
      <c r="AN157" s="19"/>
      <c r="AO157" s="54"/>
      <c r="AP157" s="121"/>
    </row>
    <row r="158" spans="1:42" ht="83.1" customHeight="1" x14ac:dyDescent="0.2">
      <c r="A158" s="152">
        <v>152</v>
      </c>
      <c r="B158" s="43"/>
      <c r="C158" s="43"/>
      <c r="D158" s="391" t="str">
        <f t="shared" si="19"/>
        <v/>
      </c>
      <c r="E158" s="148"/>
      <c r="F158" s="164"/>
      <c r="G158" s="54"/>
      <c r="H158" s="148"/>
      <c r="I158" s="54"/>
      <c r="J158" s="54"/>
      <c r="K158" s="164"/>
      <c r="L158" s="54"/>
      <c r="M158" s="54"/>
      <c r="N158" s="54"/>
      <c r="O158" s="59"/>
      <c r="P158" s="59"/>
      <c r="Q158" s="190"/>
      <c r="R158" s="54"/>
      <c r="S158" s="54"/>
      <c r="T158" s="123"/>
      <c r="U158" s="123"/>
      <c r="V158" s="123"/>
      <c r="W158" s="123"/>
      <c r="X158" s="123"/>
      <c r="Y158" s="149" t="str">
        <f t="shared" si="20"/>
        <v/>
      </c>
      <c r="Z158" s="150" t="str">
        <f t="shared" si="21"/>
        <v/>
      </c>
      <c r="AA158" s="151" t="str">
        <f t="shared" si="22"/>
        <v/>
      </c>
      <c r="AB158" s="54"/>
      <c r="AC158" s="54"/>
      <c r="AD158" s="54"/>
      <c r="AE158" s="139"/>
      <c r="AF158" s="149" t="str">
        <f t="shared" si="23"/>
        <v/>
      </c>
      <c r="AG158" s="139"/>
      <c r="AH158" s="149" t="str">
        <f t="shared" si="24"/>
        <v/>
      </c>
      <c r="AI158" s="17"/>
      <c r="AJ158" s="17"/>
      <c r="AK158" s="18"/>
      <c r="AL158" s="44"/>
      <c r="AM158" s="45"/>
      <c r="AN158" s="19"/>
      <c r="AO158" s="54"/>
      <c r="AP158" s="121"/>
    </row>
    <row r="159" spans="1:42" ht="83.1" customHeight="1" x14ac:dyDescent="0.2">
      <c r="A159" s="152">
        <v>153</v>
      </c>
      <c r="B159" s="43"/>
      <c r="C159" s="43"/>
      <c r="D159" s="391" t="str">
        <f t="shared" si="19"/>
        <v/>
      </c>
      <c r="E159" s="148"/>
      <c r="F159" s="164"/>
      <c r="G159" s="54"/>
      <c r="H159" s="148"/>
      <c r="I159" s="54"/>
      <c r="J159" s="54"/>
      <c r="K159" s="164"/>
      <c r="L159" s="54"/>
      <c r="M159" s="54"/>
      <c r="N159" s="54"/>
      <c r="O159" s="59"/>
      <c r="P159" s="59"/>
      <c r="Q159" s="190"/>
      <c r="R159" s="54"/>
      <c r="S159" s="54"/>
      <c r="T159" s="123"/>
      <c r="U159" s="123"/>
      <c r="V159" s="123"/>
      <c r="W159" s="123"/>
      <c r="X159" s="123"/>
      <c r="Y159" s="149" t="str">
        <f t="shared" si="20"/>
        <v/>
      </c>
      <c r="Z159" s="150" t="str">
        <f t="shared" si="21"/>
        <v/>
      </c>
      <c r="AA159" s="151" t="str">
        <f t="shared" si="22"/>
        <v/>
      </c>
      <c r="AB159" s="54"/>
      <c r="AC159" s="54"/>
      <c r="AD159" s="54"/>
      <c r="AE159" s="139"/>
      <c r="AF159" s="149" t="str">
        <f t="shared" si="23"/>
        <v/>
      </c>
      <c r="AG159" s="139"/>
      <c r="AH159" s="149" t="str">
        <f t="shared" si="24"/>
        <v/>
      </c>
      <c r="AI159" s="17"/>
      <c r="AJ159" s="17"/>
      <c r="AK159" s="18"/>
      <c r="AL159" s="44"/>
      <c r="AM159" s="45"/>
      <c r="AN159" s="19"/>
      <c r="AO159" s="54"/>
      <c r="AP159" s="121"/>
    </row>
    <row r="160" spans="1:42" ht="83.1" customHeight="1" x14ac:dyDescent="0.2">
      <c r="A160" s="152">
        <v>154</v>
      </c>
      <c r="B160" s="43"/>
      <c r="C160" s="43"/>
      <c r="D160" s="391" t="str">
        <f t="shared" si="19"/>
        <v/>
      </c>
      <c r="E160" s="148"/>
      <c r="F160" s="164"/>
      <c r="G160" s="54"/>
      <c r="H160" s="148"/>
      <c r="I160" s="54"/>
      <c r="J160" s="54"/>
      <c r="K160" s="164"/>
      <c r="L160" s="54"/>
      <c r="M160" s="54"/>
      <c r="N160" s="54"/>
      <c r="O160" s="59"/>
      <c r="P160" s="59"/>
      <c r="Q160" s="190"/>
      <c r="R160" s="54"/>
      <c r="S160" s="54"/>
      <c r="T160" s="123"/>
      <c r="U160" s="123"/>
      <c r="V160" s="123"/>
      <c r="W160" s="123"/>
      <c r="X160" s="123"/>
      <c r="Y160" s="149" t="str">
        <f t="shared" si="20"/>
        <v/>
      </c>
      <c r="Z160" s="150" t="str">
        <f t="shared" si="21"/>
        <v/>
      </c>
      <c r="AA160" s="151" t="str">
        <f t="shared" si="22"/>
        <v/>
      </c>
      <c r="AB160" s="54"/>
      <c r="AC160" s="54"/>
      <c r="AD160" s="54"/>
      <c r="AE160" s="139"/>
      <c r="AF160" s="149" t="str">
        <f t="shared" si="23"/>
        <v/>
      </c>
      <c r="AG160" s="139"/>
      <c r="AH160" s="149" t="str">
        <f t="shared" si="24"/>
        <v/>
      </c>
      <c r="AI160" s="17"/>
      <c r="AJ160" s="17"/>
      <c r="AK160" s="18"/>
      <c r="AL160" s="44"/>
      <c r="AM160" s="45"/>
      <c r="AN160" s="19"/>
      <c r="AO160" s="54"/>
      <c r="AP160" s="121"/>
    </row>
    <row r="161" spans="1:42" ht="83.1" customHeight="1" x14ac:dyDescent="0.2">
      <c r="A161" s="152">
        <v>155</v>
      </c>
      <c r="B161" s="43"/>
      <c r="C161" s="43"/>
      <c r="D161" s="391" t="str">
        <f t="shared" si="19"/>
        <v/>
      </c>
      <c r="E161" s="148"/>
      <c r="F161" s="164"/>
      <c r="G161" s="54"/>
      <c r="H161" s="148"/>
      <c r="I161" s="54"/>
      <c r="J161" s="54"/>
      <c r="K161" s="164"/>
      <c r="L161" s="54"/>
      <c r="M161" s="54"/>
      <c r="N161" s="54"/>
      <c r="O161" s="59"/>
      <c r="P161" s="59"/>
      <c r="Q161" s="190"/>
      <c r="R161" s="54"/>
      <c r="S161" s="54"/>
      <c r="T161" s="123"/>
      <c r="U161" s="123"/>
      <c r="V161" s="123"/>
      <c r="W161" s="123"/>
      <c r="X161" s="123"/>
      <c r="Y161" s="149" t="str">
        <f t="shared" si="20"/>
        <v/>
      </c>
      <c r="Z161" s="150" t="str">
        <f t="shared" si="21"/>
        <v/>
      </c>
      <c r="AA161" s="151" t="str">
        <f t="shared" si="22"/>
        <v/>
      </c>
      <c r="AB161" s="54"/>
      <c r="AC161" s="54"/>
      <c r="AD161" s="54"/>
      <c r="AE161" s="139"/>
      <c r="AF161" s="149" t="str">
        <f t="shared" si="23"/>
        <v/>
      </c>
      <c r="AG161" s="139"/>
      <c r="AH161" s="149" t="str">
        <f t="shared" si="24"/>
        <v/>
      </c>
      <c r="AI161" s="17"/>
      <c r="AJ161" s="17"/>
      <c r="AK161" s="18"/>
      <c r="AL161" s="44"/>
      <c r="AM161" s="45"/>
      <c r="AN161" s="19"/>
      <c r="AO161" s="54"/>
      <c r="AP161" s="121"/>
    </row>
    <row r="162" spans="1:42" ht="83.1" customHeight="1" x14ac:dyDescent="0.2">
      <c r="A162" s="152">
        <v>156</v>
      </c>
      <c r="B162" s="43"/>
      <c r="C162" s="43"/>
      <c r="D162" s="391" t="str">
        <f t="shared" si="19"/>
        <v/>
      </c>
      <c r="E162" s="148"/>
      <c r="F162" s="164"/>
      <c r="G162" s="54"/>
      <c r="H162" s="148"/>
      <c r="I162" s="54"/>
      <c r="J162" s="54"/>
      <c r="K162" s="164"/>
      <c r="L162" s="54"/>
      <c r="M162" s="54"/>
      <c r="N162" s="54"/>
      <c r="O162" s="59"/>
      <c r="P162" s="59"/>
      <c r="Q162" s="190"/>
      <c r="R162" s="54"/>
      <c r="S162" s="54"/>
      <c r="T162" s="123"/>
      <c r="U162" s="123"/>
      <c r="V162" s="123"/>
      <c r="W162" s="123"/>
      <c r="X162" s="123"/>
      <c r="Y162" s="149" t="str">
        <f t="shared" si="20"/>
        <v/>
      </c>
      <c r="Z162" s="150" t="str">
        <f t="shared" si="21"/>
        <v/>
      </c>
      <c r="AA162" s="151" t="str">
        <f t="shared" si="22"/>
        <v/>
      </c>
      <c r="AB162" s="54"/>
      <c r="AC162" s="54"/>
      <c r="AD162" s="54"/>
      <c r="AE162" s="139"/>
      <c r="AF162" s="149" t="str">
        <f t="shared" si="23"/>
        <v/>
      </c>
      <c r="AG162" s="139"/>
      <c r="AH162" s="149" t="str">
        <f t="shared" si="24"/>
        <v/>
      </c>
      <c r="AI162" s="17"/>
      <c r="AJ162" s="17"/>
      <c r="AK162" s="18"/>
      <c r="AL162" s="44"/>
      <c r="AM162" s="45"/>
      <c r="AN162" s="19"/>
      <c r="AO162" s="54"/>
      <c r="AP162" s="121"/>
    </row>
    <row r="163" spans="1:42" ht="83.1" customHeight="1" x14ac:dyDescent="0.2">
      <c r="A163" s="152">
        <v>157</v>
      </c>
      <c r="B163" s="43"/>
      <c r="C163" s="43"/>
      <c r="D163" s="391" t="str">
        <f t="shared" si="19"/>
        <v/>
      </c>
      <c r="E163" s="148"/>
      <c r="F163" s="164"/>
      <c r="G163" s="54"/>
      <c r="H163" s="148"/>
      <c r="I163" s="54"/>
      <c r="J163" s="54"/>
      <c r="K163" s="164"/>
      <c r="L163" s="54"/>
      <c r="M163" s="54"/>
      <c r="N163" s="54"/>
      <c r="O163" s="59"/>
      <c r="P163" s="59"/>
      <c r="Q163" s="190"/>
      <c r="R163" s="54"/>
      <c r="S163" s="54"/>
      <c r="T163" s="123"/>
      <c r="U163" s="123"/>
      <c r="V163" s="123"/>
      <c r="W163" s="123"/>
      <c r="X163" s="123"/>
      <c r="Y163" s="149" t="str">
        <f t="shared" si="20"/>
        <v/>
      </c>
      <c r="Z163" s="150" t="str">
        <f t="shared" si="21"/>
        <v/>
      </c>
      <c r="AA163" s="151" t="str">
        <f t="shared" si="22"/>
        <v/>
      </c>
      <c r="AB163" s="54"/>
      <c r="AC163" s="54"/>
      <c r="AD163" s="54"/>
      <c r="AE163" s="139"/>
      <c r="AF163" s="149" t="str">
        <f t="shared" si="23"/>
        <v/>
      </c>
      <c r="AG163" s="139"/>
      <c r="AH163" s="149" t="str">
        <f t="shared" si="24"/>
        <v/>
      </c>
      <c r="AI163" s="17"/>
      <c r="AJ163" s="17"/>
      <c r="AK163" s="18"/>
      <c r="AL163" s="44"/>
      <c r="AM163" s="45"/>
      <c r="AN163" s="19"/>
      <c r="AO163" s="54"/>
      <c r="AP163" s="121"/>
    </row>
    <row r="164" spans="1:42" ht="83.1" customHeight="1" x14ac:dyDescent="0.2">
      <c r="A164" s="152">
        <v>158</v>
      </c>
      <c r="B164" s="43"/>
      <c r="C164" s="43"/>
      <c r="D164" s="391" t="str">
        <f t="shared" si="19"/>
        <v/>
      </c>
      <c r="E164" s="148"/>
      <c r="F164" s="164"/>
      <c r="G164" s="54"/>
      <c r="H164" s="148"/>
      <c r="I164" s="54"/>
      <c r="J164" s="54"/>
      <c r="K164" s="164"/>
      <c r="L164" s="54"/>
      <c r="M164" s="54"/>
      <c r="N164" s="54"/>
      <c r="O164" s="59"/>
      <c r="P164" s="59"/>
      <c r="Q164" s="190"/>
      <c r="R164" s="54"/>
      <c r="S164" s="54"/>
      <c r="T164" s="123"/>
      <c r="U164" s="123"/>
      <c r="V164" s="123"/>
      <c r="W164" s="123"/>
      <c r="X164" s="123"/>
      <c r="Y164" s="149" t="str">
        <f t="shared" si="20"/>
        <v/>
      </c>
      <c r="Z164" s="150" t="str">
        <f t="shared" si="21"/>
        <v/>
      </c>
      <c r="AA164" s="151" t="str">
        <f t="shared" si="22"/>
        <v/>
      </c>
      <c r="AB164" s="54"/>
      <c r="AC164" s="54"/>
      <c r="AD164" s="54"/>
      <c r="AE164" s="139"/>
      <c r="AF164" s="149" t="str">
        <f t="shared" si="23"/>
        <v/>
      </c>
      <c r="AG164" s="139"/>
      <c r="AH164" s="149" t="str">
        <f t="shared" si="24"/>
        <v/>
      </c>
      <c r="AI164" s="17"/>
      <c r="AJ164" s="17"/>
      <c r="AK164" s="18"/>
      <c r="AL164" s="44"/>
      <c r="AM164" s="45"/>
      <c r="AN164" s="19"/>
      <c r="AO164" s="54"/>
      <c r="AP164" s="121"/>
    </row>
    <row r="165" spans="1:42" ht="83.1" customHeight="1" x14ac:dyDescent="0.2">
      <c r="A165" s="152">
        <v>159</v>
      </c>
      <c r="B165" s="43"/>
      <c r="C165" s="43"/>
      <c r="D165" s="391" t="str">
        <f t="shared" si="19"/>
        <v/>
      </c>
      <c r="E165" s="148"/>
      <c r="F165" s="164"/>
      <c r="G165" s="54"/>
      <c r="H165" s="148"/>
      <c r="I165" s="54"/>
      <c r="J165" s="54"/>
      <c r="K165" s="164"/>
      <c r="L165" s="54"/>
      <c r="M165" s="54"/>
      <c r="N165" s="54"/>
      <c r="O165" s="59"/>
      <c r="P165" s="59"/>
      <c r="Q165" s="190"/>
      <c r="R165" s="54"/>
      <c r="S165" s="54"/>
      <c r="T165" s="123"/>
      <c r="U165" s="123"/>
      <c r="V165" s="123"/>
      <c r="W165" s="123"/>
      <c r="X165" s="123"/>
      <c r="Y165" s="149" t="str">
        <f t="shared" si="20"/>
        <v/>
      </c>
      <c r="Z165" s="150" t="str">
        <f t="shared" si="21"/>
        <v/>
      </c>
      <c r="AA165" s="151" t="str">
        <f t="shared" si="22"/>
        <v/>
      </c>
      <c r="AB165" s="54"/>
      <c r="AC165" s="54"/>
      <c r="AD165" s="54"/>
      <c r="AE165" s="139"/>
      <c r="AF165" s="149" t="str">
        <f t="shared" si="23"/>
        <v/>
      </c>
      <c r="AG165" s="139"/>
      <c r="AH165" s="149" t="str">
        <f t="shared" si="24"/>
        <v/>
      </c>
      <c r="AI165" s="17"/>
      <c r="AJ165" s="17"/>
      <c r="AK165" s="18"/>
      <c r="AL165" s="44"/>
      <c r="AM165" s="45"/>
      <c r="AN165" s="19"/>
      <c r="AO165" s="54"/>
      <c r="AP165" s="121"/>
    </row>
    <row r="166" spans="1:42" ht="83.1" customHeight="1" x14ac:dyDescent="0.2">
      <c r="A166" s="152">
        <v>160</v>
      </c>
      <c r="B166" s="43"/>
      <c r="C166" s="43"/>
      <c r="D166" s="391" t="str">
        <f t="shared" si="19"/>
        <v/>
      </c>
      <c r="E166" s="148"/>
      <c r="F166" s="164"/>
      <c r="G166" s="54"/>
      <c r="H166" s="148"/>
      <c r="I166" s="54"/>
      <c r="J166" s="54"/>
      <c r="K166" s="164"/>
      <c r="L166" s="54"/>
      <c r="M166" s="54"/>
      <c r="N166" s="54"/>
      <c r="O166" s="59"/>
      <c r="P166" s="59"/>
      <c r="Q166" s="190"/>
      <c r="R166" s="54"/>
      <c r="S166" s="54"/>
      <c r="T166" s="123"/>
      <c r="U166" s="123"/>
      <c r="V166" s="123"/>
      <c r="W166" s="123"/>
      <c r="X166" s="123"/>
      <c r="Y166" s="149" t="str">
        <f t="shared" si="20"/>
        <v/>
      </c>
      <c r="Z166" s="150" t="str">
        <f t="shared" si="21"/>
        <v/>
      </c>
      <c r="AA166" s="151" t="str">
        <f t="shared" si="22"/>
        <v/>
      </c>
      <c r="AB166" s="54"/>
      <c r="AC166" s="54"/>
      <c r="AD166" s="54"/>
      <c r="AE166" s="139"/>
      <c r="AF166" s="149" t="str">
        <f t="shared" si="23"/>
        <v/>
      </c>
      <c r="AG166" s="139"/>
      <c r="AH166" s="149" t="str">
        <f t="shared" si="24"/>
        <v/>
      </c>
      <c r="AI166" s="17"/>
      <c r="AJ166" s="17"/>
      <c r="AK166" s="18"/>
      <c r="AL166" s="44"/>
      <c r="AM166" s="45"/>
      <c r="AN166" s="19"/>
      <c r="AO166" s="54"/>
      <c r="AP166" s="121"/>
    </row>
    <row r="167" spans="1:42" ht="83.1" customHeight="1" x14ac:dyDescent="0.2">
      <c r="A167" s="152">
        <v>161</v>
      </c>
      <c r="B167" s="43"/>
      <c r="C167" s="43"/>
      <c r="D167" s="391" t="str">
        <f t="shared" si="19"/>
        <v/>
      </c>
      <c r="E167" s="148"/>
      <c r="F167" s="164"/>
      <c r="G167" s="54"/>
      <c r="H167" s="148"/>
      <c r="I167" s="54"/>
      <c r="J167" s="54"/>
      <c r="K167" s="164"/>
      <c r="L167" s="54"/>
      <c r="M167" s="54"/>
      <c r="N167" s="54"/>
      <c r="O167" s="59"/>
      <c r="P167" s="59"/>
      <c r="Q167" s="190"/>
      <c r="R167" s="54"/>
      <c r="S167" s="54"/>
      <c r="T167" s="123"/>
      <c r="U167" s="123"/>
      <c r="V167" s="123"/>
      <c r="W167" s="123"/>
      <c r="X167" s="123"/>
      <c r="Y167" s="149" t="str">
        <f t="shared" si="20"/>
        <v/>
      </c>
      <c r="Z167" s="150" t="str">
        <f t="shared" si="21"/>
        <v/>
      </c>
      <c r="AA167" s="151" t="str">
        <f t="shared" si="22"/>
        <v/>
      </c>
      <c r="AB167" s="54"/>
      <c r="AC167" s="54"/>
      <c r="AD167" s="54"/>
      <c r="AE167" s="139"/>
      <c r="AF167" s="149" t="str">
        <f t="shared" si="23"/>
        <v/>
      </c>
      <c r="AG167" s="139"/>
      <c r="AH167" s="149" t="str">
        <f t="shared" si="24"/>
        <v/>
      </c>
      <c r="AI167" s="17"/>
      <c r="AJ167" s="17"/>
      <c r="AK167" s="18"/>
      <c r="AL167" s="44"/>
      <c r="AM167" s="45"/>
      <c r="AN167" s="19"/>
      <c r="AO167" s="54"/>
      <c r="AP167" s="121"/>
    </row>
    <row r="168" spans="1:42" ht="83.1" customHeight="1" x14ac:dyDescent="0.2">
      <c r="A168" s="152">
        <v>162</v>
      </c>
      <c r="B168" s="43"/>
      <c r="C168" s="43"/>
      <c r="D168" s="391" t="str">
        <f t="shared" si="19"/>
        <v/>
      </c>
      <c r="E168" s="148"/>
      <c r="F168" s="164"/>
      <c r="G168" s="54"/>
      <c r="H168" s="148"/>
      <c r="I168" s="54"/>
      <c r="J168" s="54"/>
      <c r="K168" s="164"/>
      <c r="L168" s="54"/>
      <c r="M168" s="54"/>
      <c r="N168" s="54"/>
      <c r="O168" s="59"/>
      <c r="P168" s="59"/>
      <c r="Q168" s="190"/>
      <c r="R168" s="54"/>
      <c r="S168" s="54"/>
      <c r="T168" s="123"/>
      <c r="U168" s="123"/>
      <c r="V168" s="123"/>
      <c r="W168" s="123"/>
      <c r="X168" s="123"/>
      <c r="Y168" s="149" t="str">
        <f t="shared" si="20"/>
        <v/>
      </c>
      <c r="Z168" s="150" t="str">
        <f t="shared" si="21"/>
        <v/>
      </c>
      <c r="AA168" s="151" t="str">
        <f t="shared" si="22"/>
        <v/>
      </c>
      <c r="AB168" s="54"/>
      <c r="AC168" s="54"/>
      <c r="AD168" s="54"/>
      <c r="AE168" s="139"/>
      <c r="AF168" s="149" t="str">
        <f t="shared" si="23"/>
        <v/>
      </c>
      <c r="AG168" s="139"/>
      <c r="AH168" s="149" t="str">
        <f t="shared" si="24"/>
        <v/>
      </c>
      <c r="AI168" s="17"/>
      <c r="AJ168" s="17"/>
      <c r="AK168" s="18"/>
      <c r="AL168" s="44"/>
      <c r="AM168" s="45"/>
      <c r="AN168" s="19"/>
      <c r="AO168" s="54"/>
      <c r="AP168" s="121"/>
    </row>
    <row r="169" spans="1:42" ht="83.1" customHeight="1" x14ac:dyDescent="0.2">
      <c r="A169" s="152">
        <v>163</v>
      </c>
      <c r="B169" s="43"/>
      <c r="C169" s="43"/>
      <c r="D169" s="391" t="str">
        <f t="shared" si="19"/>
        <v/>
      </c>
      <c r="E169" s="148"/>
      <c r="F169" s="164"/>
      <c r="G169" s="54"/>
      <c r="H169" s="148"/>
      <c r="I169" s="54"/>
      <c r="J169" s="54"/>
      <c r="K169" s="164"/>
      <c r="L169" s="54"/>
      <c r="M169" s="54"/>
      <c r="N169" s="54"/>
      <c r="O169" s="59"/>
      <c r="P169" s="59"/>
      <c r="Q169" s="190"/>
      <c r="R169" s="54"/>
      <c r="S169" s="54"/>
      <c r="T169" s="123"/>
      <c r="U169" s="123"/>
      <c r="V169" s="123"/>
      <c r="W169" s="123"/>
      <c r="X169" s="123"/>
      <c r="Y169" s="149" t="str">
        <f t="shared" si="20"/>
        <v/>
      </c>
      <c r="Z169" s="150" t="str">
        <f t="shared" si="21"/>
        <v/>
      </c>
      <c r="AA169" s="151" t="str">
        <f t="shared" si="22"/>
        <v/>
      </c>
      <c r="AB169" s="54"/>
      <c r="AC169" s="54"/>
      <c r="AD169" s="54"/>
      <c r="AE169" s="139"/>
      <c r="AF169" s="149" t="str">
        <f t="shared" si="23"/>
        <v/>
      </c>
      <c r="AG169" s="139"/>
      <c r="AH169" s="149" t="str">
        <f t="shared" si="24"/>
        <v/>
      </c>
      <c r="AI169" s="17"/>
      <c r="AJ169" s="17"/>
      <c r="AK169" s="18"/>
      <c r="AL169" s="44"/>
      <c r="AM169" s="45"/>
      <c r="AN169" s="19"/>
      <c r="AO169" s="54"/>
      <c r="AP169" s="121"/>
    </row>
    <row r="170" spans="1:42" ht="83.1" customHeight="1" x14ac:dyDescent="0.2">
      <c r="A170" s="152">
        <v>164</v>
      </c>
      <c r="B170" s="43"/>
      <c r="C170" s="43"/>
      <c r="D170" s="391" t="str">
        <f t="shared" si="19"/>
        <v/>
      </c>
      <c r="E170" s="148"/>
      <c r="F170" s="164"/>
      <c r="G170" s="54"/>
      <c r="H170" s="148"/>
      <c r="I170" s="54"/>
      <c r="J170" s="54"/>
      <c r="K170" s="164"/>
      <c r="L170" s="54"/>
      <c r="M170" s="54"/>
      <c r="N170" s="54"/>
      <c r="O170" s="59"/>
      <c r="P170" s="59"/>
      <c r="Q170" s="190"/>
      <c r="R170" s="54"/>
      <c r="S170" s="54"/>
      <c r="T170" s="123"/>
      <c r="U170" s="123"/>
      <c r="V170" s="123"/>
      <c r="W170" s="123"/>
      <c r="X170" s="123"/>
      <c r="Y170" s="149" t="str">
        <f t="shared" si="20"/>
        <v/>
      </c>
      <c r="Z170" s="150" t="str">
        <f t="shared" si="21"/>
        <v/>
      </c>
      <c r="AA170" s="151" t="str">
        <f t="shared" si="22"/>
        <v/>
      </c>
      <c r="AB170" s="54"/>
      <c r="AC170" s="54"/>
      <c r="AD170" s="54"/>
      <c r="AE170" s="139"/>
      <c r="AF170" s="149" t="str">
        <f t="shared" si="23"/>
        <v/>
      </c>
      <c r="AG170" s="139"/>
      <c r="AH170" s="149" t="str">
        <f t="shared" si="24"/>
        <v/>
      </c>
      <c r="AI170" s="17"/>
      <c r="AJ170" s="17"/>
      <c r="AK170" s="18"/>
      <c r="AL170" s="44"/>
      <c r="AM170" s="45"/>
      <c r="AN170" s="19"/>
      <c r="AO170" s="54"/>
      <c r="AP170" s="121"/>
    </row>
    <row r="171" spans="1:42" ht="83.1" customHeight="1" x14ac:dyDescent="0.2">
      <c r="A171" s="152">
        <v>165</v>
      </c>
      <c r="B171" s="43"/>
      <c r="C171" s="43"/>
      <c r="D171" s="391" t="str">
        <f t="shared" si="19"/>
        <v/>
      </c>
      <c r="E171" s="148"/>
      <c r="F171" s="164"/>
      <c r="G171" s="54"/>
      <c r="H171" s="148"/>
      <c r="I171" s="54"/>
      <c r="J171" s="54"/>
      <c r="K171" s="164"/>
      <c r="L171" s="54"/>
      <c r="M171" s="54"/>
      <c r="N171" s="54"/>
      <c r="O171" s="59"/>
      <c r="P171" s="59"/>
      <c r="Q171" s="190"/>
      <c r="R171" s="54"/>
      <c r="S171" s="54"/>
      <c r="T171" s="123"/>
      <c r="U171" s="123"/>
      <c r="V171" s="123"/>
      <c r="W171" s="123"/>
      <c r="X171" s="123"/>
      <c r="Y171" s="149" t="str">
        <f t="shared" si="20"/>
        <v/>
      </c>
      <c r="Z171" s="150" t="str">
        <f t="shared" si="21"/>
        <v/>
      </c>
      <c r="AA171" s="151" t="str">
        <f t="shared" si="22"/>
        <v/>
      </c>
      <c r="AB171" s="54"/>
      <c r="AC171" s="54"/>
      <c r="AD171" s="54"/>
      <c r="AE171" s="139"/>
      <c r="AF171" s="149" t="str">
        <f t="shared" si="23"/>
        <v/>
      </c>
      <c r="AG171" s="139"/>
      <c r="AH171" s="149" t="str">
        <f t="shared" si="24"/>
        <v/>
      </c>
      <c r="AI171" s="17"/>
      <c r="AJ171" s="17"/>
      <c r="AK171" s="18"/>
      <c r="AL171" s="44"/>
      <c r="AM171" s="45"/>
      <c r="AN171" s="19"/>
      <c r="AO171" s="54"/>
      <c r="AP171" s="121"/>
    </row>
    <row r="172" spans="1:42" ht="83.1" customHeight="1" x14ac:dyDescent="0.2">
      <c r="A172" s="152">
        <v>166</v>
      </c>
      <c r="B172" s="43"/>
      <c r="C172" s="43"/>
      <c r="D172" s="391" t="str">
        <f t="shared" si="19"/>
        <v/>
      </c>
      <c r="E172" s="148"/>
      <c r="F172" s="164"/>
      <c r="G172" s="54"/>
      <c r="H172" s="148"/>
      <c r="I172" s="54"/>
      <c r="J172" s="54"/>
      <c r="K172" s="164"/>
      <c r="L172" s="54"/>
      <c r="M172" s="54"/>
      <c r="N172" s="54"/>
      <c r="O172" s="59"/>
      <c r="P172" s="59"/>
      <c r="Q172" s="190"/>
      <c r="R172" s="54"/>
      <c r="S172" s="54"/>
      <c r="T172" s="123"/>
      <c r="U172" s="123"/>
      <c r="V172" s="123"/>
      <c r="W172" s="123"/>
      <c r="X172" s="123"/>
      <c r="Y172" s="149" t="str">
        <f t="shared" si="20"/>
        <v/>
      </c>
      <c r="Z172" s="150" t="str">
        <f t="shared" si="21"/>
        <v/>
      </c>
      <c r="AA172" s="151" t="str">
        <f t="shared" si="22"/>
        <v/>
      </c>
      <c r="AB172" s="54"/>
      <c r="AC172" s="54"/>
      <c r="AD172" s="54"/>
      <c r="AE172" s="139"/>
      <c r="AF172" s="149" t="str">
        <f t="shared" si="23"/>
        <v/>
      </c>
      <c r="AG172" s="139"/>
      <c r="AH172" s="149" t="str">
        <f t="shared" si="24"/>
        <v/>
      </c>
      <c r="AI172" s="17"/>
      <c r="AJ172" s="17"/>
      <c r="AK172" s="18"/>
      <c r="AL172" s="44"/>
      <c r="AM172" s="45"/>
      <c r="AN172" s="19"/>
      <c r="AO172" s="54"/>
      <c r="AP172" s="121"/>
    </row>
    <row r="173" spans="1:42" ht="83.1" customHeight="1" x14ac:dyDescent="0.2">
      <c r="A173" s="152">
        <v>167</v>
      </c>
      <c r="B173" s="43"/>
      <c r="C173" s="43"/>
      <c r="D173" s="391" t="str">
        <f t="shared" si="19"/>
        <v/>
      </c>
      <c r="E173" s="148"/>
      <c r="F173" s="164"/>
      <c r="G173" s="54"/>
      <c r="H173" s="148"/>
      <c r="I173" s="54"/>
      <c r="J173" s="54"/>
      <c r="K173" s="164"/>
      <c r="L173" s="54"/>
      <c r="M173" s="54"/>
      <c r="N173" s="54"/>
      <c r="O173" s="59"/>
      <c r="P173" s="59"/>
      <c r="Q173" s="190"/>
      <c r="R173" s="54"/>
      <c r="S173" s="54"/>
      <c r="T173" s="123"/>
      <c r="U173" s="123"/>
      <c r="V173" s="123"/>
      <c r="W173" s="123"/>
      <c r="X173" s="123"/>
      <c r="Y173" s="149" t="str">
        <f t="shared" si="20"/>
        <v/>
      </c>
      <c r="Z173" s="150" t="str">
        <f t="shared" si="21"/>
        <v/>
      </c>
      <c r="AA173" s="151" t="str">
        <f t="shared" si="22"/>
        <v/>
      </c>
      <c r="AB173" s="54"/>
      <c r="AC173" s="54"/>
      <c r="AD173" s="54"/>
      <c r="AE173" s="139"/>
      <c r="AF173" s="149" t="str">
        <f t="shared" si="23"/>
        <v/>
      </c>
      <c r="AG173" s="139"/>
      <c r="AH173" s="149" t="str">
        <f t="shared" si="24"/>
        <v/>
      </c>
      <c r="AI173" s="17"/>
      <c r="AJ173" s="17"/>
      <c r="AK173" s="18"/>
      <c r="AL173" s="44"/>
      <c r="AM173" s="45"/>
      <c r="AN173" s="19"/>
      <c r="AO173" s="54"/>
      <c r="AP173" s="121"/>
    </row>
    <row r="174" spans="1:42" ht="83.1" customHeight="1" x14ac:dyDescent="0.2">
      <c r="A174" s="152">
        <v>168</v>
      </c>
      <c r="B174" s="43"/>
      <c r="C174" s="43"/>
      <c r="D174" s="391" t="str">
        <f t="shared" si="19"/>
        <v/>
      </c>
      <c r="E174" s="148"/>
      <c r="F174" s="164"/>
      <c r="G174" s="54"/>
      <c r="H174" s="148"/>
      <c r="I174" s="54"/>
      <c r="J174" s="54"/>
      <c r="K174" s="164"/>
      <c r="L174" s="54"/>
      <c r="M174" s="54"/>
      <c r="N174" s="54"/>
      <c r="O174" s="59"/>
      <c r="P174" s="59"/>
      <c r="Q174" s="190"/>
      <c r="R174" s="54"/>
      <c r="S174" s="54"/>
      <c r="T174" s="123"/>
      <c r="U174" s="123"/>
      <c r="V174" s="123"/>
      <c r="W174" s="123"/>
      <c r="X174" s="123"/>
      <c r="Y174" s="149" t="str">
        <f t="shared" si="20"/>
        <v/>
      </c>
      <c r="Z174" s="150" t="str">
        <f t="shared" si="21"/>
        <v/>
      </c>
      <c r="AA174" s="151" t="str">
        <f t="shared" si="22"/>
        <v/>
      </c>
      <c r="AB174" s="54"/>
      <c r="AC174" s="54"/>
      <c r="AD174" s="54"/>
      <c r="AE174" s="139"/>
      <c r="AF174" s="149" t="str">
        <f t="shared" si="23"/>
        <v/>
      </c>
      <c r="AG174" s="139"/>
      <c r="AH174" s="149" t="str">
        <f t="shared" si="24"/>
        <v/>
      </c>
      <c r="AI174" s="17"/>
      <c r="AJ174" s="17"/>
      <c r="AK174" s="18"/>
      <c r="AL174" s="44"/>
      <c r="AM174" s="45"/>
      <c r="AN174" s="19"/>
      <c r="AO174" s="54"/>
      <c r="AP174" s="121"/>
    </row>
    <row r="175" spans="1:42" ht="83.1" customHeight="1" x14ac:dyDescent="0.2">
      <c r="A175" s="152">
        <v>169</v>
      </c>
      <c r="B175" s="43"/>
      <c r="C175" s="43"/>
      <c r="D175" s="391" t="str">
        <f t="shared" si="19"/>
        <v/>
      </c>
      <c r="E175" s="148"/>
      <c r="F175" s="164"/>
      <c r="G175" s="54"/>
      <c r="H175" s="148"/>
      <c r="I175" s="54"/>
      <c r="J175" s="54"/>
      <c r="K175" s="164"/>
      <c r="L175" s="54"/>
      <c r="M175" s="54"/>
      <c r="N175" s="54"/>
      <c r="O175" s="59"/>
      <c r="P175" s="59"/>
      <c r="Q175" s="190"/>
      <c r="R175" s="54"/>
      <c r="S175" s="54"/>
      <c r="T175" s="123"/>
      <c r="U175" s="123"/>
      <c r="V175" s="123"/>
      <c r="W175" s="123"/>
      <c r="X175" s="123"/>
      <c r="Y175" s="149" t="str">
        <f t="shared" si="20"/>
        <v/>
      </c>
      <c r="Z175" s="150" t="str">
        <f t="shared" si="21"/>
        <v/>
      </c>
      <c r="AA175" s="151" t="str">
        <f t="shared" si="22"/>
        <v/>
      </c>
      <c r="AB175" s="54"/>
      <c r="AC175" s="54"/>
      <c r="AD175" s="54"/>
      <c r="AE175" s="139"/>
      <c r="AF175" s="149" t="str">
        <f t="shared" si="23"/>
        <v/>
      </c>
      <c r="AG175" s="139"/>
      <c r="AH175" s="149" t="str">
        <f t="shared" si="24"/>
        <v/>
      </c>
      <c r="AI175" s="17"/>
      <c r="AJ175" s="17"/>
      <c r="AK175" s="18"/>
      <c r="AL175" s="44"/>
      <c r="AM175" s="45"/>
      <c r="AN175" s="19"/>
      <c r="AO175" s="54"/>
      <c r="AP175" s="121"/>
    </row>
    <row r="176" spans="1:42" ht="83.1" customHeight="1" x14ac:dyDescent="0.2">
      <c r="A176" s="152">
        <v>170</v>
      </c>
      <c r="B176" s="43"/>
      <c r="C176" s="43"/>
      <c r="D176" s="391" t="str">
        <f t="shared" si="19"/>
        <v/>
      </c>
      <c r="E176" s="148"/>
      <c r="F176" s="164"/>
      <c r="G176" s="54"/>
      <c r="H176" s="148"/>
      <c r="I176" s="54"/>
      <c r="J176" s="54"/>
      <c r="K176" s="164"/>
      <c r="L176" s="54"/>
      <c r="M176" s="54"/>
      <c r="N176" s="54"/>
      <c r="O176" s="59"/>
      <c r="P176" s="59"/>
      <c r="Q176" s="190"/>
      <c r="R176" s="54"/>
      <c r="S176" s="54"/>
      <c r="T176" s="123"/>
      <c r="U176" s="123"/>
      <c r="V176" s="123"/>
      <c r="W176" s="123"/>
      <c r="X176" s="123"/>
      <c r="Y176" s="149" t="str">
        <f t="shared" si="20"/>
        <v/>
      </c>
      <c r="Z176" s="150" t="str">
        <f t="shared" si="21"/>
        <v/>
      </c>
      <c r="AA176" s="151" t="str">
        <f t="shared" si="22"/>
        <v/>
      </c>
      <c r="AB176" s="54"/>
      <c r="AC176" s="54"/>
      <c r="AD176" s="54"/>
      <c r="AE176" s="139"/>
      <c r="AF176" s="149" t="str">
        <f t="shared" si="23"/>
        <v/>
      </c>
      <c r="AG176" s="139"/>
      <c r="AH176" s="149" t="str">
        <f t="shared" si="24"/>
        <v/>
      </c>
      <c r="AI176" s="17"/>
      <c r="AJ176" s="17"/>
      <c r="AK176" s="18"/>
      <c r="AL176" s="44"/>
      <c r="AM176" s="45"/>
      <c r="AN176" s="19"/>
      <c r="AO176" s="54"/>
      <c r="AP176" s="121"/>
    </row>
    <row r="177" spans="1:42" ht="83.1" customHeight="1" x14ac:dyDescent="0.2">
      <c r="A177" s="152">
        <v>171</v>
      </c>
      <c r="B177" s="43"/>
      <c r="C177" s="43"/>
      <c r="D177" s="391" t="str">
        <f t="shared" si="19"/>
        <v/>
      </c>
      <c r="E177" s="148"/>
      <c r="F177" s="164"/>
      <c r="G177" s="54"/>
      <c r="H177" s="148"/>
      <c r="I177" s="54"/>
      <c r="J177" s="54"/>
      <c r="K177" s="164"/>
      <c r="L177" s="54"/>
      <c r="M177" s="54"/>
      <c r="N177" s="54"/>
      <c r="O177" s="59"/>
      <c r="P177" s="59"/>
      <c r="Q177" s="190"/>
      <c r="R177" s="54"/>
      <c r="S177" s="54"/>
      <c r="T177" s="123"/>
      <c r="U177" s="123"/>
      <c r="V177" s="123"/>
      <c r="W177" s="123"/>
      <c r="X177" s="123"/>
      <c r="Y177" s="149" t="str">
        <f t="shared" si="20"/>
        <v/>
      </c>
      <c r="Z177" s="150" t="str">
        <f t="shared" si="21"/>
        <v/>
      </c>
      <c r="AA177" s="151" t="str">
        <f t="shared" si="22"/>
        <v/>
      </c>
      <c r="AB177" s="54"/>
      <c r="AC177" s="54"/>
      <c r="AD177" s="54"/>
      <c r="AE177" s="139"/>
      <c r="AF177" s="149" t="str">
        <f t="shared" si="23"/>
        <v/>
      </c>
      <c r="AG177" s="139"/>
      <c r="AH177" s="149" t="str">
        <f t="shared" si="24"/>
        <v/>
      </c>
      <c r="AI177" s="17"/>
      <c r="AJ177" s="17"/>
      <c r="AK177" s="18"/>
      <c r="AL177" s="44"/>
      <c r="AM177" s="45"/>
      <c r="AN177" s="19"/>
      <c r="AO177" s="54"/>
      <c r="AP177" s="121"/>
    </row>
    <row r="178" spans="1:42" ht="83.1" customHeight="1" x14ac:dyDescent="0.2">
      <c r="A178" s="152">
        <v>172</v>
      </c>
      <c r="B178" s="43"/>
      <c r="C178" s="43"/>
      <c r="D178" s="391" t="str">
        <f t="shared" si="19"/>
        <v/>
      </c>
      <c r="E178" s="148"/>
      <c r="F178" s="164"/>
      <c r="G178" s="54"/>
      <c r="H178" s="148"/>
      <c r="I178" s="54"/>
      <c r="J178" s="54"/>
      <c r="K178" s="164"/>
      <c r="L178" s="54"/>
      <c r="M178" s="54"/>
      <c r="N178" s="54"/>
      <c r="O178" s="59"/>
      <c r="P178" s="59"/>
      <c r="Q178" s="190"/>
      <c r="R178" s="54"/>
      <c r="S178" s="54"/>
      <c r="T178" s="123"/>
      <c r="U178" s="123"/>
      <c r="V178" s="123"/>
      <c r="W178" s="123"/>
      <c r="X178" s="123"/>
      <c r="Y178" s="149" t="str">
        <f t="shared" si="20"/>
        <v/>
      </c>
      <c r="Z178" s="150" t="str">
        <f t="shared" si="21"/>
        <v/>
      </c>
      <c r="AA178" s="151" t="str">
        <f t="shared" si="22"/>
        <v/>
      </c>
      <c r="AB178" s="54"/>
      <c r="AC178" s="54"/>
      <c r="AD178" s="54"/>
      <c r="AE178" s="139"/>
      <c r="AF178" s="149" t="str">
        <f t="shared" si="23"/>
        <v/>
      </c>
      <c r="AG178" s="139"/>
      <c r="AH178" s="149" t="str">
        <f t="shared" si="24"/>
        <v/>
      </c>
      <c r="AI178" s="17"/>
      <c r="AJ178" s="17"/>
      <c r="AK178" s="18"/>
      <c r="AL178" s="44"/>
      <c r="AM178" s="45"/>
      <c r="AN178" s="19"/>
      <c r="AO178" s="54"/>
      <c r="AP178" s="121"/>
    </row>
    <row r="179" spans="1:42" ht="83.1" customHeight="1" x14ac:dyDescent="0.2">
      <c r="A179" s="152">
        <v>173</v>
      </c>
      <c r="B179" s="43"/>
      <c r="C179" s="43"/>
      <c r="D179" s="391" t="str">
        <f t="shared" si="19"/>
        <v/>
      </c>
      <c r="E179" s="148"/>
      <c r="F179" s="164"/>
      <c r="G179" s="54"/>
      <c r="H179" s="148"/>
      <c r="I179" s="54"/>
      <c r="J179" s="54"/>
      <c r="K179" s="164"/>
      <c r="L179" s="54"/>
      <c r="M179" s="54"/>
      <c r="N179" s="54"/>
      <c r="O179" s="59"/>
      <c r="P179" s="59"/>
      <c r="Q179" s="190"/>
      <c r="R179" s="54"/>
      <c r="S179" s="54"/>
      <c r="T179" s="123"/>
      <c r="U179" s="123"/>
      <c r="V179" s="123"/>
      <c r="W179" s="123"/>
      <c r="X179" s="123"/>
      <c r="Y179" s="149" t="str">
        <f t="shared" si="20"/>
        <v/>
      </c>
      <c r="Z179" s="150" t="str">
        <f t="shared" si="21"/>
        <v/>
      </c>
      <c r="AA179" s="151" t="str">
        <f t="shared" si="22"/>
        <v/>
      </c>
      <c r="AB179" s="54"/>
      <c r="AC179" s="54"/>
      <c r="AD179" s="54"/>
      <c r="AE179" s="139"/>
      <c r="AF179" s="149" t="str">
        <f t="shared" si="23"/>
        <v/>
      </c>
      <c r="AG179" s="139"/>
      <c r="AH179" s="149" t="str">
        <f t="shared" si="24"/>
        <v/>
      </c>
      <c r="AI179" s="17"/>
      <c r="AJ179" s="17"/>
      <c r="AK179" s="18"/>
      <c r="AL179" s="44"/>
      <c r="AM179" s="45"/>
      <c r="AN179" s="19"/>
      <c r="AO179" s="54"/>
      <c r="AP179" s="121"/>
    </row>
    <row r="180" spans="1:42" ht="83.1" customHeight="1" x14ac:dyDescent="0.2">
      <c r="A180" s="152">
        <v>174</v>
      </c>
      <c r="B180" s="43"/>
      <c r="C180" s="43"/>
      <c r="D180" s="391" t="str">
        <f t="shared" si="19"/>
        <v/>
      </c>
      <c r="E180" s="148"/>
      <c r="F180" s="164"/>
      <c r="G180" s="54"/>
      <c r="H180" s="148"/>
      <c r="I180" s="54"/>
      <c r="J180" s="54"/>
      <c r="K180" s="164"/>
      <c r="L180" s="54"/>
      <c r="M180" s="54"/>
      <c r="N180" s="54"/>
      <c r="O180" s="59"/>
      <c r="P180" s="59"/>
      <c r="Q180" s="190"/>
      <c r="R180" s="54"/>
      <c r="S180" s="54"/>
      <c r="T180" s="123"/>
      <c r="U180" s="123"/>
      <c r="V180" s="123"/>
      <c r="W180" s="123"/>
      <c r="X180" s="123"/>
      <c r="Y180" s="149" t="str">
        <f t="shared" si="20"/>
        <v/>
      </c>
      <c r="Z180" s="150" t="str">
        <f t="shared" si="21"/>
        <v/>
      </c>
      <c r="AA180" s="151" t="str">
        <f t="shared" si="22"/>
        <v/>
      </c>
      <c r="AB180" s="54"/>
      <c r="AC180" s="54"/>
      <c r="AD180" s="54"/>
      <c r="AE180" s="139"/>
      <c r="AF180" s="149" t="str">
        <f t="shared" si="23"/>
        <v/>
      </c>
      <c r="AG180" s="139"/>
      <c r="AH180" s="149" t="str">
        <f t="shared" si="24"/>
        <v/>
      </c>
      <c r="AI180" s="17"/>
      <c r="AJ180" s="17"/>
      <c r="AK180" s="18"/>
      <c r="AL180" s="44"/>
      <c r="AM180" s="45"/>
      <c r="AN180" s="19"/>
      <c r="AO180" s="54"/>
      <c r="AP180" s="121"/>
    </row>
    <row r="181" spans="1:42" ht="83.1" customHeight="1" x14ac:dyDescent="0.2">
      <c r="A181" s="152">
        <v>175</v>
      </c>
      <c r="B181" s="43"/>
      <c r="C181" s="43"/>
      <c r="D181" s="391" t="str">
        <f t="shared" si="19"/>
        <v/>
      </c>
      <c r="E181" s="148"/>
      <c r="F181" s="164"/>
      <c r="G181" s="54"/>
      <c r="H181" s="148"/>
      <c r="I181" s="54"/>
      <c r="J181" s="54"/>
      <c r="K181" s="164"/>
      <c r="L181" s="54"/>
      <c r="M181" s="54"/>
      <c r="N181" s="54"/>
      <c r="O181" s="59"/>
      <c r="P181" s="59"/>
      <c r="Q181" s="190"/>
      <c r="R181" s="54"/>
      <c r="S181" s="54"/>
      <c r="T181" s="123"/>
      <c r="U181" s="123"/>
      <c r="V181" s="123"/>
      <c r="W181" s="123"/>
      <c r="X181" s="123"/>
      <c r="Y181" s="149" t="str">
        <f t="shared" si="20"/>
        <v/>
      </c>
      <c r="Z181" s="150" t="str">
        <f t="shared" si="21"/>
        <v/>
      </c>
      <c r="AA181" s="151" t="str">
        <f t="shared" si="22"/>
        <v/>
      </c>
      <c r="AB181" s="54"/>
      <c r="AC181" s="54"/>
      <c r="AD181" s="54"/>
      <c r="AE181" s="139"/>
      <c r="AF181" s="149" t="str">
        <f t="shared" si="23"/>
        <v/>
      </c>
      <c r="AG181" s="139"/>
      <c r="AH181" s="149" t="str">
        <f t="shared" si="24"/>
        <v/>
      </c>
      <c r="AI181" s="17"/>
      <c r="AJ181" s="17"/>
      <c r="AK181" s="18"/>
      <c r="AL181" s="44"/>
      <c r="AM181" s="45"/>
      <c r="AN181" s="19"/>
      <c r="AO181" s="54"/>
      <c r="AP181" s="121"/>
    </row>
    <row r="182" spans="1:42" ht="83.1" customHeight="1" x14ac:dyDescent="0.2">
      <c r="A182" s="152">
        <v>176</v>
      </c>
      <c r="B182" s="43"/>
      <c r="C182" s="43"/>
      <c r="D182" s="391" t="str">
        <f t="shared" si="19"/>
        <v/>
      </c>
      <c r="E182" s="148"/>
      <c r="F182" s="164"/>
      <c r="G182" s="54"/>
      <c r="H182" s="148"/>
      <c r="I182" s="54"/>
      <c r="J182" s="54"/>
      <c r="K182" s="164"/>
      <c r="L182" s="54"/>
      <c r="M182" s="54"/>
      <c r="N182" s="54"/>
      <c r="O182" s="59"/>
      <c r="P182" s="59"/>
      <c r="Q182" s="190"/>
      <c r="R182" s="54"/>
      <c r="S182" s="54"/>
      <c r="T182" s="123"/>
      <c r="U182" s="123"/>
      <c r="V182" s="123"/>
      <c r="W182" s="123"/>
      <c r="X182" s="123"/>
      <c r="Y182" s="149" t="str">
        <f t="shared" si="20"/>
        <v/>
      </c>
      <c r="Z182" s="150" t="str">
        <f t="shared" si="21"/>
        <v/>
      </c>
      <c r="AA182" s="151" t="str">
        <f t="shared" si="22"/>
        <v/>
      </c>
      <c r="AB182" s="54"/>
      <c r="AC182" s="54"/>
      <c r="AD182" s="54"/>
      <c r="AE182" s="139"/>
      <c r="AF182" s="149" t="str">
        <f t="shared" si="23"/>
        <v/>
      </c>
      <c r="AG182" s="139"/>
      <c r="AH182" s="149" t="str">
        <f t="shared" si="24"/>
        <v/>
      </c>
      <c r="AI182" s="17"/>
      <c r="AJ182" s="17"/>
      <c r="AK182" s="18"/>
      <c r="AL182" s="44"/>
      <c r="AM182" s="45"/>
      <c r="AN182" s="19"/>
      <c r="AO182" s="54"/>
      <c r="AP182" s="121"/>
    </row>
    <row r="183" spans="1:42" ht="83.1" customHeight="1" x14ac:dyDescent="0.2">
      <c r="A183" s="152">
        <v>177</v>
      </c>
      <c r="B183" s="43"/>
      <c r="C183" s="43"/>
      <c r="D183" s="391" t="str">
        <f t="shared" si="19"/>
        <v/>
      </c>
      <c r="E183" s="148"/>
      <c r="F183" s="164"/>
      <c r="G183" s="54"/>
      <c r="H183" s="148"/>
      <c r="I183" s="54"/>
      <c r="J183" s="54"/>
      <c r="K183" s="164"/>
      <c r="L183" s="54"/>
      <c r="M183" s="54"/>
      <c r="N183" s="54"/>
      <c r="O183" s="59"/>
      <c r="P183" s="59"/>
      <c r="Q183" s="190"/>
      <c r="R183" s="54"/>
      <c r="S183" s="54"/>
      <c r="T183" s="123"/>
      <c r="U183" s="123"/>
      <c r="V183" s="123"/>
      <c r="W183" s="123"/>
      <c r="X183" s="123"/>
      <c r="Y183" s="149" t="str">
        <f t="shared" si="20"/>
        <v/>
      </c>
      <c r="Z183" s="150" t="str">
        <f t="shared" si="21"/>
        <v/>
      </c>
      <c r="AA183" s="151" t="str">
        <f t="shared" si="22"/>
        <v/>
      </c>
      <c r="AB183" s="54"/>
      <c r="AC183" s="54"/>
      <c r="AD183" s="54"/>
      <c r="AE183" s="139"/>
      <c r="AF183" s="149" t="str">
        <f t="shared" si="23"/>
        <v/>
      </c>
      <c r="AG183" s="139"/>
      <c r="AH183" s="149" t="str">
        <f t="shared" si="24"/>
        <v/>
      </c>
      <c r="AI183" s="17"/>
      <c r="AJ183" s="17"/>
      <c r="AK183" s="18"/>
      <c r="AL183" s="44"/>
      <c r="AM183" s="45"/>
      <c r="AN183" s="19"/>
      <c r="AO183" s="54"/>
      <c r="AP183" s="121"/>
    </row>
    <row r="184" spans="1:42" ht="83.1" customHeight="1" x14ac:dyDescent="0.2">
      <c r="A184" s="152">
        <v>178</v>
      </c>
      <c r="B184" s="43"/>
      <c r="C184" s="43"/>
      <c r="D184" s="391" t="str">
        <f t="shared" si="19"/>
        <v/>
      </c>
      <c r="E184" s="148"/>
      <c r="F184" s="164"/>
      <c r="G184" s="54"/>
      <c r="H184" s="148"/>
      <c r="I184" s="54"/>
      <c r="J184" s="54"/>
      <c r="K184" s="164"/>
      <c r="L184" s="54"/>
      <c r="M184" s="54"/>
      <c r="N184" s="54"/>
      <c r="O184" s="59"/>
      <c r="P184" s="59"/>
      <c r="Q184" s="190"/>
      <c r="R184" s="54"/>
      <c r="S184" s="54"/>
      <c r="T184" s="123"/>
      <c r="U184" s="123"/>
      <c r="V184" s="123"/>
      <c r="W184" s="123"/>
      <c r="X184" s="123"/>
      <c r="Y184" s="149" t="str">
        <f t="shared" si="20"/>
        <v/>
      </c>
      <c r="Z184" s="150" t="str">
        <f t="shared" si="21"/>
        <v/>
      </c>
      <c r="AA184" s="151" t="str">
        <f t="shared" si="22"/>
        <v/>
      </c>
      <c r="AB184" s="54"/>
      <c r="AC184" s="54"/>
      <c r="AD184" s="54"/>
      <c r="AE184" s="139"/>
      <c r="AF184" s="149" t="str">
        <f t="shared" si="23"/>
        <v/>
      </c>
      <c r="AG184" s="139"/>
      <c r="AH184" s="149" t="str">
        <f t="shared" si="24"/>
        <v/>
      </c>
      <c r="AI184" s="17"/>
      <c r="AJ184" s="17"/>
      <c r="AK184" s="18"/>
      <c r="AL184" s="44"/>
      <c r="AM184" s="45"/>
      <c r="AN184" s="19"/>
      <c r="AO184" s="54"/>
      <c r="AP184" s="121"/>
    </row>
    <row r="185" spans="1:42" ht="83.1" customHeight="1" x14ac:dyDescent="0.2">
      <c r="A185" s="152">
        <v>179</v>
      </c>
      <c r="B185" s="43"/>
      <c r="C185" s="43"/>
      <c r="D185" s="391" t="str">
        <f t="shared" si="19"/>
        <v/>
      </c>
      <c r="E185" s="148"/>
      <c r="F185" s="164"/>
      <c r="G185" s="54"/>
      <c r="H185" s="148"/>
      <c r="I185" s="54"/>
      <c r="J185" s="54"/>
      <c r="K185" s="164"/>
      <c r="L185" s="54"/>
      <c r="M185" s="54"/>
      <c r="N185" s="54"/>
      <c r="O185" s="59"/>
      <c r="P185" s="59"/>
      <c r="Q185" s="190"/>
      <c r="R185" s="54"/>
      <c r="S185" s="54"/>
      <c r="T185" s="123"/>
      <c r="U185" s="123"/>
      <c r="V185" s="123"/>
      <c r="W185" s="123"/>
      <c r="X185" s="123"/>
      <c r="Y185" s="149" t="str">
        <f t="shared" si="20"/>
        <v/>
      </c>
      <c r="Z185" s="150" t="str">
        <f t="shared" si="21"/>
        <v/>
      </c>
      <c r="AA185" s="151" t="str">
        <f t="shared" si="22"/>
        <v/>
      </c>
      <c r="AB185" s="54"/>
      <c r="AC185" s="54"/>
      <c r="AD185" s="54"/>
      <c r="AE185" s="139"/>
      <c r="AF185" s="149" t="str">
        <f t="shared" si="23"/>
        <v/>
      </c>
      <c r="AG185" s="139"/>
      <c r="AH185" s="149" t="str">
        <f t="shared" si="24"/>
        <v/>
      </c>
      <c r="AI185" s="17"/>
      <c r="AJ185" s="17"/>
      <c r="AK185" s="18"/>
      <c r="AL185" s="44"/>
      <c r="AM185" s="45"/>
      <c r="AN185" s="19"/>
      <c r="AO185" s="54"/>
      <c r="AP185" s="121"/>
    </row>
    <row r="186" spans="1:42" ht="83.1" customHeight="1" x14ac:dyDescent="0.2">
      <c r="A186" s="152">
        <v>180</v>
      </c>
      <c r="B186" s="43"/>
      <c r="C186" s="43"/>
      <c r="D186" s="391" t="str">
        <f t="shared" si="19"/>
        <v/>
      </c>
      <c r="E186" s="148"/>
      <c r="F186" s="164"/>
      <c r="G186" s="54"/>
      <c r="H186" s="148"/>
      <c r="I186" s="54"/>
      <c r="J186" s="54"/>
      <c r="K186" s="164"/>
      <c r="L186" s="54"/>
      <c r="M186" s="54"/>
      <c r="N186" s="54"/>
      <c r="O186" s="59"/>
      <c r="P186" s="59"/>
      <c r="Q186" s="190"/>
      <c r="R186" s="54"/>
      <c r="S186" s="54"/>
      <c r="T186" s="123"/>
      <c r="U186" s="123"/>
      <c r="V186" s="123"/>
      <c r="W186" s="123"/>
      <c r="X186" s="123"/>
      <c r="Y186" s="149" t="str">
        <f t="shared" si="20"/>
        <v/>
      </c>
      <c r="Z186" s="150" t="str">
        <f t="shared" si="21"/>
        <v/>
      </c>
      <c r="AA186" s="151" t="str">
        <f t="shared" si="22"/>
        <v/>
      </c>
      <c r="AB186" s="54"/>
      <c r="AC186" s="54"/>
      <c r="AD186" s="54"/>
      <c r="AE186" s="139"/>
      <c r="AF186" s="149" t="str">
        <f t="shared" si="23"/>
        <v/>
      </c>
      <c r="AG186" s="139"/>
      <c r="AH186" s="149" t="str">
        <f t="shared" si="24"/>
        <v/>
      </c>
      <c r="AI186" s="17"/>
      <c r="AJ186" s="17"/>
      <c r="AK186" s="18"/>
      <c r="AL186" s="44"/>
      <c r="AM186" s="45"/>
      <c r="AN186" s="19"/>
      <c r="AO186" s="54"/>
      <c r="AP186" s="121"/>
    </row>
    <row r="187" spans="1:42" ht="83.1" customHeight="1" x14ac:dyDescent="0.2">
      <c r="A187" s="152">
        <v>181</v>
      </c>
      <c r="B187" s="43"/>
      <c r="C187" s="43"/>
      <c r="D187" s="391" t="str">
        <f t="shared" si="19"/>
        <v/>
      </c>
      <c r="E187" s="148"/>
      <c r="F187" s="164"/>
      <c r="G187" s="54"/>
      <c r="H187" s="148"/>
      <c r="I187" s="54"/>
      <c r="J187" s="54"/>
      <c r="K187" s="164"/>
      <c r="L187" s="54"/>
      <c r="M187" s="54"/>
      <c r="N187" s="54"/>
      <c r="O187" s="59"/>
      <c r="P187" s="59"/>
      <c r="Q187" s="190"/>
      <c r="R187" s="54"/>
      <c r="S187" s="54"/>
      <c r="T187" s="123"/>
      <c r="U187" s="123"/>
      <c r="V187" s="123"/>
      <c r="W187" s="123"/>
      <c r="X187" s="123"/>
      <c r="Y187" s="149" t="str">
        <f t="shared" si="20"/>
        <v/>
      </c>
      <c r="Z187" s="150" t="str">
        <f t="shared" si="21"/>
        <v/>
      </c>
      <c r="AA187" s="151" t="str">
        <f t="shared" si="22"/>
        <v/>
      </c>
      <c r="AB187" s="54"/>
      <c r="AC187" s="54"/>
      <c r="AD187" s="54"/>
      <c r="AE187" s="139"/>
      <c r="AF187" s="149" t="str">
        <f t="shared" si="23"/>
        <v/>
      </c>
      <c r="AG187" s="139"/>
      <c r="AH187" s="149" t="str">
        <f t="shared" si="24"/>
        <v/>
      </c>
      <c r="AI187" s="17"/>
      <c r="AJ187" s="17"/>
      <c r="AK187" s="18"/>
      <c r="AL187" s="44"/>
      <c r="AM187" s="45"/>
      <c r="AN187" s="19"/>
      <c r="AO187" s="54"/>
      <c r="AP187" s="121"/>
    </row>
    <row r="188" spans="1:42" ht="83.1" customHeight="1" x14ac:dyDescent="0.2">
      <c r="A188" s="152">
        <v>182</v>
      </c>
      <c r="B188" s="43"/>
      <c r="C188" s="43"/>
      <c r="D188" s="391" t="str">
        <f t="shared" si="19"/>
        <v/>
      </c>
      <c r="E188" s="148"/>
      <c r="F188" s="164"/>
      <c r="G188" s="54"/>
      <c r="H188" s="148"/>
      <c r="I188" s="54"/>
      <c r="J188" s="54"/>
      <c r="K188" s="164"/>
      <c r="L188" s="54"/>
      <c r="M188" s="54"/>
      <c r="N188" s="54"/>
      <c r="O188" s="59"/>
      <c r="P188" s="59"/>
      <c r="Q188" s="190"/>
      <c r="R188" s="54"/>
      <c r="S188" s="54"/>
      <c r="T188" s="123"/>
      <c r="U188" s="123"/>
      <c r="V188" s="123"/>
      <c r="W188" s="123"/>
      <c r="X188" s="123"/>
      <c r="Y188" s="149" t="str">
        <f t="shared" si="20"/>
        <v/>
      </c>
      <c r="Z188" s="150" t="str">
        <f t="shared" si="21"/>
        <v/>
      </c>
      <c r="AA188" s="151" t="str">
        <f t="shared" si="22"/>
        <v/>
      </c>
      <c r="AB188" s="54"/>
      <c r="AC188" s="54"/>
      <c r="AD188" s="54"/>
      <c r="AE188" s="139"/>
      <c r="AF188" s="149" t="str">
        <f t="shared" si="23"/>
        <v/>
      </c>
      <c r="AG188" s="139"/>
      <c r="AH188" s="149" t="str">
        <f t="shared" si="24"/>
        <v/>
      </c>
      <c r="AI188" s="17"/>
      <c r="AJ188" s="17"/>
      <c r="AK188" s="18"/>
      <c r="AL188" s="44"/>
      <c r="AM188" s="45"/>
      <c r="AN188" s="19"/>
      <c r="AO188" s="54"/>
      <c r="AP188" s="121"/>
    </row>
    <row r="189" spans="1:42" ht="83.1" customHeight="1" x14ac:dyDescent="0.2">
      <c r="A189" s="152">
        <v>183</v>
      </c>
      <c r="B189" s="43"/>
      <c r="C189" s="43"/>
      <c r="D189" s="391" t="str">
        <f t="shared" si="19"/>
        <v/>
      </c>
      <c r="E189" s="148"/>
      <c r="F189" s="164"/>
      <c r="G189" s="54"/>
      <c r="H189" s="148"/>
      <c r="I189" s="54"/>
      <c r="J189" s="54"/>
      <c r="K189" s="164"/>
      <c r="L189" s="54"/>
      <c r="M189" s="54"/>
      <c r="N189" s="54"/>
      <c r="O189" s="59"/>
      <c r="P189" s="59"/>
      <c r="Q189" s="190"/>
      <c r="R189" s="54"/>
      <c r="S189" s="54"/>
      <c r="T189" s="123"/>
      <c r="U189" s="123"/>
      <c r="V189" s="123"/>
      <c r="W189" s="123"/>
      <c r="X189" s="123"/>
      <c r="Y189" s="149" t="str">
        <f t="shared" si="20"/>
        <v/>
      </c>
      <c r="Z189" s="150" t="str">
        <f t="shared" si="21"/>
        <v/>
      </c>
      <c r="AA189" s="151" t="str">
        <f t="shared" si="22"/>
        <v/>
      </c>
      <c r="AB189" s="54"/>
      <c r="AC189" s="54"/>
      <c r="AD189" s="54"/>
      <c r="AE189" s="139"/>
      <c r="AF189" s="149" t="str">
        <f t="shared" si="23"/>
        <v/>
      </c>
      <c r="AG189" s="139"/>
      <c r="AH189" s="149" t="str">
        <f t="shared" si="24"/>
        <v/>
      </c>
      <c r="AI189" s="17"/>
      <c r="AJ189" s="17"/>
      <c r="AK189" s="18"/>
      <c r="AL189" s="44"/>
      <c r="AM189" s="45"/>
      <c r="AN189" s="19"/>
      <c r="AO189" s="54"/>
      <c r="AP189" s="121"/>
    </row>
    <row r="190" spans="1:42" ht="83.1" customHeight="1" x14ac:dyDescent="0.2">
      <c r="A190" s="152">
        <v>184</v>
      </c>
      <c r="B190" s="43"/>
      <c r="C190" s="43"/>
      <c r="D190" s="391" t="str">
        <f t="shared" si="19"/>
        <v/>
      </c>
      <c r="E190" s="148"/>
      <c r="F190" s="164"/>
      <c r="G190" s="54"/>
      <c r="H190" s="148"/>
      <c r="I190" s="54"/>
      <c r="J190" s="54"/>
      <c r="K190" s="164"/>
      <c r="L190" s="54"/>
      <c r="M190" s="54"/>
      <c r="N190" s="54"/>
      <c r="O190" s="59"/>
      <c r="P190" s="59"/>
      <c r="Q190" s="190"/>
      <c r="R190" s="54"/>
      <c r="S190" s="54"/>
      <c r="T190" s="123"/>
      <c r="U190" s="123"/>
      <c r="V190" s="123"/>
      <c r="W190" s="123"/>
      <c r="X190" s="123"/>
      <c r="Y190" s="149" t="str">
        <f t="shared" si="20"/>
        <v/>
      </c>
      <c r="Z190" s="150" t="str">
        <f t="shared" si="21"/>
        <v/>
      </c>
      <c r="AA190" s="151" t="str">
        <f t="shared" si="22"/>
        <v/>
      </c>
      <c r="AB190" s="54"/>
      <c r="AC190" s="54"/>
      <c r="AD190" s="54"/>
      <c r="AE190" s="139"/>
      <c r="AF190" s="149" t="str">
        <f t="shared" si="23"/>
        <v/>
      </c>
      <c r="AG190" s="139"/>
      <c r="AH190" s="149" t="str">
        <f t="shared" si="24"/>
        <v/>
      </c>
      <c r="AI190" s="17"/>
      <c r="AJ190" s="17"/>
      <c r="AK190" s="18"/>
      <c r="AL190" s="44"/>
      <c r="AM190" s="45"/>
      <c r="AN190" s="19"/>
      <c r="AO190" s="54"/>
      <c r="AP190" s="121"/>
    </row>
    <row r="191" spans="1:42" ht="83.1" customHeight="1" x14ac:dyDescent="0.2">
      <c r="A191" s="152">
        <v>185</v>
      </c>
      <c r="B191" s="43"/>
      <c r="C191" s="43"/>
      <c r="D191" s="391" t="str">
        <f t="shared" si="19"/>
        <v/>
      </c>
      <c r="E191" s="148"/>
      <c r="F191" s="164"/>
      <c r="G191" s="54"/>
      <c r="H191" s="148"/>
      <c r="I191" s="54"/>
      <c r="J191" s="54"/>
      <c r="K191" s="164"/>
      <c r="L191" s="54"/>
      <c r="M191" s="54"/>
      <c r="N191" s="54"/>
      <c r="O191" s="59"/>
      <c r="P191" s="59"/>
      <c r="Q191" s="190"/>
      <c r="R191" s="54"/>
      <c r="S191" s="54"/>
      <c r="T191" s="123"/>
      <c r="U191" s="123"/>
      <c r="V191" s="123"/>
      <c r="W191" s="123"/>
      <c r="X191" s="123"/>
      <c r="Y191" s="149" t="str">
        <f t="shared" si="20"/>
        <v/>
      </c>
      <c r="Z191" s="150" t="str">
        <f t="shared" si="21"/>
        <v/>
      </c>
      <c r="AA191" s="151" t="str">
        <f t="shared" si="22"/>
        <v/>
      </c>
      <c r="AB191" s="54"/>
      <c r="AC191" s="54"/>
      <c r="AD191" s="54"/>
      <c r="AE191" s="139"/>
      <c r="AF191" s="149" t="str">
        <f t="shared" si="23"/>
        <v/>
      </c>
      <c r="AG191" s="139"/>
      <c r="AH191" s="149" t="str">
        <f t="shared" si="24"/>
        <v/>
      </c>
      <c r="AI191" s="17"/>
      <c r="AJ191" s="17"/>
      <c r="AK191" s="18"/>
      <c r="AL191" s="44"/>
      <c r="AM191" s="45"/>
      <c r="AN191" s="19"/>
      <c r="AO191" s="54"/>
      <c r="AP191" s="121"/>
    </row>
    <row r="192" spans="1:42" ht="83.1" customHeight="1" x14ac:dyDescent="0.2">
      <c r="A192" s="152">
        <v>186</v>
      </c>
      <c r="B192" s="43"/>
      <c r="C192" s="43"/>
      <c r="D192" s="391" t="str">
        <f t="shared" si="19"/>
        <v/>
      </c>
      <c r="E192" s="148"/>
      <c r="F192" s="164"/>
      <c r="G192" s="54"/>
      <c r="H192" s="148"/>
      <c r="I192" s="54"/>
      <c r="J192" s="54"/>
      <c r="K192" s="164"/>
      <c r="L192" s="54"/>
      <c r="M192" s="54"/>
      <c r="N192" s="54"/>
      <c r="O192" s="59"/>
      <c r="P192" s="59"/>
      <c r="Q192" s="190"/>
      <c r="R192" s="54"/>
      <c r="S192" s="54"/>
      <c r="T192" s="123"/>
      <c r="U192" s="123"/>
      <c r="V192" s="123"/>
      <c r="W192" s="123"/>
      <c r="X192" s="123"/>
      <c r="Y192" s="149" t="str">
        <f t="shared" si="20"/>
        <v/>
      </c>
      <c r="Z192" s="150" t="str">
        <f t="shared" si="21"/>
        <v/>
      </c>
      <c r="AA192" s="151" t="str">
        <f t="shared" si="22"/>
        <v/>
      </c>
      <c r="AB192" s="54"/>
      <c r="AC192" s="54"/>
      <c r="AD192" s="54"/>
      <c r="AE192" s="139"/>
      <c r="AF192" s="149" t="str">
        <f t="shared" si="23"/>
        <v/>
      </c>
      <c r="AG192" s="139"/>
      <c r="AH192" s="149" t="str">
        <f t="shared" si="24"/>
        <v/>
      </c>
      <c r="AI192" s="17"/>
      <c r="AJ192" s="17"/>
      <c r="AK192" s="18"/>
      <c r="AL192" s="44"/>
      <c r="AM192" s="45"/>
      <c r="AN192" s="19"/>
      <c r="AO192" s="54"/>
      <c r="AP192" s="121"/>
    </row>
    <row r="193" spans="1:42" ht="83.1" customHeight="1" x14ac:dyDescent="0.2">
      <c r="A193" s="152">
        <v>187</v>
      </c>
      <c r="B193" s="43"/>
      <c r="C193" s="43"/>
      <c r="D193" s="391" t="str">
        <f t="shared" si="19"/>
        <v/>
      </c>
      <c r="E193" s="148"/>
      <c r="F193" s="164"/>
      <c r="G193" s="54"/>
      <c r="H193" s="148"/>
      <c r="I193" s="54"/>
      <c r="J193" s="54"/>
      <c r="K193" s="164"/>
      <c r="L193" s="54"/>
      <c r="M193" s="54"/>
      <c r="N193" s="54"/>
      <c r="O193" s="59"/>
      <c r="P193" s="59"/>
      <c r="Q193" s="190"/>
      <c r="R193" s="54"/>
      <c r="S193" s="54"/>
      <c r="T193" s="123"/>
      <c r="U193" s="123"/>
      <c r="V193" s="123"/>
      <c r="W193" s="123"/>
      <c r="X193" s="123"/>
      <c r="Y193" s="149" t="str">
        <f t="shared" si="20"/>
        <v/>
      </c>
      <c r="Z193" s="150" t="str">
        <f t="shared" si="21"/>
        <v/>
      </c>
      <c r="AA193" s="151" t="str">
        <f t="shared" si="22"/>
        <v/>
      </c>
      <c r="AB193" s="54"/>
      <c r="AC193" s="54"/>
      <c r="AD193" s="54"/>
      <c r="AE193" s="139"/>
      <c r="AF193" s="149" t="str">
        <f t="shared" si="23"/>
        <v/>
      </c>
      <c r="AG193" s="139"/>
      <c r="AH193" s="149" t="str">
        <f t="shared" si="24"/>
        <v/>
      </c>
      <c r="AI193" s="17"/>
      <c r="AJ193" s="17"/>
      <c r="AK193" s="18"/>
      <c r="AL193" s="44"/>
      <c r="AM193" s="45"/>
      <c r="AN193" s="19"/>
      <c r="AO193" s="54"/>
      <c r="AP193" s="121"/>
    </row>
    <row r="194" spans="1:42" ht="83.1" customHeight="1" x14ac:dyDescent="0.2">
      <c r="A194" s="152">
        <v>188</v>
      </c>
      <c r="B194" s="43"/>
      <c r="C194" s="43"/>
      <c r="D194" s="391" t="str">
        <f t="shared" si="19"/>
        <v/>
      </c>
      <c r="E194" s="148"/>
      <c r="F194" s="164"/>
      <c r="G194" s="54"/>
      <c r="H194" s="148"/>
      <c r="I194" s="54"/>
      <c r="J194" s="54"/>
      <c r="K194" s="164"/>
      <c r="L194" s="54"/>
      <c r="M194" s="54"/>
      <c r="N194" s="54"/>
      <c r="O194" s="59"/>
      <c r="P194" s="59"/>
      <c r="Q194" s="190"/>
      <c r="R194" s="54"/>
      <c r="S194" s="54"/>
      <c r="T194" s="123"/>
      <c r="U194" s="123"/>
      <c r="V194" s="123"/>
      <c r="W194" s="123"/>
      <c r="X194" s="123"/>
      <c r="Y194" s="149" t="str">
        <f t="shared" si="20"/>
        <v/>
      </c>
      <c r="Z194" s="150" t="str">
        <f t="shared" si="21"/>
        <v/>
      </c>
      <c r="AA194" s="151" t="str">
        <f t="shared" si="22"/>
        <v/>
      </c>
      <c r="AB194" s="54"/>
      <c r="AC194" s="54"/>
      <c r="AD194" s="54"/>
      <c r="AE194" s="139"/>
      <c r="AF194" s="149" t="str">
        <f t="shared" si="23"/>
        <v/>
      </c>
      <c r="AG194" s="139"/>
      <c r="AH194" s="149" t="str">
        <f t="shared" si="24"/>
        <v/>
      </c>
      <c r="AI194" s="17"/>
      <c r="AJ194" s="17"/>
      <c r="AK194" s="18"/>
      <c r="AL194" s="44"/>
      <c r="AM194" s="45"/>
      <c r="AN194" s="19"/>
      <c r="AO194" s="54"/>
      <c r="AP194" s="121"/>
    </row>
    <row r="195" spans="1:42" ht="83.1" customHeight="1" x14ac:dyDescent="0.2">
      <c r="A195" s="152">
        <v>189</v>
      </c>
      <c r="B195" s="43"/>
      <c r="C195" s="43"/>
      <c r="D195" s="391" t="str">
        <f t="shared" si="19"/>
        <v/>
      </c>
      <c r="E195" s="148"/>
      <c r="F195" s="164"/>
      <c r="G195" s="54"/>
      <c r="H195" s="148"/>
      <c r="I195" s="54"/>
      <c r="J195" s="54"/>
      <c r="K195" s="164"/>
      <c r="L195" s="54"/>
      <c r="M195" s="54"/>
      <c r="N195" s="54"/>
      <c r="O195" s="59"/>
      <c r="P195" s="59"/>
      <c r="Q195" s="190"/>
      <c r="R195" s="54"/>
      <c r="S195" s="54"/>
      <c r="T195" s="123"/>
      <c r="U195" s="123"/>
      <c r="V195" s="123"/>
      <c r="W195" s="123"/>
      <c r="X195" s="123"/>
      <c r="Y195" s="149" t="str">
        <f t="shared" si="20"/>
        <v/>
      </c>
      <c r="Z195" s="150" t="str">
        <f t="shared" si="21"/>
        <v/>
      </c>
      <c r="AA195" s="151" t="str">
        <f t="shared" si="22"/>
        <v/>
      </c>
      <c r="AB195" s="54"/>
      <c r="AC195" s="54"/>
      <c r="AD195" s="54"/>
      <c r="AE195" s="139"/>
      <c r="AF195" s="149" t="str">
        <f t="shared" si="23"/>
        <v/>
      </c>
      <c r="AG195" s="139"/>
      <c r="AH195" s="149" t="str">
        <f t="shared" si="24"/>
        <v/>
      </c>
      <c r="AI195" s="17"/>
      <c r="AJ195" s="17"/>
      <c r="AK195" s="18"/>
      <c r="AL195" s="44"/>
      <c r="AM195" s="45"/>
      <c r="AN195" s="19"/>
      <c r="AO195" s="54"/>
      <c r="AP195" s="121"/>
    </row>
    <row r="196" spans="1:42" ht="83.1" customHeight="1" x14ac:dyDescent="0.2">
      <c r="A196" s="152">
        <v>190</v>
      </c>
      <c r="B196" s="43"/>
      <c r="C196" s="43"/>
      <c r="D196" s="391" t="str">
        <f t="shared" si="19"/>
        <v/>
      </c>
      <c r="E196" s="148"/>
      <c r="F196" s="164"/>
      <c r="G196" s="54"/>
      <c r="H196" s="148"/>
      <c r="I196" s="54"/>
      <c r="J196" s="54"/>
      <c r="K196" s="164"/>
      <c r="L196" s="54"/>
      <c r="M196" s="54"/>
      <c r="N196" s="54"/>
      <c r="O196" s="59"/>
      <c r="P196" s="59"/>
      <c r="Q196" s="190"/>
      <c r="R196" s="54"/>
      <c r="S196" s="54"/>
      <c r="T196" s="123"/>
      <c r="U196" s="123"/>
      <c r="V196" s="123"/>
      <c r="W196" s="123"/>
      <c r="X196" s="123"/>
      <c r="Y196" s="149" t="str">
        <f t="shared" si="20"/>
        <v/>
      </c>
      <c r="Z196" s="150" t="str">
        <f t="shared" si="21"/>
        <v/>
      </c>
      <c r="AA196" s="151" t="str">
        <f t="shared" si="22"/>
        <v/>
      </c>
      <c r="AB196" s="54"/>
      <c r="AC196" s="54"/>
      <c r="AD196" s="54"/>
      <c r="AE196" s="139"/>
      <c r="AF196" s="149" t="str">
        <f t="shared" si="23"/>
        <v/>
      </c>
      <c r="AG196" s="139"/>
      <c r="AH196" s="149" t="str">
        <f t="shared" si="24"/>
        <v/>
      </c>
      <c r="AI196" s="17"/>
      <c r="AJ196" s="17"/>
      <c r="AK196" s="18"/>
      <c r="AL196" s="44"/>
      <c r="AM196" s="45"/>
      <c r="AN196" s="19"/>
      <c r="AO196" s="54"/>
      <c r="AP196" s="121"/>
    </row>
    <row r="197" spans="1:42" ht="83.1" customHeight="1" x14ac:dyDescent="0.2">
      <c r="A197" s="152">
        <v>191</v>
      </c>
      <c r="B197" s="43"/>
      <c r="C197" s="43"/>
      <c r="D197" s="391" t="str">
        <f t="shared" si="19"/>
        <v/>
      </c>
      <c r="E197" s="148"/>
      <c r="F197" s="164"/>
      <c r="G197" s="54"/>
      <c r="H197" s="148"/>
      <c r="I197" s="54"/>
      <c r="J197" s="54"/>
      <c r="K197" s="164"/>
      <c r="L197" s="54"/>
      <c r="M197" s="54"/>
      <c r="N197" s="54"/>
      <c r="O197" s="59"/>
      <c r="P197" s="59"/>
      <c r="Q197" s="190"/>
      <c r="R197" s="54"/>
      <c r="S197" s="54"/>
      <c r="T197" s="123"/>
      <c r="U197" s="123"/>
      <c r="V197" s="123"/>
      <c r="W197" s="123"/>
      <c r="X197" s="123"/>
      <c r="Y197" s="149" t="str">
        <f t="shared" si="20"/>
        <v/>
      </c>
      <c r="Z197" s="150" t="str">
        <f t="shared" si="21"/>
        <v/>
      </c>
      <c r="AA197" s="151" t="str">
        <f t="shared" si="22"/>
        <v/>
      </c>
      <c r="AB197" s="54"/>
      <c r="AC197" s="54"/>
      <c r="AD197" s="54"/>
      <c r="AE197" s="139"/>
      <c r="AF197" s="149" t="str">
        <f t="shared" si="23"/>
        <v/>
      </c>
      <c r="AG197" s="139"/>
      <c r="AH197" s="149" t="str">
        <f t="shared" si="24"/>
        <v/>
      </c>
      <c r="AI197" s="17"/>
      <c r="AJ197" s="17"/>
      <c r="AK197" s="18"/>
      <c r="AL197" s="44"/>
      <c r="AM197" s="45"/>
      <c r="AN197" s="19"/>
      <c r="AO197" s="54"/>
      <c r="AP197" s="121"/>
    </row>
    <row r="198" spans="1:42" ht="83.1" customHeight="1" x14ac:dyDescent="0.2">
      <c r="A198" s="152">
        <v>192</v>
      </c>
      <c r="B198" s="43"/>
      <c r="C198" s="43"/>
      <c r="D198" s="391" t="str">
        <f t="shared" si="19"/>
        <v/>
      </c>
      <c r="E198" s="148"/>
      <c r="F198" s="164"/>
      <c r="G198" s="54"/>
      <c r="H198" s="148"/>
      <c r="I198" s="54"/>
      <c r="J198" s="54"/>
      <c r="K198" s="164"/>
      <c r="L198" s="54"/>
      <c r="M198" s="54"/>
      <c r="N198" s="54"/>
      <c r="O198" s="59"/>
      <c r="P198" s="59"/>
      <c r="Q198" s="190"/>
      <c r="R198" s="54"/>
      <c r="S198" s="54"/>
      <c r="T198" s="123"/>
      <c r="U198" s="123"/>
      <c r="V198" s="123"/>
      <c r="W198" s="123"/>
      <c r="X198" s="123"/>
      <c r="Y198" s="149" t="str">
        <f t="shared" si="20"/>
        <v/>
      </c>
      <c r="Z198" s="150" t="str">
        <f t="shared" si="21"/>
        <v/>
      </c>
      <c r="AA198" s="151" t="str">
        <f t="shared" si="22"/>
        <v/>
      </c>
      <c r="AB198" s="54"/>
      <c r="AC198" s="54"/>
      <c r="AD198" s="54"/>
      <c r="AE198" s="139"/>
      <c r="AF198" s="149" t="str">
        <f t="shared" si="23"/>
        <v/>
      </c>
      <c r="AG198" s="139"/>
      <c r="AH198" s="149" t="str">
        <f t="shared" si="24"/>
        <v/>
      </c>
      <c r="AI198" s="17"/>
      <c r="AJ198" s="17"/>
      <c r="AK198" s="18"/>
      <c r="AL198" s="44"/>
      <c r="AM198" s="45"/>
      <c r="AN198" s="19"/>
      <c r="AO198" s="54"/>
      <c r="AP198" s="121"/>
    </row>
    <row r="199" spans="1:42" ht="83.1" customHeight="1" x14ac:dyDescent="0.2">
      <c r="A199" s="152">
        <v>193</v>
      </c>
      <c r="B199" s="43"/>
      <c r="C199" s="43"/>
      <c r="D199" s="391" t="str">
        <f t="shared" si="19"/>
        <v/>
      </c>
      <c r="E199" s="148"/>
      <c r="F199" s="164"/>
      <c r="G199" s="54"/>
      <c r="H199" s="148"/>
      <c r="I199" s="54"/>
      <c r="J199" s="54"/>
      <c r="K199" s="164"/>
      <c r="L199" s="54"/>
      <c r="M199" s="54"/>
      <c r="N199" s="54"/>
      <c r="O199" s="59"/>
      <c r="P199" s="59"/>
      <c r="Q199" s="190"/>
      <c r="R199" s="54"/>
      <c r="S199" s="54"/>
      <c r="T199" s="123"/>
      <c r="U199" s="123"/>
      <c r="V199" s="123"/>
      <c r="W199" s="123"/>
      <c r="X199" s="123"/>
      <c r="Y199" s="149" t="str">
        <f t="shared" si="20"/>
        <v/>
      </c>
      <c r="Z199" s="150" t="str">
        <f t="shared" si="21"/>
        <v/>
      </c>
      <c r="AA199" s="151" t="str">
        <f t="shared" si="22"/>
        <v/>
      </c>
      <c r="AB199" s="54"/>
      <c r="AC199" s="54"/>
      <c r="AD199" s="54"/>
      <c r="AE199" s="139"/>
      <c r="AF199" s="149" t="str">
        <f t="shared" si="23"/>
        <v/>
      </c>
      <c r="AG199" s="139"/>
      <c r="AH199" s="149" t="str">
        <f t="shared" si="24"/>
        <v/>
      </c>
      <c r="AI199" s="17"/>
      <c r="AJ199" s="17"/>
      <c r="AK199" s="18"/>
      <c r="AL199" s="44"/>
      <c r="AM199" s="45"/>
      <c r="AN199" s="19"/>
      <c r="AO199" s="54"/>
      <c r="AP199" s="121"/>
    </row>
    <row r="200" spans="1:42" ht="83.1" customHeight="1" x14ac:dyDescent="0.2">
      <c r="A200" s="152">
        <v>194</v>
      </c>
      <c r="B200" s="43"/>
      <c r="C200" s="43"/>
      <c r="D200" s="391" t="str">
        <f t="shared" ref="D200:D263" si="25">IF(ISBLANK(B200),"",IF(ISBLANK($F200), "State whether the arrangement was capitalized in a prior year.",IF(AND($F200="Yes",ISBLANK($G200)),"State whether the capitalized SBITA was modified in the reporting fiscal year.",IF(AND($F200="Yes",$G200="Yes"),"If capitalized in FY23, refer to FY23 Input tab(s).  If captialized in FY24, refer to the modification instructions, as this SBITA may need to be modified.",IF(AND($F200="Yes",$G200="No"),"Complete the FY2025 Review Log.  If capitalized in FY24, review the related Input tab and complete the Note Disclosure section.  Do not make any other changes to the Input tab."&amp;"  If capitalized in FY23 and will expire on or before 06/30/2025, then complete the Review Log."&amp;"  If capitalized in FY23 and does not expire on or before 06/30/2025, complete the Review Log and related Input tab.",IF(AND($F200="Yes",$G200="N/A"),"State whether the capitalized SBITA was modified in the reporting fiscal year.",IF(OR($F200="No, but should have been", $F200 = "No"),IF(OR($I200="No",$J200="No",$K200="No",$L200="Yes",$M200="Yes",$J200="No",$Y200="No",$AA200="No",$N200="No"),"Disqualfied as a SBITA. Continue to list the arrangement on the Review Log, but no additional reporting is necessary.",IF(AND($R200="Yes",OR(ISBLANK(S200),$S200="N/A")),"State whether the State receives a refund if it exercises its right to cancel at anytime.", IF(AND($K200="Not yet, but will after go-live",$AF200="Yes"),"Complete the FY2025 Review Log. Complete the FY2025 Prepayments Log for any capitalizable costs.",IF($AF200="Yes","Complete the FY2025 Review Log.  Complete the FY2025 Input tab.",IF(AND($K200="Yes",$AF200="No",$AH200="Yes"),"Complete the FY2025 Review Log.  Complete the FY2025 Variable Payments Log.",IF(AND($K200="Not yet, but will after go-live",$AF200="No",$AH200="Yes"),"Reassess variable payments in the next reporting period.",IF(AND($AF200="No",$AH200="No"),"Does not meet the capitalization threshold of $100,000. Continue to report on Review Log, but no additional reporting necessary.","Continue"))))))),)))))))</f>
        <v/>
      </c>
      <c r="E200" s="148"/>
      <c r="F200" s="164"/>
      <c r="G200" s="54"/>
      <c r="H200" s="148"/>
      <c r="I200" s="54"/>
      <c r="J200" s="54"/>
      <c r="K200" s="164"/>
      <c r="L200" s="54"/>
      <c r="M200" s="54"/>
      <c r="N200" s="54"/>
      <c r="O200" s="59"/>
      <c r="P200" s="59"/>
      <c r="Q200" s="190"/>
      <c r="R200" s="54"/>
      <c r="S200" s="54"/>
      <c r="T200" s="123"/>
      <c r="U200" s="123"/>
      <c r="V200" s="123"/>
      <c r="W200" s="123"/>
      <c r="X200" s="123"/>
      <c r="Y200" s="149" t="str">
        <f t="shared" si="20"/>
        <v/>
      </c>
      <c r="Z200" s="150" t="str">
        <f t="shared" si="21"/>
        <v/>
      </c>
      <c r="AA200" s="151" t="str">
        <f t="shared" si="22"/>
        <v/>
      </c>
      <c r="AB200" s="54"/>
      <c r="AC200" s="54"/>
      <c r="AD200" s="54"/>
      <c r="AE200" s="139"/>
      <c r="AF200" s="149" t="str">
        <f t="shared" si="23"/>
        <v/>
      </c>
      <c r="AG200" s="139"/>
      <c r="AH200" s="149" t="str">
        <f t="shared" si="24"/>
        <v/>
      </c>
      <c r="AI200" s="17"/>
      <c r="AJ200" s="17"/>
      <c r="AK200" s="18"/>
      <c r="AL200" s="44"/>
      <c r="AM200" s="45"/>
      <c r="AN200" s="19"/>
      <c r="AO200" s="54"/>
      <c r="AP200" s="121"/>
    </row>
    <row r="201" spans="1:42" ht="83.1" customHeight="1" x14ac:dyDescent="0.2">
      <c r="A201" s="152">
        <v>195</v>
      </c>
      <c r="B201" s="43"/>
      <c r="C201" s="43"/>
      <c r="D201" s="391" t="str">
        <f t="shared" si="25"/>
        <v/>
      </c>
      <c r="E201" s="148"/>
      <c r="F201" s="164"/>
      <c r="G201" s="54"/>
      <c r="H201" s="148"/>
      <c r="I201" s="54"/>
      <c r="J201" s="54"/>
      <c r="K201" s="164"/>
      <c r="L201" s="54"/>
      <c r="M201" s="54"/>
      <c r="N201" s="54"/>
      <c r="O201" s="59"/>
      <c r="P201" s="59"/>
      <c r="Q201" s="190"/>
      <c r="R201" s="54"/>
      <c r="S201" s="54"/>
      <c r="T201" s="123"/>
      <c r="U201" s="123"/>
      <c r="V201" s="123"/>
      <c r="W201" s="123"/>
      <c r="X201" s="123"/>
      <c r="Y201" s="149" t="str">
        <f t="shared" ref="Y201:Y264" si="26">IF(ISBLANK(B201),"",IF(ISBLANK($P201),"Enter date in Column P",IF(AND($R201="Yes",$S201="Yes",ISBLANK($T201)),"Enter date in column T",IF(OR(AND(R201="No",NOT(ISBLANK(T201))),AND(R201="Yes",S201="No",NOT(ISBLANK(T201)))),"Do not enter a date in column T",IF(AND(R201="Yes",S201="N/A"),"Answer column S",IF(AND(NOT(ISBLANK(U201)),NOT(ISBLANK(V201))),"Do not enter a date in both column U and V",IF(AND(ISBLANK(U201),ISBLANK(T201),ISBLANK(V201)),"",IF(AND(ISBLANK(T201),ISBLANK(U201),NOT(ISBLANK(V201))),IF(V201-P201&gt;365,"Yes","No"),IF(AND(ISBLANK(T201),NOT(ISBLANK(U201))),IF(U201-P201&gt;365,"Yes","No"),IF(NOT(ISBLANK(T201)),IF(T201-P201&gt;365,"Yes","No")))))))))))</f>
        <v/>
      </c>
      <c r="Z201" s="150" t="str">
        <f t="shared" ref="Z201:Z264" si="27">+IF(Y201="No","Not calculated as the maximum possible term is less than 12 months",IF(OR(AND(NOT(ISBLANK(V201)),OR(NOT(ISBLANK(W201)),NOT(ISBLANK(X201)))),AND(NOT(ISBLANK(W201)),OR(NOT(ISBLANK(V201)),NOT(ISBLANK(X201)))),AND(NOT(ISBLANK(X201)),OR(NOT(ISBLANK(V201)),NOT(ISBLANK(W201))))),"Only enter a date in the appropriate column (V, W, or X).  Cannot enter a date in more than one column (V, W, or X).",IF(NOT(ISBLANK(V201)),V201,IF(NOT(ISBLANK(W201)),W201,IF(NOT(ISBLANK(X201)),X201,"")))))</f>
        <v/>
      </c>
      <c r="AA201" s="151" t="str">
        <f t="shared" ref="AA201:AA264" si="28">+IFERROR(IF(ISBLANK(Z201),"",IF(Z201-P201&gt;365,"Yes","No")),"")</f>
        <v/>
      </c>
      <c r="AB201" s="54"/>
      <c r="AC201" s="54"/>
      <c r="AD201" s="54"/>
      <c r="AE201" s="139"/>
      <c r="AF201" s="149" t="str">
        <f t="shared" si="23"/>
        <v/>
      </c>
      <c r="AG201" s="139"/>
      <c r="AH201" s="149" t="str">
        <f t="shared" si="24"/>
        <v/>
      </c>
      <c r="AI201" s="17"/>
      <c r="AJ201" s="17"/>
      <c r="AK201" s="18"/>
      <c r="AL201" s="44"/>
      <c r="AM201" s="45"/>
      <c r="AN201" s="19"/>
      <c r="AO201" s="54"/>
      <c r="AP201" s="121"/>
    </row>
    <row r="202" spans="1:42" ht="83.1" customHeight="1" x14ac:dyDescent="0.2">
      <c r="A202" s="152">
        <v>196</v>
      </c>
      <c r="B202" s="43"/>
      <c r="C202" s="43"/>
      <c r="D202" s="391" t="str">
        <f t="shared" si="25"/>
        <v/>
      </c>
      <c r="E202" s="148"/>
      <c r="F202" s="164"/>
      <c r="G202" s="54"/>
      <c r="H202" s="148"/>
      <c r="I202" s="54"/>
      <c r="J202" s="54"/>
      <c r="K202" s="164"/>
      <c r="L202" s="54"/>
      <c r="M202" s="54"/>
      <c r="N202" s="54"/>
      <c r="O202" s="59"/>
      <c r="P202" s="59"/>
      <c r="Q202" s="190"/>
      <c r="R202" s="54"/>
      <c r="S202" s="54"/>
      <c r="T202" s="123"/>
      <c r="U202" s="123"/>
      <c r="V202" s="123"/>
      <c r="W202" s="123"/>
      <c r="X202" s="123"/>
      <c r="Y202" s="149" t="str">
        <f t="shared" si="26"/>
        <v/>
      </c>
      <c r="Z202" s="150" t="str">
        <f t="shared" si="27"/>
        <v/>
      </c>
      <c r="AA202" s="151" t="str">
        <f t="shared" si="28"/>
        <v/>
      </c>
      <c r="AB202" s="54"/>
      <c r="AC202" s="54"/>
      <c r="AD202" s="54"/>
      <c r="AE202" s="139"/>
      <c r="AF202" s="149" t="str">
        <f t="shared" ref="AF202:AF265" si="29">+IF(ISBLANK(AE202),"",IF(AE202&gt;=100000,"Yes","No"))</f>
        <v/>
      </c>
      <c r="AG202" s="139"/>
      <c r="AH202" s="149" t="str">
        <f t="shared" ref="AH202:AH265" si="30">+IF(ISBLANK(AG202),"",IF(AG202&gt;=100000,"Yes","No"))</f>
        <v/>
      </c>
      <c r="AI202" s="17"/>
      <c r="AJ202" s="17"/>
      <c r="AK202" s="18"/>
      <c r="AL202" s="44"/>
      <c r="AM202" s="45"/>
      <c r="AN202" s="19"/>
      <c r="AO202" s="54"/>
      <c r="AP202" s="121"/>
    </row>
    <row r="203" spans="1:42" ht="83.1" customHeight="1" x14ac:dyDescent="0.2">
      <c r="A203" s="152">
        <v>197</v>
      </c>
      <c r="B203" s="43"/>
      <c r="C203" s="43"/>
      <c r="D203" s="391" t="str">
        <f t="shared" si="25"/>
        <v/>
      </c>
      <c r="E203" s="148"/>
      <c r="F203" s="164"/>
      <c r="G203" s="54"/>
      <c r="H203" s="148"/>
      <c r="I203" s="54"/>
      <c r="J203" s="54"/>
      <c r="K203" s="164"/>
      <c r="L203" s="54"/>
      <c r="M203" s="54"/>
      <c r="N203" s="54"/>
      <c r="O203" s="59"/>
      <c r="P203" s="59"/>
      <c r="Q203" s="190"/>
      <c r="R203" s="54"/>
      <c r="S203" s="54"/>
      <c r="T203" s="123"/>
      <c r="U203" s="123"/>
      <c r="V203" s="123"/>
      <c r="W203" s="123"/>
      <c r="X203" s="123"/>
      <c r="Y203" s="149" t="str">
        <f t="shared" si="26"/>
        <v/>
      </c>
      <c r="Z203" s="150" t="str">
        <f t="shared" si="27"/>
        <v/>
      </c>
      <c r="AA203" s="151" t="str">
        <f t="shared" si="28"/>
        <v/>
      </c>
      <c r="AB203" s="54"/>
      <c r="AC203" s="54"/>
      <c r="AD203" s="54"/>
      <c r="AE203" s="139"/>
      <c r="AF203" s="149" t="str">
        <f t="shared" si="29"/>
        <v/>
      </c>
      <c r="AG203" s="139"/>
      <c r="AH203" s="149" t="str">
        <f t="shared" si="30"/>
        <v/>
      </c>
      <c r="AI203" s="17"/>
      <c r="AJ203" s="17"/>
      <c r="AK203" s="18"/>
      <c r="AL203" s="44"/>
      <c r="AM203" s="45"/>
      <c r="AN203" s="19"/>
      <c r="AO203" s="54"/>
      <c r="AP203" s="121"/>
    </row>
    <row r="204" spans="1:42" ht="83.1" customHeight="1" x14ac:dyDescent="0.2">
      <c r="A204" s="152">
        <v>198</v>
      </c>
      <c r="B204" s="43"/>
      <c r="C204" s="43"/>
      <c r="D204" s="391" t="str">
        <f t="shared" si="25"/>
        <v/>
      </c>
      <c r="E204" s="148"/>
      <c r="F204" s="164"/>
      <c r="G204" s="54"/>
      <c r="H204" s="148"/>
      <c r="I204" s="54"/>
      <c r="J204" s="54"/>
      <c r="K204" s="164"/>
      <c r="L204" s="54"/>
      <c r="M204" s="54"/>
      <c r="N204" s="54"/>
      <c r="O204" s="59"/>
      <c r="P204" s="59"/>
      <c r="Q204" s="190"/>
      <c r="R204" s="54"/>
      <c r="S204" s="54"/>
      <c r="T204" s="123"/>
      <c r="U204" s="123"/>
      <c r="V204" s="123"/>
      <c r="W204" s="123"/>
      <c r="X204" s="123"/>
      <c r="Y204" s="149" t="str">
        <f t="shared" si="26"/>
        <v/>
      </c>
      <c r="Z204" s="150" t="str">
        <f t="shared" si="27"/>
        <v/>
      </c>
      <c r="AA204" s="151" t="str">
        <f t="shared" si="28"/>
        <v/>
      </c>
      <c r="AB204" s="54"/>
      <c r="AC204" s="54"/>
      <c r="AD204" s="54"/>
      <c r="AE204" s="139"/>
      <c r="AF204" s="149" t="str">
        <f t="shared" si="29"/>
        <v/>
      </c>
      <c r="AG204" s="139"/>
      <c r="AH204" s="149" t="str">
        <f t="shared" si="30"/>
        <v/>
      </c>
      <c r="AI204" s="17"/>
      <c r="AJ204" s="17"/>
      <c r="AK204" s="18"/>
      <c r="AL204" s="44"/>
      <c r="AM204" s="45"/>
      <c r="AN204" s="19"/>
      <c r="AO204" s="54"/>
      <c r="AP204" s="121"/>
    </row>
    <row r="205" spans="1:42" ht="83.1" customHeight="1" x14ac:dyDescent="0.2">
      <c r="A205" s="152">
        <v>199</v>
      </c>
      <c r="B205" s="43"/>
      <c r="C205" s="43"/>
      <c r="D205" s="391" t="str">
        <f t="shared" si="25"/>
        <v/>
      </c>
      <c r="E205" s="148"/>
      <c r="F205" s="164"/>
      <c r="G205" s="54"/>
      <c r="H205" s="148"/>
      <c r="I205" s="54"/>
      <c r="J205" s="54"/>
      <c r="K205" s="164"/>
      <c r="L205" s="54"/>
      <c r="M205" s="54"/>
      <c r="N205" s="54"/>
      <c r="O205" s="59"/>
      <c r="P205" s="59"/>
      <c r="Q205" s="190"/>
      <c r="R205" s="54"/>
      <c r="S205" s="54"/>
      <c r="T205" s="123"/>
      <c r="U205" s="123"/>
      <c r="V205" s="123"/>
      <c r="W205" s="123"/>
      <c r="X205" s="123"/>
      <c r="Y205" s="149" t="str">
        <f t="shared" si="26"/>
        <v/>
      </c>
      <c r="Z205" s="150" t="str">
        <f t="shared" si="27"/>
        <v/>
      </c>
      <c r="AA205" s="151" t="str">
        <f t="shared" si="28"/>
        <v/>
      </c>
      <c r="AB205" s="54"/>
      <c r="AC205" s="54"/>
      <c r="AD205" s="54"/>
      <c r="AE205" s="139"/>
      <c r="AF205" s="149" t="str">
        <f t="shared" si="29"/>
        <v/>
      </c>
      <c r="AG205" s="139"/>
      <c r="AH205" s="149" t="str">
        <f t="shared" si="30"/>
        <v/>
      </c>
      <c r="AI205" s="17"/>
      <c r="AJ205" s="17"/>
      <c r="AK205" s="18"/>
      <c r="AL205" s="44"/>
      <c r="AM205" s="45"/>
      <c r="AN205" s="19"/>
      <c r="AO205" s="54"/>
      <c r="AP205" s="121"/>
    </row>
    <row r="206" spans="1:42" ht="83.1" customHeight="1" x14ac:dyDescent="0.2">
      <c r="A206" s="152">
        <v>200</v>
      </c>
      <c r="B206" s="43"/>
      <c r="C206" s="43"/>
      <c r="D206" s="391" t="str">
        <f t="shared" si="25"/>
        <v/>
      </c>
      <c r="E206" s="148"/>
      <c r="F206" s="164"/>
      <c r="G206" s="54"/>
      <c r="H206" s="148"/>
      <c r="I206" s="54"/>
      <c r="J206" s="54"/>
      <c r="K206" s="164"/>
      <c r="L206" s="54"/>
      <c r="M206" s="54"/>
      <c r="N206" s="54"/>
      <c r="O206" s="59"/>
      <c r="P206" s="59"/>
      <c r="Q206" s="190"/>
      <c r="R206" s="54"/>
      <c r="S206" s="54"/>
      <c r="T206" s="123"/>
      <c r="U206" s="123"/>
      <c r="V206" s="123"/>
      <c r="W206" s="123"/>
      <c r="X206" s="123"/>
      <c r="Y206" s="149" t="str">
        <f t="shared" si="26"/>
        <v/>
      </c>
      <c r="Z206" s="150" t="str">
        <f t="shared" si="27"/>
        <v/>
      </c>
      <c r="AA206" s="151" t="str">
        <f t="shared" si="28"/>
        <v/>
      </c>
      <c r="AB206" s="54"/>
      <c r="AC206" s="54"/>
      <c r="AD206" s="54"/>
      <c r="AE206" s="139"/>
      <c r="AF206" s="149" t="str">
        <f t="shared" si="29"/>
        <v/>
      </c>
      <c r="AG206" s="139"/>
      <c r="AH206" s="149" t="str">
        <f t="shared" si="30"/>
        <v/>
      </c>
      <c r="AI206" s="17"/>
      <c r="AJ206" s="17"/>
      <c r="AK206" s="18"/>
      <c r="AL206" s="44"/>
      <c r="AM206" s="45"/>
      <c r="AN206" s="19"/>
      <c r="AO206" s="54"/>
      <c r="AP206" s="121"/>
    </row>
    <row r="207" spans="1:42" ht="83.1" customHeight="1" x14ac:dyDescent="0.2">
      <c r="A207" s="152">
        <v>201</v>
      </c>
      <c r="B207" s="43"/>
      <c r="C207" s="43"/>
      <c r="D207" s="391" t="str">
        <f t="shared" si="25"/>
        <v/>
      </c>
      <c r="E207" s="148"/>
      <c r="F207" s="164"/>
      <c r="G207" s="54"/>
      <c r="H207" s="148"/>
      <c r="I207" s="54"/>
      <c r="J207" s="54"/>
      <c r="K207" s="164"/>
      <c r="L207" s="54"/>
      <c r="M207" s="54"/>
      <c r="N207" s="54"/>
      <c r="O207" s="59"/>
      <c r="P207" s="59"/>
      <c r="Q207" s="190"/>
      <c r="R207" s="54"/>
      <c r="S207" s="54"/>
      <c r="T207" s="123"/>
      <c r="U207" s="123"/>
      <c r="V207" s="123"/>
      <c r="W207" s="123"/>
      <c r="X207" s="123"/>
      <c r="Y207" s="149" t="str">
        <f t="shared" si="26"/>
        <v/>
      </c>
      <c r="Z207" s="150" t="str">
        <f t="shared" si="27"/>
        <v/>
      </c>
      <c r="AA207" s="151" t="str">
        <f t="shared" si="28"/>
        <v/>
      </c>
      <c r="AB207" s="54"/>
      <c r="AC207" s="54"/>
      <c r="AD207" s="54"/>
      <c r="AE207" s="139"/>
      <c r="AF207" s="149" t="str">
        <f t="shared" si="29"/>
        <v/>
      </c>
      <c r="AG207" s="139"/>
      <c r="AH207" s="149" t="str">
        <f t="shared" si="30"/>
        <v/>
      </c>
      <c r="AI207" s="17"/>
      <c r="AJ207" s="17"/>
      <c r="AK207" s="18"/>
      <c r="AL207" s="44"/>
      <c r="AM207" s="45"/>
      <c r="AN207" s="19"/>
      <c r="AO207" s="54"/>
      <c r="AP207" s="121"/>
    </row>
    <row r="208" spans="1:42" ht="83.1" customHeight="1" x14ac:dyDescent="0.2">
      <c r="A208" s="152">
        <v>202</v>
      </c>
      <c r="B208" s="43"/>
      <c r="C208" s="43"/>
      <c r="D208" s="391" t="str">
        <f t="shared" si="25"/>
        <v/>
      </c>
      <c r="E208" s="148"/>
      <c r="F208" s="164"/>
      <c r="G208" s="54"/>
      <c r="H208" s="148"/>
      <c r="I208" s="54"/>
      <c r="J208" s="54"/>
      <c r="K208" s="164"/>
      <c r="L208" s="54"/>
      <c r="M208" s="54"/>
      <c r="N208" s="54"/>
      <c r="O208" s="59"/>
      <c r="P208" s="59"/>
      <c r="Q208" s="190"/>
      <c r="R208" s="54"/>
      <c r="S208" s="54"/>
      <c r="T208" s="123"/>
      <c r="U208" s="123"/>
      <c r="V208" s="123"/>
      <c r="W208" s="123"/>
      <c r="X208" s="123"/>
      <c r="Y208" s="149" t="str">
        <f t="shared" si="26"/>
        <v/>
      </c>
      <c r="Z208" s="150" t="str">
        <f t="shared" si="27"/>
        <v/>
      </c>
      <c r="AA208" s="151" t="str">
        <f t="shared" si="28"/>
        <v/>
      </c>
      <c r="AB208" s="54"/>
      <c r="AC208" s="54"/>
      <c r="AD208" s="54"/>
      <c r="AE208" s="139"/>
      <c r="AF208" s="149" t="str">
        <f t="shared" si="29"/>
        <v/>
      </c>
      <c r="AG208" s="139"/>
      <c r="AH208" s="149" t="str">
        <f t="shared" si="30"/>
        <v/>
      </c>
      <c r="AI208" s="17"/>
      <c r="AJ208" s="17"/>
      <c r="AK208" s="18"/>
      <c r="AL208" s="44"/>
      <c r="AM208" s="45"/>
      <c r="AN208" s="19"/>
      <c r="AO208" s="54"/>
      <c r="AP208" s="121"/>
    </row>
    <row r="209" spans="1:42" ht="83.1" customHeight="1" x14ac:dyDescent="0.2">
      <c r="A209" s="152">
        <v>203</v>
      </c>
      <c r="B209" s="43"/>
      <c r="C209" s="43"/>
      <c r="D209" s="391" t="str">
        <f t="shared" si="25"/>
        <v/>
      </c>
      <c r="E209" s="148"/>
      <c r="F209" s="164"/>
      <c r="G209" s="54"/>
      <c r="H209" s="148"/>
      <c r="I209" s="54"/>
      <c r="J209" s="54"/>
      <c r="K209" s="164"/>
      <c r="L209" s="54"/>
      <c r="M209" s="54"/>
      <c r="N209" s="54"/>
      <c r="O209" s="59"/>
      <c r="P209" s="59"/>
      <c r="Q209" s="190"/>
      <c r="R209" s="54"/>
      <c r="S209" s="54"/>
      <c r="T209" s="123"/>
      <c r="U209" s="123"/>
      <c r="V209" s="123"/>
      <c r="W209" s="123"/>
      <c r="X209" s="123"/>
      <c r="Y209" s="149" t="str">
        <f t="shared" si="26"/>
        <v/>
      </c>
      <c r="Z209" s="150" t="str">
        <f t="shared" si="27"/>
        <v/>
      </c>
      <c r="AA209" s="151" t="str">
        <f t="shared" si="28"/>
        <v/>
      </c>
      <c r="AB209" s="54"/>
      <c r="AC209" s="54"/>
      <c r="AD209" s="54"/>
      <c r="AE209" s="139"/>
      <c r="AF209" s="149" t="str">
        <f t="shared" si="29"/>
        <v/>
      </c>
      <c r="AG209" s="139"/>
      <c r="AH209" s="149" t="str">
        <f t="shared" si="30"/>
        <v/>
      </c>
      <c r="AI209" s="17"/>
      <c r="AJ209" s="17"/>
      <c r="AK209" s="18"/>
      <c r="AL209" s="44"/>
      <c r="AM209" s="45"/>
      <c r="AN209" s="19"/>
      <c r="AO209" s="54"/>
      <c r="AP209" s="121"/>
    </row>
    <row r="210" spans="1:42" ht="83.1" customHeight="1" x14ac:dyDescent="0.2">
      <c r="A210" s="152">
        <v>204</v>
      </c>
      <c r="B210" s="43"/>
      <c r="C210" s="43"/>
      <c r="D210" s="391" t="str">
        <f t="shared" si="25"/>
        <v/>
      </c>
      <c r="E210" s="148"/>
      <c r="F210" s="164"/>
      <c r="G210" s="54"/>
      <c r="H210" s="148"/>
      <c r="I210" s="54"/>
      <c r="J210" s="54"/>
      <c r="K210" s="164"/>
      <c r="L210" s="54"/>
      <c r="M210" s="54"/>
      <c r="N210" s="54"/>
      <c r="O210" s="59"/>
      <c r="P210" s="59"/>
      <c r="Q210" s="190"/>
      <c r="R210" s="54"/>
      <c r="S210" s="54"/>
      <c r="T210" s="123"/>
      <c r="U210" s="123"/>
      <c r="V210" s="123"/>
      <c r="W210" s="123"/>
      <c r="X210" s="123"/>
      <c r="Y210" s="149" t="str">
        <f t="shared" si="26"/>
        <v/>
      </c>
      <c r="Z210" s="150" t="str">
        <f t="shared" si="27"/>
        <v/>
      </c>
      <c r="AA210" s="151" t="str">
        <f t="shared" si="28"/>
        <v/>
      </c>
      <c r="AB210" s="54"/>
      <c r="AC210" s="54"/>
      <c r="AD210" s="54"/>
      <c r="AE210" s="139"/>
      <c r="AF210" s="149" t="str">
        <f t="shared" si="29"/>
        <v/>
      </c>
      <c r="AG210" s="139"/>
      <c r="AH210" s="149" t="str">
        <f t="shared" si="30"/>
        <v/>
      </c>
      <c r="AI210" s="17"/>
      <c r="AJ210" s="17"/>
      <c r="AK210" s="18"/>
      <c r="AL210" s="44"/>
      <c r="AM210" s="45"/>
      <c r="AN210" s="19"/>
      <c r="AO210" s="54"/>
      <c r="AP210" s="121"/>
    </row>
    <row r="211" spans="1:42" ht="83.1" customHeight="1" x14ac:dyDescent="0.2">
      <c r="A211" s="152">
        <v>205</v>
      </c>
      <c r="B211" s="43"/>
      <c r="C211" s="43"/>
      <c r="D211" s="391" t="str">
        <f t="shared" si="25"/>
        <v/>
      </c>
      <c r="E211" s="148"/>
      <c r="F211" s="164"/>
      <c r="G211" s="54"/>
      <c r="H211" s="148"/>
      <c r="I211" s="54"/>
      <c r="J211" s="54"/>
      <c r="K211" s="164"/>
      <c r="L211" s="54"/>
      <c r="M211" s="54"/>
      <c r="N211" s="54"/>
      <c r="O211" s="59"/>
      <c r="P211" s="59"/>
      <c r="Q211" s="190"/>
      <c r="R211" s="54"/>
      <c r="S211" s="54"/>
      <c r="T211" s="123"/>
      <c r="U211" s="123"/>
      <c r="V211" s="123"/>
      <c r="W211" s="123"/>
      <c r="X211" s="123"/>
      <c r="Y211" s="149" t="str">
        <f t="shared" si="26"/>
        <v/>
      </c>
      <c r="Z211" s="150" t="str">
        <f t="shared" si="27"/>
        <v/>
      </c>
      <c r="AA211" s="151" t="str">
        <f t="shared" si="28"/>
        <v/>
      </c>
      <c r="AB211" s="54"/>
      <c r="AC211" s="54"/>
      <c r="AD211" s="54"/>
      <c r="AE211" s="139"/>
      <c r="AF211" s="149" t="str">
        <f t="shared" si="29"/>
        <v/>
      </c>
      <c r="AG211" s="139"/>
      <c r="AH211" s="149" t="str">
        <f t="shared" si="30"/>
        <v/>
      </c>
      <c r="AI211" s="17"/>
      <c r="AJ211" s="17"/>
      <c r="AK211" s="18"/>
      <c r="AL211" s="44"/>
      <c r="AM211" s="45"/>
      <c r="AN211" s="19"/>
      <c r="AO211" s="54"/>
      <c r="AP211" s="121"/>
    </row>
    <row r="212" spans="1:42" ht="83.1" customHeight="1" x14ac:dyDescent="0.2">
      <c r="A212" s="152">
        <v>206</v>
      </c>
      <c r="B212" s="43"/>
      <c r="C212" s="43"/>
      <c r="D212" s="391" t="str">
        <f t="shared" si="25"/>
        <v/>
      </c>
      <c r="E212" s="148"/>
      <c r="F212" s="164"/>
      <c r="G212" s="54"/>
      <c r="H212" s="148"/>
      <c r="I212" s="54"/>
      <c r="J212" s="54"/>
      <c r="K212" s="164"/>
      <c r="L212" s="54"/>
      <c r="M212" s="54"/>
      <c r="N212" s="54"/>
      <c r="O212" s="59"/>
      <c r="P212" s="59"/>
      <c r="Q212" s="190"/>
      <c r="R212" s="54"/>
      <c r="S212" s="54"/>
      <c r="T212" s="123"/>
      <c r="U212" s="123"/>
      <c r="V212" s="123"/>
      <c r="W212" s="123"/>
      <c r="X212" s="123"/>
      <c r="Y212" s="149" t="str">
        <f t="shared" si="26"/>
        <v/>
      </c>
      <c r="Z212" s="150" t="str">
        <f t="shared" si="27"/>
        <v/>
      </c>
      <c r="AA212" s="151" t="str">
        <f t="shared" si="28"/>
        <v/>
      </c>
      <c r="AB212" s="54"/>
      <c r="AC212" s="54"/>
      <c r="AD212" s="54"/>
      <c r="AE212" s="139"/>
      <c r="AF212" s="149" t="str">
        <f t="shared" si="29"/>
        <v/>
      </c>
      <c r="AG212" s="139"/>
      <c r="AH212" s="149" t="str">
        <f t="shared" si="30"/>
        <v/>
      </c>
      <c r="AI212" s="17"/>
      <c r="AJ212" s="17"/>
      <c r="AK212" s="18"/>
      <c r="AL212" s="44"/>
      <c r="AM212" s="45"/>
      <c r="AN212" s="19"/>
      <c r="AO212" s="54"/>
      <c r="AP212" s="121"/>
    </row>
    <row r="213" spans="1:42" ht="83.1" customHeight="1" x14ac:dyDescent="0.2">
      <c r="A213" s="152">
        <v>207</v>
      </c>
      <c r="B213" s="43"/>
      <c r="C213" s="43"/>
      <c r="D213" s="391" t="str">
        <f t="shared" si="25"/>
        <v/>
      </c>
      <c r="E213" s="148"/>
      <c r="F213" s="164"/>
      <c r="G213" s="54"/>
      <c r="H213" s="148"/>
      <c r="I213" s="54"/>
      <c r="J213" s="54"/>
      <c r="K213" s="164"/>
      <c r="L213" s="54"/>
      <c r="M213" s="54"/>
      <c r="N213" s="54"/>
      <c r="O213" s="59"/>
      <c r="P213" s="59"/>
      <c r="Q213" s="190"/>
      <c r="R213" s="54"/>
      <c r="S213" s="54"/>
      <c r="T213" s="123"/>
      <c r="U213" s="123"/>
      <c r="V213" s="123"/>
      <c r="W213" s="123"/>
      <c r="X213" s="123"/>
      <c r="Y213" s="149" t="str">
        <f t="shared" si="26"/>
        <v/>
      </c>
      <c r="Z213" s="150" t="str">
        <f t="shared" si="27"/>
        <v/>
      </c>
      <c r="AA213" s="151" t="str">
        <f t="shared" si="28"/>
        <v/>
      </c>
      <c r="AB213" s="54"/>
      <c r="AC213" s="54"/>
      <c r="AD213" s="54"/>
      <c r="AE213" s="139"/>
      <c r="AF213" s="149" t="str">
        <f t="shared" si="29"/>
        <v/>
      </c>
      <c r="AG213" s="139"/>
      <c r="AH213" s="149" t="str">
        <f t="shared" si="30"/>
        <v/>
      </c>
      <c r="AI213" s="17"/>
      <c r="AJ213" s="17"/>
      <c r="AK213" s="18"/>
      <c r="AL213" s="44"/>
      <c r="AM213" s="45"/>
      <c r="AN213" s="19"/>
      <c r="AO213" s="54"/>
      <c r="AP213" s="121"/>
    </row>
    <row r="214" spans="1:42" ht="83.1" customHeight="1" x14ac:dyDescent="0.2">
      <c r="A214" s="152">
        <v>208</v>
      </c>
      <c r="B214" s="43"/>
      <c r="C214" s="43"/>
      <c r="D214" s="391" t="str">
        <f t="shared" si="25"/>
        <v/>
      </c>
      <c r="E214" s="148"/>
      <c r="F214" s="164"/>
      <c r="G214" s="54"/>
      <c r="H214" s="148"/>
      <c r="I214" s="54"/>
      <c r="J214" s="54"/>
      <c r="K214" s="164"/>
      <c r="L214" s="54"/>
      <c r="M214" s="54"/>
      <c r="N214" s="54"/>
      <c r="O214" s="59"/>
      <c r="P214" s="59"/>
      <c r="Q214" s="190"/>
      <c r="R214" s="54"/>
      <c r="S214" s="54"/>
      <c r="T214" s="123"/>
      <c r="U214" s="123"/>
      <c r="V214" s="123"/>
      <c r="W214" s="123"/>
      <c r="X214" s="123"/>
      <c r="Y214" s="149" t="str">
        <f t="shared" si="26"/>
        <v/>
      </c>
      <c r="Z214" s="150" t="str">
        <f t="shared" si="27"/>
        <v/>
      </c>
      <c r="AA214" s="151" t="str">
        <f t="shared" si="28"/>
        <v/>
      </c>
      <c r="AB214" s="54"/>
      <c r="AC214" s="54"/>
      <c r="AD214" s="54"/>
      <c r="AE214" s="139"/>
      <c r="AF214" s="149" t="str">
        <f t="shared" si="29"/>
        <v/>
      </c>
      <c r="AG214" s="139"/>
      <c r="AH214" s="149" t="str">
        <f t="shared" si="30"/>
        <v/>
      </c>
      <c r="AI214" s="17"/>
      <c r="AJ214" s="17"/>
      <c r="AK214" s="18"/>
      <c r="AL214" s="44"/>
      <c r="AM214" s="45"/>
      <c r="AN214" s="19"/>
      <c r="AO214" s="54"/>
      <c r="AP214" s="121"/>
    </row>
    <row r="215" spans="1:42" ht="83.1" customHeight="1" x14ac:dyDescent="0.2">
      <c r="A215" s="152">
        <v>209</v>
      </c>
      <c r="B215" s="43"/>
      <c r="C215" s="43"/>
      <c r="D215" s="391" t="str">
        <f t="shared" si="25"/>
        <v/>
      </c>
      <c r="E215" s="148"/>
      <c r="F215" s="164"/>
      <c r="G215" s="54"/>
      <c r="H215" s="148"/>
      <c r="I215" s="54"/>
      <c r="J215" s="54"/>
      <c r="K215" s="164"/>
      <c r="L215" s="54"/>
      <c r="M215" s="54"/>
      <c r="N215" s="54"/>
      <c r="O215" s="59"/>
      <c r="P215" s="59"/>
      <c r="Q215" s="190"/>
      <c r="R215" s="54"/>
      <c r="S215" s="54"/>
      <c r="T215" s="123"/>
      <c r="U215" s="123"/>
      <c r="V215" s="123"/>
      <c r="W215" s="123"/>
      <c r="X215" s="123"/>
      <c r="Y215" s="149" t="str">
        <f t="shared" si="26"/>
        <v/>
      </c>
      <c r="Z215" s="150" t="str">
        <f t="shared" si="27"/>
        <v/>
      </c>
      <c r="AA215" s="151" t="str">
        <f t="shared" si="28"/>
        <v/>
      </c>
      <c r="AB215" s="54"/>
      <c r="AC215" s="54"/>
      <c r="AD215" s="54"/>
      <c r="AE215" s="139"/>
      <c r="AF215" s="149" t="str">
        <f t="shared" si="29"/>
        <v/>
      </c>
      <c r="AG215" s="139"/>
      <c r="AH215" s="149" t="str">
        <f t="shared" si="30"/>
        <v/>
      </c>
      <c r="AI215" s="17"/>
      <c r="AJ215" s="17"/>
      <c r="AK215" s="18"/>
      <c r="AL215" s="44"/>
      <c r="AM215" s="45"/>
      <c r="AN215" s="19"/>
      <c r="AO215" s="54"/>
      <c r="AP215" s="121"/>
    </row>
    <row r="216" spans="1:42" ht="83.1" customHeight="1" x14ac:dyDescent="0.2">
      <c r="A216" s="152">
        <v>210</v>
      </c>
      <c r="B216" s="43"/>
      <c r="C216" s="43"/>
      <c r="D216" s="391" t="str">
        <f t="shared" si="25"/>
        <v/>
      </c>
      <c r="E216" s="148"/>
      <c r="F216" s="164"/>
      <c r="G216" s="54"/>
      <c r="H216" s="148"/>
      <c r="I216" s="54"/>
      <c r="J216" s="54"/>
      <c r="K216" s="164"/>
      <c r="L216" s="54"/>
      <c r="M216" s="54"/>
      <c r="N216" s="54"/>
      <c r="O216" s="59"/>
      <c r="P216" s="59"/>
      <c r="Q216" s="190"/>
      <c r="R216" s="54"/>
      <c r="S216" s="54"/>
      <c r="T216" s="123"/>
      <c r="U216" s="123"/>
      <c r="V216" s="123"/>
      <c r="W216" s="123"/>
      <c r="X216" s="123"/>
      <c r="Y216" s="149" t="str">
        <f t="shared" si="26"/>
        <v/>
      </c>
      <c r="Z216" s="150" t="str">
        <f t="shared" si="27"/>
        <v/>
      </c>
      <c r="AA216" s="151" t="str">
        <f t="shared" si="28"/>
        <v/>
      </c>
      <c r="AB216" s="54"/>
      <c r="AC216" s="54"/>
      <c r="AD216" s="54"/>
      <c r="AE216" s="139"/>
      <c r="AF216" s="149" t="str">
        <f t="shared" si="29"/>
        <v/>
      </c>
      <c r="AG216" s="139"/>
      <c r="AH216" s="149" t="str">
        <f t="shared" si="30"/>
        <v/>
      </c>
      <c r="AI216" s="17"/>
      <c r="AJ216" s="17"/>
      <c r="AK216" s="18"/>
      <c r="AL216" s="44"/>
      <c r="AM216" s="45"/>
      <c r="AN216" s="19"/>
      <c r="AO216" s="54"/>
      <c r="AP216" s="121"/>
    </row>
    <row r="217" spans="1:42" ht="83.1" customHeight="1" x14ac:dyDescent="0.2">
      <c r="A217" s="152">
        <v>211</v>
      </c>
      <c r="B217" s="43"/>
      <c r="C217" s="43"/>
      <c r="D217" s="391" t="str">
        <f t="shared" si="25"/>
        <v/>
      </c>
      <c r="E217" s="148"/>
      <c r="F217" s="164"/>
      <c r="G217" s="54"/>
      <c r="H217" s="148"/>
      <c r="I217" s="54"/>
      <c r="J217" s="54"/>
      <c r="K217" s="164"/>
      <c r="L217" s="54"/>
      <c r="M217" s="54"/>
      <c r="N217" s="54"/>
      <c r="O217" s="59"/>
      <c r="P217" s="59"/>
      <c r="Q217" s="190"/>
      <c r="R217" s="54"/>
      <c r="S217" s="54"/>
      <c r="T217" s="123"/>
      <c r="U217" s="123"/>
      <c r="V217" s="123"/>
      <c r="W217" s="123"/>
      <c r="X217" s="123"/>
      <c r="Y217" s="149" t="str">
        <f t="shared" si="26"/>
        <v/>
      </c>
      <c r="Z217" s="150" t="str">
        <f t="shared" si="27"/>
        <v/>
      </c>
      <c r="AA217" s="151" t="str">
        <f t="shared" si="28"/>
        <v/>
      </c>
      <c r="AB217" s="54"/>
      <c r="AC217" s="54"/>
      <c r="AD217" s="54"/>
      <c r="AE217" s="139"/>
      <c r="AF217" s="149" t="str">
        <f t="shared" si="29"/>
        <v/>
      </c>
      <c r="AG217" s="139"/>
      <c r="AH217" s="149" t="str">
        <f t="shared" si="30"/>
        <v/>
      </c>
      <c r="AI217" s="17"/>
      <c r="AJ217" s="17"/>
      <c r="AK217" s="18"/>
      <c r="AL217" s="44"/>
      <c r="AM217" s="45"/>
      <c r="AN217" s="19"/>
      <c r="AO217" s="54"/>
      <c r="AP217" s="121"/>
    </row>
    <row r="218" spans="1:42" ht="83.1" customHeight="1" x14ac:dyDescent="0.2">
      <c r="A218" s="152">
        <v>212</v>
      </c>
      <c r="B218" s="43"/>
      <c r="C218" s="43"/>
      <c r="D218" s="391" t="str">
        <f t="shared" si="25"/>
        <v/>
      </c>
      <c r="E218" s="148"/>
      <c r="F218" s="164"/>
      <c r="G218" s="54"/>
      <c r="H218" s="148"/>
      <c r="I218" s="54"/>
      <c r="J218" s="54"/>
      <c r="K218" s="164"/>
      <c r="L218" s="54"/>
      <c r="M218" s="54"/>
      <c r="N218" s="54"/>
      <c r="O218" s="59"/>
      <c r="P218" s="59"/>
      <c r="Q218" s="190"/>
      <c r="R218" s="54"/>
      <c r="S218" s="54"/>
      <c r="T218" s="123"/>
      <c r="U218" s="123"/>
      <c r="V218" s="123"/>
      <c r="W218" s="123"/>
      <c r="X218" s="123"/>
      <c r="Y218" s="149" t="str">
        <f t="shared" si="26"/>
        <v/>
      </c>
      <c r="Z218" s="150" t="str">
        <f t="shared" si="27"/>
        <v/>
      </c>
      <c r="AA218" s="151" t="str">
        <f t="shared" si="28"/>
        <v/>
      </c>
      <c r="AB218" s="54"/>
      <c r="AC218" s="54"/>
      <c r="AD218" s="54"/>
      <c r="AE218" s="139"/>
      <c r="AF218" s="149" t="str">
        <f t="shared" si="29"/>
        <v/>
      </c>
      <c r="AG218" s="139"/>
      <c r="AH218" s="149" t="str">
        <f t="shared" si="30"/>
        <v/>
      </c>
      <c r="AI218" s="17"/>
      <c r="AJ218" s="17"/>
      <c r="AK218" s="18"/>
      <c r="AL218" s="44"/>
      <c r="AM218" s="45"/>
      <c r="AN218" s="19"/>
      <c r="AO218" s="54"/>
      <c r="AP218" s="121"/>
    </row>
    <row r="219" spans="1:42" ht="83.1" customHeight="1" x14ac:dyDescent="0.2">
      <c r="A219" s="152">
        <v>213</v>
      </c>
      <c r="B219" s="43"/>
      <c r="C219" s="43"/>
      <c r="D219" s="391" t="str">
        <f t="shared" si="25"/>
        <v/>
      </c>
      <c r="E219" s="148"/>
      <c r="F219" s="164"/>
      <c r="G219" s="54"/>
      <c r="H219" s="148"/>
      <c r="I219" s="54"/>
      <c r="J219" s="54"/>
      <c r="K219" s="164"/>
      <c r="L219" s="54"/>
      <c r="M219" s="54"/>
      <c r="N219" s="54"/>
      <c r="O219" s="59"/>
      <c r="P219" s="59"/>
      <c r="Q219" s="190"/>
      <c r="R219" s="54"/>
      <c r="S219" s="54"/>
      <c r="T219" s="123"/>
      <c r="U219" s="123"/>
      <c r="V219" s="123"/>
      <c r="W219" s="123"/>
      <c r="X219" s="123"/>
      <c r="Y219" s="149" t="str">
        <f t="shared" si="26"/>
        <v/>
      </c>
      <c r="Z219" s="150" t="str">
        <f t="shared" si="27"/>
        <v/>
      </c>
      <c r="AA219" s="151" t="str">
        <f t="shared" si="28"/>
        <v/>
      </c>
      <c r="AB219" s="54"/>
      <c r="AC219" s="54"/>
      <c r="AD219" s="54"/>
      <c r="AE219" s="139"/>
      <c r="AF219" s="149" t="str">
        <f t="shared" si="29"/>
        <v/>
      </c>
      <c r="AG219" s="139"/>
      <c r="AH219" s="149" t="str">
        <f t="shared" si="30"/>
        <v/>
      </c>
      <c r="AI219" s="17"/>
      <c r="AJ219" s="17"/>
      <c r="AK219" s="18"/>
      <c r="AL219" s="44"/>
      <c r="AM219" s="45"/>
      <c r="AN219" s="19"/>
      <c r="AO219" s="54"/>
      <c r="AP219" s="121"/>
    </row>
    <row r="220" spans="1:42" ht="83.1" customHeight="1" x14ac:dyDescent="0.2">
      <c r="A220" s="152">
        <v>214</v>
      </c>
      <c r="B220" s="43"/>
      <c r="C220" s="43"/>
      <c r="D220" s="391" t="str">
        <f t="shared" si="25"/>
        <v/>
      </c>
      <c r="E220" s="148"/>
      <c r="F220" s="164"/>
      <c r="G220" s="54"/>
      <c r="H220" s="148"/>
      <c r="I220" s="54"/>
      <c r="J220" s="54"/>
      <c r="K220" s="164"/>
      <c r="L220" s="54"/>
      <c r="M220" s="54"/>
      <c r="N220" s="54"/>
      <c r="O220" s="59"/>
      <c r="P220" s="59"/>
      <c r="Q220" s="190"/>
      <c r="R220" s="54"/>
      <c r="S220" s="54"/>
      <c r="T220" s="123"/>
      <c r="U220" s="123"/>
      <c r="V220" s="123"/>
      <c r="W220" s="123"/>
      <c r="X220" s="123"/>
      <c r="Y220" s="149" t="str">
        <f t="shared" si="26"/>
        <v/>
      </c>
      <c r="Z220" s="150" t="str">
        <f t="shared" si="27"/>
        <v/>
      </c>
      <c r="AA220" s="151" t="str">
        <f t="shared" si="28"/>
        <v/>
      </c>
      <c r="AB220" s="54"/>
      <c r="AC220" s="54"/>
      <c r="AD220" s="54"/>
      <c r="AE220" s="139"/>
      <c r="AF220" s="149" t="str">
        <f t="shared" si="29"/>
        <v/>
      </c>
      <c r="AG220" s="139"/>
      <c r="AH220" s="149" t="str">
        <f t="shared" si="30"/>
        <v/>
      </c>
      <c r="AI220" s="17"/>
      <c r="AJ220" s="17"/>
      <c r="AK220" s="18"/>
      <c r="AL220" s="44"/>
      <c r="AM220" s="45"/>
      <c r="AN220" s="19"/>
      <c r="AO220" s="54"/>
      <c r="AP220" s="121"/>
    </row>
    <row r="221" spans="1:42" ht="83.1" customHeight="1" x14ac:dyDescent="0.2">
      <c r="A221" s="152">
        <v>215</v>
      </c>
      <c r="B221" s="43"/>
      <c r="C221" s="43"/>
      <c r="D221" s="391" t="str">
        <f t="shared" si="25"/>
        <v/>
      </c>
      <c r="E221" s="148"/>
      <c r="F221" s="164"/>
      <c r="G221" s="54"/>
      <c r="H221" s="148"/>
      <c r="I221" s="54"/>
      <c r="J221" s="54"/>
      <c r="K221" s="164"/>
      <c r="L221" s="54"/>
      <c r="M221" s="54"/>
      <c r="N221" s="54"/>
      <c r="O221" s="59"/>
      <c r="P221" s="59"/>
      <c r="Q221" s="190"/>
      <c r="R221" s="54"/>
      <c r="S221" s="54"/>
      <c r="T221" s="123"/>
      <c r="U221" s="123"/>
      <c r="V221" s="123"/>
      <c r="W221" s="123"/>
      <c r="X221" s="123"/>
      <c r="Y221" s="149" t="str">
        <f t="shared" si="26"/>
        <v/>
      </c>
      <c r="Z221" s="150" t="str">
        <f t="shared" si="27"/>
        <v/>
      </c>
      <c r="AA221" s="151" t="str">
        <f t="shared" si="28"/>
        <v/>
      </c>
      <c r="AB221" s="54"/>
      <c r="AC221" s="54"/>
      <c r="AD221" s="54"/>
      <c r="AE221" s="139"/>
      <c r="AF221" s="149" t="str">
        <f t="shared" si="29"/>
        <v/>
      </c>
      <c r="AG221" s="139"/>
      <c r="AH221" s="149" t="str">
        <f t="shared" si="30"/>
        <v/>
      </c>
      <c r="AI221" s="17"/>
      <c r="AJ221" s="17"/>
      <c r="AK221" s="18"/>
      <c r="AL221" s="44"/>
      <c r="AM221" s="45"/>
      <c r="AN221" s="19"/>
      <c r="AO221" s="54"/>
      <c r="AP221" s="121"/>
    </row>
    <row r="222" spans="1:42" ht="83.1" customHeight="1" x14ac:dyDescent="0.2">
      <c r="A222" s="152">
        <v>216</v>
      </c>
      <c r="B222" s="43"/>
      <c r="C222" s="43"/>
      <c r="D222" s="391" t="str">
        <f t="shared" si="25"/>
        <v/>
      </c>
      <c r="E222" s="148"/>
      <c r="F222" s="164"/>
      <c r="G222" s="54"/>
      <c r="H222" s="148"/>
      <c r="I222" s="54"/>
      <c r="J222" s="54"/>
      <c r="K222" s="164"/>
      <c r="L222" s="54"/>
      <c r="M222" s="54"/>
      <c r="N222" s="54"/>
      <c r="O222" s="59"/>
      <c r="P222" s="59"/>
      <c r="Q222" s="190"/>
      <c r="R222" s="54"/>
      <c r="S222" s="54"/>
      <c r="T222" s="123"/>
      <c r="U222" s="123"/>
      <c r="V222" s="123"/>
      <c r="W222" s="123"/>
      <c r="X222" s="123"/>
      <c r="Y222" s="149" t="str">
        <f t="shared" si="26"/>
        <v/>
      </c>
      <c r="Z222" s="150" t="str">
        <f t="shared" si="27"/>
        <v/>
      </c>
      <c r="AA222" s="151" t="str">
        <f t="shared" si="28"/>
        <v/>
      </c>
      <c r="AB222" s="54"/>
      <c r="AC222" s="54"/>
      <c r="AD222" s="54"/>
      <c r="AE222" s="139"/>
      <c r="AF222" s="149" t="str">
        <f t="shared" si="29"/>
        <v/>
      </c>
      <c r="AG222" s="139"/>
      <c r="AH222" s="149" t="str">
        <f t="shared" si="30"/>
        <v/>
      </c>
      <c r="AI222" s="17"/>
      <c r="AJ222" s="17"/>
      <c r="AK222" s="18"/>
      <c r="AL222" s="44"/>
      <c r="AM222" s="45"/>
      <c r="AN222" s="19"/>
      <c r="AO222" s="54"/>
      <c r="AP222" s="121"/>
    </row>
    <row r="223" spans="1:42" ht="83.1" customHeight="1" x14ac:dyDescent="0.2">
      <c r="A223" s="152">
        <v>217</v>
      </c>
      <c r="B223" s="43"/>
      <c r="C223" s="43"/>
      <c r="D223" s="391" t="str">
        <f t="shared" si="25"/>
        <v/>
      </c>
      <c r="E223" s="148"/>
      <c r="F223" s="164"/>
      <c r="G223" s="54"/>
      <c r="H223" s="148"/>
      <c r="I223" s="54"/>
      <c r="J223" s="54"/>
      <c r="K223" s="164"/>
      <c r="L223" s="54"/>
      <c r="M223" s="54"/>
      <c r="N223" s="54"/>
      <c r="O223" s="59"/>
      <c r="P223" s="59"/>
      <c r="Q223" s="190"/>
      <c r="R223" s="54"/>
      <c r="S223" s="54"/>
      <c r="T223" s="123"/>
      <c r="U223" s="123"/>
      <c r="V223" s="123"/>
      <c r="W223" s="123"/>
      <c r="X223" s="123"/>
      <c r="Y223" s="149" t="str">
        <f t="shared" si="26"/>
        <v/>
      </c>
      <c r="Z223" s="150" t="str">
        <f t="shared" si="27"/>
        <v/>
      </c>
      <c r="AA223" s="151" t="str">
        <f t="shared" si="28"/>
        <v/>
      </c>
      <c r="AB223" s="54"/>
      <c r="AC223" s="54"/>
      <c r="AD223" s="54"/>
      <c r="AE223" s="139"/>
      <c r="AF223" s="149" t="str">
        <f t="shared" si="29"/>
        <v/>
      </c>
      <c r="AG223" s="139"/>
      <c r="AH223" s="149" t="str">
        <f t="shared" si="30"/>
        <v/>
      </c>
      <c r="AI223" s="17"/>
      <c r="AJ223" s="17"/>
      <c r="AK223" s="18"/>
      <c r="AL223" s="44"/>
      <c r="AM223" s="45"/>
      <c r="AN223" s="19"/>
      <c r="AO223" s="54"/>
      <c r="AP223" s="121"/>
    </row>
    <row r="224" spans="1:42" ht="83.1" customHeight="1" x14ac:dyDescent="0.2">
      <c r="A224" s="152">
        <v>218</v>
      </c>
      <c r="B224" s="43"/>
      <c r="C224" s="43"/>
      <c r="D224" s="391" t="str">
        <f t="shared" si="25"/>
        <v/>
      </c>
      <c r="E224" s="148"/>
      <c r="F224" s="164"/>
      <c r="G224" s="54"/>
      <c r="H224" s="148"/>
      <c r="I224" s="54"/>
      <c r="J224" s="54"/>
      <c r="K224" s="164"/>
      <c r="L224" s="54"/>
      <c r="M224" s="54"/>
      <c r="N224" s="54"/>
      <c r="O224" s="59"/>
      <c r="P224" s="59"/>
      <c r="Q224" s="190"/>
      <c r="R224" s="54"/>
      <c r="S224" s="54"/>
      <c r="T224" s="123"/>
      <c r="U224" s="123"/>
      <c r="V224" s="123"/>
      <c r="W224" s="123"/>
      <c r="X224" s="123"/>
      <c r="Y224" s="149" t="str">
        <f t="shared" si="26"/>
        <v/>
      </c>
      <c r="Z224" s="150" t="str">
        <f t="shared" si="27"/>
        <v/>
      </c>
      <c r="AA224" s="151" t="str">
        <f t="shared" si="28"/>
        <v/>
      </c>
      <c r="AB224" s="54"/>
      <c r="AC224" s="54"/>
      <c r="AD224" s="54"/>
      <c r="AE224" s="139"/>
      <c r="AF224" s="149" t="str">
        <f t="shared" si="29"/>
        <v/>
      </c>
      <c r="AG224" s="139"/>
      <c r="AH224" s="149" t="str">
        <f t="shared" si="30"/>
        <v/>
      </c>
      <c r="AI224" s="17"/>
      <c r="AJ224" s="17"/>
      <c r="AK224" s="18"/>
      <c r="AL224" s="44"/>
      <c r="AM224" s="45"/>
      <c r="AN224" s="19"/>
      <c r="AO224" s="54"/>
      <c r="AP224" s="121"/>
    </row>
    <row r="225" spans="1:42" ht="83.1" customHeight="1" x14ac:dyDescent="0.2">
      <c r="A225" s="152">
        <v>219</v>
      </c>
      <c r="B225" s="43"/>
      <c r="C225" s="43"/>
      <c r="D225" s="391" t="str">
        <f t="shared" si="25"/>
        <v/>
      </c>
      <c r="E225" s="148"/>
      <c r="F225" s="164"/>
      <c r="G225" s="54"/>
      <c r="H225" s="148"/>
      <c r="I225" s="54"/>
      <c r="J225" s="54"/>
      <c r="K225" s="164"/>
      <c r="L225" s="54"/>
      <c r="M225" s="54"/>
      <c r="N225" s="54"/>
      <c r="O225" s="59"/>
      <c r="P225" s="59"/>
      <c r="Q225" s="190"/>
      <c r="R225" s="54"/>
      <c r="S225" s="54"/>
      <c r="T225" s="123"/>
      <c r="U225" s="123"/>
      <c r="V225" s="123"/>
      <c r="W225" s="123"/>
      <c r="X225" s="123"/>
      <c r="Y225" s="149" t="str">
        <f t="shared" si="26"/>
        <v/>
      </c>
      <c r="Z225" s="150" t="str">
        <f t="shared" si="27"/>
        <v/>
      </c>
      <c r="AA225" s="151" t="str">
        <f t="shared" si="28"/>
        <v/>
      </c>
      <c r="AB225" s="54"/>
      <c r="AC225" s="54"/>
      <c r="AD225" s="54"/>
      <c r="AE225" s="139"/>
      <c r="AF225" s="149" t="str">
        <f t="shared" si="29"/>
        <v/>
      </c>
      <c r="AG225" s="139"/>
      <c r="AH225" s="149" t="str">
        <f t="shared" si="30"/>
        <v/>
      </c>
      <c r="AI225" s="17"/>
      <c r="AJ225" s="17"/>
      <c r="AK225" s="18"/>
      <c r="AL225" s="44"/>
      <c r="AM225" s="45"/>
      <c r="AN225" s="19"/>
      <c r="AO225" s="54"/>
      <c r="AP225" s="121"/>
    </row>
    <row r="226" spans="1:42" ht="83.1" customHeight="1" x14ac:dyDescent="0.2">
      <c r="A226" s="152">
        <v>220</v>
      </c>
      <c r="B226" s="43"/>
      <c r="C226" s="43"/>
      <c r="D226" s="391" t="str">
        <f t="shared" si="25"/>
        <v/>
      </c>
      <c r="E226" s="148"/>
      <c r="F226" s="164"/>
      <c r="G226" s="54"/>
      <c r="H226" s="148"/>
      <c r="I226" s="54"/>
      <c r="J226" s="54"/>
      <c r="K226" s="164"/>
      <c r="L226" s="54"/>
      <c r="M226" s="54"/>
      <c r="N226" s="54"/>
      <c r="O226" s="59"/>
      <c r="P226" s="59"/>
      <c r="Q226" s="190"/>
      <c r="R226" s="54"/>
      <c r="S226" s="54"/>
      <c r="T226" s="123"/>
      <c r="U226" s="123"/>
      <c r="V226" s="123"/>
      <c r="W226" s="123"/>
      <c r="X226" s="123"/>
      <c r="Y226" s="149" t="str">
        <f t="shared" si="26"/>
        <v/>
      </c>
      <c r="Z226" s="150" t="str">
        <f t="shared" si="27"/>
        <v/>
      </c>
      <c r="AA226" s="151" t="str">
        <f t="shared" si="28"/>
        <v/>
      </c>
      <c r="AB226" s="54"/>
      <c r="AC226" s="54"/>
      <c r="AD226" s="54"/>
      <c r="AE226" s="139"/>
      <c r="AF226" s="149" t="str">
        <f t="shared" si="29"/>
        <v/>
      </c>
      <c r="AG226" s="139"/>
      <c r="AH226" s="149" t="str">
        <f t="shared" si="30"/>
        <v/>
      </c>
      <c r="AI226" s="17"/>
      <c r="AJ226" s="17"/>
      <c r="AK226" s="18"/>
      <c r="AL226" s="44"/>
      <c r="AM226" s="45"/>
      <c r="AN226" s="19"/>
      <c r="AO226" s="54"/>
      <c r="AP226" s="121"/>
    </row>
    <row r="227" spans="1:42" ht="83.1" customHeight="1" x14ac:dyDescent="0.2">
      <c r="A227" s="152">
        <v>221</v>
      </c>
      <c r="B227" s="43"/>
      <c r="C227" s="43"/>
      <c r="D227" s="391" t="str">
        <f t="shared" si="25"/>
        <v/>
      </c>
      <c r="E227" s="148"/>
      <c r="F227" s="164"/>
      <c r="G227" s="54"/>
      <c r="H227" s="148"/>
      <c r="I227" s="54"/>
      <c r="J227" s="54"/>
      <c r="K227" s="164"/>
      <c r="L227" s="54"/>
      <c r="M227" s="54"/>
      <c r="N227" s="54"/>
      <c r="O227" s="59"/>
      <c r="P227" s="59"/>
      <c r="Q227" s="190"/>
      <c r="R227" s="54"/>
      <c r="S227" s="54"/>
      <c r="T227" s="123"/>
      <c r="U227" s="123"/>
      <c r="V227" s="123"/>
      <c r="W227" s="123"/>
      <c r="X227" s="123"/>
      <c r="Y227" s="149" t="str">
        <f t="shared" si="26"/>
        <v/>
      </c>
      <c r="Z227" s="150" t="str">
        <f t="shared" si="27"/>
        <v/>
      </c>
      <c r="AA227" s="151" t="str">
        <f t="shared" si="28"/>
        <v/>
      </c>
      <c r="AB227" s="54"/>
      <c r="AC227" s="54"/>
      <c r="AD227" s="54"/>
      <c r="AE227" s="139"/>
      <c r="AF227" s="149" t="str">
        <f t="shared" si="29"/>
        <v/>
      </c>
      <c r="AG227" s="139"/>
      <c r="AH227" s="149" t="str">
        <f t="shared" si="30"/>
        <v/>
      </c>
      <c r="AI227" s="17"/>
      <c r="AJ227" s="17"/>
      <c r="AK227" s="18"/>
      <c r="AL227" s="44"/>
      <c r="AM227" s="45"/>
      <c r="AN227" s="19"/>
      <c r="AO227" s="54"/>
      <c r="AP227" s="121"/>
    </row>
    <row r="228" spans="1:42" ht="83.1" customHeight="1" x14ac:dyDescent="0.2">
      <c r="A228" s="152">
        <v>222</v>
      </c>
      <c r="B228" s="43"/>
      <c r="C228" s="43"/>
      <c r="D228" s="391" t="str">
        <f t="shared" si="25"/>
        <v/>
      </c>
      <c r="E228" s="148"/>
      <c r="F228" s="164"/>
      <c r="G228" s="54"/>
      <c r="H228" s="148"/>
      <c r="I228" s="54"/>
      <c r="J228" s="54"/>
      <c r="K228" s="164"/>
      <c r="L228" s="54"/>
      <c r="M228" s="54"/>
      <c r="N228" s="54"/>
      <c r="O228" s="59"/>
      <c r="P228" s="59"/>
      <c r="Q228" s="190"/>
      <c r="R228" s="54"/>
      <c r="S228" s="54"/>
      <c r="T228" s="123"/>
      <c r="U228" s="123"/>
      <c r="V228" s="123"/>
      <c r="W228" s="123"/>
      <c r="X228" s="123"/>
      <c r="Y228" s="149" t="str">
        <f t="shared" si="26"/>
        <v/>
      </c>
      <c r="Z228" s="150" t="str">
        <f t="shared" si="27"/>
        <v/>
      </c>
      <c r="AA228" s="151" t="str">
        <f t="shared" si="28"/>
        <v/>
      </c>
      <c r="AB228" s="54"/>
      <c r="AC228" s="54"/>
      <c r="AD228" s="54"/>
      <c r="AE228" s="139"/>
      <c r="AF228" s="149" t="str">
        <f t="shared" si="29"/>
        <v/>
      </c>
      <c r="AG228" s="139"/>
      <c r="AH228" s="149" t="str">
        <f t="shared" si="30"/>
        <v/>
      </c>
      <c r="AI228" s="17"/>
      <c r="AJ228" s="17"/>
      <c r="AK228" s="18"/>
      <c r="AL228" s="44"/>
      <c r="AM228" s="45"/>
      <c r="AN228" s="19"/>
      <c r="AO228" s="54"/>
      <c r="AP228" s="121"/>
    </row>
    <row r="229" spans="1:42" ht="83.1" customHeight="1" x14ac:dyDescent="0.2">
      <c r="A229" s="152">
        <v>223</v>
      </c>
      <c r="B229" s="43"/>
      <c r="C229" s="43"/>
      <c r="D229" s="391" t="str">
        <f t="shared" si="25"/>
        <v/>
      </c>
      <c r="E229" s="148"/>
      <c r="F229" s="164"/>
      <c r="G229" s="54"/>
      <c r="H229" s="148"/>
      <c r="I229" s="54"/>
      <c r="J229" s="54"/>
      <c r="K229" s="164"/>
      <c r="L229" s="54"/>
      <c r="M229" s="54"/>
      <c r="N229" s="54"/>
      <c r="O229" s="59"/>
      <c r="P229" s="59"/>
      <c r="Q229" s="190"/>
      <c r="R229" s="54"/>
      <c r="S229" s="54"/>
      <c r="T229" s="123"/>
      <c r="U229" s="123"/>
      <c r="V229" s="123"/>
      <c r="W229" s="123"/>
      <c r="X229" s="123"/>
      <c r="Y229" s="149" t="str">
        <f t="shared" si="26"/>
        <v/>
      </c>
      <c r="Z229" s="150" t="str">
        <f t="shared" si="27"/>
        <v/>
      </c>
      <c r="AA229" s="151" t="str">
        <f t="shared" si="28"/>
        <v/>
      </c>
      <c r="AB229" s="54"/>
      <c r="AC229" s="54"/>
      <c r="AD229" s="54"/>
      <c r="AE229" s="139"/>
      <c r="AF229" s="149" t="str">
        <f t="shared" si="29"/>
        <v/>
      </c>
      <c r="AG229" s="139"/>
      <c r="AH229" s="149" t="str">
        <f t="shared" si="30"/>
        <v/>
      </c>
      <c r="AI229" s="17"/>
      <c r="AJ229" s="17"/>
      <c r="AK229" s="18"/>
      <c r="AL229" s="44"/>
      <c r="AM229" s="45"/>
      <c r="AN229" s="19"/>
      <c r="AO229" s="54"/>
      <c r="AP229" s="121"/>
    </row>
    <row r="230" spans="1:42" ht="83.1" customHeight="1" x14ac:dyDescent="0.2">
      <c r="A230" s="152">
        <v>224</v>
      </c>
      <c r="B230" s="43"/>
      <c r="C230" s="43"/>
      <c r="D230" s="391" t="str">
        <f t="shared" si="25"/>
        <v/>
      </c>
      <c r="E230" s="148"/>
      <c r="F230" s="164"/>
      <c r="G230" s="54"/>
      <c r="H230" s="148"/>
      <c r="I230" s="54"/>
      <c r="J230" s="54"/>
      <c r="K230" s="164"/>
      <c r="L230" s="54"/>
      <c r="M230" s="54"/>
      <c r="N230" s="54"/>
      <c r="O230" s="59"/>
      <c r="P230" s="59"/>
      <c r="Q230" s="190"/>
      <c r="R230" s="54"/>
      <c r="S230" s="54"/>
      <c r="T230" s="123"/>
      <c r="U230" s="123"/>
      <c r="V230" s="123"/>
      <c r="W230" s="123"/>
      <c r="X230" s="123"/>
      <c r="Y230" s="149" t="str">
        <f t="shared" si="26"/>
        <v/>
      </c>
      <c r="Z230" s="150" t="str">
        <f t="shared" si="27"/>
        <v/>
      </c>
      <c r="AA230" s="151" t="str">
        <f t="shared" si="28"/>
        <v/>
      </c>
      <c r="AB230" s="54"/>
      <c r="AC230" s="54"/>
      <c r="AD230" s="54"/>
      <c r="AE230" s="139"/>
      <c r="AF230" s="149" t="str">
        <f t="shared" si="29"/>
        <v/>
      </c>
      <c r="AG230" s="139"/>
      <c r="AH230" s="149" t="str">
        <f t="shared" si="30"/>
        <v/>
      </c>
      <c r="AI230" s="17"/>
      <c r="AJ230" s="17"/>
      <c r="AK230" s="18"/>
      <c r="AL230" s="44"/>
      <c r="AM230" s="45"/>
      <c r="AN230" s="19"/>
      <c r="AO230" s="54"/>
      <c r="AP230" s="121"/>
    </row>
    <row r="231" spans="1:42" ht="83.1" customHeight="1" x14ac:dyDescent="0.2">
      <c r="A231" s="152">
        <v>225</v>
      </c>
      <c r="B231" s="43"/>
      <c r="C231" s="43"/>
      <c r="D231" s="391" t="str">
        <f t="shared" si="25"/>
        <v/>
      </c>
      <c r="E231" s="148"/>
      <c r="F231" s="164"/>
      <c r="G231" s="54"/>
      <c r="H231" s="148"/>
      <c r="I231" s="54"/>
      <c r="J231" s="54"/>
      <c r="K231" s="164"/>
      <c r="L231" s="54"/>
      <c r="M231" s="54"/>
      <c r="N231" s="54"/>
      <c r="O231" s="59"/>
      <c r="P231" s="59"/>
      <c r="Q231" s="190"/>
      <c r="R231" s="54"/>
      <c r="S231" s="54"/>
      <c r="T231" s="123"/>
      <c r="U231" s="123"/>
      <c r="V231" s="123"/>
      <c r="W231" s="123"/>
      <c r="X231" s="123"/>
      <c r="Y231" s="149" t="str">
        <f t="shared" si="26"/>
        <v/>
      </c>
      <c r="Z231" s="150" t="str">
        <f t="shared" si="27"/>
        <v/>
      </c>
      <c r="AA231" s="151" t="str">
        <f t="shared" si="28"/>
        <v/>
      </c>
      <c r="AB231" s="54"/>
      <c r="AC231" s="54"/>
      <c r="AD231" s="54"/>
      <c r="AE231" s="139"/>
      <c r="AF231" s="149" t="str">
        <f t="shared" si="29"/>
        <v/>
      </c>
      <c r="AG231" s="139"/>
      <c r="AH231" s="149" t="str">
        <f t="shared" si="30"/>
        <v/>
      </c>
      <c r="AI231" s="17"/>
      <c r="AJ231" s="17"/>
      <c r="AK231" s="18"/>
      <c r="AL231" s="44"/>
      <c r="AM231" s="45"/>
      <c r="AN231" s="19"/>
      <c r="AO231" s="54"/>
      <c r="AP231" s="121"/>
    </row>
    <row r="232" spans="1:42" ht="83.1" customHeight="1" x14ac:dyDescent="0.2">
      <c r="A232" s="152">
        <v>226</v>
      </c>
      <c r="B232" s="43"/>
      <c r="C232" s="43"/>
      <c r="D232" s="391" t="str">
        <f t="shared" si="25"/>
        <v/>
      </c>
      <c r="E232" s="148"/>
      <c r="F232" s="164"/>
      <c r="G232" s="54"/>
      <c r="H232" s="148"/>
      <c r="I232" s="54"/>
      <c r="J232" s="54"/>
      <c r="K232" s="164"/>
      <c r="L232" s="54"/>
      <c r="M232" s="54"/>
      <c r="N232" s="54"/>
      <c r="O232" s="59"/>
      <c r="P232" s="59"/>
      <c r="Q232" s="190"/>
      <c r="R232" s="54"/>
      <c r="S232" s="54"/>
      <c r="T232" s="123"/>
      <c r="U232" s="123"/>
      <c r="V232" s="123"/>
      <c r="W232" s="123"/>
      <c r="X232" s="123"/>
      <c r="Y232" s="149" t="str">
        <f t="shared" si="26"/>
        <v/>
      </c>
      <c r="Z232" s="150" t="str">
        <f t="shared" si="27"/>
        <v/>
      </c>
      <c r="AA232" s="151" t="str">
        <f t="shared" si="28"/>
        <v/>
      </c>
      <c r="AB232" s="54"/>
      <c r="AC232" s="54"/>
      <c r="AD232" s="54"/>
      <c r="AE232" s="139"/>
      <c r="AF232" s="149" t="str">
        <f t="shared" si="29"/>
        <v/>
      </c>
      <c r="AG232" s="139"/>
      <c r="AH232" s="149" t="str">
        <f t="shared" si="30"/>
        <v/>
      </c>
      <c r="AI232" s="17"/>
      <c r="AJ232" s="17"/>
      <c r="AK232" s="18"/>
      <c r="AL232" s="44"/>
      <c r="AM232" s="45"/>
      <c r="AN232" s="19"/>
      <c r="AO232" s="54"/>
      <c r="AP232" s="121"/>
    </row>
    <row r="233" spans="1:42" ht="83.1" customHeight="1" x14ac:dyDescent="0.2">
      <c r="A233" s="152">
        <v>227</v>
      </c>
      <c r="B233" s="43"/>
      <c r="C233" s="43"/>
      <c r="D233" s="391" t="str">
        <f t="shared" si="25"/>
        <v/>
      </c>
      <c r="E233" s="148"/>
      <c r="F233" s="164"/>
      <c r="G233" s="54"/>
      <c r="H233" s="148"/>
      <c r="I233" s="54"/>
      <c r="J233" s="54"/>
      <c r="K233" s="164"/>
      <c r="L233" s="54"/>
      <c r="M233" s="54"/>
      <c r="N233" s="54"/>
      <c r="O233" s="59"/>
      <c r="P233" s="59"/>
      <c r="Q233" s="190"/>
      <c r="R233" s="54"/>
      <c r="S233" s="54"/>
      <c r="T233" s="123"/>
      <c r="U233" s="123"/>
      <c r="V233" s="123"/>
      <c r="W233" s="123"/>
      <c r="X233" s="123"/>
      <c r="Y233" s="149" t="str">
        <f t="shared" si="26"/>
        <v/>
      </c>
      <c r="Z233" s="150" t="str">
        <f t="shared" si="27"/>
        <v/>
      </c>
      <c r="AA233" s="151" t="str">
        <f t="shared" si="28"/>
        <v/>
      </c>
      <c r="AB233" s="54"/>
      <c r="AC233" s="54"/>
      <c r="AD233" s="54"/>
      <c r="AE233" s="139"/>
      <c r="AF233" s="149" t="str">
        <f t="shared" si="29"/>
        <v/>
      </c>
      <c r="AG233" s="139"/>
      <c r="AH233" s="149" t="str">
        <f t="shared" si="30"/>
        <v/>
      </c>
      <c r="AI233" s="17"/>
      <c r="AJ233" s="17"/>
      <c r="AK233" s="18"/>
      <c r="AL233" s="44"/>
      <c r="AM233" s="45"/>
      <c r="AN233" s="19"/>
      <c r="AO233" s="54"/>
      <c r="AP233" s="121"/>
    </row>
    <row r="234" spans="1:42" ht="83.1" customHeight="1" x14ac:dyDescent="0.2">
      <c r="A234" s="152">
        <v>228</v>
      </c>
      <c r="B234" s="43"/>
      <c r="C234" s="43"/>
      <c r="D234" s="391" t="str">
        <f t="shared" si="25"/>
        <v/>
      </c>
      <c r="E234" s="148"/>
      <c r="F234" s="164"/>
      <c r="G234" s="54"/>
      <c r="H234" s="148"/>
      <c r="I234" s="54"/>
      <c r="J234" s="54"/>
      <c r="K234" s="164"/>
      <c r="L234" s="54"/>
      <c r="M234" s="54"/>
      <c r="N234" s="54"/>
      <c r="O234" s="59"/>
      <c r="P234" s="59"/>
      <c r="Q234" s="190"/>
      <c r="R234" s="54"/>
      <c r="S234" s="54"/>
      <c r="T234" s="123"/>
      <c r="U234" s="123"/>
      <c r="V234" s="123"/>
      <c r="W234" s="123"/>
      <c r="X234" s="123"/>
      <c r="Y234" s="149" t="str">
        <f t="shared" si="26"/>
        <v/>
      </c>
      <c r="Z234" s="150" t="str">
        <f t="shared" si="27"/>
        <v/>
      </c>
      <c r="AA234" s="151" t="str">
        <f t="shared" si="28"/>
        <v/>
      </c>
      <c r="AB234" s="54"/>
      <c r="AC234" s="54"/>
      <c r="AD234" s="54"/>
      <c r="AE234" s="139"/>
      <c r="AF234" s="149" t="str">
        <f t="shared" si="29"/>
        <v/>
      </c>
      <c r="AG234" s="139"/>
      <c r="AH234" s="149" t="str">
        <f t="shared" si="30"/>
        <v/>
      </c>
      <c r="AI234" s="17"/>
      <c r="AJ234" s="17"/>
      <c r="AK234" s="18"/>
      <c r="AL234" s="44"/>
      <c r="AM234" s="45"/>
      <c r="AN234" s="19"/>
      <c r="AO234" s="54"/>
      <c r="AP234" s="121"/>
    </row>
    <row r="235" spans="1:42" ht="83.1" customHeight="1" x14ac:dyDescent="0.2">
      <c r="A235" s="152">
        <v>229</v>
      </c>
      <c r="B235" s="43"/>
      <c r="C235" s="43"/>
      <c r="D235" s="391" t="str">
        <f t="shared" si="25"/>
        <v/>
      </c>
      <c r="E235" s="148"/>
      <c r="F235" s="164"/>
      <c r="G235" s="54"/>
      <c r="H235" s="148"/>
      <c r="I235" s="54"/>
      <c r="J235" s="54"/>
      <c r="K235" s="164"/>
      <c r="L235" s="54"/>
      <c r="M235" s="54"/>
      <c r="N235" s="54"/>
      <c r="O235" s="59"/>
      <c r="P235" s="59"/>
      <c r="Q235" s="190"/>
      <c r="R235" s="54"/>
      <c r="S235" s="54"/>
      <c r="T235" s="123"/>
      <c r="U235" s="123"/>
      <c r="V235" s="123"/>
      <c r="W235" s="123"/>
      <c r="X235" s="123"/>
      <c r="Y235" s="149" t="str">
        <f t="shared" si="26"/>
        <v/>
      </c>
      <c r="Z235" s="150" t="str">
        <f t="shared" si="27"/>
        <v/>
      </c>
      <c r="AA235" s="151" t="str">
        <f t="shared" si="28"/>
        <v/>
      </c>
      <c r="AB235" s="54"/>
      <c r="AC235" s="54"/>
      <c r="AD235" s="54"/>
      <c r="AE235" s="139"/>
      <c r="AF235" s="149" t="str">
        <f t="shared" si="29"/>
        <v/>
      </c>
      <c r="AG235" s="139"/>
      <c r="AH235" s="149" t="str">
        <f t="shared" si="30"/>
        <v/>
      </c>
      <c r="AI235" s="17"/>
      <c r="AJ235" s="17"/>
      <c r="AK235" s="18"/>
      <c r="AL235" s="44"/>
      <c r="AM235" s="45"/>
      <c r="AN235" s="19"/>
      <c r="AO235" s="54"/>
      <c r="AP235" s="121"/>
    </row>
    <row r="236" spans="1:42" ht="83.1" customHeight="1" x14ac:dyDescent="0.2">
      <c r="A236" s="152">
        <v>230</v>
      </c>
      <c r="B236" s="43"/>
      <c r="C236" s="43"/>
      <c r="D236" s="391" t="str">
        <f t="shared" si="25"/>
        <v/>
      </c>
      <c r="E236" s="148"/>
      <c r="F236" s="164"/>
      <c r="G236" s="54"/>
      <c r="H236" s="148"/>
      <c r="I236" s="54"/>
      <c r="J236" s="54"/>
      <c r="K236" s="164"/>
      <c r="L236" s="54"/>
      <c r="M236" s="54"/>
      <c r="N236" s="54"/>
      <c r="O236" s="59"/>
      <c r="P236" s="59"/>
      <c r="Q236" s="190"/>
      <c r="R236" s="54"/>
      <c r="S236" s="54"/>
      <c r="T236" s="123"/>
      <c r="U236" s="123"/>
      <c r="V236" s="123"/>
      <c r="W236" s="123"/>
      <c r="X236" s="123"/>
      <c r="Y236" s="149" t="str">
        <f t="shared" si="26"/>
        <v/>
      </c>
      <c r="Z236" s="150" t="str">
        <f t="shared" si="27"/>
        <v/>
      </c>
      <c r="AA236" s="151" t="str">
        <f t="shared" si="28"/>
        <v/>
      </c>
      <c r="AB236" s="54"/>
      <c r="AC236" s="54"/>
      <c r="AD236" s="54"/>
      <c r="AE236" s="139"/>
      <c r="AF236" s="149" t="str">
        <f t="shared" si="29"/>
        <v/>
      </c>
      <c r="AG236" s="139"/>
      <c r="AH236" s="149" t="str">
        <f t="shared" si="30"/>
        <v/>
      </c>
      <c r="AI236" s="17"/>
      <c r="AJ236" s="17"/>
      <c r="AK236" s="18"/>
      <c r="AL236" s="44"/>
      <c r="AM236" s="45"/>
      <c r="AN236" s="19"/>
      <c r="AO236" s="54"/>
      <c r="AP236" s="121"/>
    </row>
    <row r="237" spans="1:42" ht="83.1" customHeight="1" x14ac:dyDescent="0.2">
      <c r="A237" s="152">
        <v>231</v>
      </c>
      <c r="B237" s="43"/>
      <c r="C237" s="43"/>
      <c r="D237" s="391" t="str">
        <f t="shared" si="25"/>
        <v/>
      </c>
      <c r="E237" s="148"/>
      <c r="F237" s="164"/>
      <c r="G237" s="54"/>
      <c r="H237" s="148"/>
      <c r="I237" s="54"/>
      <c r="J237" s="54"/>
      <c r="K237" s="164"/>
      <c r="L237" s="54"/>
      <c r="M237" s="54"/>
      <c r="N237" s="54"/>
      <c r="O237" s="59"/>
      <c r="P237" s="59"/>
      <c r="Q237" s="190"/>
      <c r="R237" s="54"/>
      <c r="S237" s="54"/>
      <c r="T237" s="123"/>
      <c r="U237" s="123"/>
      <c r="V237" s="123"/>
      <c r="W237" s="123"/>
      <c r="X237" s="123"/>
      <c r="Y237" s="149" t="str">
        <f t="shared" si="26"/>
        <v/>
      </c>
      <c r="Z237" s="150" t="str">
        <f t="shared" si="27"/>
        <v/>
      </c>
      <c r="AA237" s="151" t="str">
        <f t="shared" si="28"/>
        <v/>
      </c>
      <c r="AB237" s="54"/>
      <c r="AC237" s="54"/>
      <c r="AD237" s="54"/>
      <c r="AE237" s="139"/>
      <c r="AF237" s="149" t="str">
        <f t="shared" si="29"/>
        <v/>
      </c>
      <c r="AG237" s="139"/>
      <c r="AH237" s="149" t="str">
        <f t="shared" si="30"/>
        <v/>
      </c>
      <c r="AI237" s="17"/>
      <c r="AJ237" s="17"/>
      <c r="AK237" s="18"/>
      <c r="AL237" s="44"/>
      <c r="AM237" s="45"/>
      <c r="AN237" s="19"/>
      <c r="AO237" s="54"/>
      <c r="AP237" s="121"/>
    </row>
    <row r="238" spans="1:42" ht="83.1" customHeight="1" x14ac:dyDescent="0.2">
      <c r="A238" s="152">
        <v>232</v>
      </c>
      <c r="B238" s="43"/>
      <c r="C238" s="43"/>
      <c r="D238" s="391" t="str">
        <f t="shared" si="25"/>
        <v/>
      </c>
      <c r="E238" s="148"/>
      <c r="F238" s="164"/>
      <c r="G238" s="54"/>
      <c r="H238" s="148"/>
      <c r="I238" s="54"/>
      <c r="J238" s="54"/>
      <c r="K238" s="164"/>
      <c r="L238" s="54"/>
      <c r="M238" s="54"/>
      <c r="N238" s="54"/>
      <c r="O238" s="59"/>
      <c r="P238" s="59"/>
      <c r="Q238" s="190"/>
      <c r="R238" s="54"/>
      <c r="S238" s="54"/>
      <c r="T238" s="123"/>
      <c r="U238" s="123"/>
      <c r="V238" s="123"/>
      <c r="W238" s="123"/>
      <c r="X238" s="123"/>
      <c r="Y238" s="149" t="str">
        <f t="shared" si="26"/>
        <v/>
      </c>
      <c r="Z238" s="150" t="str">
        <f t="shared" si="27"/>
        <v/>
      </c>
      <c r="AA238" s="151" t="str">
        <f t="shared" si="28"/>
        <v/>
      </c>
      <c r="AB238" s="54"/>
      <c r="AC238" s="54"/>
      <c r="AD238" s="54"/>
      <c r="AE238" s="139"/>
      <c r="AF238" s="149" t="str">
        <f t="shared" si="29"/>
        <v/>
      </c>
      <c r="AG238" s="139"/>
      <c r="AH238" s="149" t="str">
        <f t="shared" si="30"/>
        <v/>
      </c>
      <c r="AI238" s="17"/>
      <c r="AJ238" s="17"/>
      <c r="AK238" s="18"/>
      <c r="AL238" s="44"/>
      <c r="AM238" s="45"/>
      <c r="AN238" s="19"/>
      <c r="AO238" s="54"/>
      <c r="AP238" s="121"/>
    </row>
    <row r="239" spans="1:42" ht="83.1" customHeight="1" x14ac:dyDescent="0.2">
      <c r="A239" s="152">
        <v>233</v>
      </c>
      <c r="B239" s="43"/>
      <c r="C239" s="43"/>
      <c r="D239" s="391" t="str">
        <f t="shared" si="25"/>
        <v/>
      </c>
      <c r="E239" s="148"/>
      <c r="F239" s="164"/>
      <c r="G239" s="54"/>
      <c r="H239" s="148"/>
      <c r="I239" s="54"/>
      <c r="J239" s="54"/>
      <c r="K239" s="164"/>
      <c r="L239" s="54"/>
      <c r="M239" s="54"/>
      <c r="N239" s="54"/>
      <c r="O239" s="59"/>
      <c r="P239" s="59"/>
      <c r="Q239" s="190"/>
      <c r="R239" s="54"/>
      <c r="S239" s="54"/>
      <c r="T239" s="123"/>
      <c r="U239" s="123"/>
      <c r="V239" s="123"/>
      <c r="W239" s="123"/>
      <c r="X239" s="123"/>
      <c r="Y239" s="149" t="str">
        <f t="shared" si="26"/>
        <v/>
      </c>
      <c r="Z239" s="150" t="str">
        <f t="shared" si="27"/>
        <v/>
      </c>
      <c r="AA239" s="151" t="str">
        <f t="shared" si="28"/>
        <v/>
      </c>
      <c r="AB239" s="54"/>
      <c r="AC239" s="54"/>
      <c r="AD239" s="54"/>
      <c r="AE239" s="139"/>
      <c r="AF239" s="149" t="str">
        <f t="shared" si="29"/>
        <v/>
      </c>
      <c r="AG239" s="139"/>
      <c r="AH239" s="149" t="str">
        <f t="shared" si="30"/>
        <v/>
      </c>
      <c r="AI239" s="17"/>
      <c r="AJ239" s="17"/>
      <c r="AK239" s="18"/>
      <c r="AL239" s="44"/>
      <c r="AM239" s="45"/>
      <c r="AN239" s="19"/>
      <c r="AO239" s="54"/>
      <c r="AP239" s="121"/>
    </row>
    <row r="240" spans="1:42" ht="83.1" customHeight="1" x14ac:dyDescent="0.2">
      <c r="A240" s="152">
        <v>234</v>
      </c>
      <c r="B240" s="43"/>
      <c r="C240" s="43"/>
      <c r="D240" s="391" t="str">
        <f t="shared" si="25"/>
        <v/>
      </c>
      <c r="E240" s="148"/>
      <c r="F240" s="164"/>
      <c r="G240" s="54"/>
      <c r="H240" s="148"/>
      <c r="I240" s="54"/>
      <c r="J240" s="54"/>
      <c r="K240" s="164"/>
      <c r="L240" s="54"/>
      <c r="M240" s="54"/>
      <c r="N240" s="54"/>
      <c r="O240" s="59"/>
      <c r="P240" s="59"/>
      <c r="Q240" s="190"/>
      <c r="R240" s="54"/>
      <c r="S240" s="54"/>
      <c r="T240" s="123"/>
      <c r="U240" s="123"/>
      <c r="V240" s="123"/>
      <c r="W240" s="123"/>
      <c r="X240" s="123"/>
      <c r="Y240" s="149" t="str">
        <f t="shared" si="26"/>
        <v/>
      </c>
      <c r="Z240" s="150" t="str">
        <f t="shared" si="27"/>
        <v/>
      </c>
      <c r="AA240" s="151" t="str">
        <f t="shared" si="28"/>
        <v/>
      </c>
      <c r="AB240" s="54"/>
      <c r="AC240" s="54"/>
      <c r="AD240" s="54"/>
      <c r="AE240" s="139"/>
      <c r="AF240" s="149" t="str">
        <f t="shared" si="29"/>
        <v/>
      </c>
      <c r="AG240" s="139"/>
      <c r="AH240" s="149" t="str">
        <f t="shared" si="30"/>
        <v/>
      </c>
      <c r="AI240" s="17"/>
      <c r="AJ240" s="17"/>
      <c r="AK240" s="18"/>
      <c r="AL240" s="44"/>
      <c r="AM240" s="45"/>
      <c r="AN240" s="19"/>
      <c r="AO240" s="54"/>
      <c r="AP240" s="121"/>
    </row>
    <row r="241" spans="1:42" ht="83.1" customHeight="1" x14ac:dyDescent="0.2">
      <c r="A241" s="152">
        <v>235</v>
      </c>
      <c r="B241" s="43"/>
      <c r="C241" s="43"/>
      <c r="D241" s="391" t="str">
        <f t="shared" si="25"/>
        <v/>
      </c>
      <c r="E241" s="148"/>
      <c r="F241" s="164"/>
      <c r="G241" s="54"/>
      <c r="H241" s="148"/>
      <c r="I241" s="54"/>
      <c r="J241" s="54"/>
      <c r="K241" s="164"/>
      <c r="L241" s="54"/>
      <c r="M241" s="54"/>
      <c r="N241" s="54"/>
      <c r="O241" s="59"/>
      <c r="P241" s="59"/>
      <c r="Q241" s="190"/>
      <c r="R241" s="54"/>
      <c r="S241" s="54"/>
      <c r="T241" s="123"/>
      <c r="U241" s="123"/>
      <c r="V241" s="123"/>
      <c r="W241" s="123"/>
      <c r="X241" s="123"/>
      <c r="Y241" s="149" t="str">
        <f t="shared" si="26"/>
        <v/>
      </c>
      <c r="Z241" s="150" t="str">
        <f t="shared" si="27"/>
        <v/>
      </c>
      <c r="AA241" s="151" t="str">
        <f t="shared" si="28"/>
        <v/>
      </c>
      <c r="AB241" s="54"/>
      <c r="AC241" s="54"/>
      <c r="AD241" s="54"/>
      <c r="AE241" s="139"/>
      <c r="AF241" s="149" t="str">
        <f t="shared" si="29"/>
        <v/>
      </c>
      <c r="AG241" s="139"/>
      <c r="AH241" s="149" t="str">
        <f t="shared" si="30"/>
        <v/>
      </c>
      <c r="AI241" s="17"/>
      <c r="AJ241" s="17"/>
      <c r="AK241" s="18"/>
      <c r="AL241" s="44"/>
      <c r="AM241" s="45"/>
      <c r="AN241" s="19"/>
      <c r="AO241" s="54"/>
      <c r="AP241" s="121"/>
    </row>
    <row r="242" spans="1:42" ht="83.1" customHeight="1" x14ac:dyDescent="0.2">
      <c r="A242" s="152">
        <v>236</v>
      </c>
      <c r="B242" s="43"/>
      <c r="C242" s="43"/>
      <c r="D242" s="391" t="str">
        <f t="shared" si="25"/>
        <v/>
      </c>
      <c r="E242" s="148"/>
      <c r="F242" s="164"/>
      <c r="G242" s="54"/>
      <c r="H242" s="148"/>
      <c r="I242" s="54"/>
      <c r="J242" s="54"/>
      <c r="K242" s="164"/>
      <c r="L242" s="54"/>
      <c r="M242" s="54"/>
      <c r="N242" s="54"/>
      <c r="O242" s="59"/>
      <c r="P242" s="59"/>
      <c r="Q242" s="190"/>
      <c r="R242" s="54"/>
      <c r="S242" s="54"/>
      <c r="T242" s="123"/>
      <c r="U242" s="123"/>
      <c r="V242" s="123"/>
      <c r="W242" s="123"/>
      <c r="X242" s="123"/>
      <c r="Y242" s="149" t="str">
        <f t="shared" si="26"/>
        <v/>
      </c>
      <c r="Z242" s="150" t="str">
        <f t="shared" si="27"/>
        <v/>
      </c>
      <c r="AA242" s="151" t="str">
        <f t="shared" si="28"/>
        <v/>
      </c>
      <c r="AB242" s="54"/>
      <c r="AC242" s="54"/>
      <c r="AD242" s="54"/>
      <c r="AE242" s="139"/>
      <c r="AF242" s="149" t="str">
        <f t="shared" si="29"/>
        <v/>
      </c>
      <c r="AG242" s="139"/>
      <c r="AH242" s="149" t="str">
        <f t="shared" si="30"/>
        <v/>
      </c>
      <c r="AI242" s="17"/>
      <c r="AJ242" s="17"/>
      <c r="AK242" s="18"/>
      <c r="AL242" s="44"/>
      <c r="AM242" s="45"/>
      <c r="AN242" s="19"/>
      <c r="AO242" s="54"/>
      <c r="AP242" s="121"/>
    </row>
    <row r="243" spans="1:42" ht="83.1" customHeight="1" x14ac:dyDescent="0.2">
      <c r="A243" s="152">
        <v>237</v>
      </c>
      <c r="B243" s="43"/>
      <c r="C243" s="43"/>
      <c r="D243" s="391" t="str">
        <f t="shared" si="25"/>
        <v/>
      </c>
      <c r="E243" s="148"/>
      <c r="F243" s="164"/>
      <c r="G243" s="54"/>
      <c r="H243" s="148"/>
      <c r="I243" s="54"/>
      <c r="J243" s="54"/>
      <c r="K243" s="164"/>
      <c r="L243" s="54"/>
      <c r="M243" s="54"/>
      <c r="N243" s="54"/>
      <c r="O243" s="59"/>
      <c r="P243" s="59"/>
      <c r="Q243" s="190"/>
      <c r="R243" s="54"/>
      <c r="S243" s="54"/>
      <c r="T243" s="123"/>
      <c r="U243" s="123"/>
      <c r="V243" s="123"/>
      <c r="W243" s="123"/>
      <c r="X243" s="123"/>
      <c r="Y243" s="149" t="str">
        <f t="shared" si="26"/>
        <v/>
      </c>
      <c r="Z243" s="150" t="str">
        <f t="shared" si="27"/>
        <v/>
      </c>
      <c r="AA243" s="151" t="str">
        <f t="shared" si="28"/>
        <v/>
      </c>
      <c r="AB243" s="54"/>
      <c r="AC243" s="54"/>
      <c r="AD243" s="54"/>
      <c r="AE243" s="139"/>
      <c r="AF243" s="149" t="str">
        <f t="shared" si="29"/>
        <v/>
      </c>
      <c r="AG243" s="139"/>
      <c r="AH243" s="149" t="str">
        <f t="shared" si="30"/>
        <v/>
      </c>
      <c r="AI243" s="17"/>
      <c r="AJ243" s="17"/>
      <c r="AK243" s="18"/>
      <c r="AL243" s="44"/>
      <c r="AM243" s="45"/>
      <c r="AN243" s="19"/>
      <c r="AO243" s="54"/>
      <c r="AP243" s="121"/>
    </row>
    <row r="244" spans="1:42" ht="83.1" customHeight="1" x14ac:dyDescent="0.2">
      <c r="A244" s="152">
        <v>238</v>
      </c>
      <c r="B244" s="43"/>
      <c r="C244" s="43"/>
      <c r="D244" s="391" t="str">
        <f t="shared" si="25"/>
        <v/>
      </c>
      <c r="E244" s="148"/>
      <c r="F244" s="164"/>
      <c r="G244" s="54"/>
      <c r="H244" s="148"/>
      <c r="I244" s="54"/>
      <c r="J244" s="54"/>
      <c r="K244" s="164"/>
      <c r="L244" s="54"/>
      <c r="M244" s="54"/>
      <c r="N244" s="54"/>
      <c r="O244" s="59"/>
      <c r="P244" s="59"/>
      <c r="Q244" s="190"/>
      <c r="R244" s="54"/>
      <c r="S244" s="54"/>
      <c r="T244" s="123"/>
      <c r="U244" s="123"/>
      <c r="V244" s="123"/>
      <c r="W244" s="123"/>
      <c r="X244" s="123"/>
      <c r="Y244" s="149" t="str">
        <f t="shared" si="26"/>
        <v/>
      </c>
      <c r="Z244" s="150" t="str">
        <f t="shared" si="27"/>
        <v/>
      </c>
      <c r="AA244" s="151" t="str">
        <f t="shared" si="28"/>
        <v/>
      </c>
      <c r="AB244" s="54"/>
      <c r="AC244" s="54"/>
      <c r="AD244" s="54"/>
      <c r="AE244" s="139"/>
      <c r="AF244" s="149" t="str">
        <f t="shared" si="29"/>
        <v/>
      </c>
      <c r="AG244" s="139"/>
      <c r="AH244" s="149" t="str">
        <f t="shared" si="30"/>
        <v/>
      </c>
      <c r="AI244" s="17"/>
      <c r="AJ244" s="17"/>
      <c r="AK244" s="18"/>
      <c r="AL244" s="44"/>
      <c r="AM244" s="45"/>
      <c r="AN244" s="19"/>
      <c r="AO244" s="54"/>
      <c r="AP244" s="121"/>
    </row>
    <row r="245" spans="1:42" ht="83.1" customHeight="1" x14ac:dyDescent="0.2">
      <c r="A245" s="152">
        <v>239</v>
      </c>
      <c r="B245" s="43"/>
      <c r="C245" s="43"/>
      <c r="D245" s="391" t="str">
        <f t="shared" si="25"/>
        <v/>
      </c>
      <c r="E245" s="148"/>
      <c r="F245" s="164"/>
      <c r="G245" s="54"/>
      <c r="H245" s="148"/>
      <c r="I245" s="54"/>
      <c r="J245" s="54"/>
      <c r="K245" s="164"/>
      <c r="L245" s="54"/>
      <c r="M245" s="54"/>
      <c r="N245" s="54"/>
      <c r="O245" s="59"/>
      <c r="P245" s="59"/>
      <c r="Q245" s="190"/>
      <c r="R245" s="54"/>
      <c r="S245" s="54"/>
      <c r="T245" s="123"/>
      <c r="U245" s="123"/>
      <c r="V245" s="123"/>
      <c r="W245" s="123"/>
      <c r="X245" s="123"/>
      <c r="Y245" s="149" t="str">
        <f t="shared" si="26"/>
        <v/>
      </c>
      <c r="Z245" s="150" t="str">
        <f t="shared" si="27"/>
        <v/>
      </c>
      <c r="AA245" s="151" t="str">
        <f t="shared" si="28"/>
        <v/>
      </c>
      <c r="AB245" s="54"/>
      <c r="AC245" s="54"/>
      <c r="AD245" s="54"/>
      <c r="AE245" s="139"/>
      <c r="AF245" s="149" t="str">
        <f t="shared" si="29"/>
        <v/>
      </c>
      <c r="AG245" s="139"/>
      <c r="AH245" s="149" t="str">
        <f t="shared" si="30"/>
        <v/>
      </c>
      <c r="AI245" s="17"/>
      <c r="AJ245" s="17"/>
      <c r="AK245" s="18"/>
      <c r="AL245" s="44"/>
      <c r="AM245" s="45"/>
      <c r="AN245" s="19"/>
      <c r="AO245" s="54"/>
      <c r="AP245" s="121"/>
    </row>
    <row r="246" spans="1:42" ht="83.1" customHeight="1" x14ac:dyDescent="0.2">
      <c r="A246" s="152">
        <v>240</v>
      </c>
      <c r="B246" s="43"/>
      <c r="C246" s="43"/>
      <c r="D246" s="391" t="str">
        <f t="shared" si="25"/>
        <v/>
      </c>
      <c r="E246" s="148"/>
      <c r="F246" s="164"/>
      <c r="G246" s="54"/>
      <c r="H246" s="148"/>
      <c r="I246" s="54"/>
      <c r="J246" s="54"/>
      <c r="K246" s="164"/>
      <c r="L246" s="54"/>
      <c r="M246" s="54"/>
      <c r="N246" s="54"/>
      <c r="O246" s="59"/>
      <c r="P246" s="59"/>
      <c r="Q246" s="190"/>
      <c r="R246" s="54"/>
      <c r="S246" s="54"/>
      <c r="T246" s="123"/>
      <c r="U246" s="123"/>
      <c r="V246" s="123"/>
      <c r="W246" s="123"/>
      <c r="X246" s="123"/>
      <c r="Y246" s="149" t="str">
        <f t="shared" si="26"/>
        <v/>
      </c>
      <c r="Z246" s="150" t="str">
        <f t="shared" si="27"/>
        <v/>
      </c>
      <c r="AA246" s="151" t="str">
        <f t="shared" si="28"/>
        <v/>
      </c>
      <c r="AB246" s="54"/>
      <c r="AC246" s="54"/>
      <c r="AD246" s="54"/>
      <c r="AE246" s="139"/>
      <c r="AF246" s="149" t="str">
        <f t="shared" si="29"/>
        <v/>
      </c>
      <c r="AG246" s="139"/>
      <c r="AH246" s="149" t="str">
        <f t="shared" si="30"/>
        <v/>
      </c>
      <c r="AI246" s="17"/>
      <c r="AJ246" s="17"/>
      <c r="AK246" s="18"/>
      <c r="AL246" s="44"/>
      <c r="AM246" s="45"/>
      <c r="AN246" s="19"/>
      <c r="AO246" s="54"/>
      <c r="AP246" s="121"/>
    </row>
    <row r="247" spans="1:42" ht="83.1" customHeight="1" x14ac:dyDescent="0.2">
      <c r="A247" s="152">
        <v>241</v>
      </c>
      <c r="B247" s="43"/>
      <c r="C247" s="43"/>
      <c r="D247" s="391" t="str">
        <f t="shared" si="25"/>
        <v/>
      </c>
      <c r="E247" s="148"/>
      <c r="F247" s="164"/>
      <c r="G247" s="54"/>
      <c r="H247" s="148"/>
      <c r="I247" s="54"/>
      <c r="J247" s="54"/>
      <c r="K247" s="164"/>
      <c r="L247" s="54"/>
      <c r="M247" s="54"/>
      <c r="N247" s="54"/>
      <c r="O247" s="59"/>
      <c r="P247" s="59"/>
      <c r="Q247" s="190"/>
      <c r="R247" s="54"/>
      <c r="S247" s="54"/>
      <c r="T247" s="123"/>
      <c r="U247" s="123"/>
      <c r="V247" s="123"/>
      <c r="W247" s="123"/>
      <c r="X247" s="123"/>
      <c r="Y247" s="149" t="str">
        <f t="shared" si="26"/>
        <v/>
      </c>
      <c r="Z247" s="150" t="str">
        <f t="shared" si="27"/>
        <v/>
      </c>
      <c r="AA247" s="151" t="str">
        <f t="shared" si="28"/>
        <v/>
      </c>
      <c r="AB247" s="54"/>
      <c r="AC247" s="54"/>
      <c r="AD247" s="54"/>
      <c r="AE247" s="139"/>
      <c r="AF247" s="149" t="str">
        <f t="shared" si="29"/>
        <v/>
      </c>
      <c r="AG247" s="139"/>
      <c r="AH247" s="149" t="str">
        <f t="shared" si="30"/>
        <v/>
      </c>
      <c r="AI247" s="17"/>
      <c r="AJ247" s="17"/>
      <c r="AK247" s="18"/>
      <c r="AL247" s="44"/>
      <c r="AM247" s="45"/>
      <c r="AN247" s="19"/>
      <c r="AO247" s="54"/>
      <c r="AP247" s="121"/>
    </row>
    <row r="248" spans="1:42" ht="83.1" customHeight="1" x14ac:dyDescent="0.2">
      <c r="A248" s="152">
        <v>242</v>
      </c>
      <c r="B248" s="43"/>
      <c r="C248" s="43"/>
      <c r="D248" s="391" t="str">
        <f t="shared" si="25"/>
        <v/>
      </c>
      <c r="E248" s="148"/>
      <c r="F248" s="164"/>
      <c r="G248" s="54"/>
      <c r="H248" s="148"/>
      <c r="I248" s="54"/>
      <c r="J248" s="54"/>
      <c r="K248" s="164"/>
      <c r="L248" s="54"/>
      <c r="M248" s="54"/>
      <c r="N248" s="54"/>
      <c r="O248" s="59"/>
      <c r="P248" s="59"/>
      <c r="Q248" s="190"/>
      <c r="R248" s="54"/>
      <c r="S248" s="54"/>
      <c r="T248" s="123"/>
      <c r="U248" s="123"/>
      <c r="V248" s="123"/>
      <c r="W248" s="123"/>
      <c r="X248" s="123"/>
      <c r="Y248" s="149" t="str">
        <f t="shared" si="26"/>
        <v/>
      </c>
      <c r="Z248" s="150" t="str">
        <f t="shared" si="27"/>
        <v/>
      </c>
      <c r="AA248" s="151" t="str">
        <f t="shared" si="28"/>
        <v/>
      </c>
      <c r="AB248" s="54"/>
      <c r="AC248" s="54"/>
      <c r="AD248" s="54"/>
      <c r="AE248" s="139"/>
      <c r="AF248" s="149" t="str">
        <f t="shared" si="29"/>
        <v/>
      </c>
      <c r="AG248" s="139"/>
      <c r="AH248" s="149" t="str">
        <f t="shared" si="30"/>
        <v/>
      </c>
      <c r="AI248" s="17"/>
      <c r="AJ248" s="17"/>
      <c r="AK248" s="18"/>
      <c r="AL248" s="44"/>
      <c r="AM248" s="45"/>
      <c r="AN248" s="19"/>
      <c r="AO248" s="54"/>
      <c r="AP248" s="121"/>
    </row>
    <row r="249" spans="1:42" ht="83.1" customHeight="1" x14ac:dyDescent="0.2">
      <c r="A249" s="152">
        <v>243</v>
      </c>
      <c r="B249" s="43"/>
      <c r="C249" s="43"/>
      <c r="D249" s="391" t="str">
        <f t="shared" si="25"/>
        <v/>
      </c>
      <c r="E249" s="148"/>
      <c r="F249" s="164"/>
      <c r="G249" s="54"/>
      <c r="H249" s="148"/>
      <c r="I249" s="54"/>
      <c r="J249" s="54"/>
      <c r="K249" s="164"/>
      <c r="L249" s="54"/>
      <c r="M249" s="54"/>
      <c r="N249" s="54"/>
      <c r="O249" s="59"/>
      <c r="P249" s="59"/>
      <c r="Q249" s="190"/>
      <c r="R249" s="54"/>
      <c r="S249" s="54"/>
      <c r="T249" s="123"/>
      <c r="U249" s="123"/>
      <c r="V249" s="123"/>
      <c r="W249" s="123"/>
      <c r="X249" s="123"/>
      <c r="Y249" s="149" t="str">
        <f t="shared" si="26"/>
        <v/>
      </c>
      <c r="Z249" s="150" t="str">
        <f t="shared" si="27"/>
        <v/>
      </c>
      <c r="AA249" s="151" t="str">
        <f t="shared" si="28"/>
        <v/>
      </c>
      <c r="AB249" s="54"/>
      <c r="AC249" s="54"/>
      <c r="AD249" s="54"/>
      <c r="AE249" s="139"/>
      <c r="AF249" s="149" t="str">
        <f t="shared" si="29"/>
        <v/>
      </c>
      <c r="AG249" s="139"/>
      <c r="AH249" s="149" t="str">
        <f t="shared" si="30"/>
        <v/>
      </c>
      <c r="AI249" s="17"/>
      <c r="AJ249" s="17"/>
      <c r="AK249" s="18"/>
      <c r="AL249" s="44"/>
      <c r="AM249" s="45"/>
      <c r="AN249" s="19"/>
      <c r="AO249" s="54"/>
      <c r="AP249" s="121"/>
    </row>
    <row r="250" spans="1:42" ht="83.1" customHeight="1" x14ac:dyDescent="0.2">
      <c r="A250" s="152">
        <v>244</v>
      </c>
      <c r="B250" s="43"/>
      <c r="C250" s="43"/>
      <c r="D250" s="391" t="str">
        <f t="shared" si="25"/>
        <v/>
      </c>
      <c r="E250" s="148"/>
      <c r="F250" s="164"/>
      <c r="G250" s="54"/>
      <c r="H250" s="148"/>
      <c r="I250" s="54"/>
      <c r="J250" s="54"/>
      <c r="K250" s="164"/>
      <c r="L250" s="54"/>
      <c r="M250" s="54"/>
      <c r="N250" s="54"/>
      <c r="O250" s="59"/>
      <c r="P250" s="59"/>
      <c r="Q250" s="190"/>
      <c r="R250" s="54"/>
      <c r="S250" s="54"/>
      <c r="T250" s="123"/>
      <c r="U250" s="123"/>
      <c r="V250" s="123"/>
      <c r="W250" s="123"/>
      <c r="X250" s="123"/>
      <c r="Y250" s="149" t="str">
        <f t="shared" si="26"/>
        <v/>
      </c>
      <c r="Z250" s="150" t="str">
        <f t="shared" si="27"/>
        <v/>
      </c>
      <c r="AA250" s="151" t="str">
        <f t="shared" si="28"/>
        <v/>
      </c>
      <c r="AB250" s="54"/>
      <c r="AC250" s="54"/>
      <c r="AD250" s="54"/>
      <c r="AE250" s="139"/>
      <c r="AF250" s="149" t="str">
        <f t="shared" si="29"/>
        <v/>
      </c>
      <c r="AG250" s="139"/>
      <c r="AH250" s="149" t="str">
        <f t="shared" si="30"/>
        <v/>
      </c>
      <c r="AI250" s="17"/>
      <c r="AJ250" s="17"/>
      <c r="AK250" s="18"/>
      <c r="AL250" s="44"/>
      <c r="AM250" s="45"/>
      <c r="AN250" s="19"/>
      <c r="AO250" s="54"/>
      <c r="AP250" s="121"/>
    </row>
    <row r="251" spans="1:42" ht="83.1" customHeight="1" x14ac:dyDescent="0.2">
      <c r="A251" s="152">
        <v>245</v>
      </c>
      <c r="B251" s="43"/>
      <c r="C251" s="43"/>
      <c r="D251" s="391" t="str">
        <f t="shared" si="25"/>
        <v/>
      </c>
      <c r="E251" s="148"/>
      <c r="F251" s="164"/>
      <c r="G251" s="54"/>
      <c r="H251" s="148"/>
      <c r="I251" s="54"/>
      <c r="J251" s="54"/>
      <c r="K251" s="164"/>
      <c r="L251" s="54"/>
      <c r="M251" s="54"/>
      <c r="N251" s="54"/>
      <c r="O251" s="59"/>
      <c r="P251" s="59"/>
      <c r="Q251" s="190"/>
      <c r="R251" s="54"/>
      <c r="S251" s="54"/>
      <c r="T251" s="123"/>
      <c r="U251" s="123"/>
      <c r="V251" s="123"/>
      <c r="W251" s="123"/>
      <c r="X251" s="123"/>
      <c r="Y251" s="149" t="str">
        <f t="shared" si="26"/>
        <v/>
      </c>
      <c r="Z251" s="150" t="str">
        <f t="shared" si="27"/>
        <v/>
      </c>
      <c r="AA251" s="151" t="str">
        <f t="shared" si="28"/>
        <v/>
      </c>
      <c r="AB251" s="54"/>
      <c r="AC251" s="54"/>
      <c r="AD251" s="54"/>
      <c r="AE251" s="139"/>
      <c r="AF251" s="149" t="str">
        <f t="shared" si="29"/>
        <v/>
      </c>
      <c r="AG251" s="139"/>
      <c r="AH251" s="149" t="str">
        <f t="shared" si="30"/>
        <v/>
      </c>
      <c r="AI251" s="17"/>
      <c r="AJ251" s="17"/>
      <c r="AK251" s="18"/>
      <c r="AL251" s="44"/>
      <c r="AM251" s="45"/>
      <c r="AN251" s="19"/>
      <c r="AO251" s="54"/>
      <c r="AP251" s="121"/>
    </row>
    <row r="252" spans="1:42" ht="83.1" customHeight="1" x14ac:dyDescent="0.2">
      <c r="A252" s="152">
        <v>246</v>
      </c>
      <c r="B252" s="43"/>
      <c r="C252" s="43"/>
      <c r="D252" s="391" t="str">
        <f t="shared" si="25"/>
        <v/>
      </c>
      <c r="E252" s="148"/>
      <c r="F252" s="164"/>
      <c r="G252" s="54"/>
      <c r="H252" s="148"/>
      <c r="I252" s="54"/>
      <c r="J252" s="54"/>
      <c r="K252" s="164"/>
      <c r="L252" s="54"/>
      <c r="M252" s="54"/>
      <c r="N252" s="54"/>
      <c r="O252" s="59"/>
      <c r="P252" s="59"/>
      <c r="Q252" s="190"/>
      <c r="R252" s="54"/>
      <c r="S252" s="54"/>
      <c r="T252" s="123"/>
      <c r="U252" s="123"/>
      <c r="V252" s="123"/>
      <c r="W252" s="123"/>
      <c r="X252" s="123"/>
      <c r="Y252" s="149" t="str">
        <f t="shared" si="26"/>
        <v/>
      </c>
      <c r="Z252" s="150" t="str">
        <f t="shared" si="27"/>
        <v/>
      </c>
      <c r="AA252" s="151" t="str">
        <f t="shared" si="28"/>
        <v/>
      </c>
      <c r="AB252" s="54"/>
      <c r="AC252" s="54"/>
      <c r="AD252" s="54"/>
      <c r="AE252" s="139"/>
      <c r="AF252" s="149" t="str">
        <f t="shared" si="29"/>
        <v/>
      </c>
      <c r="AG252" s="139"/>
      <c r="AH252" s="149" t="str">
        <f t="shared" si="30"/>
        <v/>
      </c>
      <c r="AI252" s="17"/>
      <c r="AJ252" s="17"/>
      <c r="AK252" s="18"/>
      <c r="AL252" s="44"/>
      <c r="AM252" s="45"/>
      <c r="AN252" s="19"/>
      <c r="AO252" s="54"/>
      <c r="AP252" s="121"/>
    </row>
    <row r="253" spans="1:42" ht="83.1" customHeight="1" x14ac:dyDescent="0.2">
      <c r="A253" s="152">
        <v>247</v>
      </c>
      <c r="B253" s="43"/>
      <c r="C253" s="43"/>
      <c r="D253" s="391" t="str">
        <f t="shared" si="25"/>
        <v/>
      </c>
      <c r="E253" s="148"/>
      <c r="F253" s="164"/>
      <c r="G253" s="54"/>
      <c r="H253" s="148"/>
      <c r="I253" s="54"/>
      <c r="J253" s="54"/>
      <c r="K253" s="164"/>
      <c r="L253" s="54"/>
      <c r="M253" s="54"/>
      <c r="N253" s="54"/>
      <c r="O253" s="59"/>
      <c r="P253" s="59"/>
      <c r="Q253" s="190"/>
      <c r="R253" s="54"/>
      <c r="S253" s="54"/>
      <c r="T253" s="123"/>
      <c r="U253" s="123"/>
      <c r="V253" s="123"/>
      <c r="W253" s="123"/>
      <c r="X253" s="123"/>
      <c r="Y253" s="149" t="str">
        <f t="shared" si="26"/>
        <v/>
      </c>
      <c r="Z253" s="150" t="str">
        <f t="shared" si="27"/>
        <v/>
      </c>
      <c r="AA253" s="151" t="str">
        <f t="shared" si="28"/>
        <v/>
      </c>
      <c r="AB253" s="54"/>
      <c r="AC253" s="54"/>
      <c r="AD253" s="54"/>
      <c r="AE253" s="139"/>
      <c r="AF253" s="149" t="str">
        <f t="shared" si="29"/>
        <v/>
      </c>
      <c r="AG253" s="139"/>
      <c r="AH253" s="149" t="str">
        <f t="shared" si="30"/>
        <v/>
      </c>
      <c r="AI253" s="17"/>
      <c r="AJ253" s="17"/>
      <c r="AK253" s="18"/>
      <c r="AL253" s="44"/>
      <c r="AM253" s="45"/>
      <c r="AN253" s="19"/>
      <c r="AO253" s="54"/>
      <c r="AP253" s="121"/>
    </row>
    <row r="254" spans="1:42" ht="83.1" customHeight="1" x14ac:dyDescent="0.2">
      <c r="A254" s="152">
        <v>248</v>
      </c>
      <c r="B254" s="43"/>
      <c r="C254" s="43"/>
      <c r="D254" s="391" t="str">
        <f t="shared" si="25"/>
        <v/>
      </c>
      <c r="E254" s="148"/>
      <c r="F254" s="164"/>
      <c r="G254" s="54"/>
      <c r="H254" s="148"/>
      <c r="I254" s="54"/>
      <c r="J254" s="54"/>
      <c r="K254" s="164"/>
      <c r="L254" s="54"/>
      <c r="M254" s="54"/>
      <c r="N254" s="54"/>
      <c r="O254" s="59"/>
      <c r="P254" s="59"/>
      <c r="Q254" s="190"/>
      <c r="R254" s="54"/>
      <c r="S254" s="54"/>
      <c r="T254" s="123"/>
      <c r="U254" s="123"/>
      <c r="V254" s="123"/>
      <c r="W254" s="123"/>
      <c r="X254" s="123"/>
      <c r="Y254" s="149" t="str">
        <f t="shared" si="26"/>
        <v/>
      </c>
      <c r="Z254" s="150" t="str">
        <f t="shared" si="27"/>
        <v/>
      </c>
      <c r="AA254" s="151" t="str">
        <f t="shared" si="28"/>
        <v/>
      </c>
      <c r="AB254" s="54"/>
      <c r="AC254" s="54"/>
      <c r="AD254" s="54"/>
      <c r="AE254" s="139"/>
      <c r="AF254" s="149" t="str">
        <f t="shared" si="29"/>
        <v/>
      </c>
      <c r="AG254" s="139"/>
      <c r="AH254" s="149" t="str">
        <f t="shared" si="30"/>
        <v/>
      </c>
      <c r="AI254" s="17"/>
      <c r="AJ254" s="17"/>
      <c r="AK254" s="18"/>
      <c r="AL254" s="44"/>
      <c r="AM254" s="45"/>
      <c r="AN254" s="19"/>
      <c r="AO254" s="54"/>
      <c r="AP254" s="121"/>
    </row>
    <row r="255" spans="1:42" ht="83.1" customHeight="1" x14ac:dyDescent="0.2">
      <c r="A255" s="152">
        <v>249</v>
      </c>
      <c r="B255" s="43"/>
      <c r="C255" s="43"/>
      <c r="D255" s="391" t="str">
        <f t="shared" si="25"/>
        <v/>
      </c>
      <c r="E255" s="148"/>
      <c r="F255" s="164"/>
      <c r="G255" s="54"/>
      <c r="H255" s="148"/>
      <c r="I255" s="54"/>
      <c r="J255" s="54"/>
      <c r="K255" s="164"/>
      <c r="L255" s="54"/>
      <c r="M255" s="54"/>
      <c r="N255" s="54"/>
      <c r="O255" s="59"/>
      <c r="P255" s="59"/>
      <c r="Q255" s="190"/>
      <c r="R255" s="54"/>
      <c r="S255" s="54"/>
      <c r="T255" s="123"/>
      <c r="U255" s="123"/>
      <c r="V255" s="123"/>
      <c r="W255" s="123"/>
      <c r="X255" s="123"/>
      <c r="Y255" s="149" t="str">
        <f t="shared" si="26"/>
        <v/>
      </c>
      <c r="Z255" s="150" t="str">
        <f t="shared" si="27"/>
        <v/>
      </c>
      <c r="AA255" s="151" t="str">
        <f t="shared" si="28"/>
        <v/>
      </c>
      <c r="AB255" s="54"/>
      <c r="AC255" s="54"/>
      <c r="AD255" s="54"/>
      <c r="AE255" s="139"/>
      <c r="AF255" s="149" t="str">
        <f t="shared" si="29"/>
        <v/>
      </c>
      <c r="AG255" s="139"/>
      <c r="AH255" s="149" t="str">
        <f t="shared" si="30"/>
        <v/>
      </c>
      <c r="AI255" s="17"/>
      <c r="AJ255" s="17"/>
      <c r="AK255" s="18"/>
      <c r="AL255" s="44"/>
      <c r="AM255" s="45"/>
      <c r="AN255" s="19"/>
      <c r="AO255" s="54"/>
      <c r="AP255" s="121"/>
    </row>
    <row r="256" spans="1:42" ht="83.1" customHeight="1" x14ac:dyDescent="0.2">
      <c r="A256" s="152">
        <v>250</v>
      </c>
      <c r="B256" s="43"/>
      <c r="C256" s="43"/>
      <c r="D256" s="391" t="str">
        <f t="shared" si="25"/>
        <v/>
      </c>
      <c r="E256" s="148"/>
      <c r="F256" s="164"/>
      <c r="G256" s="54"/>
      <c r="H256" s="148"/>
      <c r="I256" s="54"/>
      <c r="J256" s="54"/>
      <c r="K256" s="164"/>
      <c r="L256" s="54"/>
      <c r="M256" s="54"/>
      <c r="N256" s="54"/>
      <c r="O256" s="59"/>
      <c r="P256" s="59"/>
      <c r="Q256" s="190"/>
      <c r="R256" s="54"/>
      <c r="S256" s="54"/>
      <c r="T256" s="123"/>
      <c r="U256" s="123"/>
      <c r="V256" s="123"/>
      <c r="W256" s="123"/>
      <c r="X256" s="123"/>
      <c r="Y256" s="149" t="str">
        <f t="shared" si="26"/>
        <v/>
      </c>
      <c r="Z256" s="150" t="str">
        <f t="shared" si="27"/>
        <v/>
      </c>
      <c r="AA256" s="151" t="str">
        <f t="shared" si="28"/>
        <v/>
      </c>
      <c r="AB256" s="54"/>
      <c r="AC256" s="54"/>
      <c r="AD256" s="54"/>
      <c r="AE256" s="139"/>
      <c r="AF256" s="149" t="str">
        <f t="shared" si="29"/>
        <v/>
      </c>
      <c r="AG256" s="139"/>
      <c r="AH256" s="149" t="str">
        <f t="shared" si="30"/>
        <v/>
      </c>
      <c r="AI256" s="17"/>
      <c r="AJ256" s="17"/>
      <c r="AK256" s="18"/>
      <c r="AL256" s="44"/>
      <c r="AM256" s="45"/>
      <c r="AN256" s="19"/>
      <c r="AO256" s="54"/>
      <c r="AP256" s="121"/>
    </row>
    <row r="257" spans="1:42" ht="83.1" customHeight="1" x14ac:dyDescent="0.2">
      <c r="A257" s="152">
        <v>251</v>
      </c>
      <c r="B257" s="43"/>
      <c r="C257" s="43"/>
      <c r="D257" s="391" t="str">
        <f t="shared" si="25"/>
        <v/>
      </c>
      <c r="E257" s="148"/>
      <c r="F257" s="164"/>
      <c r="G257" s="54"/>
      <c r="H257" s="148"/>
      <c r="I257" s="54"/>
      <c r="J257" s="54"/>
      <c r="K257" s="164"/>
      <c r="L257" s="54"/>
      <c r="M257" s="54"/>
      <c r="N257" s="54"/>
      <c r="O257" s="59"/>
      <c r="P257" s="59"/>
      <c r="Q257" s="190"/>
      <c r="R257" s="54"/>
      <c r="S257" s="54"/>
      <c r="T257" s="123"/>
      <c r="U257" s="123"/>
      <c r="V257" s="123"/>
      <c r="W257" s="123"/>
      <c r="X257" s="123"/>
      <c r="Y257" s="149" t="str">
        <f t="shared" si="26"/>
        <v/>
      </c>
      <c r="Z257" s="150" t="str">
        <f t="shared" si="27"/>
        <v/>
      </c>
      <c r="AA257" s="151" t="str">
        <f t="shared" si="28"/>
        <v/>
      </c>
      <c r="AB257" s="54"/>
      <c r="AC257" s="54"/>
      <c r="AD257" s="54"/>
      <c r="AE257" s="139"/>
      <c r="AF257" s="149" t="str">
        <f t="shared" si="29"/>
        <v/>
      </c>
      <c r="AG257" s="139"/>
      <c r="AH257" s="149" t="str">
        <f t="shared" si="30"/>
        <v/>
      </c>
      <c r="AI257" s="17"/>
      <c r="AJ257" s="17"/>
      <c r="AK257" s="18"/>
      <c r="AL257" s="44"/>
      <c r="AM257" s="45"/>
      <c r="AN257" s="19"/>
      <c r="AO257" s="54"/>
      <c r="AP257" s="121"/>
    </row>
    <row r="258" spans="1:42" ht="83.1" customHeight="1" x14ac:dyDescent="0.2">
      <c r="A258" s="152">
        <v>252</v>
      </c>
      <c r="B258" s="43"/>
      <c r="C258" s="43"/>
      <c r="D258" s="391" t="str">
        <f t="shared" si="25"/>
        <v/>
      </c>
      <c r="E258" s="148"/>
      <c r="F258" s="164"/>
      <c r="G258" s="54"/>
      <c r="H258" s="148"/>
      <c r="I258" s="54"/>
      <c r="J258" s="54"/>
      <c r="K258" s="164"/>
      <c r="L258" s="54"/>
      <c r="M258" s="54"/>
      <c r="N258" s="54"/>
      <c r="O258" s="59"/>
      <c r="P258" s="59"/>
      <c r="Q258" s="190"/>
      <c r="R258" s="54"/>
      <c r="S258" s="54"/>
      <c r="T258" s="123"/>
      <c r="U258" s="123"/>
      <c r="V258" s="123"/>
      <c r="W258" s="123"/>
      <c r="X258" s="123"/>
      <c r="Y258" s="149" t="str">
        <f t="shared" si="26"/>
        <v/>
      </c>
      <c r="Z258" s="150" t="str">
        <f t="shared" si="27"/>
        <v/>
      </c>
      <c r="AA258" s="151" t="str">
        <f t="shared" si="28"/>
        <v/>
      </c>
      <c r="AB258" s="54"/>
      <c r="AC258" s="54"/>
      <c r="AD258" s="54"/>
      <c r="AE258" s="139"/>
      <c r="AF258" s="149" t="str">
        <f t="shared" si="29"/>
        <v/>
      </c>
      <c r="AG258" s="139"/>
      <c r="AH258" s="149" t="str">
        <f t="shared" si="30"/>
        <v/>
      </c>
      <c r="AI258" s="17"/>
      <c r="AJ258" s="17"/>
      <c r="AK258" s="18"/>
      <c r="AL258" s="44"/>
      <c r="AM258" s="45"/>
      <c r="AN258" s="19"/>
      <c r="AO258" s="54"/>
      <c r="AP258" s="121"/>
    </row>
    <row r="259" spans="1:42" ht="83.1" customHeight="1" x14ac:dyDescent="0.2">
      <c r="A259" s="152">
        <v>253</v>
      </c>
      <c r="B259" s="43"/>
      <c r="C259" s="43"/>
      <c r="D259" s="391" t="str">
        <f t="shared" si="25"/>
        <v/>
      </c>
      <c r="E259" s="148"/>
      <c r="F259" s="164"/>
      <c r="G259" s="54"/>
      <c r="H259" s="148"/>
      <c r="I259" s="54"/>
      <c r="J259" s="54"/>
      <c r="K259" s="164"/>
      <c r="L259" s="54"/>
      <c r="M259" s="54"/>
      <c r="N259" s="54"/>
      <c r="O259" s="59"/>
      <c r="P259" s="59"/>
      <c r="Q259" s="190"/>
      <c r="R259" s="54"/>
      <c r="S259" s="54"/>
      <c r="T259" s="123"/>
      <c r="U259" s="123"/>
      <c r="V259" s="123"/>
      <c r="W259" s="123"/>
      <c r="X259" s="123"/>
      <c r="Y259" s="149" t="str">
        <f t="shared" si="26"/>
        <v/>
      </c>
      <c r="Z259" s="150" t="str">
        <f t="shared" si="27"/>
        <v/>
      </c>
      <c r="AA259" s="151" t="str">
        <f t="shared" si="28"/>
        <v/>
      </c>
      <c r="AB259" s="54"/>
      <c r="AC259" s="54"/>
      <c r="AD259" s="54"/>
      <c r="AE259" s="139"/>
      <c r="AF259" s="149" t="str">
        <f t="shared" si="29"/>
        <v/>
      </c>
      <c r="AG259" s="139"/>
      <c r="AH259" s="149" t="str">
        <f t="shared" si="30"/>
        <v/>
      </c>
      <c r="AI259" s="17"/>
      <c r="AJ259" s="17"/>
      <c r="AK259" s="18"/>
      <c r="AL259" s="44"/>
      <c r="AM259" s="45"/>
      <c r="AN259" s="19"/>
      <c r="AO259" s="54"/>
      <c r="AP259" s="121"/>
    </row>
    <row r="260" spans="1:42" ht="83.1" customHeight="1" x14ac:dyDescent="0.2">
      <c r="A260" s="152">
        <v>254</v>
      </c>
      <c r="B260" s="43"/>
      <c r="C260" s="43"/>
      <c r="D260" s="391" t="str">
        <f t="shared" si="25"/>
        <v/>
      </c>
      <c r="E260" s="148"/>
      <c r="F260" s="164"/>
      <c r="G260" s="54"/>
      <c r="H260" s="148"/>
      <c r="I260" s="54"/>
      <c r="J260" s="54"/>
      <c r="K260" s="164"/>
      <c r="L260" s="54"/>
      <c r="M260" s="54"/>
      <c r="N260" s="54"/>
      <c r="O260" s="59"/>
      <c r="P260" s="59"/>
      <c r="Q260" s="190"/>
      <c r="R260" s="54"/>
      <c r="S260" s="54"/>
      <c r="T260" s="123"/>
      <c r="U260" s="123"/>
      <c r="V260" s="123"/>
      <c r="W260" s="123"/>
      <c r="X260" s="123"/>
      <c r="Y260" s="149" t="str">
        <f t="shared" si="26"/>
        <v/>
      </c>
      <c r="Z260" s="150" t="str">
        <f t="shared" si="27"/>
        <v/>
      </c>
      <c r="AA260" s="151" t="str">
        <f t="shared" si="28"/>
        <v/>
      </c>
      <c r="AB260" s="54"/>
      <c r="AC260" s="54"/>
      <c r="AD260" s="54"/>
      <c r="AE260" s="139"/>
      <c r="AF260" s="149" t="str">
        <f t="shared" si="29"/>
        <v/>
      </c>
      <c r="AG260" s="139"/>
      <c r="AH260" s="149" t="str">
        <f t="shared" si="30"/>
        <v/>
      </c>
      <c r="AI260" s="17"/>
      <c r="AJ260" s="17"/>
      <c r="AK260" s="18"/>
      <c r="AL260" s="44"/>
      <c r="AM260" s="45"/>
      <c r="AN260" s="19"/>
      <c r="AO260" s="54"/>
      <c r="AP260" s="121"/>
    </row>
    <row r="261" spans="1:42" ht="83.1" customHeight="1" x14ac:dyDescent="0.2">
      <c r="A261" s="152">
        <v>255</v>
      </c>
      <c r="B261" s="43"/>
      <c r="C261" s="43"/>
      <c r="D261" s="391" t="str">
        <f t="shared" si="25"/>
        <v/>
      </c>
      <c r="E261" s="148"/>
      <c r="F261" s="164"/>
      <c r="G261" s="54"/>
      <c r="H261" s="148"/>
      <c r="I261" s="54"/>
      <c r="J261" s="54"/>
      <c r="K261" s="164"/>
      <c r="L261" s="54"/>
      <c r="M261" s="54"/>
      <c r="N261" s="54"/>
      <c r="O261" s="59"/>
      <c r="P261" s="59"/>
      <c r="Q261" s="190"/>
      <c r="R261" s="54"/>
      <c r="S261" s="54"/>
      <c r="T261" s="123"/>
      <c r="U261" s="123"/>
      <c r="V261" s="123"/>
      <c r="W261" s="123"/>
      <c r="X261" s="123"/>
      <c r="Y261" s="149" t="str">
        <f t="shared" si="26"/>
        <v/>
      </c>
      <c r="Z261" s="150" t="str">
        <f t="shared" si="27"/>
        <v/>
      </c>
      <c r="AA261" s="151" t="str">
        <f t="shared" si="28"/>
        <v/>
      </c>
      <c r="AB261" s="54"/>
      <c r="AC261" s="54"/>
      <c r="AD261" s="54"/>
      <c r="AE261" s="139"/>
      <c r="AF261" s="149" t="str">
        <f t="shared" si="29"/>
        <v/>
      </c>
      <c r="AG261" s="139"/>
      <c r="AH261" s="149" t="str">
        <f t="shared" si="30"/>
        <v/>
      </c>
      <c r="AI261" s="17"/>
      <c r="AJ261" s="17"/>
      <c r="AK261" s="18"/>
      <c r="AL261" s="44"/>
      <c r="AM261" s="45"/>
      <c r="AN261" s="19"/>
      <c r="AO261" s="54"/>
      <c r="AP261" s="121"/>
    </row>
    <row r="262" spans="1:42" ht="83.1" customHeight="1" x14ac:dyDescent="0.2">
      <c r="A262" s="152">
        <v>256</v>
      </c>
      <c r="B262" s="43"/>
      <c r="C262" s="43"/>
      <c r="D262" s="391" t="str">
        <f t="shared" si="25"/>
        <v/>
      </c>
      <c r="E262" s="148"/>
      <c r="F262" s="164"/>
      <c r="G262" s="54"/>
      <c r="H262" s="148"/>
      <c r="I262" s="54"/>
      <c r="J262" s="54"/>
      <c r="K262" s="164"/>
      <c r="L262" s="54"/>
      <c r="M262" s="54"/>
      <c r="N262" s="54"/>
      <c r="O262" s="59"/>
      <c r="P262" s="59"/>
      <c r="Q262" s="190"/>
      <c r="R262" s="54"/>
      <c r="S262" s="54"/>
      <c r="T262" s="123"/>
      <c r="U262" s="123"/>
      <c r="V262" s="123"/>
      <c r="W262" s="123"/>
      <c r="X262" s="123"/>
      <c r="Y262" s="149" t="str">
        <f t="shared" si="26"/>
        <v/>
      </c>
      <c r="Z262" s="150" t="str">
        <f t="shared" si="27"/>
        <v/>
      </c>
      <c r="AA262" s="151" t="str">
        <f t="shared" si="28"/>
        <v/>
      </c>
      <c r="AB262" s="54"/>
      <c r="AC262" s="54"/>
      <c r="AD262" s="54"/>
      <c r="AE262" s="139"/>
      <c r="AF262" s="149" t="str">
        <f t="shared" si="29"/>
        <v/>
      </c>
      <c r="AG262" s="139"/>
      <c r="AH262" s="149" t="str">
        <f t="shared" si="30"/>
        <v/>
      </c>
      <c r="AI262" s="17"/>
      <c r="AJ262" s="17"/>
      <c r="AK262" s="18"/>
      <c r="AL262" s="44"/>
      <c r="AM262" s="45"/>
      <c r="AN262" s="19"/>
      <c r="AO262" s="54"/>
      <c r="AP262" s="121"/>
    </row>
    <row r="263" spans="1:42" ht="83.1" customHeight="1" x14ac:dyDescent="0.2">
      <c r="A263" s="152">
        <v>257</v>
      </c>
      <c r="B263" s="43"/>
      <c r="C263" s="43"/>
      <c r="D263" s="391" t="str">
        <f t="shared" si="25"/>
        <v/>
      </c>
      <c r="E263" s="148"/>
      <c r="F263" s="164"/>
      <c r="G263" s="54"/>
      <c r="H263" s="148"/>
      <c r="I263" s="54"/>
      <c r="J263" s="54"/>
      <c r="K263" s="164"/>
      <c r="L263" s="54"/>
      <c r="M263" s="54"/>
      <c r="N263" s="54"/>
      <c r="O263" s="59"/>
      <c r="P263" s="59"/>
      <c r="Q263" s="190"/>
      <c r="R263" s="54"/>
      <c r="S263" s="54"/>
      <c r="T263" s="123"/>
      <c r="U263" s="123"/>
      <c r="V263" s="123"/>
      <c r="W263" s="123"/>
      <c r="X263" s="123"/>
      <c r="Y263" s="149" t="str">
        <f t="shared" si="26"/>
        <v/>
      </c>
      <c r="Z263" s="150" t="str">
        <f t="shared" si="27"/>
        <v/>
      </c>
      <c r="AA263" s="151" t="str">
        <f t="shared" si="28"/>
        <v/>
      </c>
      <c r="AB263" s="54"/>
      <c r="AC263" s="54"/>
      <c r="AD263" s="54"/>
      <c r="AE263" s="139"/>
      <c r="AF263" s="149" t="str">
        <f t="shared" si="29"/>
        <v/>
      </c>
      <c r="AG263" s="139"/>
      <c r="AH263" s="149" t="str">
        <f t="shared" si="30"/>
        <v/>
      </c>
      <c r="AI263" s="17"/>
      <c r="AJ263" s="17"/>
      <c r="AK263" s="18"/>
      <c r="AL263" s="44"/>
      <c r="AM263" s="45"/>
      <c r="AN263" s="19"/>
      <c r="AO263" s="54"/>
      <c r="AP263" s="121"/>
    </row>
    <row r="264" spans="1:42" ht="83.1" customHeight="1" x14ac:dyDescent="0.2">
      <c r="A264" s="152">
        <v>258</v>
      </c>
      <c r="B264" s="43"/>
      <c r="C264" s="43"/>
      <c r="D264" s="391" t="str">
        <f t="shared" ref="D264:D327" si="31">IF(ISBLANK(B264),"",IF(ISBLANK($F264), "State whether the arrangement was capitalized in a prior year.",IF(AND($F264="Yes",ISBLANK($G264)),"State whether the capitalized SBITA was modified in the reporting fiscal year.",IF(AND($F264="Yes",$G264="Yes"),"If capitalized in FY23, refer to FY23 Input tab(s).  If captialized in FY24, refer to the modification instructions, as this SBITA may need to be modified.",IF(AND($F264="Yes",$G264="No"),"Complete the FY2025 Review Log.  If capitalized in FY24, review the related Input tab and complete the Note Disclosure section.  Do not make any other changes to the Input tab."&amp;"  If capitalized in FY23 and will expire on or before 06/30/2025, then complete the Review Log."&amp;"  If capitalized in FY23 and does not expire on or before 06/30/2025, complete the Review Log and related Input tab.",IF(AND($F264="Yes",$G264="N/A"),"State whether the capitalized SBITA was modified in the reporting fiscal year.",IF(OR($F264="No, but should have been", $F264 = "No"),IF(OR($I264="No",$J264="No",$K264="No",$L264="Yes",$M264="Yes",$J264="No",$Y264="No",$AA264="No",$N264="No"),"Disqualfied as a SBITA. Continue to list the arrangement on the Review Log, but no additional reporting is necessary.",IF(AND($R264="Yes",OR(ISBLANK(S264),$S264="N/A")),"State whether the State receives a refund if it exercises its right to cancel at anytime.", IF(AND($K264="Not yet, but will after go-live",$AF264="Yes"),"Complete the FY2025 Review Log. Complete the FY2025 Prepayments Log for any capitalizable costs.",IF($AF264="Yes","Complete the FY2025 Review Log.  Complete the FY2025 Input tab.",IF(AND($K264="Yes",$AF264="No",$AH264="Yes"),"Complete the FY2025 Review Log.  Complete the FY2025 Variable Payments Log.",IF(AND($K264="Not yet, but will after go-live",$AF264="No",$AH264="Yes"),"Reassess variable payments in the next reporting period.",IF(AND($AF264="No",$AH264="No"),"Does not meet the capitalization threshold of $100,000. Continue to report on Review Log, but no additional reporting necessary.","Continue"))))))),)))))))</f>
        <v/>
      </c>
      <c r="E264" s="148"/>
      <c r="F264" s="164"/>
      <c r="G264" s="54"/>
      <c r="H264" s="148"/>
      <c r="I264" s="54"/>
      <c r="J264" s="54"/>
      <c r="K264" s="164"/>
      <c r="L264" s="54"/>
      <c r="M264" s="54"/>
      <c r="N264" s="54"/>
      <c r="O264" s="59"/>
      <c r="P264" s="59"/>
      <c r="Q264" s="190"/>
      <c r="R264" s="54"/>
      <c r="S264" s="54"/>
      <c r="T264" s="123"/>
      <c r="U264" s="123"/>
      <c r="V264" s="123"/>
      <c r="W264" s="123"/>
      <c r="X264" s="123"/>
      <c r="Y264" s="149" t="str">
        <f t="shared" si="26"/>
        <v/>
      </c>
      <c r="Z264" s="150" t="str">
        <f t="shared" si="27"/>
        <v/>
      </c>
      <c r="AA264" s="151" t="str">
        <f t="shared" si="28"/>
        <v/>
      </c>
      <c r="AB264" s="54"/>
      <c r="AC264" s="54"/>
      <c r="AD264" s="54"/>
      <c r="AE264" s="139"/>
      <c r="AF264" s="149" t="str">
        <f t="shared" si="29"/>
        <v/>
      </c>
      <c r="AG264" s="139"/>
      <c r="AH264" s="149" t="str">
        <f t="shared" si="30"/>
        <v/>
      </c>
      <c r="AI264" s="17"/>
      <c r="AJ264" s="17"/>
      <c r="AK264" s="18"/>
      <c r="AL264" s="44"/>
      <c r="AM264" s="45"/>
      <c r="AN264" s="19"/>
      <c r="AO264" s="54"/>
      <c r="AP264" s="121"/>
    </row>
    <row r="265" spans="1:42" ht="83.1" customHeight="1" x14ac:dyDescent="0.2">
      <c r="A265" s="152">
        <v>259</v>
      </c>
      <c r="B265" s="43"/>
      <c r="C265" s="43"/>
      <c r="D265" s="391" t="str">
        <f t="shared" si="31"/>
        <v/>
      </c>
      <c r="E265" s="148"/>
      <c r="F265" s="164"/>
      <c r="G265" s="54"/>
      <c r="H265" s="148"/>
      <c r="I265" s="54"/>
      <c r="J265" s="54"/>
      <c r="K265" s="164"/>
      <c r="L265" s="54"/>
      <c r="M265" s="54"/>
      <c r="N265" s="54"/>
      <c r="O265" s="59"/>
      <c r="P265" s="59"/>
      <c r="Q265" s="190"/>
      <c r="R265" s="54"/>
      <c r="S265" s="54"/>
      <c r="T265" s="123"/>
      <c r="U265" s="123"/>
      <c r="V265" s="123"/>
      <c r="W265" s="123"/>
      <c r="X265" s="123"/>
      <c r="Y265" s="149" t="str">
        <f t="shared" ref="Y265:Y328" si="32">IF(ISBLANK(B265),"",IF(ISBLANK($P265),"Enter date in Column P",IF(AND($R265="Yes",$S265="Yes",ISBLANK($T265)),"Enter date in column T",IF(OR(AND(R265="No",NOT(ISBLANK(T265))),AND(R265="Yes",S265="No",NOT(ISBLANK(T265)))),"Do not enter a date in column T",IF(AND(R265="Yes",S265="N/A"),"Answer column S",IF(AND(NOT(ISBLANK(U265)),NOT(ISBLANK(V265))),"Do not enter a date in both column U and V",IF(AND(ISBLANK(U265),ISBLANK(T265),ISBLANK(V265)),"",IF(AND(ISBLANK(T265),ISBLANK(U265),NOT(ISBLANK(V265))),IF(V265-P265&gt;365,"Yes","No"),IF(AND(ISBLANK(T265),NOT(ISBLANK(U265))),IF(U265-P265&gt;365,"Yes","No"),IF(NOT(ISBLANK(T265)),IF(T265-P265&gt;365,"Yes","No")))))))))))</f>
        <v/>
      </c>
      <c r="Z265" s="150" t="str">
        <f t="shared" ref="Z265:Z328" si="33">+IF(Y265="No","Not calculated as the maximum possible term is less than 12 months",IF(OR(AND(NOT(ISBLANK(V265)),OR(NOT(ISBLANK(W265)),NOT(ISBLANK(X265)))),AND(NOT(ISBLANK(W265)),OR(NOT(ISBLANK(V265)),NOT(ISBLANK(X265)))),AND(NOT(ISBLANK(X265)),OR(NOT(ISBLANK(V265)),NOT(ISBLANK(W265))))),"Only enter a date in the appropriate column (V, W, or X).  Cannot enter a date in more than one column (V, W, or X).",IF(NOT(ISBLANK(V265)),V265,IF(NOT(ISBLANK(W265)),W265,IF(NOT(ISBLANK(X265)),X265,"")))))</f>
        <v/>
      </c>
      <c r="AA265" s="151" t="str">
        <f t="shared" ref="AA265:AA328" si="34">+IFERROR(IF(ISBLANK(Z265),"",IF(Z265-P265&gt;365,"Yes","No")),"")</f>
        <v/>
      </c>
      <c r="AB265" s="54"/>
      <c r="AC265" s="54"/>
      <c r="AD265" s="54"/>
      <c r="AE265" s="139"/>
      <c r="AF265" s="149" t="str">
        <f t="shared" si="29"/>
        <v/>
      </c>
      <c r="AG265" s="139"/>
      <c r="AH265" s="149" t="str">
        <f t="shared" si="30"/>
        <v/>
      </c>
      <c r="AI265" s="17"/>
      <c r="AJ265" s="17"/>
      <c r="AK265" s="18"/>
      <c r="AL265" s="44"/>
      <c r="AM265" s="45"/>
      <c r="AN265" s="19"/>
      <c r="AO265" s="54"/>
      <c r="AP265" s="121"/>
    </row>
    <row r="266" spans="1:42" ht="83.1" customHeight="1" x14ac:dyDescent="0.2">
      <c r="A266" s="152">
        <v>260</v>
      </c>
      <c r="B266" s="43"/>
      <c r="C266" s="43"/>
      <c r="D266" s="391" t="str">
        <f t="shared" si="31"/>
        <v/>
      </c>
      <c r="E266" s="148"/>
      <c r="F266" s="164"/>
      <c r="G266" s="54"/>
      <c r="H266" s="148"/>
      <c r="I266" s="54"/>
      <c r="J266" s="54"/>
      <c r="K266" s="164"/>
      <c r="L266" s="54"/>
      <c r="M266" s="54"/>
      <c r="N266" s="54"/>
      <c r="O266" s="59"/>
      <c r="P266" s="59"/>
      <c r="Q266" s="190"/>
      <c r="R266" s="54"/>
      <c r="S266" s="54"/>
      <c r="T266" s="123"/>
      <c r="U266" s="123"/>
      <c r="V266" s="123"/>
      <c r="W266" s="123"/>
      <c r="X266" s="123"/>
      <c r="Y266" s="149" t="str">
        <f t="shared" si="32"/>
        <v/>
      </c>
      <c r="Z266" s="150" t="str">
        <f t="shared" si="33"/>
        <v/>
      </c>
      <c r="AA266" s="151" t="str">
        <f t="shared" si="34"/>
        <v/>
      </c>
      <c r="AB266" s="54"/>
      <c r="AC266" s="54"/>
      <c r="AD266" s="54"/>
      <c r="AE266" s="139"/>
      <c r="AF266" s="149" t="str">
        <f t="shared" ref="AF266:AF329" si="35">+IF(ISBLANK(AE266),"",IF(AE266&gt;=100000,"Yes","No"))</f>
        <v/>
      </c>
      <c r="AG266" s="139"/>
      <c r="AH266" s="149" t="str">
        <f t="shared" ref="AH266:AH329" si="36">+IF(ISBLANK(AG266),"",IF(AG266&gt;=100000,"Yes","No"))</f>
        <v/>
      </c>
      <c r="AI266" s="17"/>
      <c r="AJ266" s="17"/>
      <c r="AK266" s="18"/>
      <c r="AL266" s="44"/>
      <c r="AM266" s="45"/>
      <c r="AN266" s="19"/>
      <c r="AO266" s="54"/>
      <c r="AP266" s="121"/>
    </row>
    <row r="267" spans="1:42" ht="83.1" customHeight="1" x14ac:dyDescent="0.2">
      <c r="A267" s="152">
        <v>261</v>
      </c>
      <c r="B267" s="43"/>
      <c r="C267" s="43"/>
      <c r="D267" s="391" t="str">
        <f t="shared" si="31"/>
        <v/>
      </c>
      <c r="E267" s="148"/>
      <c r="F267" s="164"/>
      <c r="G267" s="54"/>
      <c r="H267" s="148"/>
      <c r="I267" s="54"/>
      <c r="J267" s="54"/>
      <c r="K267" s="164"/>
      <c r="L267" s="54"/>
      <c r="M267" s="54"/>
      <c r="N267" s="54"/>
      <c r="O267" s="59"/>
      <c r="P267" s="59"/>
      <c r="Q267" s="190"/>
      <c r="R267" s="54"/>
      <c r="S267" s="54"/>
      <c r="T267" s="123"/>
      <c r="U267" s="123"/>
      <c r="V267" s="123"/>
      <c r="W267" s="123"/>
      <c r="X267" s="123"/>
      <c r="Y267" s="149" t="str">
        <f t="shared" si="32"/>
        <v/>
      </c>
      <c r="Z267" s="150" t="str">
        <f t="shared" si="33"/>
        <v/>
      </c>
      <c r="AA267" s="151" t="str">
        <f t="shared" si="34"/>
        <v/>
      </c>
      <c r="AB267" s="54"/>
      <c r="AC267" s="54"/>
      <c r="AD267" s="54"/>
      <c r="AE267" s="139"/>
      <c r="AF267" s="149" t="str">
        <f t="shared" si="35"/>
        <v/>
      </c>
      <c r="AG267" s="139"/>
      <c r="AH267" s="149" t="str">
        <f t="shared" si="36"/>
        <v/>
      </c>
      <c r="AI267" s="17"/>
      <c r="AJ267" s="17"/>
      <c r="AK267" s="18"/>
      <c r="AL267" s="44"/>
      <c r="AM267" s="45"/>
      <c r="AN267" s="19"/>
      <c r="AO267" s="54"/>
      <c r="AP267" s="121"/>
    </row>
    <row r="268" spans="1:42" ht="83.1" customHeight="1" x14ac:dyDescent="0.2">
      <c r="A268" s="152">
        <v>262</v>
      </c>
      <c r="B268" s="43"/>
      <c r="C268" s="43"/>
      <c r="D268" s="391" t="str">
        <f t="shared" si="31"/>
        <v/>
      </c>
      <c r="E268" s="148"/>
      <c r="F268" s="164"/>
      <c r="G268" s="54"/>
      <c r="H268" s="148"/>
      <c r="I268" s="54"/>
      <c r="J268" s="54"/>
      <c r="K268" s="164"/>
      <c r="L268" s="54"/>
      <c r="M268" s="54"/>
      <c r="N268" s="54"/>
      <c r="O268" s="59"/>
      <c r="P268" s="59"/>
      <c r="Q268" s="190"/>
      <c r="R268" s="54"/>
      <c r="S268" s="54"/>
      <c r="T268" s="123"/>
      <c r="U268" s="123"/>
      <c r="V268" s="123"/>
      <c r="W268" s="123"/>
      <c r="X268" s="123"/>
      <c r="Y268" s="149" t="str">
        <f t="shared" si="32"/>
        <v/>
      </c>
      <c r="Z268" s="150" t="str">
        <f t="shared" si="33"/>
        <v/>
      </c>
      <c r="AA268" s="151" t="str">
        <f t="shared" si="34"/>
        <v/>
      </c>
      <c r="AB268" s="54"/>
      <c r="AC268" s="54"/>
      <c r="AD268" s="54"/>
      <c r="AE268" s="139"/>
      <c r="AF268" s="149" t="str">
        <f t="shared" si="35"/>
        <v/>
      </c>
      <c r="AG268" s="139"/>
      <c r="AH268" s="149" t="str">
        <f t="shared" si="36"/>
        <v/>
      </c>
      <c r="AI268" s="17"/>
      <c r="AJ268" s="17"/>
      <c r="AK268" s="18"/>
      <c r="AL268" s="44"/>
      <c r="AM268" s="45"/>
      <c r="AN268" s="19"/>
      <c r="AO268" s="54"/>
      <c r="AP268" s="121"/>
    </row>
    <row r="269" spans="1:42" ht="83.1" customHeight="1" x14ac:dyDescent="0.2">
      <c r="A269" s="152">
        <v>263</v>
      </c>
      <c r="B269" s="43"/>
      <c r="C269" s="43"/>
      <c r="D269" s="391" t="str">
        <f t="shared" si="31"/>
        <v/>
      </c>
      <c r="E269" s="148"/>
      <c r="F269" s="164"/>
      <c r="G269" s="54"/>
      <c r="H269" s="148"/>
      <c r="I269" s="54"/>
      <c r="J269" s="54"/>
      <c r="K269" s="164"/>
      <c r="L269" s="54"/>
      <c r="M269" s="54"/>
      <c r="N269" s="54"/>
      <c r="O269" s="59"/>
      <c r="P269" s="59"/>
      <c r="Q269" s="190"/>
      <c r="R269" s="54"/>
      <c r="S269" s="54"/>
      <c r="T269" s="123"/>
      <c r="U269" s="123"/>
      <c r="V269" s="123"/>
      <c r="W269" s="123"/>
      <c r="X269" s="123"/>
      <c r="Y269" s="149" t="str">
        <f t="shared" si="32"/>
        <v/>
      </c>
      <c r="Z269" s="150" t="str">
        <f t="shared" si="33"/>
        <v/>
      </c>
      <c r="AA269" s="151" t="str">
        <f t="shared" si="34"/>
        <v/>
      </c>
      <c r="AB269" s="54"/>
      <c r="AC269" s="54"/>
      <c r="AD269" s="54"/>
      <c r="AE269" s="139"/>
      <c r="AF269" s="149" t="str">
        <f t="shared" si="35"/>
        <v/>
      </c>
      <c r="AG269" s="139"/>
      <c r="AH269" s="149" t="str">
        <f t="shared" si="36"/>
        <v/>
      </c>
      <c r="AI269" s="17"/>
      <c r="AJ269" s="17"/>
      <c r="AK269" s="18"/>
      <c r="AL269" s="44"/>
      <c r="AM269" s="45"/>
      <c r="AN269" s="19"/>
      <c r="AO269" s="54"/>
      <c r="AP269" s="121"/>
    </row>
    <row r="270" spans="1:42" ht="83.1" customHeight="1" x14ac:dyDescent="0.2">
      <c r="A270" s="152">
        <v>264</v>
      </c>
      <c r="B270" s="43"/>
      <c r="C270" s="43"/>
      <c r="D270" s="391" t="str">
        <f t="shared" si="31"/>
        <v/>
      </c>
      <c r="E270" s="148"/>
      <c r="F270" s="164"/>
      <c r="G270" s="54"/>
      <c r="H270" s="148"/>
      <c r="I270" s="54"/>
      <c r="J270" s="54"/>
      <c r="K270" s="164"/>
      <c r="L270" s="54"/>
      <c r="M270" s="54"/>
      <c r="N270" s="54"/>
      <c r="O270" s="59"/>
      <c r="P270" s="59"/>
      <c r="Q270" s="190"/>
      <c r="R270" s="54"/>
      <c r="S270" s="54"/>
      <c r="T270" s="123"/>
      <c r="U270" s="123"/>
      <c r="V270" s="123"/>
      <c r="W270" s="123"/>
      <c r="X270" s="123"/>
      <c r="Y270" s="149" t="str">
        <f t="shared" si="32"/>
        <v/>
      </c>
      <c r="Z270" s="150" t="str">
        <f t="shared" si="33"/>
        <v/>
      </c>
      <c r="AA270" s="151" t="str">
        <f t="shared" si="34"/>
        <v/>
      </c>
      <c r="AB270" s="54"/>
      <c r="AC270" s="54"/>
      <c r="AD270" s="54"/>
      <c r="AE270" s="139"/>
      <c r="AF270" s="149" t="str">
        <f t="shared" si="35"/>
        <v/>
      </c>
      <c r="AG270" s="139"/>
      <c r="AH270" s="149" t="str">
        <f t="shared" si="36"/>
        <v/>
      </c>
      <c r="AI270" s="17"/>
      <c r="AJ270" s="17"/>
      <c r="AK270" s="18"/>
      <c r="AL270" s="44"/>
      <c r="AM270" s="45"/>
      <c r="AN270" s="19"/>
      <c r="AO270" s="54"/>
      <c r="AP270" s="121"/>
    </row>
    <row r="271" spans="1:42" ht="83.1" customHeight="1" x14ac:dyDescent="0.2">
      <c r="A271" s="152">
        <v>265</v>
      </c>
      <c r="B271" s="43"/>
      <c r="C271" s="43"/>
      <c r="D271" s="391" t="str">
        <f t="shared" si="31"/>
        <v/>
      </c>
      <c r="E271" s="148"/>
      <c r="F271" s="164"/>
      <c r="G271" s="54"/>
      <c r="H271" s="148"/>
      <c r="I271" s="54"/>
      <c r="J271" s="54"/>
      <c r="K271" s="164"/>
      <c r="L271" s="54"/>
      <c r="M271" s="54"/>
      <c r="N271" s="54"/>
      <c r="O271" s="59"/>
      <c r="P271" s="59"/>
      <c r="Q271" s="190"/>
      <c r="R271" s="54"/>
      <c r="S271" s="54"/>
      <c r="T271" s="123"/>
      <c r="U271" s="123"/>
      <c r="V271" s="123"/>
      <c r="W271" s="123"/>
      <c r="X271" s="123"/>
      <c r="Y271" s="149" t="str">
        <f t="shared" si="32"/>
        <v/>
      </c>
      <c r="Z271" s="150" t="str">
        <f t="shared" si="33"/>
        <v/>
      </c>
      <c r="AA271" s="151" t="str">
        <f t="shared" si="34"/>
        <v/>
      </c>
      <c r="AB271" s="54"/>
      <c r="AC271" s="54"/>
      <c r="AD271" s="54"/>
      <c r="AE271" s="139"/>
      <c r="AF271" s="149" t="str">
        <f t="shared" si="35"/>
        <v/>
      </c>
      <c r="AG271" s="139"/>
      <c r="AH271" s="149" t="str">
        <f t="shared" si="36"/>
        <v/>
      </c>
      <c r="AI271" s="17"/>
      <c r="AJ271" s="17"/>
      <c r="AK271" s="18"/>
      <c r="AL271" s="44"/>
      <c r="AM271" s="45"/>
      <c r="AN271" s="19"/>
      <c r="AO271" s="54"/>
      <c r="AP271" s="121"/>
    </row>
    <row r="272" spans="1:42" ht="83.1" customHeight="1" x14ac:dyDescent="0.2">
      <c r="A272" s="152">
        <v>266</v>
      </c>
      <c r="B272" s="43"/>
      <c r="C272" s="43"/>
      <c r="D272" s="391" t="str">
        <f t="shared" si="31"/>
        <v/>
      </c>
      <c r="E272" s="148"/>
      <c r="F272" s="164"/>
      <c r="G272" s="54"/>
      <c r="H272" s="148"/>
      <c r="I272" s="54"/>
      <c r="J272" s="54"/>
      <c r="K272" s="164"/>
      <c r="L272" s="54"/>
      <c r="M272" s="54"/>
      <c r="N272" s="54"/>
      <c r="O272" s="59"/>
      <c r="P272" s="59"/>
      <c r="Q272" s="190"/>
      <c r="R272" s="54"/>
      <c r="S272" s="54"/>
      <c r="T272" s="123"/>
      <c r="U272" s="123"/>
      <c r="V272" s="123"/>
      <c r="W272" s="123"/>
      <c r="X272" s="123"/>
      <c r="Y272" s="149" t="str">
        <f t="shared" si="32"/>
        <v/>
      </c>
      <c r="Z272" s="150" t="str">
        <f t="shared" si="33"/>
        <v/>
      </c>
      <c r="AA272" s="151" t="str">
        <f t="shared" si="34"/>
        <v/>
      </c>
      <c r="AB272" s="54"/>
      <c r="AC272" s="54"/>
      <c r="AD272" s="54"/>
      <c r="AE272" s="139"/>
      <c r="AF272" s="149" t="str">
        <f t="shared" si="35"/>
        <v/>
      </c>
      <c r="AG272" s="139"/>
      <c r="AH272" s="149" t="str">
        <f t="shared" si="36"/>
        <v/>
      </c>
      <c r="AI272" s="17"/>
      <c r="AJ272" s="17"/>
      <c r="AK272" s="18"/>
      <c r="AL272" s="44"/>
      <c r="AM272" s="45"/>
      <c r="AN272" s="19"/>
      <c r="AO272" s="54"/>
      <c r="AP272" s="121"/>
    </row>
    <row r="273" spans="1:42" ht="83.1" customHeight="1" x14ac:dyDescent="0.2">
      <c r="A273" s="152">
        <v>267</v>
      </c>
      <c r="B273" s="43"/>
      <c r="C273" s="43"/>
      <c r="D273" s="391" t="str">
        <f t="shared" si="31"/>
        <v/>
      </c>
      <c r="E273" s="148"/>
      <c r="F273" s="164"/>
      <c r="G273" s="54"/>
      <c r="H273" s="148"/>
      <c r="I273" s="54"/>
      <c r="J273" s="54"/>
      <c r="K273" s="164"/>
      <c r="L273" s="54"/>
      <c r="M273" s="54"/>
      <c r="N273" s="54"/>
      <c r="O273" s="59"/>
      <c r="P273" s="59"/>
      <c r="Q273" s="190"/>
      <c r="R273" s="54"/>
      <c r="S273" s="54"/>
      <c r="T273" s="123"/>
      <c r="U273" s="123"/>
      <c r="V273" s="123"/>
      <c r="W273" s="123"/>
      <c r="X273" s="123"/>
      <c r="Y273" s="149" t="str">
        <f t="shared" si="32"/>
        <v/>
      </c>
      <c r="Z273" s="150" t="str">
        <f t="shared" si="33"/>
        <v/>
      </c>
      <c r="AA273" s="151" t="str">
        <f t="shared" si="34"/>
        <v/>
      </c>
      <c r="AB273" s="54"/>
      <c r="AC273" s="54"/>
      <c r="AD273" s="54"/>
      <c r="AE273" s="139"/>
      <c r="AF273" s="149" t="str">
        <f t="shared" si="35"/>
        <v/>
      </c>
      <c r="AG273" s="139"/>
      <c r="AH273" s="149" t="str">
        <f t="shared" si="36"/>
        <v/>
      </c>
      <c r="AI273" s="17"/>
      <c r="AJ273" s="17"/>
      <c r="AK273" s="18"/>
      <c r="AL273" s="44"/>
      <c r="AM273" s="45"/>
      <c r="AN273" s="19"/>
      <c r="AO273" s="54"/>
      <c r="AP273" s="121"/>
    </row>
    <row r="274" spans="1:42" ht="83.1" customHeight="1" x14ac:dyDescent="0.2">
      <c r="A274" s="152">
        <v>268</v>
      </c>
      <c r="B274" s="43"/>
      <c r="C274" s="43"/>
      <c r="D274" s="391" t="str">
        <f t="shared" si="31"/>
        <v/>
      </c>
      <c r="E274" s="148"/>
      <c r="F274" s="164"/>
      <c r="G274" s="54"/>
      <c r="H274" s="148"/>
      <c r="I274" s="54"/>
      <c r="J274" s="54"/>
      <c r="K274" s="164"/>
      <c r="L274" s="54"/>
      <c r="M274" s="54"/>
      <c r="N274" s="54"/>
      <c r="O274" s="59"/>
      <c r="P274" s="59"/>
      <c r="Q274" s="190"/>
      <c r="R274" s="54"/>
      <c r="S274" s="54"/>
      <c r="T274" s="123"/>
      <c r="U274" s="123"/>
      <c r="V274" s="123"/>
      <c r="W274" s="123"/>
      <c r="X274" s="123"/>
      <c r="Y274" s="149" t="str">
        <f t="shared" si="32"/>
        <v/>
      </c>
      <c r="Z274" s="150" t="str">
        <f t="shared" si="33"/>
        <v/>
      </c>
      <c r="AA274" s="151" t="str">
        <f t="shared" si="34"/>
        <v/>
      </c>
      <c r="AB274" s="54"/>
      <c r="AC274" s="54"/>
      <c r="AD274" s="54"/>
      <c r="AE274" s="139"/>
      <c r="AF274" s="149" t="str">
        <f t="shared" si="35"/>
        <v/>
      </c>
      <c r="AG274" s="139"/>
      <c r="AH274" s="149" t="str">
        <f t="shared" si="36"/>
        <v/>
      </c>
      <c r="AI274" s="17"/>
      <c r="AJ274" s="17"/>
      <c r="AK274" s="18"/>
      <c r="AL274" s="44"/>
      <c r="AM274" s="45"/>
      <c r="AN274" s="19"/>
      <c r="AO274" s="54"/>
      <c r="AP274" s="121"/>
    </row>
    <row r="275" spans="1:42" ht="83.1" customHeight="1" x14ac:dyDescent="0.2">
      <c r="A275" s="152">
        <v>269</v>
      </c>
      <c r="B275" s="43"/>
      <c r="C275" s="43"/>
      <c r="D275" s="391" t="str">
        <f t="shared" si="31"/>
        <v/>
      </c>
      <c r="E275" s="148"/>
      <c r="F275" s="164"/>
      <c r="G275" s="54"/>
      <c r="H275" s="148"/>
      <c r="I275" s="54"/>
      <c r="J275" s="54"/>
      <c r="K275" s="164"/>
      <c r="L275" s="54"/>
      <c r="M275" s="54"/>
      <c r="N275" s="54"/>
      <c r="O275" s="59"/>
      <c r="P275" s="59"/>
      <c r="Q275" s="190"/>
      <c r="R275" s="54"/>
      <c r="S275" s="54"/>
      <c r="T275" s="123"/>
      <c r="U275" s="123"/>
      <c r="V275" s="123"/>
      <c r="W275" s="123"/>
      <c r="X275" s="123"/>
      <c r="Y275" s="149" t="str">
        <f t="shared" si="32"/>
        <v/>
      </c>
      <c r="Z275" s="150" t="str">
        <f t="shared" si="33"/>
        <v/>
      </c>
      <c r="AA275" s="151" t="str">
        <f t="shared" si="34"/>
        <v/>
      </c>
      <c r="AB275" s="54"/>
      <c r="AC275" s="54"/>
      <c r="AD275" s="54"/>
      <c r="AE275" s="139"/>
      <c r="AF275" s="149" t="str">
        <f t="shared" si="35"/>
        <v/>
      </c>
      <c r="AG275" s="139"/>
      <c r="AH275" s="149" t="str">
        <f t="shared" si="36"/>
        <v/>
      </c>
      <c r="AI275" s="17"/>
      <c r="AJ275" s="17"/>
      <c r="AK275" s="18"/>
      <c r="AL275" s="44"/>
      <c r="AM275" s="45"/>
      <c r="AN275" s="19"/>
      <c r="AO275" s="54"/>
      <c r="AP275" s="121"/>
    </row>
    <row r="276" spans="1:42" ht="83.1" customHeight="1" x14ac:dyDescent="0.2">
      <c r="A276" s="152">
        <v>270</v>
      </c>
      <c r="B276" s="43"/>
      <c r="C276" s="43"/>
      <c r="D276" s="391" t="str">
        <f t="shared" si="31"/>
        <v/>
      </c>
      <c r="E276" s="148"/>
      <c r="F276" s="164"/>
      <c r="G276" s="54"/>
      <c r="H276" s="148"/>
      <c r="I276" s="54"/>
      <c r="J276" s="54"/>
      <c r="K276" s="164"/>
      <c r="L276" s="54"/>
      <c r="M276" s="54"/>
      <c r="N276" s="54"/>
      <c r="O276" s="59"/>
      <c r="P276" s="59"/>
      <c r="Q276" s="190"/>
      <c r="R276" s="54"/>
      <c r="S276" s="54"/>
      <c r="T276" s="123"/>
      <c r="U276" s="123"/>
      <c r="V276" s="123"/>
      <c r="W276" s="123"/>
      <c r="X276" s="123"/>
      <c r="Y276" s="149" t="str">
        <f t="shared" si="32"/>
        <v/>
      </c>
      <c r="Z276" s="150" t="str">
        <f t="shared" si="33"/>
        <v/>
      </c>
      <c r="AA276" s="151" t="str">
        <f t="shared" si="34"/>
        <v/>
      </c>
      <c r="AB276" s="54"/>
      <c r="AC276" s="54"/>
      <c r="AD276" s="54"/>
      <c r="AE276" s="139"/>
      <c r="AF276" s="149" t="str">
        <f t="shared" si="35"/>
        <v/>
      </c>
      <c r="AG276" s="139"/>
      <c r="AH276" s="149" t="str">
        <f t="shared" si="36"/>
        <v/>
      </c>
      <c r="AI276" s="17"/>
      <c r="AJ276" s="17"/>
      <c r="AK276" s="18"/>
      <c r="AL276" s="44"/>
      <c r="AM276" s="45"/>
      <c r="AN276" s="19"/>
      <c r="AO276" s="54"/>
      <c r="AP276" s="121"/>
    </row>
    <row r="277" spans="1:42" ht="83.1" customHeight="1" x14ac:dyDescent="0.2">
      <c r="A277" s="152">
        <v>271</v>
      </c>
      <c r="B277" s="43"/>
      <c r="C277" s="43"/>
      <c r="D277" s="391" t="str">
        <f t="shared" si="31"/>
        <v/>
      </c>
      <c r="E277" s="148"/>
      <c r="F277" s="164"/>
      <c r="G277" s="54"/>
      <c r="H277" s="148"/>
      <c r="I277" s="54"/>
      <c r="J277" s="54"/>
      <c r="K277" s="164"/>
      <c r="L277" s="54"/>
      <c r="M277" s="54"/>
      <c r="N277" s="54"/>
      <c r="O277" s="59"/>
      <c r="P277" s="59"/>
      <c r="Q277" s="190"/>
      <c r="R277" s="54"/>
      <c r="S277" s="54"/>
      <c r="T277" s="123"/>
      <c r="U277" s="123"/>
      <c r="V277" s="123"/>
      <c r="W277" s="123"/>
      <c r="X277" s="123"/>
      <c r="Y277" s="149" t="str">
        <f t="shared" si="32"/>
        <v/>
      </c>
      <c r="Z277" s="150" t="str">
        <f t="shared" si="33"/>
        <v/>
      </c>
      <c r="AA277" s="151" t="str">
        <f t="shared" si="34"/>
        <v/>
      </c>
      <c r="AB277" s="54"/>
      <c r="AC277" s="54"/>
      <c r="AD277" s="54"/>
      <c r="AE277" s="139"/>
      <c r="AF277" s="149" t="str">
        <f t="shared" si="35"/>
        <v/>
      </c>
      <c r="AG277" s="139"/>
      <c r="AH277" s="149" t="str">
        <f t="shared" si="36"/>
        <v/>
      </c>
      <c r="AI277" s="17"/>
      <c r="AJ277" s="17"/>
      <c r="AK277" s="18"/>
      <c r="AL277" s="44"/>
      <c r="AM277" s="45"/>
      <c r="AN277" s="19"/>
      <c r="AO277" s="54"/>
      <c r="AP277" s="121"/>
    </row>
    <row r="278" spans="1:42" ht="83.1" customHeight="1" x14ac:dyDescent="0.2">
      <c r="A278" s="152">
        <v>272</v>
      </c>
      <c r="B278" s="43"/>
      <c r="C278" s="43"/>
      <c r="D278" s="391" t="str">
        <f t="shared" si="31"/>
        <v/>
      </c>
      <c r="E278" s="148"/>
      <c r="F278" s="164"/>
      <c r="G278" s="54"/>
      <c r="H278" s="148"/>
      <c r="I278" s="54"/>
      <c r="J278" s="54"/>
      <c r="K278" s="164"/>
      <c r="L278" s="54"/>
      <c r="M278" s="54"/>
      <c r="N278" s="54"/>
      <c r="O278" s="59"/>
      <c r="P278" s="59"/>
      <c r="Q278" s="190"/>
      <c r="R278" s="54"/>
      <c r="S278" s="54"/>
      <c r="T278" s="123"/>
      <c r="U278" s="123"/>
      <c r="V278" s="123"/>
      <c r="W278" s="123"/>
      <c r="X278" s="123"/>
      <c r="Y278" s="149" t="str">
        <f t="shared" si="32"/>
        <v/>
      </c>
      <c r="Z278" s="150" t="str">
        <f t="shared" si="33"/>
        <v/>
      </c>
      <c r="AA278" s="151" t="str">
        <f t="shared" si="34"/>
        <v/>
      </c>
      <c r="AB278" s="54"/>
      <c r="AC278" s="54"/>
      <c r="AD278" s="54"/>
      <c r="AE278" s="139"/>
      <c r="AF278" s="149" t="str">
        <f t="shared" si="35"/>
        <v/>
      </c>
      <c r="AG278" s="139"/>
      <c r="AH278" s="149" t="str">
        <f t="shared" si="36"/>
        <v/>
      </c>
      <c r="AI278" s="17"/>
      <c r="AJ278" s="17"/>
      <c r="AK278" s="18"/>
      <c r="AL278" s="44"/>
      <c r="AM278" s="45"/>
      <c r="AN278" s="19"/>
      <c r="AO278" s="54"/>
      <c r="AP278" s="121"/>
    </row>
    <row r="279" spans="1:42" ht="83.1" customHeight="1" x14ac:dyDescent="0.2">
      <c r="A279" s="152">
        <v>273</v>
      </c>
      <c r="B279" s="43"/>
      <c r="C279" s="43"/>
      <c r="D279" s="391" t="str">
        <f t="shared" si="31"/>
        <v/>
      </c>
      <c r="E279" s="148"/>
      <c r="F279" s="164"/>
      <c r="G279" s="54"/>
      <c r="H279" s="148"/>
      <c r="I279" s="54"/>
      <c r="J279" s="54"/>
      <c r="K279" s="164"/>
      <c r="L279" s="54"/>
      <c r="M279" s="54"/>
      <c r="N279" s="54"/>
      <c r="O279" s="59"/>
      <c r="P279" s="59"/>
      <c r="Q279" s="190"/>
      <c r="R279" s="54"/>
      <c r="S279" s="54"/>
      <c r="T279" s="123"/>
      <c r="U279" s="123"/>
      <c r="V279" s="123"/>
      <c r="W279" s="123"/>
      <c r="X279" s="123"/>
      <c r="Y279" s="149" t="str">
        <f t="shared" si="32"/>
        <v/>
      </c>
      <c r="Z279" s="150" t="str">
        <f t="shared" si="33"/>
        <v/>
      </c>
      <c r="AA279" s="151" t="str">
        <f t="shared" si="34"/>
        <v/>
      </c>
      <c r="AB279" s="54"/>
      <c r="AC279" s="54"/>
      <c r="AD279" s="54"/>
      <c r="AE279" s="139"/>
      <c r="AF279" s="149" t="str">
        <f t="shared" si="35"/>
        <v/>
      </c>
      <c r="AG279" s="139"/>
      <c r="AH279" s="149" t="str">
        <f t="shared" si="36"/>
        <v/>
      </c>
      <c r="AI279" s="17"/>
      <c r="AJ279" s="17"/>
      <c r="AK279" s="18"/>
      <c r="AL279" s="44"/>
      <c r="AM279" s="45"/>
      <c r="AN279" s="19"/>
      <c r="AO279" s="54"/>
      <c r="AP279" s="121"/>
    </row>
    <row r="280" spans="1:42" ht="83.1" customHeight="1" x14ac:dyDescent="0.2">
      <c r="A280" s="152">
        <v>274</v>
      </c>
      <c r="B280" s="43"/>
      <c r="C280" s="43"/>
      <c r="D280" s="391" t="str">
        <f t="shared" si="31"/>
        <v/>
      </c>
      <c r="E280" s="148"/>
      <c r="F280" s="164"/>
      <c r="G280" s="54"/>
      <c r="H280" s="148"/>
      <c r="I280" s="54"/>
      <c r="J280" s="54"/>
      <c r="K280" s="164"/>
      <c r="L280" s="54"/>
      <c r="M280" s="54"/>
      <c r="N280" s="54"/>
      <c r="O280" s="59"/>
      <c r="P280" s="59"/>
      <c r="Q280" s="190"/>
      <c r="R280" s="54"/>
      <c r="S280" s="54"/>
      <c r="T280" s="123"/>
      <c r="U280" s="123"/>
      <c r="V280" s="123"/>
      <c r="W280" s="123"/>
      <c r="X280" s="123"/>
      <c r="Y280" s="149" t="str">
        <f t="shared" si="32"/>
        <v/>
      </c>
      <c r="Z280" s="150" t="str">
        <f t="shared" si="33"/>
        <v/>
      </c>
      <c r="AA280" s="151" t="str">
        <f t="shared" si="34"/>
        <v/>
      </c>
      <c r="AB280" s="54"/>
      <c r="AC280" s="54"/>
      <c r="AD280" s="54"/>
      <c r="AE280" s="139"/>
      <c r="AF280" s="149" t="str">
        <f t="shared" si="35"/>
        <v/>
      </c>
      <c r="AG280" s="139"/>
      <c r="AH280" s="149" t="str">
        <f t="shared" si="36"/>
        <v/>
      </c>
      <c r="AI280" s="17"/>
      <c r="AJ280" s="17"/>
      <c r="AK280" s="18"/>
      <c r="AL280" s="44"/>
      <c r="AM280" s="45"/>
      <c r="AN280" s="19"/>
      <c r="AO280" s="54"/>
      <c r="AP280" s="121"/>
    </row>
    <row r="281" spans="1:42" ht="83.1" customHeight="1" x14ac:dyDescent="0.2">
      <c r="A281" s="152">
        <v>275</v>
      </c>
      <c r="B281" s="43"/>
      <c r="C281" s="43"/>
      <c r="D281" s="391" t="str">
        <f t="shared" si="31"/>
        <v/>
      </c>
      <c r="E281" s="148"/>
      <c r="F281" s="164"/>
      <c r="G281" s="54"/>
      <c r="H281" s="148"/>
      <c r="I281" s="54"/>
      <c r="J281" s="54"/>
      <c r="K281" s="164"/>
      <c r="L281" s="54"/>
      <c r="M281" s="54"/>
      <c r="N281" s="54"/>
      <c r="O281" s="59"/>
      <c r="P281" s="59"/>
      <c r="Q281" s="190"/>
      <c r="R281" s="54"/>
      <c r="S281" s="54"/>
      <c r="T281" s="123"/>
      <c r="U281" s="123"/>
      <c r="V281" s="123"/>
      <c r="W281" s="123"/>
      <c r="X281" s="123"/>
      <c r="Y281" s="149" t="str">
        <f t="shared" si="32"/>
        <v/>
      </c>
      <c r="Z281" s="150" t="str">
        <f t="shared" si="33"/>
        <v/>
      </c>
      <c r="AA281" s="151" t="str">
        <f t="shared" si="34"/>
        <v/>
      </c>
      <c r="AB281" s="54"/>
      <c r="AC281" s="54"/>
      <c r="AD281" s="54"/>
      <c r="AE281" s="139"/>
      <c r="AF281" s="149" t="str">
        <f t="shared" si="35"/>
        <v/>
      </c>
      <c r="AG281" s="139"/>
      <c r="AH281" s="149" t="str">
        <f t="shared" si="36"/>
        <v/>
      </c>
      <c r="AI281" s="17"/>
      <c r="AJ281" s="17"/>
      <c r="AK281" s="18"/>
      <c r="AL281" s="44"/>
      <c r="AM281" s="45"/>
      <c r="AN281" s="19"/>
      <c r="AO281" s="54"/>
      <c r="AP281" s="121"/>
    </row>
    <row r="282" spans="1:42" ht="83.1" customHeight="1" x14ac:dyDescent="0.2">
      <c r="A282" s="152">
        <v>276</v>
      </c>
      <c r="B282" s="43"/>
      <c r="C282" s="43"/>
      <c r="D282" s="391" t="str">
        <f t="shared" si="31"/>
        <v/>
      </c>
      <c r="E282" s="148"/>
      <c r="F282" s="164"/>
      <c r="G282" s="54"/>
      <c r="H282" s="148"/>
      <c r="I282" s="54"/>
      <c r="J282" s="54"/>
      <c r="K282" s="164"/>
      <c r="L282" s="54"/>
      <c r="M282" s="54"/>
      <c r="N282" s="54"/>
      <c r="O282" s="59"/>
      <c r="P282" s="59"/>
      <c r="Q282" s="190"/>
      <c r="R282" s="54"/>
      <c r="S282" s="54"/>
      <c r="T282" s="123"/>
      <c r="U282" s="123"/>
      <c r="V282" s="123"/>
      <c r="W282" s="123"/>
      <c r="X282" s="123"/>
      <c r="Y282" s="149" t="str">
        <f t="shared" si="32"/>
        <v/>
      </c>
      <c r="Z282" s="150" t="str">
        <f t="shared" si="33"/>
        <v/>
      </c>
      <c r="AA282" s="151" t="str">
        <f t="shared" si="34"/>
        <v/>
      </c>
      <c r="AB282" s="54"/>
      <c r="AC282" s="54"/>
      <c r="AD282" s="54"/>
      <c r="AE282" s="139"/>
      <c r="AF282" s="149" t="str">
        <f t="shared" si="35"/>
        <v/>
      </c>
      <c r="AG282" s="139"/>
      <c r="AH282" s="149" t="str">
        <f t="shared" si="36"/>
        <v/>
      </c>
      <c r="AI282" s="17"/>
      <c r="AJ282" s="17"/>
      <c r="AK282" s="18"/>
      <c r="AL282" s="44"/>
      <c r="AM282" s="45"/>
      <c r="AN282" s="19"/>
      <c r="AO282" s="54"/>
      <c r="AP282" s="121"/>
    </row>
    <row r="283" spans="1:42" ht="83.1" customHeight="1" x14ac:dyDescent="0.2">
      <c r="A283" s="152">
        <v>277</v>
      </c>
      <c r="B283" s="43"/>
      <c r="C283" s="43"/>
      <c r="D283" s="391" t="str">
        <f t="shared" si="31"/>
        <v/>
      </c>
      <c r="E283" s="148"/>
      <c r="F283" s="164"/>
      <c r="G283" s="54"/>
      <c r="H283" s="148"/>
      <c r="I283" s="54"/>
      <c r="J283" s="54"/>
      <c r="K283" s="164"/>
      <c r="L283" s="54"/>
      <c r="M283" s="54"/>
      <c r="N283" s="54"/>
      <c r="O283" s="59"/>
      <c r="P283" s="59"/>
      <c r="Q283" s="190"/>
      <c r="R283" s="54"/>
      <c r="S283" s="54"/>
      <c r="T283" s="123"/>
      <c r="U283" s="123"/>
      <c r="V283" s="123"/>
      <c r="W283" s="123"/>
      <c r="X283" s="123"/>
      <c r="Y283" s="149" t="str">
        <f t="shared" si="32"/>
        <v/>
      </c>
      <c r="Z283" s="150" t="str">
        <f t="shared" si="33"/>
        <v/>
      </c>
      <c r="AA283" s="151" t="str">
        <f t="shared" si="34"/>
        <v/>
      </c>
      <c r="AB283" s="54"/>
      <c r="AC283" s="54"/>
      <c r="AD283" s="54"/>
      <c r="AE283" s="139"/>
      <c r="AF283" s="149" t="str">
        <f t="shared" si="35"/>
        <v/>
      </c>
      <c r="AG283" s="139"/>
      <c r="AH283" s="149" t="str">
        <f t="shared" si="36"/>
        <v/>
      </c>
      <c r="AI283" s="17"/>
      <c r="AJ283" s="17"/>
      <c r="AK283" s="18"/>
      <c r="AL283" s="44"/>
      <c r="AM283" s="45"/>
      <c r="AN283" s="19"/>
      <c r="AO283" s="54"/>
      <c r="AP283" s="121"/>
    </row>
    <row r="284" spans="1:42" ht="83.1" customHeight="1" x14ac:dyDescent="0.2">
      <c r="A284" s="152">
        <v>278</v>
      </c>
      <c r="B284" s="43"/>
      <c r="C284" s="43"/>
      <c r="D284" s="391" t="str">
        <f t="shared" si="31"/>
        <v/>
      </c>
      <c r="E284" s="148"/>
      <c r="F284" s="164"/>
      <c r="G284" s="54"/>
      <c r="H284" s="148"/>
      <c r="I284" s="54"/>
      <c r="J284" s="54"/>
      <c r="K284" s="164"/>
      <c r="L284" s="54"/>
      <c r="M284" s="54"/>
      <c r="N284" s="54"/>
      <c r="O284" s="59"/>
      <c r="P284" s="59"/>
      <c r="Q284" s="190"/>
      <c r="R284" s="54"/>
      <c r="S284" s="54"/>
      <c r="T284" s="123"/>
      <c r="U284" s="123"/>
      <c r="V284" s="123"/>
      <c r="W284" s="123"/>
      <c r="X284" s="123"/>
      <c r="Y284" s="149" t="str">
        <f t="shared" si="32"/>
        <v/>
      </c>
      <c r="Z284" s="150" t="str">
        <f t="shared" si="33"/>
        <v/>
      </c>
      <c r="AA284" s="151" t="str">
        <f t="shared" si="34"/>
        <v/>
      </c>
      <c r="AB284" s="54"/>
      <c r="AC284" s="54"/>
      <c r="AD284" s="54"/>
      <c r="AE284" s="139"/>
      <c r="AF284" s="149" t="str">
        <f t="shared" si="35"/>
        <v/>
      </c>
      <c r="AG284" s="139"/>
      <c r="AH284" s="149" t="str">
        <f t="shared" si="36"/>
        <v/>
      </c>
      <c r="AI284" s="17"/>
      <c r="AJ284" s="17"/>
      <c r="AK284" s="18"/>
      <c r="AL284" s="44"/>
      <c r="AM284" s="45"/>
      <c r="AN284" s="19"/>
      <c r="AO284" s="54"/>
      <c r="AP284" s="121"/>
    </row>
    <row r="285" spans="1:42" ht="83.1" customHeight="1" x14ac:dyDescent="0.2">
      <c r="A285" s="152">
        <v>279</v>
      </c>
      <c r="B285" s="43"/>
      <c r="C285" s="43"/>
      <c r="D285" s="391" t="str">
        <f t="shared" si="31"/>
        <v/>
      </c>
      <c r="E285" s="148"/>
      <c r="F285" s="164"/>
      <c r="G285" s="54"/>
      <c r="H285" s="148"/>
      <c r="I285" s="54"/>
      <c r="J285" s="54"/>
      <c r="K285" s="164"/>
      <c r="L285" s="54"/>
      <c r="M285" s="54"/>
      <c r="N285" s="54"/>
      <c r="O285" s="59"/>
      <c r="P285" s="59"/>
      <c r="Q285" s="190"/>
      <c r="R285" s="54"/>
      <c r="S285" s="54"/>
      <c r="T285" s="123"/>
      <c r="U285" s="123"/>
      <c r="V285" s="123"/>
      <c r="W285" s="123"/>
      <c r="X285" s="123"/>
      <c r="Y285" s="149" t="str">
        <f t="shared" si="32"/>
        <v/>
      </c>
      <c r="Z285" s="150" t="str">
        <f t="shared" si="33"/>
        <v/>
      </c>
      <c r="AA285" s="151" t="str">
        <f t="shared" si="34"/>
        <v/>
      </c>
      <c r="AB285" s="54"/>
      <c r="AC285" s="54"/>
      <c r="AD285" s="54"/>
      <c r="AE285" s="139"/>
      <c r="AF285" s="149" t="str">
        <f t="shared" si="35"/>
        <v/>
      </c>
      <c r="AG285" s="139"/>
      <c r="AH285" s="149" t="str">
        <f t="shared" si="36"/>
        <v/>
      </c>
      <c r="AI285" s="17"/>
      <c r="AJ285" s="17"/>
      <c r="AK285" s="18"/>
      <c r="AL285" s="44"/>
      <c r="AM285" s="45"/>
      <c r="AN285" s="19"/>
      <c r="AO285" s="54"/>
      <c r="AP285" s="121"/>
    </row>
    <row r="286" spans="1:42" ht="83.1" customHeight="1" x14ac:dyDescent="0.2">
      <c r="A286" s="152">
        <v>280</v>
      </c>
      <c r="B286" s="43"/>
      <c r="C286" s="43"/>
      <c r="D286" s="391" t="str">
        <f t="shared" si="31"/>
        <v/>
      </c>
      <c r="E286" s="148"/>
      <c r="F286" s="164"/>
      <c r="G286" s="54"/>
      <c r="H286" s="148"/>
      <c r="I286" s="54"/>
      <c r="J286" s="54"/>
      <c r="K286" s="164"/>
      <c r="L286" s="54"/>
      <c r="M286" s="54"/>
      <c r="N286" s="54"/>
      <c r="O286" s="59"/>
      <c r="P286" s="59"/>
      <c r="Q286" s="190"/>
      <c r="R286" s="54"/>
      <c r="S286" s="54"/>
      <c r="T286" s="123"/>
      <c r="U286" s="123"/>
      <c r="V286" s="123"/>
      <c r="W286" s="123"/>
      <c r="X286" s="123"/>
      <c r="Y286" s="149" t="str">
        <f t="shared" si="32"/>
        <v/>
      </c>
      <c r="Z286" s="150" t="str">
        <f t="shared" si="33"/>
        <v/>
      </c>
      <c r="AA286" s="151" t="str">
        <f t="shared" si="34"/>
        <v/>
      </c>
      <c r="AB286" s="54"/>
      <c r="AC286" s="54"/>
      <c r="AD286" s="54"/>
      <c r="AE286" s="139"/>
      <c r="AF286" s="149" t="str">
        <f t="shared" si="35"/>
        <v/>
      </c>
      <c r="AG286" s="139"/>
      <c r="AH286" s="149" t="str">
        <f t="shared" si="36"/>
        <v/>
      </c>
      <c r="AI286" s="17"/>
      <c r="AJ286" s="17"/>
      <c r="AK286" s="18"/>
      <c r="AL286" s="44"/>
      <c r="AM286" s="45"/>
      <c r="AN286" s="19"/>
      <c r="AO286" s="54"/>
      <c r="AP286" s="121"/>
    </row>
    <row r="287" spans="1:42" ht="83.1" customHeight="1" x14ac:dyDescent="0.2">
      <c r="A287" s="152">
        <v>281</v>
      </c>
      <c r="B287" s="43"/>
      <c r="C287" s="43"/>
      <c r="D287" s="391" t="str">
        <f t="shared" si="31"/>
        <v/>
      </c>
      <c r="E287" s="148"/>
      <c r="F287" s="164"/>
      <c r="G287" s="54"/>
      <c r="H287" s="148"/>
      <c r="I287" s="54"/>
      <c r="J287" s="54"/>
      <c r="K287" s="164"/>
      <c r="L287" s="54"/>
      <c r="M287" s="54"/>
      <c r="N287" s="54"/>
      <c r="O287" s="59"/>
      <c r="P287" s="59"/>
      <c r="Q287" s="190"/>
      <c r="R287" s="54"/>
      <c r="S287" s="54"/>
      <c r="T287" s="123"/>
      <c r="U287" s="123"/>
      <c r="V287" s="123"/>
      <c r="W287" s="123"/>
      <c r="X287" s="123"/>
      <c r="Y287" s="149" t="str">
        <f t="shared" si="32"/>
        <v/>
      </c>
      <c r="Z287" s="150" t="str">
        <f t="shared" si="33"/>
        <v/>
      </c>
      <c r="AA287" s="151" t="str">
        <f t="shared" si="34"/>
        <v/>
      </c>
      <c r="AB287" s="54"/>
      <c r="AC287" s="54"/>
      <c r="AD287" s="54"/>
      <c r="AE287" s="139"/>
      <c r="AF287" s="149" t="str">
        <f t="shared" si="35"/>
        <v/>
      </c>
      <c r="AG287" s="139"/>
      <c r="AH287" s="149" t="str">
        <f t="shared" si="36"/>
        <v/>
      </c>
      <c r="AI287" s="17"/>
      <c r="AJ287" s="17"/>
      <c r="AK287" s="18"/>
      <c r="AL287" s="44"/>
      <c r="AM287" s="45"/>
      <c r="AN287" s="19"/>
      <c r="AO287" s="54"/>
      <c r="AP287" s="121"/>
    </row>
    <row r="288" spans="1:42" ht="83.1" customHeight="1" x14ac:dyDescent="0.2">
      <c r="A288" s="152">
        <v>282</v>
      </c>
      <c r="B288" s="43"/>
      <c r="C288" s="43"/>
      <c r="D288" s="391" t="str">
        <f t="shared" si="31"/>
        <v/>
      </c>
      <c r="E288" s="148"/>
      <c r="F288" s="164"/>
      <c r="G288" s="54"/>
      <c r="H288" s="148"/>
      <c r="I288" s="54"/>
      <c r="J288" s="54"/>
      <c r="K288" s="164"/>
      <c r="L288" s="54"/>
      <c r="M288" s="54"/>
      <c r="N288" s="54"/>
      <c r="O288" s="59"/>
      <c r="P288" s="59"/>
      <c r="Q288" s="190"/>
      <c r="R288" s="54"/>
      <c r="S288" s="54"/>
      <c r="T288" s="123"/>
      <c r="U288" s="123"/>
      <c r="V288" s="123"/>
      <c r="W288" s="123"/>
      <c r="X288" s="123"/>
      <c r="Y288" s="149" t="str">
        <f t="shared" si="32"/>
        <v/>
      </c>
      <c r="Z288" s="150" t="str">
        <f t="shared" si="33"/>
        <v/>
      </c>
      <c r="AA288" s="151" t="str">
        <f t="shared" si="34"/>
        <v/>
      </c>
      <c r="AB288" s="54"/>
      <c r="AC288" s="54"/>
      <c r="AD288" s="54"/>
      <c r="AE288" s="139"/>
      <c r="AF288" s="149" t="str">
        <f t="shared" si="35"/>
        <v/>
      </c>
      <c r="AG288" s="139"/>
      <c r="AH288" s="149" t="str">
        <f t="shared" si="36"/>
        <v/>
      </c>
      <c r="AI288" s="17"/>
      <c r="AJ288" s="17"/>
      <c r="AK288" s="18"/>
      <c r="AL288" s="44"/>
      <c r="AM288" s="45"/>
      <c r="AN288" s="19"/>
      <c r="AO288" s="54"/>
      <c r="AP288" s="121"/>
    </row>
    <row r="289" spans="1:42" ht="83.1" customHeight="1" x14ac:dyDescent="0.2">
      <c r="A289" s="152">
        <v>283</v>
      </c>
      <c r="B289" s="43"/>
      <c r="C289" s="43"/>
      <c r="D289" s="391" t="str">
        <f t="shared" si="31"/>
        <v/>
      </c>
      <c r="E289" s="148"/>
      <c r="F289" s="164"/>
      <c r="G289" s="54"/>
      <c r="H289" s="148"/>
      <c r="I289" s="54"/>
      <c r="J289" s="54"/>
      <c r="K289" s="164"/>
      <c r="L289" s="54"/>
      <c r="M289" s="54"/>
      <c r="N289" s="54"/>
      <c r="O289" s="59"/>
      <c r="P289" s="59"/>
      <c r="Q289" s="190"/>
      <c r="R289" s="54"/>
      <c r="S289" s="54"/>
      <c r="T289" s="123"/>
      <c r="U289" s="123"/>
      <c r="V289" s="123"/>
      <c r="W289" s="123"/>
      <c r="X289" s="123"/>
      <c r="Y289" s="149" t="str">
        <f t="shared" si="32"/>
        <v/>
      </c>
      <c r="Z289" s="150" t="str">
        <f t="shared" si="33"/>
        <v/>
      </c>
      <c r="AA289" s="151" t="str">
        <f t="shared" si="34"/>
        <v/>
      </c>
      <c r="AB289" s="54"/>
      <c r="AC289" s="54"/>
      <c r="AD289" s="54"/>
      <c r="AE289" s="139"/>
      <c r="AF289" s="149" t="str">
        <f t="shared" si="35"/>
        <v/>
      </c>
      <c r="AG289" s="139"/>
      <c r="AH289" s="149" t="str">
        <f t="shared" si="36"/>
        <v/>
      </c>
      <c r="AI289" s="17"/>
      <c r="AJ289" s="17"/>
      <c r="AK289" s="18"/>
      <c r="AL289" s="44"/>
      <c r="AM289" s="45"/>
      <c r="AN289" s="19"/>
      <c r="AO289" s="54"/>
      <c r="AP289" s="121"/>
    </row>
    <row r="290" spans="1:42" ht="83.1" customHeight="1" x14ac:dyDescent="0.2">
      <c r="A290" s="152">
        <v>284</v>
      </c>
      <c r="B290" s="43"/>
      <c r="C290" s="43"/>
      <c r="D290" s="391" t="str">
        <f t="shared" si="31"/>
        <v/>
      </c>
      <c r="E290" s="148"/>
      <c r="F290" s="164"/>
      <c r="G290" s="54"/>
      <c r="H290" s="148"/>
      <c r="I290" s="54"/>
      <c r="J290" s="54"/>
      <c r="K290" s="164"/>
      <c r="L290" s="54"/>
      <c r="M290" s="54"/>
      <c r="N290" s="54"/>
      <c r="O290" s="59"/>
      <c r="P290" s="59"/>
      <c r="Q290" s="190"/>
      <c r="R290" s="54"/>
      <c r="S290" s="54"/>
      <c r="T290" s="123"/>
      <c r="U290" s="123"/>
      <c r="V290" s="123"/>
      <c r="W290" s="123"/>
      <c r="X290" s="123"/>
      <c r="Y290" s="149" t="str">
        <f t="shared" si="32"/>
        <v/>
      </c>
      <c r="Z290" s="150" t="str">
        <f t="shared" si="33"/>
        <v/>
      </c>
      <c r="AA290" s="151" t="str">
        <f t="shared" si="34"/>
        <v/>
      </c>
      <c r="AB290" s="54"/>
      <c r="AC290" s="54"/>
      <c r="AD290" s="54"/>
      <c r="AE290" s="139"/>
      <c r="AF290" s="149" t="str">
        <f t="shared" si="35"/>
        <v/>
      </c>
      <c r="AG290" s="139"/>
      <c r="AH290" s="149" t="str">
        <f t="shared" si="36"/>
        <v/>
      </c>
      <c r="AI290" s="17"/>
      <c r="AJ290" s="17"/>
      <c r="AK290" s="18"/>
      <c r="AL290" s="44"/>
      <c r="AM290" s="45"/>
      <c r="AN290" s="19"/>
      <c r="AO290" s="54"/>
      <c r="AP290" s="121"/>
    </row>
    <row r="291" spans="1:42" ht="83.1" customHeight="1" x14ac:dyDescent="0.2">
      <c r="A291" s="152">
        <v>285</v>
      </c>
      <c r="B291" s="43"/>
      <c r="C291" s="43"/>
      <c r="D291" s="391" t="str">
        <f t="shared" si="31"/>
        <v/>
      </c>
      <c r="E291" s="148"/>
      <c r="F291" s="164"/>
      <c r="G291" s="54"/>
      <c r="H291" s="148"/>
      <c r="I291" s="54"/>
      <c r="J291" s="54"/>
      <c r="K291" s="164"/>
      <c r="L291" s="54"/>
      <c r="M291" s="54"/>
      <c r="N291" s="54"/>
      <c r="O291" s="59"/>
      <c r="P291" s="59"/>
      <c r="Q291" s="190"/>
      <c r="R291" s="54"/>
      <c r="S291" s="54"/>
      <c r="T291" s="123"/>
      <c r="U291" s="123"/>
      <c r="V291" s="123"/>
      <c r="W291" s="123"/>
      <c r="X291" s="123"/>
      <c r="Y291" s="149" t="str">
        <f t="shared" si="32"/>
        <v/>
      </c>
      <c r="Z291" s="150" t="str">
        <f t="shared" si="33"/>
        <v/>
      </c>
      <c r="AA291" s="151" t="str">
        <f t="shared" si="34"/>
        <v/>
      </c>
      <c r="AB291" s="54"/>
      <c r="AC291" s="54"/>
      <c r="AD291" s="54"/>
      <c r="AE291" s="139"/>
      <c r="AF291" s="149" t="str">
        <f t="shared" si="35"/>
        <v/>
      </c>
      <c r="AG291" s="139"/>
      <c r="AH291" s="149" t="str">
        <f t="shared" si="36"/>
        <v/>
      </c>
      <c r="AI291" s="17"/>
      <c r="AJ291" s="17"/>
      <c r="AK291" s="18"/>
      <c r="AL291" s="44"/>
      <c r="AM291" s="45"/>
      <c r="AN291" s="19"/>
      <c r="AO291" s="54"/>
      <c r="AP291" s="121"/>
    </row>
    <row r="292" spans="1:42" ht="83.1" customHeight="1" x14ac:dyDescent="0.2">
      <c r="A292" s="152">
        <v>286</v>
      </c>
      <c r="B292" s="43"/>
      <c r="C292" s="43"/>
      <c r="D292" s="391" t="str">
        <f t="shared" si="31"/>
        <v/>
      </c>
      <c r="E292" s="148"/>
      <c r="F292" s="164"/>
      <c r="G292" s="54"/>
      <c r="H292" s="148"/>
      <c r="I292" s="54"/>
      <c r="J292" s="54"/>
      <c r="K292" s="164"/>
      <c r="L292" s="54"/>
      <c r="M292" s="54"/>
      <c r="N292" s="54"/>
      <c r="O292" s="59"/>
      <c r="P292" s="59"/>
      <c r="Q292" s="190"/>
      <c r="R292" s="54"/>
      <c r="S292" s="54"/>
      <c r="T292" s="123"/>
      <c r="U292" s="123"/>
      <c r="V292" s="123"/>
      <c r="W292" s="123"/>
      <c r="X292" s="123"/>
      <c r="Y292" s="149" t="str">
        <f t="shared" si="32"/>
        <v/>
      </c>
      <c r="Z292" s="150" t="str">
        <f t="shared" si="33"/>
        <v/>
      </c>
      <c r="AA292" s="151" t="str">
        <f t="shared" si="34"/>
        <v/>
      </c>
      <c r="AB292" s="54"/>
      <c r="AC292" s="54"/>
      <c r="AD292" s="54"/>
      <c r="AE292" s="139"/>
      <c r="AF292" s="149" t="str">
        <f t="shared" si="35"/>
        <v/>
      </c>
      <c r="AG292" s="139"/>
      <c r="AH292" s="149" t="str">
        <f t="shared" si="36"/>
        <v/>
      </c>
      <c r="AI292" s="17"/>
      <c r="AJ292" s="17"/>
      <c r="AK292" s="18"/>
      <c r="AL292" s="44"/>
      <c r="AM292" s="45"/>
      <c r="AN292" s="19"/>
      <c r="AO292" s="54"/>
      <c r="AP292" s="121"/>
    </row>
    <row r="293" spans="1:42" ht="83.1" customHeight="1" x14ac:dyDescent="0.2">
      <c r="A293" s="152">
        <v>287</v>
      </c>
      <c r="B293" s="43"/>
      <c r="C293" s="43"/>
      <c r="D293" s="391" t="str">
        <f t="shared" si="31"/>
        <v/>
      </c>
      <c r="E293" s="148"/>
      <c r="F293" s="164"/>
      <c r="G293" s="54"/>
      <c r="H293" s="148"/>
      <c r="I293" s="54"/>
      <c r="J293" s="54"/>
      <c r="K293" s="164"/>
      <c r="L293" s="54"/>
      <c r="M293" s="54"/>
      <c r="N293" s="54"/>
      <c r="O293" s="59"/>
      <c r="P293" s="59"/>
      <c r="Q293" s="190"/>
      <c r="R293" s="54"/>
      <c r="S293" s="54"/>
      <c r="T293" s="123"/>
      <c r="U293" s="123"/>
      <c r="V293" s="123"/>
      <c r="W293" s="123"/>
      <c r="X293" s="123"/>
      <c r="Y293" s="149" t="str">
        <f t="shared" si="32"/>
        <v/>
      </c>
      <c r="Z293" s="150" t="str">
        <f t="shared" si="33"/>
        <v/>
      </c>
      <c r="AA293" s="151" t="str">
        <f t="shared" si="34"/>
        <v/>
      </c>
      <c r="AB293" s="54"/>
      <c r="AC293" s="54"/>
      <c r="AD293" s="54"/>
      <c r="AE293" s="139"/>
      <c r="AF293" s="149" t="str">
        <f t="shared" si="35"/>
        <v/>
      </c>
      <c r="AG293" s="139"/>
      <c r="AH293" s="149" t="str">
        <f t="shared" si="36"/>
        <v/>
      </c>
      <c r="AI293" s="17"/>
      <c r="AJ293" s="17"/>
      <c r="AK293" s="18"/>
      <c r="AL293" s="44"/>
      <c r="AM293" s="45"/>
      <c r="AN293" s="19"/>
      <c r="AO293" s="54"/>
      <c r="AP293" s="121"/>
    </row>
    <row r="294" spans="1:42" ht="83.1" customHeight="1" x14ac:dyDescent="0.2">
      <c r="A294" s="152">
        <v>288</v>
      </c>
      <c r="B294" s="43"/>
      <c r="C294" s="43"/>
      <c r="D294" s="391" t="str">
        <f t="shared" si="31"/>
        <v/>
      </c>
      <c r="E294" s="148"/>
      <c r="F294" s="164"/>
      <c r="G294" s="54"/>
      <c r="H294" s="148"/>
      <c r="I294" s="54"/>
      <c r="J294" s="54"/>
      <c r="K294" s="164"/>
      <c r="L294" s="54"/>
      <c r="M294" s="54"/>
      <c r="N294" s="54"/>
      <c r="O294" s="59"/>
      <c r="P294" s="59"/>
      <c r="Q294" s="190"/>
      <c r="R294" s="54"/>
      <c r="S294" s="54"/>
      <c r="T294" s="123"/>
      <c r="U294" s="123"/>
      <c r="V294" s="123"/>
      <c r="W294" s="123"/>
      <c r="X294" s="123"/>
      <c r="Y294" s="149" t="str">
        <f t="shared" si="32"/>
        <v/>
      </c>
      <c r="Z294" s="150" t="str">
        <f t="shared" si="33"/>
        <v/>
      </c>
      <c r="AA294" s="151" t="str">
        <f t="shared" si="34"/>
        <v/>
      </c>
      <c r="AB294" s="54"/>
      <c r="AC294" s="54"/>
      <c r="AD294" s="54"/>
      <c r="AE294" s="139"/>
      <c r="AF294" s="149" t="str">
        <f t="shared" si="35"/>
        <v/>
      </c>
      <c r="AG294" s="139"/>
      <c r="AH294" s="149" t="str">
        <f t="shared" si="36"/>
        <v/>
      </c>
      <c r="AI294" s="17"/>
      <c r="AJ294" s="17"/>
      <c r="AK294" s="18"/>
      <c r="AL294" s="44"/>
      <c r="AM294" s="45"/>
      <c r="AN294" s="19"/>
      <c r="AO294" s="54"/>
      <c r="AP294" s="121"/>
    </row>
    <row r="295" spans="1:42" ht="83.1" customHeight="1" x14ac:dyDescent="0.2">
      <c r="A295" s="152">
        <v>289</v>
      </c>
      <c r="B295" s="43"/>
      <c r="C295" s="43"/>
      <c r="D295" s="391" t="str">
        <f t="shared" si="31"/>
        <v/>
      </c>
      <c r="E295" s="148"/>
      <c r="F295" s="164"/>
      <c r="G295" s="54"/>
      <c r="H295" s="148"/>
      <c r="I295" s="54"/>
      <c r="J295" s="54"/>
      <c r="K295" s="164"/>
      <c r="L295" s="54"/>
      <c r="M295" s="54"/>
      <c r="N295" s="54"/>
      <c r="O295" s="59"/>
      <c r="P295" s="59"/>
      <c r="Q295" s="190"/>
      <c r="R295" s="54"/>
      <c r="S295" s="54"/>
      <c r="T295" s="123"/>
      <c r="U295" s="123"/>
      <c r="V295" s="123"/>
      <c r="W295" s="123"/>
      <c r="X295" s="123"/>
      <c r="Y295" s="149" t="str">
        <f t="shared" si="32"/>
        <v/>
      </c>
      <c r="Z295" s="150" t="str">
        <f t="shared" si="33"/>
        <v/>
      </c>
      <c r="AA295" s="151" t="str">
        <f t="shared" si="34"/>
        <v/>
      </c>
      <c r="AB295" s="54"/>
      <c r="AC295" s="54"/>
      <c r="AD295" s="54"/>
      <c r="AE295" s="139"/>
      <c r="AF295" s="149" t="str">
        <f t="shared" si="35"/>
        <v/>
      </c>
      <c r="AG295" s="139"/>
      <c r="AH295" s="149" t="str">
        <f t="shared" si="36"/>
        <v/>
      </c>
      <c r="AI295" s="17"/>
      <c r="AJ295" s="17"/>
      <c r="AK295" s="18"/>
      <c r="AL295" s="44"/>
      <c r="AM295" s="45"/>
      <c r="AN295" s="19"/>
      <c r="AO295" s="54"/>
      <c r="AP295" s="121"/>
    </row>
    <row r="296" spans="1:42" ht="83.1" customHeight="1" x14ac:dyDescent="0.2">
      <c r="A296" s="152">
        <v>290</v>
      </c>
      <c r="B296" s="43"/>
      <c r="C296" s="43"/>
      <c r="D296" s="391" t="str">
        <f t="shared" si="31"/>
        <v/>
      </c>
      <c r="E296" s="148"/>
      <c r="F296" s="164"/>
      <c r="G296" s="54"/>
      <c r="H296" s="148"/>
      <c r="I296" s="54"/>
      <c r="J296" s="54"/>
      <c r="K296" s="164"/>
      <c r="L296" s="54"/>
      <c r="M296" s="54"/>
      <c r="N296" s="54"/>
      <c r="O296" s="59"/>
      <c r="P296" s="59"/>
      <c r="Q296" s="190"/>
      <c r="R296" s="54"/>
      <c r="S296" s="54"/>
      <c r="T296" s="123"/>
      <c r="U296" s="123"/>
      <c r="V296" s="123"/>
      <c r="W296" s="123"/>
      <c r="X296" s="123"/>
      <c r="Y296" s="149" t="str">
        <f t="shared" si="32"/>
        <v/>
      </c>
      <c r="Z296" s="150" t="str">
        <f t="shared" si="33"/>
        <v/>
      </c>
      <c r="AA296" s="151" t="str">
        <f t="shared" si="34"/>
        <v/>
      </c>
      <c r="AB296" s="54"/>
      <c r="AC296" s="54"/>
      <c r="AD296" s="54"/>
      <c r="AE296" s="139"/>
      <c r="AF296" s="149" t="str">
        <f t="shared" si="35"/>
        <v/>
      </c>
      <c r="AG296" s="139"/>
      <c r="AH296" s="149" t="str">
        <f t="shared" si="36"/>
        <v/>
      </c>
      <c r="AI296" s="17"/>
      <c r="AJ296" s="17"/>
      <c r="AK296" s="18"/>
      <c r="AL296" s="44"/>
      <c r="AM296" s="45"/>
      <c r="AN296" s="19"/>
      <c r="AO296" s="54"/>
      <c r="AP296" s="121"/>
    </row>
    <row r="297" spans="1:42" ht="83.1" customHeight="1" x14ac:dyDescent="0.2">
      <c r="A297" s="152">
        <v>291</v>
      </c>
      <c r="B297" s="43"/>
      <c r="C297" s="43"/>
      <c r="D297" s="391" t="str">
        <f t="shared" si="31"/>
        <v/>
      </c>
      <c r="E297" s="148"/>
      <c r="F297" s="164"/>
      <c r="G297" s="54"/>
      <c r="H297" s="148"/>
      <c r="I297" s="54"/>
      <c r="J297" s="54"/>
      <c r="K297" s="164"/>
      <c r="L297" s="54"/>
      <c r="M297" s="54"/>
      <c r="N297" s="54"/>
      <c r="O297" s="59"/>
      <c r="P297" s="59"/>
      <c r="Q297" s="190"/>
      <c r="R297" s="54"/>
      <c r="S297" s="54"/>
      <c r="T297" s="123"/>
      <c r="U297" s="123"/>
      <c r="V297" s="123"/>
      <c r="W297" s="123"/>
      <c r="X297" s="123"/>
      <c r="Y297" s="149" t="str">
        <f t="shared" si="32"/>
        <v/>
      </c>
      <c r="Z297" s="150" t="str">
        <f t="shared" si="33"/>
        <v/>
      </c>
      <c r="AA297" s="151" t="str">
        <f t="shared" si="34"/>
        <v/>
      </c>
      <c r="AB297" s="54"/>
      <c r="AC297" s="54"/>
      <c r="AD297" s="54"/>
      <c r="AE297" s="139"/>
      <c r="AF297" s="149" t="str">
        <f t="shared" si="35"/>
        <v/>
      </c>
      <c r="AG297" s="139"/>
      <c r="AH297" s="149" t="str">
        <f t="shared" si="36"/>
        <v/>
      </c>
      <c r="AI297" s="17"/>
      <c r="AJ297" s="17"/>
      <c r="AK297" s="18"/>
      <c r="AL297" s="44"/>
      <c r="AM297" s="45"/>
      <c r="AN297" s="19"/>
      <c r="AO297" s="54"/>
      <c r="AP297" s="121"/>
    </row>
    <row r="298" spans="1:42" ht="83.1" customHeight="1" x14ac:dyDescent="0.2">
      <c r="A298" s="152">
        <v>292</v>
      </c>
      <c r="B298" s="43"/>
      <c r="C298" s="43"/>
      <c r="D298" s="391" t="str">
        <f t="shared" si="31"/>
        <v/>
      </c>
      <c r="E298" s="148"/>
      <c r="F298" s="164"/>
      <c r="G298" s="54"/>
      <c r="H298" s="148"/>
      <c r="I298" s="54"/>
      <c r="J298" s="54"/>
      <c r="K298" s="164"/>
      <c r="L298" s="54"/>
      <c r="M298" s="54"/>
      <c r="N298" s="54"/>
      <c r="O298" s="59"/>
      <c r="P298" s="59"/>
      <c r="Q298" s="190"/>
      <c r="R298" s="54"/>
      <c r="S298" s="54"/>
      <c r="T298" s="123"/>
      <c r="U298" s="123"/>
      <c r="V298" s="123"/>
      <c r="W298" s="123"/>
      <c r="X298" s="123"/>
      <c r="Y298" s="149" t="str">
        <f t="shared" si="32"/>
        <v/>
      </c>
      <c r="Z298" s="150" t="str">
        <f t="shared" si="33"/>
        <v/>
      </c>
      <c r="AA298" s="151" t="str">
        <f t="shared" si="34"/>
        <v/>
      </c>
      <c r="AB298" s="54"/>
      <c r="AC298" s="54"/>
      <c r="AD298" s="54"/>
      <c r="AE298" s="139"/>
      <c r="AF298" s="149" t="str">
        <f t="shared" si="35"/>
        <v/>
      </c>
      <c r="AG298" s="139"/>
      <c r="AH298" s="149" t="str">
        <f t="shared" si="36"/>
        <v/>
      </c>
      <c r="AI298" s="17"/>
      <c r="AJ298" s="17"/>
      <c r="AK298" s="18"/>
      <c r="AL298" s="44"/>
      <c r="AM298" s="45"/>
      <c r="AN298" s="19"/>
      <c r="AO298" s="54"/>
      <c r="AP298" s="121"/>
    </row>
    <row r="299" spans="1:42" ht="83.1" customHeight="1" x14ac:dyDescent="0.2">
      <c r="A299" s="152">
        <v>293</v>
      </c>
      <c r="B299" s="43"/>
      <c r="C299" s="43"/>
      <c r="D299" s="391" t="str">
        <f t="shared" si="31"/>
        <v/>
      </c>
      <c r="E299" s="148"/>
      <c r="F299" s="164"/>
      <c r="G299" s="54"/>
      <c r="H299" s="148"/>
      <c r="I299" s="54"/>
      <c r="J299" s="54"/>
      <c r="K299" s="164"/>
      <c r="L299" s="54"/>
      <c r="M299" s="54"/>
      <c r="N299" s="54"/>
      <c r="O299" s="59"/>
      <c r="P299" s="59"/>
      <c r="Q299" s="190"/>
      <c r="R299" s="54"/>
      <c r="S299" s="54"/>
      <c r="T299" s="123"/>
      <c r="U299" s="123"/>
      <c r="V299" s="123"/>
      <c r="W299" s="123"/>
      <c r="X299" s="123"/>
      <c r="Y299" s="149" t="str">
        <f t="shared" si="32"/>
        <v/>
      </c>
      <c r="Z299" s="150" t="str">
        <f t="shared" si="33"/>
        <v/>
      </c>
      <c r="AA299" s="151" t="str">
        <f t="shared" si="34"/>
        <v/>
      </c>
      <c r="AB299" s="54"/>
      <c r="AC299" s="54"/>
      <c r="AD299" s="54"/>
      <c r="AE299" s="139"/>
      <c r="AF299" s="149" t="str">
        <f t="shared" si="35"/>
        <v/>
      </c>
      <c r="AG299" s="139"/>
      <c r="AH299" s="149" t="str">
        <f t="shared" si="36"/>
        <v/>
      </c>
      <c r="AI299" s="17"/>
      <c r="AJ299" s="17"/>
      <c r="AK299" s="18"/>
      <c r="AL299" s="44"/>
      <c r="AM299" s="45"/>
      <c r="AN299" s="19"/>
      <c r="AO299" s="54"/>
      <c r="AP299" s="121"/>
    </row>
    <row r="300" spans="1:42" ht="83.1" customHeight="1" x14ac:dyDescent="0.2">
      <c r="A300" s="152">
        <v>294</v>
      </c>
      <c r="B300" s="43"/>
      <c r="C300" s="43"/>
      <c r="D300" s="391" t="str">
        <f t="shared" si="31"/>
        <v/>
      </c>
      <c r="E300" s="148"/>
      <c r="F300" s="164"/>
      <c r="G300" s="54"/>
      <c r="H300" s="148"/>
      <c r="I300" s="54"/>
      <c r="J300" s="54"/>
      <c r="K300" s="164"/>
      <c r="L300" s="54"/>
      <c r="M300" s="54"/>
      <c r="N300" s="54"/>
      <c r="O300" s="59"/>
      <c r="P300" s="59"/>
      <c r="Q300" s="190"/>
      <c r="R300" s="54"/>
      <c r="S300" s="54"/>
      <c r="T300" s="123"/>
      <c r="U300" s="123"/>
      <c r="V300" s="123"/>
      <c r="W300" s="123"/>
      <c r="X300" s="123"/>
      <c r="Y300" s="149" t="str">
        <f t="shared" si="32"/>
        <v/>
      </c>
      <c r="Z300" s="150" t="str">
        <f t="shared" si="33"/>
        <v/>
      </c>
      <c r="AA300" s="151" t="str">
        <f t="shared" si="34"/>
        <v/>
      </c>
      <c r="AB300" s="54"/>
      <c r="AC300" s="54"/>
      <c r="AD300" s="54"/>
      <c r="AE300" s="139"/>
      <c r="AF300" s="149" t="str">
        <f t="shared" si="35"/>
        <v/>
      </c>
      <c r="AG300" s="139"/>
      <c r="AH300" s="149" t="str">
        <f t="shared" si="36"/>
        <v/>
      </c>
      <c r="AI300" s="17"/>
      <c r="AJ300" s="17"/>
      <c r="AK300" s="18"/>
      <c r="AL300" s="44"/>
      <c r="AM300" s="45"/>
      <c r="AN300" s="19"/>
      <c r="AO300" s="54"/>
      <c r="AP300" s="121"/>
    </row>
    <row r="301" spans="1:42" ht="83.1" customHeight="1" x14ac:dyDescent="0.2">
      <c r="A301" s="152">
        <v>295</v>
      </c>
      <c r="B301" s="43"/>
      <c r="C301" s="43"/>
      <c r="D301" s="391" t="str">
        <f t="shared" si="31"/>
        <v/>
      </c>
      <c r="E301" s="148"/>
      <c r="F301" s="164"/>
      <c r="G301" s="54"/>
      <c r="H301" s="148"/>
      <c r="I301" s="54"/>
      <c r="J301" s="54"/>
      <c r="K301" s="164"/>
      <c r="L301" s="54"/>
      <c r="M301" s="54"/>
      <c r="N301" s="54"/>
      <c r="O301" s="59"/>
      <c r="P301" s="59"/>
      <c r="Q301" s="190"/>
      <c r="R301" s="54"/>
      <c r="S301" s="54"/>
      <c r="T301" s="123"/>
      <c r="U301" s="123"/>
      <c r="V301" s="123"/>
      <c r="W301" s="123"/>
      <c r="X301" s="123"/>
      <c r="Y301" s="149" t="str">
        <f t="shared" si="32"/>
        <v/>
      </c>
      <c r="Z301" s="150" t="str">
        <f t="shared" si="33"/>
        <v/>
      </c>
      <c r="AA301" s="151" t="str">
        <f t="shared" si="34"/>
        <v/>
      </c>
      <c r="AB301" s="54"/>
      <c r="AC301" s="54"/>
      <c r="AD301" s="54"/>
      <c r="AE301" s="139"/>
      <c r="AF301" s="149" t="str">
        <f t="shared" si="35"/>
        <v/>
      </c>
      <c r="AG301" s="139"/>
      <c r="AH301" s="149" t="str">
        <f t="shared" si="36"/>
        <v/>
      </c>
      <c r="AI301" s="17"/>
      <c r="AJ301" s="17"/>
      <c r="AK301" s="18"/>
      <c r="AL301" s="44"/>
      <c r="AM301" s="45"/>
      <c r="AN301" s="19"/>
      <c r="AO301" s="54"/>
      <c r="AP301" s="121"/>
    </row>
    <row r="302" spans="1:42" ht="83.1" customHeight="1" x14ac:dyDescent="0.2">
      <c r="A302" s="152">
        <v>296</v>
      </c>
      <c r="B302" s="43"/>
      <c r="C302" s="43"/>
      <c r="D302" s="391" t="str">
        <f t="shared" si="31"/>
        <v/>
      </c>
      <c r="E302" s="148"/>
      <c r="F302" s="164"/>
      <c r="G302" s="54"/>
      <c r="H302" s="148"/>
      <c r="I302" s="54"/>
      <c r="J302" s="54"/>
      <c r="K302" s="164"/>
      <c r="L302" s="54"/>
      <c r="M302" s="54"/>
      <c r="N302" s="54"/>
      <c r="O302" s="59"/>
      <c r="P302" s="59"/>
      <c r="Q302" s="190"/>
      <c r="R302" s="54"/>
      <c r="S302" s="54"/>
      <c r="T302" s="123"/>
      <c r="U302" s="123"/>
      <c r="V302" s="123"/>
      <c r="W302" s="123"/>
      <c r="X302" s="123"/>
      <c r="Y302" s="149" t="str">
        <f t="shared" si="32"/>
        <v/>
      </c>
      <c r="Z302" s="150" t="str">
        <f t="shared" si="33"/>
        <v/>
      </c>
      <c r="AA302" s="151" t="str">
        <f t="shared" si="34"/>
        <v/>
      </c>
      <c r="AB302" s="54"/>
      <c r="AC302" s="54"/>
      <c r="AD302" s="54"/>
      <c r="AE302" s="139"/>
      <c r="AF302" s="149" t="str">
        <f t="shared" si="35"/>
        <v/>
      </c>
      <c r="AG302" s="139"/>
      <c r="AH302" s="149" t="str">
        <f t="shared" si="36"/>
        <v/>
      </c>
      <c r="AI302" s="17"/>
      <c r="AJ302" s="17"/>
      <c r="AK302" s="18"/>
      <c r="AL302" s="44"/>
      <c r="AM302" s="45"/>
      <c r="AN302" s="19"/>
      <c r="AO302" s="54"/>
      <c r="AP302" s="121"/>
    </row>
    <row r="303" spans="1:42" ht="83.1" customHeight="1" x14ac:dyDescent="0.2">
      <c r="A303" s="152">
        <v>297</v>
      </c>
      <c r="B303" s="43"/>
      <c r="C303" s="43"/>
      <c r="D303" s="391" t="str">
        <f t="shared" si="31"/>
        <v/>
      </c>
      <c r="E303" s="148"/>
      <c r="F303" s="164"/>
      <c r="G303" s="54"/>
      <c r="H303" s="148"/>
      <c r="I303" s="54"/>
      <c r="J303" s="54"/>
      <c r="K303" s="164"/>
      <c r="L303" s="54"/>
      <c r="M303" s="54"/>
      <c r="N303" s="54"/>
      <c r="O303" s="59"/>
      <c r="P303" s="59"/>
      <c r="Q303" s="190"/>
      <c r="R303" s="54"/>
      <c r="S303" s="54"/>
      <c r="T303" s="123"/>
      <c r="U303" s="123"/>
      <c r="V303" s="123"/>
      <c r="W303" s="123"/>
      <c r="X303" s="123"/>
      <c r="Y303" s="149" t="str">
        <f t="shared" si="32"/>
        <v/>
      </c>
      <c r="Z303" s="150" t="str">
        <f t="shared" si="33"/>
        <v/>
      </c>
      <c r="AA303" s="151" t="str">
        <f t="shared" si="34"/>
        <v/>
      </c>
      <c r="AB303" s="54"/>
      <c r="AC303" s="54"/>
      <c r="AD303" s="54"/>
      <c r="AE303" s="139"/>
      <c r="AF303" s="149" t="str">
        <f t="shared" si="35"/>
        <v/>
      </c>
      <c r="AG303" s="139"/>
      <c r="AH303" s="149" t="str">
        <f t="shared" si="36"/>
        <v/>
      </c>
      <c r="AI303" s="17"/>
      <c r="AJ303" s="17"/>
      <c r="AK303" s="18"/>
      <c r="AL303" s="44"/>
      <c r="AM303" s="45"/>
      <c r="AN303" s="19"/>
      <c r="AO303" s="54"/>
      <c r="AP303" s="121"/>
    </row>
    <row r="304" spans="1:42" ht="83.1" customHeight="1" x14ac:dyDescent="0.2">
      <c r="A304" s="152">
        <v>298</v>
      </c>
      <c r="B304" s="43"/>
      <c r="C304" s="43"/>
      <c r="D304" s="391" t="str">
        <f t="shared" si="31"/>
        <v/>
      </c>
      <c r="E304" s="148"/>
      <c r="F304" s="164"/>
      <c r="G304" s="54"/>
      <c r="H304" s="148"/>
      <c r="I304" s="54"/>
      <c r="J304" s="54"/>
      <c r="K304" s="164"/>
      <c r="L304" s="54"/>
      <c r="M304" s="54"/>
      <c r="N304" s="54"/>
      <c r="O304" s="59"/>
      <c r="P304" s="59"/>
      <c r="Q304" s="190"/>
      <c r="R304" s="54"/>
      <c r="S304" s="54"/>
      <c r="T304" s="123"/>
      <c r="U304" s="123"/>
      <c r="V304" s="123"/>
      <c r="W304" s="123"/>
      <c r="X304" s="123"/>
      <c r="Y304" s="149" t="str">
        <f t="shared" si="32"/>
        <v/>
      </c>
      <c r="Z304" s="150" t="str">
        <f t="shared" si="33"/>
        <v/>
      </c>
      <c r="AA304" s="151" t="str">
        <f t="shared" si="34"/>
        <v/>
      </c>
      <c r="AB304" s="54"/>
      <c r="AC304" s="54"/>
      <c r="AD304" s="54"/>
      <c r="AE304" s="139"/>
      <c r="AF304" s="149" t="str">
        <f t="shared" si="35"/>
        <v/>
      </c>
      <c r="AG304" s="139"/>
      <c r="AH304" s="149" t="str">
        <f t="shared" si="36"/>
        <v/>
      </c>
      <c r="AI304" s="17"/>
      <c r="AJ304" s="17"/>
      <c r="AK304" s="18"/>
      <c r="AL304" s="44"/>
      <c r="AM304" s="45"/>
      <c r="AN304" s="19"/>
      <c r="AO304" s="54"/>
      <c r="AP304" s="121"/>
    </row>
    <row r="305" spans="1:42" ht="83.1" customHeight="1" x14ac:dyDescent="0.2">
      <c r="A305" s="152">
        <v>299</v>
      </c>
      <c r="B305" s="43"/>
      <c r="C305" s="43"/>
      <c r="D305" s="391" t="str">
        <f t="shared" si="31"/>
        <v/>
      </c>
      <c r="E305" s="148"/>
      <c r="F305" s="164"/>
      <c r="G305" s="54"/>
      <c r="H305" s="148"/>
      <c r="I305" s="54"/>
      <c r="J305" s="54"/>
      <c r="K305" s="164"/>
      <c r="L305" s="54"/>
      <c r="M305" s="54"/>
      <c r="N305" s="54"/>
      <c r="O305" s="59"/>
      <c r="P305" s="59"/>
      <c r="Q305" s="190"/>
      <c r="R305" s="54"/>
      <c r="S305" s="54"/>
      <c r="T305" s="123"/>
      <c r="U305" s="123"/>
      <c r="V305" s="123"/>
      <c r="W305" s="123"/>
      <c r="X305" s="123"/>
      <c r="Y305" s="149" t="str">
        <f t="shared" si="32"/>
        <v/>
      </c>
      <c r="Z305" s="150" t="str">
        <f t="shared" si="33"/>
        <v/>
      </c>
      <c r="AA305" s="151" t="str">
        <f t="shared" si="34"/>
        <v/>
      </c>
      <c r="AB305" s="54"/>
      <c r="AC305" s="54"/>
      <c r="AD305" s="54"/>
      <c r="AE305" s="139"/>
      <c r="AF305" s="149" t="str">
        <f t="shared" si="35"/>
        <v/>
      </c>
      <c r="AG305" s="139"/>
      <c r="AH305" s="149" t="str">
        <f t="shared" si="36"/>
        <v/>
      </c>
      <c r="AI305" s="17"/>
      <c r="AJ305" s="17"/>
      <c r="AK305" s="18"/>
      <c r="AL305" s="44"/>
      <c r="AM305" s="45"/>
      <c r="AN305" s="19"/>
      <c r="AO305" s="54"/>
      <c r="AP305" s="121"/>
    </row>
    <row r="306" spans="1:42" ht="83.1" customHeight="1" x14ac:dyDescent="0.2">
      <c r="A306" s="152">
        <v>300</v>
      </c>
      <c r="B306" s="43"/>
      <c r="C306" s="43"/>
      <c r="D306" s="391" t="str">
        <f t="shared" si="31"/>
        <v/>
      </c>
      <c r="E306" s="148"/>
      <c r="F306" s="164"/>
      <c r="G306" s="54"/>
      <c r="H306" s="148"/>
      <c r="I306" s="54"/>
      <c r="J306" s="54"/>
      <c r="K306" s="164"/>
      <c r="L306" s="54"/>
      <c r="M306" s="54"/>
      <c r="N306" s="54"/>
      <c r="O306" s="59"/>
      <c r="P306" s="59"/>
      <c r="Q306" s="190"/>
      <c r="R306" s="54"/>
      <c r="S306" s="54"/>
      <c r="T306" s="123"/>
      <c r="U306" s="123"/>
      <c r="V306" s="123"/>
      <c r="W306" s="123"/>
      <c r="X306" s="123"/>
      <c r="Y306" s="149" t="str">
        <f t="shared" si="32"/>
        <v/>
      </c>
      <c r="Z306" s="150" t="str">
        <f t="shared" si="33"/>
        <v/>
      </c>
      <c r="AA306" s="151" t="str">
        <f t="shared" si="34"/>
        <v/>
      </c>
      <c r="AB306" s="54"/>
      <c r="AC306" s="54"/>
      <c r="AD306" s="54"/>
      <c r="AE306" s="139"/>
      <c r="AF306" s="149" t="str">
        <f t="shared" si="35"/>
        <v/>
      </c>
      <c r="AG306" s="139"/>
      <c r="AH306" s="149" t="str">
        <f t="shared" si="36"/>
        <v/>
      </c>
      <c r="AI306" s="17"/>
      <c r="AJ306" s="17"/>
      <c r="AK306" s="18"/>
      <c r="AL306" s="44"/>
      <c r="AM306" s="45"/>
      <c r="AN306" s="19"/>
      <c r="AO306" s="54"/>
      <c r="AP306" s="121"/>
    </row>
    <row r="307" spans="1:42" ht="83.1" customHeight="1" x14ac:dyDescent="0.2">
      <c r="A307" s="152">
        <v>301</v>
      </c>
      <c r="B307" s="43"/>
      <c r="C307" s="43"/>
      <c r="D307" s="391" t="str">
        <f t="shared" si="31"/>
        <v/>
      </c>
      <c r="E307" s="148"/>
      <c r="F307" s="164"/>
      <c r="G307" s="54"/>
      <c r="H307" s="148"/>
      <c r="I307" s="54"/>
      <c r="J307" s="54"/>
      <c r="K307" s="164"/>
      <c r="L307" s="54"/>
      <c r="M307" s="54"/>
      <c r="N307" s="54"/>
      <c r="O307" s="59"/>
      <c r="P307" s="59"/>
      <c r="Q307" s="190"/>
      <c r="R307" s="54"/>
      <c r="S307" s="54"/>
      <c r="T307" s="123"/>
      <c r="U307" s="123"/>
      <c r="V307" s="123"/>
      <c r="W307" s="123"/>
      <c r="X307" s="123"/>
      <c r="Y307" s="149" t="str">
        <f t="shared" si="32"/>
        <v/>
      </c>
      <c r="Z307" s="150" t="str">
        <f t="shared" si="33"/>
        <v/>
      </c>
      <c r="AA307" s="151" t="str">
        <f t="shared" si="34"/>
        <v/>
      </c>
      <c r="AB307" s="54"/>
      <c r="AC307" s="54"/>
      <c r="AD307" s="54"/>
      <c r="AE307" s="139"/>
      <c r="AF307" s="149" t="str">
        <f t="shared" si="35"/>
        <v/>
      </c>
      <c r="AG307" s="139"/>
      <c r="AH307" s="149" t="str">
        <f t="shared" si="36"/>
        <v/>
      </c>
      <c r="AI307" s="17"/>
      <c r="AJ307" s="17"/>
      <c r="AK307" s="18"/>
      <c r="AL307" s="44"/>
      <c r="AM307" s="45"/>
      <c r="AN307" s="19"/>
      <c r="AO307" s="54"/>
      <c r="AP307" s="121"/>
    </row>
    <row r="308" spans="1:42" ht="83.1" customHeight="1" x14ac:dyDescent="0.2">
      <c r="A308" s="152">
        <v>302</v>
      </c>
      <c r="B308" s="43"/>
      <c r="C308" s="43"/>
      <c r="D308" s="391" t="str">
        <f t="shared" si="31"/>
        <v/>
      </c>
      <c r="E308" s="148"/>
      <c r="F308" s="164"/>
      <c r="G308" s="54"/>
      <c r="H308" s="148"/>
      <c r="I308" s="54"/>
      <c r="J308" s="54"/>
      <c r="K308" s="164"/>
      <c r="L308" s="54"/>
      <c r="M308" s="54"/>
      <c r="N308" s="54"/>
      <c r="O308" s="59"/>
      <c r="P308" s="59"/>
      <c r="Q308" s="190"/>
      <c r="R308" s="54"/>
      <c r="S308" s="54"/>
      <c r="T308" s="123"/>
      <c r="U308" s="123"/>
      <c r="V308" s="123"/>
      <c r="W308" s="123"/>
      <c r="X308" s="123"/>
      <c r="Y308" s="149" t="str">
        <f t="shared" si="32"/>
        <v/>
      </c>
      <c r="Z308" s="150" t="str">
        <f t="shared" si="33"/>
        <v/>
      </c>
      <c r="AA308" s="151" t="str">
        <f t="shared" si="34"/>
        <v/>
      </c>
      <c r="AB308" s="54"/>
      <c r="AC308" s="54"/>
      <c r="AD308" s="54"/>
      <c r="AE308" s="139"/>
      <c r="AF308" s="149" t="str">
        <f t="shared" si="35"/>
        <v/>
      </c>
      <c r="AG308" s="139"/>
      <c r="AH308" s="149" t="str">
        <f t="shared" si="36"/>
        <v/>
      </c>
      <c r="AI308" s="17"/>
      <c r="AJ308" s="17"/>
      <c r="AK308" s="18"/>
      <c r="AL308" s="44"/>
      <c r="AM308" s="45"/>
      <c r="AN308" s="19"/>
      <c r="AO308" s="54"/>
      <c r="AP308" s="121"/>
    </row>
    <row r="309" spans="1:42" ht="83.1" customHeight="1" x14ac:dyDescent="0.2">
      <c r="A309" s="152">
        <v>303</v>
      </c>
      <c r="B309" s="43"/>
      <c r="C309" s="43"/>
      <c r="D309" s="391" t="str">
        <f t="shared" si="31"/>
        <v/>
      </c>
      <c r="E309" s="148"/>
      <c r="F309" s="164"/>
      <c r="G309" s="54"/>
      <c r="H309" s="148"/>
      <c r="I309" s="54"/>
      <c r="J309" s="54"/>
      <c r="K309" s="164"/>
      <c r="L309" s="54"/>
      <c r="M309" s="54"/>
      <c r="N309" s="54"/>
      <c r="O309" s="59"/>
      <c r="P309" s="59"/>
      <c r="Q309" s="190"/>
      <c r="R309" s="54"/>
      <c r="S309" s="54"/>
      <c r="T309" s="123"/>
      <c r="U309" s="123"/>
      <c r="V309" s="123"/>
      <c r="W309" s="123"/>
      <c r="X309" s="123"/>
      <c r="Y309" s="149" t="str">
        <f t="shared" si="32"/>
        <v/>
      </c>
      <c r="Z309" s="150" t="str">
        <f t="shared" si="33"/>
        <v/>
      </c>
      <c r="AA309" s="151" t="str">
        <f t="shared" si="34"/>
        <v/>
      </c>
      <c r="AB309" s="54"/>
      <c r="AC309" s="54"/>
      <c r="AD309" s="54"/>
      <c r="AE309" s="139"/>
      <c r="AF309" s="149" t="str">
        <f t="shared" si="35"/>
        <v/>
      </c>
      <c r="AG309" s="139"/>
      <c r="AH309" s="149" t="str">
        <f t="shared" si="36"/>
        <v/>
      </c>
      <c r="AI309" s="17"/>
      <c r="AJ309" s="17"/>
      <c r="AK309" s="18"/>
      <c r="AL309" s="44"/>
      <c r="AM309" s="45"/>
      <c r="AN309" s="19"/>
      <c r="AO309" s="54"/>
      <c r="AP309" s="121"/>
    </row>
    <row r="310" spans="1:42" ht="83.1" customHeight="1" x14ac:dyDescent="0.2">
      <c r="A310" s="152">
        <v>304</v>
      </c>
      <c r="B310" s="43"/>
      <c r="C310" s="43"/>
      <c r="D310" s="391" t="str">
        <f t="shared" si="31"/>
        <v/>
      </c>
      <c r="E310" s="148"/>
      <c r="F310" s="164"/>
      <c r="G310" s="54"/>
      <c r="H310" s="148"/>
      <c r="I310" s="54"/>
      <c r="J310" s="54"/>
      <c r="K310" s="164"/>
      <c r="L310" s="54"/>
      <c r="M310" s="54"/>
      <c r="N310" s="54"/>
      <c r="O310" s="59"/>
      <c r="P310" s="59"/>
      <c r="Q310" s="190"/>
      <c r="R310" s="54"/>
      <c r="S310" s="54"/>
      <c r="T310" s="123"/>
      <c r="U310" s="123"/>
      <c r="V310" s="123"/>
      <c r="W310" s="123"/>
      <c r="X310" s="123"/>
      <c r="Y310" s="149" t="str">
        <f t="shared" si="32"/>
        <v/>
      </c>
      <c r="Z310" s="150" t="str">
        <f t="shared" si="33"/>
        <v/>
      </c>
      <c r="AA310" s="151" t="str">
        <f t="shared" si="34"/>
        <v/>
      </c>
      <c r="AB310" s="54"/>
      <c r="AC310" s="54"/>
      <c r="AD310" s="54"/>
      <c r="AE310" s="139"/>
      <c r="AF310" s="149" t="str">
        <f t="shared" si="35"/>
        <v/>
      </c>
      <c r="AG310" s="139"/>
      <c r="AH310" s="149" t="str">
        <f t="shared" si="36"/>
        <v/>
      </c>
      <c r="AI310" s="17"/>
      <c r="AJ310" s="17"/>
      <c r="AK310" s="18"/>
      <c r="AL310" s="44"/>
      <c r="AM310" s="45"/>
      <c r="AN310" s="19"/>
      <c r="AO310" s="54"/>
      <c r="AP310" s="121"/>
    </row>
    <row r="311" spans="1:42" ht="83.1" customHeight="1" x14ac:dyDescent="0.2">
      <c r="A311" s="152">
        <v>305</v>
      </c>
      <c r="B311" s="43"/>
      <c r="C311" s="43"/>
      <c r="D311" s="391" t="str">
        <f t="shared" si="31"/>
        <v/>
      </c>
      <c r="E311" s="148"/>
      <c r="F311" s="164"/>
      <c r="G311" s="54"/>
      <c r="H311" s="148"/>
      <c r="I311" s="54"/>
      <c r="J311" s="54"/>
      <c r="K311" s="164"/>
      <c r="L311" s="54"/>
      <c r="M311" s="54"/>
      <c r="N311" s="54"/>
      <c r="O311" s="59"/>
      <c r="P311" s="59"/>
      <c r="Q311" s="190"/>
      <c r="R311" s="54"/>
      <c r="S311" s="54"/>
      <c r="T311" s="123"/>
      <c r="U311" s="123"/>
      <c r="V311" s="123"/>
      <c r="W311" s="123"/>
      <c r="X311" s="123"/>
      <c r="Y311" s="149" t="str">
        <f t="shared" si="32"/>
        <v/>
      </c>
      <c r="Z311" s="150" t="str">
        <f t="shared" si="33"/>
        <v/>
      </c>
      <c r="AA311" s="151" t="str">
        <f t="shared" si="34"/>
        <v/>
      </c>
      <c r="AB311" s="54"/>
      <c r="AC311" s="54"/>
      <c r="AD311" s="54"/>
      <c r="AE311" s="139"/>
      <c r="AF311" s="149" t="str">
        <f t="shared" si="35"/>
        <v/>
      </c>
      <c r="AG311" s="139"/>
      <c r="AH311" s="149" t="str">
        <f t="shared" si="36"/>
        <v/>
      </c>
      <c r="AI311" s="17"/>
      <c r="AJ311" s="17"/>
      <c r="AK311" s="18"/>
      <c r="AL311" s="44"/>
      <c r="AM311" s="45"/>
      <c r="AN311" s="19"/>
      <c r="AO311" s="54"/>
      <c r="AP311" s="121"/>
    </row>
    <row r="312" spans="1:42" ht="83.1" customHeight="1" x14ac:dyDescent="0.2">
      <c r="A312" s="152">
        <v>306</v>
      </c>
      <c r="B312" s="43"/>
      <c r="C312" s="43"/>
      <c r="D312" s="391" t="str">
        <f t="shared" si="31"/>
        <v/>
      </c>
      <c r="E312" s="148"/>
      <c r="F312" s="164"/>
      <c r="G312" s="54"/>
      <c r="H312" s="148"/>
      <c r="I312" s="54"/>
      <c r="J312" s="54"/>
      <c r="K312" s="164"/>
      <c r="L312" s="54"/>
      <c r="M312" s="54"/>
      <c r="N312" s="54"/>
      <c r="O312" s="59"/>
      <c r="P312" s="59"/>
      <c r="Q312" s="190"/>
      <c r="R312" s="54"/>
      <c r="S312" s="54"/>
      <c r="T312" s="123"/>
      <c r="U312" s="123"/>
      <c r="V312" s="123"/>
      <c r="W312" s="123"/>
      <c r="X312" s="123"/>
      <c r="Y312" s="149" t="str">
        <f t="shared" si="32"/>
        <v/>
      </c>
      <c r="Z312" s="150" t="str">
        <f t="shared" si="33"/>
        <v/>
      </c>
      <c r="AA312" s="151" t="str">
        <f t="shared" si="34"/>
        <v/>
      </c>
      <c r="AB312" s="54"/>
      <c r="AC312" s="54"/>
      <c r="AD312" s="54"/>
      <c r="AE312" s="139"/>
      <c r="AF312" s="149" t="str">
        <f t="shared" si="35"/>
        <v/>
      </c>
      <c r="AG312" s="139"/>
      <c r="AH312" s="149" t="str">
        <f t="shared" si="36"/>
        <v/>
      </c>
      <c r="AI312" s="17"/>
      <c r="AJ312" s="17"/>
      <c r="AK312" s="18"/>
      <c r="AL312" s="44"/>
      <c r="AM312" s="45"/>
      <c r="AN312" s="19"/>
      <c r="AO312" s="54"/>
      <c r="AP312" s="121"/>
    </row>
    <row r="313" spans="1:42" ht="83.1" customHeight="1" x14ac:dyDescent="0.2">
      <c r="A313" s="152">
        <v>307</v>
      </c>
      <c r="B313" s="43"/>
      <c r="C313" s="43"/>
      <c r="D313" s="391" t="str">
        <f t="shared" si="31"/>
        <v/>
      </c>
      <c r="E313" s="148"/>
      <c r="F313" s="164"/>
      <c r="G313" s="54"/>
      <c r="H313" s="148"/>
      <c r="I313" s="54"/>
      <c r="J313" s="54"/>
      <c r="K313" s="164"/>
      <c r="L313" s="54"/>
      <c r="M313" s="54"/>
      <c r="N313" s="54"/>
      <c r="O313" s="59"/>
      <c r="P313" s="59"/>
      <c r="Q313" s="190"/>
      <c r="R313" s="54"/>
      <c r="S313" s="54"/>
      <c r="T313" s="123"/>
      <c r="U313" s="123"/>
      <c r="V313" s="123"/>
      <c r="W313" s="123"/>
      <c r="X313" s="123"/>
      <c r="Y313" s="149" t="str">
        <f t="shared" si="32"/>
        <v/>
      </c>
      <c r="Z313" s="150" t="str">
        <f t="shared" si="33"/>
        <v/>
      </c>
      <c r="AA313" s="151" t="str">
        <f t="shared" si="34"/>
        <v/>
      </c>
      <c r="AB313" s="54"/>
      <c r="AC313" s="54"/>
      <c r="AD313" s="54"/>
      <c r="AE313" s="139"/>
      <c r="AF313" s="149" t="str">
        <f t="shared" si="35"/>
        <v/>
      </c>
      <c r="AG313" s="139"/>
      <c r="AH313" s="149" t="str">
        <f t="shared" si="36"/>
        <v/>
      </c>
      <c r="AI313" s="17"/>
      <c r="AJ313" s="17"/>
      <c r="AK313" s="18"/>
      <c r="AL313" s="44"/>
      <c r="AM313" s="45"/>
      <c r="AN313" s="19"/>
      <c r="AO313" s="54"/>
      <c r="AP313" s="121"/>
    </row>
    <row r="314" spans="1:42" ht="83.1" customHeight="1" x14ac:dyDescent="0.2">
      <c r="A314" s="152">
        <v>308</v>
      </c>
      <c r="B314" s="43"/>
      <c r="C314" s="43"/>
      <c r="D314" s="391" t="str">
        <f t="shared" si="31"/>
        <v/>
      </c>
      <c r="E314" s="148"/>
      <c r="F314" s="164"/>
      <c r="G314" s="54"/>
      <c r="H314" s="148"/>
      <c r="I314" s="54"/>
      <c r="J314" s="54"/>
      <c r="K314" s="164"/>
      <c r="L314" s="54"/>
      <c r="M314" s="54"/>
      <c r="N314" s="54"/>
      <c r="O314" s="59"/>
      <c r="P314" s="59"/>
      <c r="Q314" s="190"/>
      <c r="R314" s="54"/>
      <c r="S314" s="54"/>
      <c r="T314" s="123"/>
      <c r="U314" s="123"/>
      <c r="V314" s="123"/>
      <c r="W314" s="123"/>
      <c r="X314" s="123"/>
      <c r="Y314" s="149" t="str">
        <f t="shared" si="32"/>
        <v/>
      </c>
      <c r="Z314" s="150" t="str">
        <f t="shared" si="33"/>
        <v/>
      </c>
      <c r="AA314" s="151" t="str">
        <f t="shared" si="34"/>
        <v/>
      </c>
      <c r="AB314" s="54"/>
      <c r="AC314" s="54"/>
      <c r="AD314" s="54"/>
      <c r="AE314" s="139"/>
      <c r="AF314" s="149" t="str">
        <f t="shared" si="35"/>
        <v/>
      </c>
      <c r="AG314" s="139"/>
      <c r="AH314" s="149" t="str">
        <f t="shared" si="36"/>
        <v/>
      </c>
      <c r="AI314" s="17"/>
      <c r="AJ314" s="17"/>
      <c r="AK314" s="18"/>
      <c r="AL314" s="44"/>
      <c r="AM314" s="45"/>
      <c r="AN314" s="19"/>
      <c r="AO314" s="54"/>
      <c r="AP314" s="121"/>
    </row>
    <row r="315" spans="1:42" ht="83.1" customHeight="1" x14ac:dyDescent="0.2">
      <c r="A315" s="152">
        <v>309</v>
      </c>
      <c r="B315" s="43"/>
      <c r="C315" s="43"/>
      <c r="D315" s="391" t="str">
        <f t="shared" si="31"/>
        <v/>
      </c>
      <c r="E315" s="148"/>
      <c r="F315" s="164"/>
      <c r="G315" s="54"/>
      <c r="H315" s="148"/>
      <c r="I315" s="54"/>
      <c r="J315" s="54"/>
      <c r="K315" s="164"/>
      <c r="L315" s="54"/>
      <c r="M315" s="54"/>
      <c r="N315" s="54"/>
      <c r="O315" s="59"/>
      <c r="P315" s="59"/>
      <c r="Q315" s="190"/>
      <c r="R315" s="54"/>
      <c r="S315" s="54"/>
      <c r="T315" s="123"/>
      <c r="U315" s="123"/>
      <c r="V315" s="123"/>
      <c r="W315" s="123"/>
      <c r="X315" s="123"/>
      <c r="Y315" s="149" t="str">
        <f t="shared" si="32"/>
        <v/>
      </c>
      <c r="Z315" s="150" t="str">
        <f t="shared" si="33"/>
        <v/>
      </c>
      <c r="AA315" s="151" t="str">
        <f t="shared" si="34"/>
        <v/>
      </c>
      <c r="AB315" s="54"/>
      <c r="AC315" s="54"/>
      <c r="AD315" s="54"/>
      <c r="AE315" s="139"/>
      <c r="AF315" s="149" t="str">
        <f t="shared" si="35"/>
        <v/>
      </c>
      <c r="AG315" s="139"/>
      <c r="AH315" s="149" t="str">
        <f t="shared" si="36"/>
        <v/>
      </c>
      <c r="AI315" s="17"/>
      <c r="AJ315" s="17"/>
      <c r="AK315" s="18"/>
      <c r="AL315" s="44"/>
      <c r="AM315" s="45"/>
      <c r="AN315" s="19"/>
      <c r="AO315" s="54"/>
      <c r="AP315" s="121"/>
    </row>
    <row r="316" spans="1:42" ht="83.1" customHeight="1" x14ac:dyDescent="0.2">
      <c r="A316" s="152">
        <v>310</v>
      </c>
      <c r="B316" s="43"/>
      <c r="C316" s="43"/>
      <c r="D316" s="391" t="str">
        <f t="shared" si="31"/>
        <v/>
      </c>
      <c r="E316" s="148"/>
      <c r="F316" s="164"/>
      <c r="G316" s="54"/>
      <c r="H316" s="148"/>
      <c r="I316" s="54"/>
      <c r="J316" s="54"/>
      <c r="K316" s="164"/>
      <c r="L316" s="54"/>
      <c r="M316" s="54"/>
      <c r="N316" s="54"/>
      <c r="O316" s="59"/>
      <c r="P316" s="59"/>
      <c r="Q316" s="190"/>
      <c r="R316" s="54"/>
      <c r="S316" s="54"/>
      <c r="T316" s="123"/>
      <c r="U316" s="123"/>
      <c r="V316" s="123"/>
      <c r="W316" s="123"/>
      <c r="X316" s="123"/>
      <c r="Y316" s="149" t="str">
        <f t="shared" si="32"/>
        <v/>
      </c>
      <c r="Z316" s="150" t="str">
        <f t="shared" si="33"/>
        <v/>
      </c>
      <c r="AA316" s="151" t="str">
        <f t="shared" si="34"/>
        <v/>
      </c>
      <c r="AB316" s="54"/>
      <c r="AC316" s="54"/>
      <c r="AD316" s="54"/>
      <c r="AE316" s="139"/>
      <c r="AF316" s="149" t="str">
        <f t="shared" si="35"/>
        <v/>
      </c>
      <c r="AG316" s="139"/>
      <c r="AH316" s="149" t="str">
        <f t="shared" si="36"/>
        <v/>
      </c>
      <c r="AI316" s="17"/>
      <c r="AJ316" s="17"/>
      <c r="AK316" s="18"/>
      <c r="AL316" s="44"/>
      <c r="AM316" s="45"/>
      <c r="AN316" s="19"/>
      <c r="AO316" s="54"/>
      <c r="AP316" s="121"/>
    </row>
    <row r="317" spans="1:42" ht="83.1" customHeight="1" x14ac:dyDescent="0.2">
      <c r="A317" s="152">
        <v>311</v>
      </c>
      <c r="B317" s="43"/>
      <c r="C317" s="43"/>
      <c r="D317" s="391" t="str">
        <f t="shared" si="31"/>
        <v/>
      </c>
      <c r="E317" s="148"/>
      <c r="F317" s="164"/>
      <c r="G317" s="54"/>
      <c r="H317" s="148"/>
      <c r="I317" s="54"/>
      <c r="J317" s="54"/>
      <c r="K317" s="164"/>
      <c r="L317" s="54"/>
      <c r="M317" s="54"/>
      <c r="N317" s="54"/>
      <c r="O317" s="59"/>
      <c r="P317" s="59"/>
      <c r="Q317" s="190"/>
      <c r="R317" s="54"/>
      <c r="S317" s="54"/>
      <c r="T317" s="123"/>
      <c r="U317" s="123"/>
      <c r="V317" s="123"/>
      <c r="W317" s="123"/>
      <c r="X317" s="123"/>
      <c r="Y317" s="149" t="str">
        <f t="shared" si="32"/>
        <v/>
      </c>
      <c r="Z317" s="150" t="str">
        <f t="shared" si="33"/>
        <v/>
      </c>
      <c r="AA317" s="151" t="str">
        <f t="shared" si="34"/>
        <v/>
      </c>
      <c r="AB317" s="54"/>
      <c r="AC317" s="54"/>
      <c r="AD317" s="54"/>
      <c r="AE317" s="139"/>
      <c r="AF317" s="149" t="str">
        <f t="shared" si="35"/>
        <v/>
      </c>
      <c r="AG317" s="139"/>
      <c r="AH317" s="149" t="str">
        <f t="shared" si="36"/>
        <v/>
      </c>
      <c r="AI317" s="17"/>
      <c r="AJ317" s="17"/>
      <c r="AK317" s="18"/>
      <c r="AL317" s="44"/>
      <c r="AM317" s="45"/>
      <c r="AN317" s="19"/>
      <c r="AO317" s="54"/>
      <c r="AP317" s="121"/>
    </row>
    <row r="318" spans="1:42" ht="83.1" customHeight="1" x14ac:dyDescent="0.2">
      <c r="A318" s="152">
        <v>312</v>
      </c>
      <c r="B318" s="43"/>
      <c r="C318" s="43"/>
      <c r="D318" s="391" t="str">
        <f t="shared" si="31"/>
        <v/>
      </c>
      <c r="E318" s="148"/>
      <c r="F318" s="164"/>
      <c r="G318" s="54"/>
      <c r="H318" s="148"/>
      <c r="I318" s="54"/>
      <c r="J318" s="54"/>
      <c r="K318" s="164"/>
      <c r="L318" s="54"/>
      <c r="M318" s="54"/>
      <c r="N318" s="54"/>
      <c r="O318" s="59"/>
      <c r="P318" s="59"/>
      <c r="Q318" s="190"/>
      <c r="R318" s="54"/>
      <c r="S318" s="54"/>
      <c r="T318" s="123"/>
      <c r="U318" s="123"/>
      <c r="V318" s="123"/>
      <c r="W318" s="123"/>
      <c r="X318" s="123"/>
      <c r="Y318" s="149" t="str">
        <f t="shared" si="32"/>
        <v/>
      </c>
      <c r="Z318" s="150" t="str">
        <f t="shared" si="33"/>
        <v/>
      </c>
      <c r="AA318" s="151" t="str">
        <f t="shared" si="34"/>
        <v/>
      </c>
      <c r="AB318" s="54"/>
      <c r="AC318" s="54"/>
      <c r="AD318" s="54"/>
      <c r="AE318" s="139"/>
      <c r="AF318" s="149" t="str">
        <f t="shared" si="35"/>
        <v/>
      </c>
      <c r="AG318" s="139"/>
      <c r="AH318" s="149" t="str">
        <f t="shared" si="36"/>
        <v/>
      </c>
      <c r="AI318" s="17"/>
      <c r="AJ318" s="17"/>
      <c r="AK318" s="18"/>
      <c r="AL318" s="44"/>
      <c r="AM318" s="45"/>
      <c r="AN318" s="19"/>
      <c r="AO318" s="54"/>
      <c r="AP318" s="121"/>
    </row>
    <row r="319" spans="1:42" ht="83.1" customHeight="1" x14ac:dyDescent="0.2">
      <c r="A319" s="152">
        <v>313</v>
      </c>
      <c r="B319" s="43"/>
      <c r="C319" s="43"/>
      <c r="D319" s="391" t="str">
        <f t="shared" si="31"/>
        <v/>
      </c>
      <c r="E319" s="148"/>
      <c r="F319" s="164"/>
      <c r="G319" s="54"/>
      <c r="H319" s="148"/>
      <c r="I319" s="54"/>
      <c r="J319" s="54"/>
      <c r="K319" s="164"/>
      <c r="L319" s="54"/>
      <c r="M319" s="54"/>
      <c r="N319" s="54"/>
      <c r="O319" s="59"/>
      <c r="P319" s="59"/>
      <c r="Q319" s="190"/>
      <c r="R319" s="54"/>
      <c r="S319" s="54"/>
      <c r="T319" s="123"/>
      <c r="U319" s="123"/>
      <c r="V319" s="123"/>
      <c r="W319" s="123"/>
      <c r="X319" s="123"/>
      <c r="Y319" s="149" t="str">
        <f t="shared" si="32"/>
        <v/>
      </c>
      <c r="Z319" s="150" t="str">
        <f t="shared" si="33"/>
        <v/>
      </c>
      <c r="AA319" s="151" t="str">
        <f t="shared" si="34"/>
        <v/>
      </c>
      <c r="AB319" s="54"/>
      <c r="AC319" s="54"/>
      <c r="AD319" s="54"/>
      <c r="AE319" s="139"/>
      <c r="AF319" s="149" t="str">
        <f t="shared" si="35"/>
        <v/>
      </c>
      <c r="AG319" s="139"/>
      <c r="AH319" s="149" t="str">
        <f t="shared" si="36"/>
        <v/>
      </c>
      <c r="AI319" s="17"/>
      <c r="AJ319" s="17"/>
      <c r="AK319" s="18"/>
      <c r="AL319" s="44"/>
      <c r="AM319" s="45"/>
      <c r="AN319" s="19"/>
      <c r="AO319" s="54"/>
      <c r="AP319" s="121"/>
    </row>
    <row r="320" spans="1:42" ht="83.1" customHeight="1" x14ac:dyDescent="0.2">
      <c r="A320" s="152">
        <v>314</v>
      </c>
      <c r="B320" s="43"/>
      <c r="C320" s="43"/>
      <c r="D320" s="391" t="str">
        <f t="shared" si="31"/>
        <v/>
      </c>
      <c r="E320" s="148"/>
      <c r="F320" s="164"/>
      <c r="G320" s="54"/>
      <c r="H320" s="148"/>
      <c r="I320" s="54"/>
      <c r="J320" s="54"/>
      <c r="K320" s="164"/>
      <c r="L320" s="54"/>
      <c r="M320" s="54"/>
      <c r="N320" s="54"/>
      <c r="O320" s="59"/>
      <c r="P320" s="59"/>
      <c r="Q320" s="190"/>
      <c r="R320" s="54"/>
      <c r="S320" s="54"/>
      <c r="T320" s="123"/>
      <c r="U320" s="123"/>
      <c r="V320" s="123"/>
      <c r="W320" s="123"/>
      <c r="X320" s="123"/>
      <c r="Y320" s="149" t="str">
        <f t="shared" si="32"/>
        <v/>
      </c>
      <c r="Z320" s="150" t="str">
        <f t="shared" si="33"/>
        <v/>
      </c>
      <c r="AA320" s="151" t="str">
        <f t="shared" si="34"/>
        <v/>
      </c>
      <c r="AB320" s="54"/>
      <c r="AC320" s="54"/>
      <c r="AD320" s="54"/>
      <c r="AE320" s="139"/>
      <c r="AF320" s="149" t="str">
        <f t="shared" si="35"/>
        <v/>
      </c>
      <c r="AG320" s="139"/>
      <c r="AH320" s="149" t="str">
        <f t="shared" si="36"/>
        <v/>
      </c>
      <c r="AI320" s="17"/>
      <c r="AJ320" s="17"/>
      <c r="AK320" s="18"/>
      <c r="AL320" s="44"/>
      <c r="AM320" s="45"/>
      <c r="AN320" s="19"/>
      <c r="AO320" s="54"/>
      <c r="AP320" s="121"/>
    </row>
    <row r="321" spans="1:42" ht="83.1" customHeight="1" x14ac:dyDescent="0.2">
      <c r="A321" s="152">
        <v>315</v>
      </c>
      <c r="B321" s="43"/>
      <c r="C321" s="43"/>
      <c r="D321" s="391" t="str">
        <f t="shared" si="31"/>
        <v/>
      </c>
      <c r="E321" s="148"/>
      <c r="F321" s="164"/>
      <c r="G321" s="54"/>
      <c r="H321" s="148"/>
      <c r="I321" s="54"/>
      <c r="J321" s="54"/>
      <c r="K321" s="164"/>
      <c r="L321" s="54"/>
      <c r="M321" s="54"/>
      <c r="N321" s="54"/>
      <c r="O321" s="59"/>
      <c r="P321" s="59"/>
      <c r="Q321" s="190"/>
      <c r="R321" s="54"/>
      <c r="S321" s="54"/>
      <c r="T321" s="123"/>
      <c r="U321" s="123"/>
      <c r="V321" s="123"/>
      <c r="W321" s="123"/>
      <c r="X321" s="123"/>
      <c r="Y321" s="149" t="str">
        <f t="shared" si="32"/>
        <v/>
      </c>
      <c r="Z321" s="150" t="str">
        <f t="shared" si="33"/>
        <v/>
      </c>
      <c r="AA321" s="151" t="str">
        <f t="shared" si="34"/>
        <v/>
      </c>
      <c r="AB321" s="54"/>
      <c r="AC321" s="54"/>
      <c r="AD321" s="54"/>
      <c r="AE321" s="139"/>
      <c r="AF321" s="149" t="str">
        <f t="shared" si="35"/>
        <v/>
      </c>
      <c r="AG321" s="139"/>
      <c r="AH321" s="149" t="str">
        <f t="shared" si="36"/>
        <v/>
      </c>
      <c r="AI321" s="17"/>
      <c r="AJ321" s="17"/>
      <c r="AK321" s="18"/>
      <c r="AL321" s="44"/>
      <c r="AM321" s="45"/>
      <c r="AN321" s="19"/>
      <c r="AO321" s="54"/>
      <c r="AP321" s="121"/>
    </row>
    <row r="322" spans="1:42" ht="83.1" customHeight="1" x14ac:dyDescent="0.2">
      <c r="A322" s="152">
        <v>316</v>
      </c>
      <c r="B322" s="43"/>
      <c r="C322" s="43"/>
      <c r="D322" s="391" t="str">
        <f t="shared" si="31"/>
        <v/>
      </c>
      <c r="E322" s="148"/>
      <c r="F322" s="164"/>
      <c r="G322" s="54"/>
      <c r="H322" s="148"/>
      <c r="I322" s="54"/>
      <c r="J322" s="54"/>
      <c r="K322" s="164"/>
      <c r="L322" s="54"/>
      <c r="M322" s="54"/>
      <c r="N322" s="54"/>
      <c r="O322" s="59"/>
      <c r="P322" s="59"/>
      <c r="Q322" s="190"/>
      <c r="R322" s="54"/>
      <c r="S322" s="54"/>
      <c r="T322" s="123"/>
      <c r="U322" s="123"/>
      <c r="V322" s="123"/>
      <c r="W322" s="123"/>
      <c r="X322" s="123"/>
      <c r="Y322" s="149" t="str">
        <f t="shared" si="32"/>
        <v/>
      </c>
      <c r="Z322" s="150" t="str">
        <f t="shared" si="33"/>
        <v/>
      </c>
      <c r="AA322" s="151" t="str">
        <f t="shared" si="34"/>
        <v/>
      </c>
      <c r="AB322" s="54"/>
      <c r="AC322" s="54"/>
      <c r="AD322" s="54"/>
      <c r="AE322" s="139"/>
      <c r="AF322" s="149" t="str">
        <f t="shared" si="35"/>
        <v/>
      </c>
      <c r="AG322" s="139"/>
      <c r="AH322" s="149" t="str">
        <f t="shared" si="36"/>
        <v/>
      </c>
      <c r="AI322" s="17"/>
      <c r="AJ322" s="17"/>
      <c r="AK322" s="18"/>
      <c r="AL322" s="44"/>
      <c r="AM322" s="45"/>
      <c r="AN322" s="19"/>
      <c r="AO322" s="54"/>
      <c r="AP322" s="121"/>
    </row>
    <row r="323" spans="1:42" ht="83.1" customHeight="1" x14ac:dyDescent="0.2">
      <c r="A323" s="152">
        <v>317</v>
      </c>
      <c r="B323" s="43"/>
      <c r="C323" s="43"/>
      <c r="D323" s="391" t="str">
        <f t="shared" si="31"/>
        <v/>
      </c>
      <c r="E323" s="148"/>
      <c r="F323" s="164"/>
      <c r="G323" s="54"/>
      <c r="H323" s="148"/>
      <c r="I323" s="54"/>
      <c r="J323" s="54"/>
      <c r="K323" s="164"/>
      <c r="L323" s="54"/>
      <c r="M323" s="54"/>
      <c r="N323" s="54"/>
      <c r="O323" s="59"/>
      <c r="P323" s="59"/>
      <c r="Q323" s="190"/>
      <c r="R323" s="54"/>
      <c r="S323" s="54"/>
      <c r="T323" s="123"/>
      <c r="U323" s="123"/>
      <c r="V323" s="123"/>
      <c r="W323" s="123"/>
      <c r="X323" s="123"/>
      <c r="Y323" s="149" t="str">
        <f t="shared" si="32"/>
        <v/>
      </c>
      <c r="Z323" s="150" t="str">
        <f t="shared" si="33"/>
        <v/>
      </c>
      <c r="AA323" s="151" t="str">
        <f t="shared" si="34"/>
        <v/>
      </c>
      <c r="AB323" s="54"/>
      <c r="AC323" s="54"/>
      <c r="AD323" s="54"/>
      <c r="AE323" s="139"/>
      <c r="AF323" s="149" t="str">
        <f t="shared" si="35"/>
        <v/>
      </c>
      <c r="AG323" s="139"/>
      <c r="AH323" s="149" t="str">
        <f t="shared" si="36"/>
        <v/>
      </c>
      <c r="AI323" s="17"/>
      <c r="AJ323" s="17"/>
      <c r="AK323" s="18"/>
      <c r="AL323" s="44"/>
      <c r="AM323" s="45"/>
      <c r="AN323" s="19"/>
      <c r="AO323" s="54"/>
      <c r="AP323" s="121"/>
    </row>
    <row r="324" spans="1:42" ht="83.1" customHeight="1" x14ac:dyDescent="0.2">
      <c r="A324" s="152">
        <v>318</v>
      </c>
      <c r="B324" s="43"/>
      <c r="C324" s="43"/>
      <c r="D324" s="391" t="str">
        <f t="shared" si="31"/>
        <v/>
      </c>
      <c r="E324" s="148"/>
      <c r="F324" s="164"/>
      <c r="G324" s="54"/>
      <c r="H324" s="148"/>
      <c r="I324" s="54"/>
      <c r="J324" s="54"/>
      <c r="K324" s="164"/>
      <c r="L324" s="54"/>
      <c r="M324" s="54"/>
      <c r="N324" s="54"/>
      <c r="O324" s="59"/>
      <c r="P324" s="59"/>
      <c r="Q324" s="190"/>
      <c r="R324" s="54"/>
      <c r="S324" s="54"/>
      <c r="T324" s="123"/>
      <c r="U324" s="123"/>
      <c r="V324" s="123"/>
      <c r="W324" s="123"/>
      <c r="X324" s="123"/>
      <c r="Y324" s="149" t="str">
        <f t="shared" si="32"/>
        <v/>
      </c>
      <c r="Z324" s="150" t="str">
        <f t="shared" si="33"/>
        <v/>
      </c>
      <c r="AA324" s="151" t="str">
        <f t="shared" si="34"/>
        <v/>
      </c>
      <c r="AB324" s="54"/>
      <c r="AC324" s="54"/>
      <c r="AD324" s="54"/>
      <c r="AE324" s="139"/>
      <c r="AF324" s="149" t="str">
        <f t="shared" si="35"/>
        <v/>
      </c>
      <c r="AG324" s="139"/>
      <c r="AH324" s="149" t="str">
        <f t="shared" si="36"/>
        <v/>
      </c>
      <c r="AI324" s="17"/>
      <c r="AJ324" s="17"/>
      <c r="AK324" s="18"/>
      <c r="AL324" s="44"/>
      <c r="AM324" s="45"/>
      <c r="AN324" s="19"/>
      <c r="AO324" s="54"/>
      <c r="AP324" s="121"/>
    </row>
    <row r="325" spans="1:42" ht="83.1" customHeight="1" x14ac:dyDescent="0.2">
      <c r="A325" s="152">
        <v>319</v>
      </c>
      <c r="B325" s="43"/>
      <c r="C325" s="43"/>
      <c r="D325" s="391" t="str">
        <f t="shared" si="31"/>
        <v/>
      </c>
      <c r="E325" s="148"/>
      <c r="F325" s="164"/>
      <c r="G325" s="54"/>
      <c r="H325" s="148"/>
      <c r="I325" s="54"/>
      <c r="J325" s="54"/>
      <c r="K325" s="164"/>
      <c r="L325" s="54"/>
      <c r="M325" s="54"/>
      <c r="N325" s="54"/>
      <c r="O325" s="59"/>
      <c r="P325" s="59"/>
      <c r="Q325" s="190"/>
      <c r="R325" s="54"/>
      <c r="S325" s="54"/>
      <c r="T325" s="123"/>
      <c r="U325" s="123"/>
      <c r="V325" s="123"/>
      <c r="W325" s="123"/>
      <c r="X325" s="123"/>
      <c r="Y325" s="149" t="str">
        <f t="shared" si="32"/>
        <v/>
      </c>
      <c r="Z325" s="150" t="str">
        <f t="shared" si="33"/>
        <v/>
      </c>
      <c r="AA325" s="151" t="str">
        <f t="shared" si="34"/>
        <v/>
      </c>
      <c r="AB325" s="54"/>
      <c r="AC325" s="54"/>
      <c r="AD325" s="54"/>
      <c r="AE325" s="139"/>
      <c r="AF325" s="149" t="str">
        <f t="shared" si="35"/>
        <v/>
      </c>
      <c r="AG325" s="139"/>
      <c r="AH325" s="149" t="str">
        <f t="shared" si="36"/>
        <v/>
      </c>
      <c r="AI325" s="17"/>
      <c r="AJ325" s="17"/>
      <c r="AK325" s="18"/>
      <c r="AL325" s="44"/>
      <c r="AM325" s="45"/>
      <c r="AN325" s="19"/>
      <c r="AO325" s="54"/>
      <c r="AP325" s="121"/>
    </row>
    <row r="326" spans="1:42" ht="83.1" customHeight="1" x14ac:dyDescent="0.2">
      <c r="A326" s="152">
        <v>320</v>
      </c>
      <c r="B326" s="43"/>
      <c r="C326" s="43"/>
      <c r="D326" s="391" t="str">
        <f t="shared" si="31"/>
        <v/>
      </c>
      <c r="E326" s="148"/>
      <c r="F326" s="164"/>
      <c r="G326" s="54"/>
      <c r="H326" s="148"/>
      <c r="I326" s="54"/>
      <c r="J326" s="54"/>
      <c r="K326" s="164"/>
      <c r="L326" s="54"/>
      <c r="M326" s="54"/>
      <c r="N326" s="54"/>
      <c r="O326" s="59"/>
      <c r="P326" s="59"/>
      <c r="Q326" s="190"/>
      <c r="R326" s="54"/>
      <c r="S326" s="54"/>
      <c r="T326" s="123"/>
      <c r="U326" s="123"/>
      <c r="V326" s="123"/>
      <c r="W326" s="123"/>
      <c r="X326" s="123"/>
      <c r="Y326" s="149" t="str">
        <f t="shared" si="32"/>
        <v/>
      </c>
      <c r="Z326" s="150" t="str">
        <f t="shared" si="33"/>
        <v/>
      </c>
      <c r="AA326" s="151" t="str">
        <f t="shared" si="34"/>
        <v/>
      </c>
      <c r="AB326" s="54"/>
      <c r="AC326" s="54"/>
      <c r="AD326" s="54"/>
      <c r="AE326" s="139"/>
      <c r="AF326" s="149" t="str">
        <f t="shared" si="35"/>
        <v/>
      </c>
      <c r="AG326" s="139"/>
      <c r="AH326" s="149" t="str">
        <f t="shared" si="36"/>
        <v/>
      </c>
      <c r="AI326" s="17"/>
      <c r="AJ326" s="17"/>
      <c r="AK326" s="18"/>
      <c r="AL326" s="44"/>
      <c r="AM326" s="45"/>
      <c r="AN326" s="19"/>
      <c r="AO326" s="54"/>
      <c r="AP326" s="121"/>
    </row>
    <row r="327" spans="1:42" ht="83.1" customHeight="1" x14ac:dyDescent="0.2">
      <c r="A327" s="152">
        <v>321</v>
      </c>
      <c r="B327" s="43"/>
      <c r="C327" s="43"/>
      <c r="D327" s="391" t="str">
        <f t="shared" si="31"/>
        <v/>
      </c>
      <c r="E327" s="148"/>
      <c r="F327" s="164"/>
      <c r="G327" s="54"/>
      <c r="H327" s="148"/>
      <c r="I327" s="54"/>
      <c r="J327" s="54"/>
      <c r="K327" s="164"/>
      <c r="L327" s="54"/>
      <c r="M327" s="54"/>
      <c r="N327" s="54"/>
      <c r="O327" s="59"/>
      <c r="P327" s="59"/>
      <c r="Q327" s="190"/>
      <c r="R327" s="54"/>
      <c r="S327" s="54"/>
      <c r="T327" s="123"/>
      <c r="U327" s="123"/>
      <c r="V327" s="123"/>
      <c r="W327" s="123"/>
      <c r="X327" s="123"/>
      <c r="Y327" s="149" t="str">
        <f t="shared" si="32"/>
        <v/>
      </c>
      <c r="Z327" s="150" t="str">
        <f t="shared" si="33"/>
        <v/>
      </c>
      <c r="AA327" s="151" t="str">
        <f t="shared" si="34"/>
        <v/>
      </c>
      <c r="AB327" s="54"/>
      <c r="AC327" s="54"/>
      <c r="AD327" s="54"/>
      <c r="AE327" s="139"/>
      <c r="AF327" s="149" t="str">
        <f t="shared" si="35"/>
        <v/>
      </c>
      <c r="AG327" s="139"/>
      <c r="AH327" s="149" t="str">
        <f t="shared" si="36"/>
        <v/>
      </c>
      <c r="AI327" s="17"/>
      <c r="AJ327" s="17"/>
      <c r="AK327" s="18"/>
      <c r="AL327" s="44"/>
      <c r="AM327" s="45"/>
      <c r="AN327" s="19"/>
      <c r="AO327" s="54"/>
      <c r="AP327" s="121"/>
    </row>
    <row r="328" spans="1:42" ht="83.1" customHeight="1" x14ac:dyDescent="0.2">
      <c r="A328" s="152">
        <v>322</v>
      </c>
      <c r="B328" s="43"/>
      <c r="C328" s="43"/>
      <c r="D328" s="391" t="str">
        <f t="shared" ref="D328:D391" si="37">IF(ISBLANK(B328),"",IF(ISBLANK($F328), "State whether the arrangement was capitalized in a prior year.",IF(AND($F328="Yes",ISBLANK($G328)),"State whether the capitalized SBITA was modified in the reporting fiscal year.",IF(AND($F328="Yes",$G328="Yes"),"If capitalized in FY23, refer to FY23 Input tab(s).  If captialized in FY24, refer to the modification instructions, as this SBITA may need to be modified.",IF(AND($F328="Yes",$G328="No"),"Complete the FY2025 Review Log.  If capitalized in FY24, review the related Input tab and complete the Note Disclosure section.  Do not make any other changes to the Input tab."&amp;"  If capitalized in FY23 and will expire on or before 06/30/2025, then complete the Review Log."&amp;"  If capitalized in FY23 and does not expire on or before 06/30/2025, complete the Review Log and related Input tab.",IF(AND($F328="Yes",$G328="N/A"),"State whether the capitalized SBITA was modified in the reporting fiscal year.",IF(OR($F328="No, but should have been", $F328 = "No"),IF(OR($I328="No",$J328="No",$K328="No",$L328="Yes",$M328="Yes",$J328="No",$Y328="No",$AA328="No",$N328="No"),"Disqualfied as a SBITA. Continue to list the arrangement on the Review Log, but no additional reporting is necessary.",IF(AND($R328="Yes",OR(ISBLANK(S328),$S328="N/A")),"State whether the State receives a refund if it exercises its right to cancel at anytime.", IF(AND($K328="Not yet, but will after go-live",$AF328="Yes"),"Complete the FY2025 Review Log. Complete the FY2025 Prepayments Log for any capitalizable costs.",IF($AF328="Yes","Complete the FY2025 Review Log.  Complete the FY2025 Input tab.",IF(AND($K328="Yes",$AF328="No",$AH328="Yes"),"Complete the FY2025 Review Log.  Complete the FY2025 Variable Payments Log.",IF(AND($K328="Not yet, but will after go-live",$AF328="No",$AH328="Yes"),"Reassess variable payments in the next reporting period.",IF(AND($AF328="No",$AH328="No"),"Does not meet the capitalization threshold of $100,000. Continue to report on Review Log, but no additional reporting necessary.","Continue"))))))),)))))))</f>
        <v/>
      </c>
      <c r="E328" s="148"/>
      <c r="F328" s="164"/>
      <c r="G328" s="54"/>
      <c r="H328" s="148"/>
      <c r="I328" s="54"/>
      <c r="J328" s="54"/>
      <c r="K328" s="164"/>
      <c r="L328" s="54"/>
      <c r="M328" s="54"/>
      <c r="N328" s="54"/>
      <c r="O328" s="59"/>
      <c r="P328" s="59"/>
      <c r="Q328" s="190"/>
      <c r="R328" s="54"/>
      <c r="S328" s="54"/>
      <c r="T328" s="123"/>
      <c r="U328" s="123"/>
      <c r="V328" s="123"/>
      <c r="W328" s="123"/>
      <c r="X328" s="123"/>
      <c r="Y328" s="149" t="str">
        <f t="shared" si="32"/>
        <v/>
      </c>
      <c r="Z328" s="150" t="str">
        <f t="shared" si="33"/>
        <v/>
      </c>
      <c r="AA328" s="151" t="str">
        <f t="shared" si="34"/>
        <v/>
      </c>
      <c r="AB328" s="54"/>
      <c r="AC328" s="54"/>
      <c r="AD328" s="54"/>
      <c r="AE328" s="139"/>
      <c r="AF328" s="149" t="str">
        <f t="shared" si="35"/>
        <v/>
      </c>
      <c r="AG328" s="139"/>
      <c r="AH328" s="149" t="str">
        <f t="shared" si="36"/>
        <v/>
      </c>
      <c r="AI328" s="17"/>
      <c r="AJ328" s="17"/>
      <c r="AK328" s="18"/>
      <c r="AL328" s="44"/>
      <c r="AM328" s="45"/>
      <c r="AN328" s="19"/>
      <c r="AO328" s="54"/>
      <c r="AP328" s="121"/>
    </row>
    <row r="329" spans="1:42" ht="83.1" customHeight="1" x14ac:dyDescent="0.2">
      <c r="A329" s="152">
        <v>323</v>
      </c>
      <c r="B329" s="43"/>
      <c r="C329" s="43"/>
      <c r="D329" s="391" t="str">
        <f t="shared" si="37"/>
        <v/>
      </c>
      <c r="E329" s="148"/>
      <c r="F329" s="164"/>
      <c r="G329" s="54"/>
      <c r="H329" s="148"/>
      <c r="I329" s="54"/>
      <c r="J329" s="54"/>
      <c r="K329" s="164"/>
      <c r="L329" s="54"/>
      <c r="M329" s="54"/>
      <c r="N329" s="54"/>
      <c r="O329" s="59"/>
      <c r="P329" s="59"/>
      <c r="Q329" s="190"/>
      <c r="R329" s="54"/>
      <c r="S329" s="54"/>
      <c r="T329" s="123"/>
      <c r="U329" s="123"/>
      <c r="V329" s="123"/>
      <c r="W329" s="123"/>
      <c r="X329" s="123"/>
      <c r="Y329" s="149" t="str">
        <f t="shared" ref="Y329:Y392" si="38">IF(ISBLANK(B329),"",IF(ISBLANK($P329),"Enter date in Column P",IF(AND($R329="Yes",$S329="Yes",ISBLANK($T329)),"Enter date in column T",IF(OR(AND(R329="No",NOT(ISBLANK(T329))),AND(R329="Yes",S329="No",NOT(ISBLANK(T329)))),"Do not enter a date in column T",IF(AND(R329="Yes",S329="N/A"),"Answer column S",IF(AND(NOT(ISBLANK(U329)),NOT(ISBLANK(V329))),"Do not enter a date in both column U and V",IF(AND(ISBLANK(U329),ISBLANK(T329),ISBLANK(V329)),"",IF(AND(ISBLANK(T329),ISBLANK(U329),NOT(ISBLANK(V329))),IF(V329-P329&gt;365,"Yes","No"),IF(AND(ISBLANK(T329),NOT(ISBLANK(U329))),IF(U329-P329&gt;365,"Yes","No"),IF(NOT(ISBLANK(T329)),IF(T329-P329&gt;365,"Yes","No")))))))))))</f>
        <v/>
      </c>
      <c r="Z329" s="150" t="str">
        <f t="shared" ref="Z329:Z392" si="39">+IF(Y329="No","Not calculated as the maximum possible term is less than 12 months",IF(OR(AND(NOT(ISBLANK(V329)),OR(NOT(ISBLANK(W329)),NOT(ISBLANK(X329)))),AND(NOT(ISBLANK(W329)),OR(NOT(ISBLANK(V329)),NOT(ISBLANK(X329)))),AND(NOT(ISBLANK(X329)),OR(NOT(ISBLANK(V329)),NOT(ISBLANK(W329))))),"Only enter a date in the appropriate column (V, W, or X).  Cannot enter a date in more than one column (V, W, or X).",IF(NOT(ISBLANK(V329)),V329,IF(NOT(ISBLANK(W329)),W329,IF(NOT(ISBLANK(X329)),X329,"")))))</f>
        <v/>
      </c>
      <c r="AA329" s="151" t="str">
        <f t="shared" ref="AA329:AA392" si="40">+IFERROR(IF(ISBLANK(Z329),"",IF(Z329-P329&gt;365,"Yes","No")),"")</f>
        <v/>
      </c>
      <c r="AB329" s="54"/>
      <c r="AC329" s="54"/>
      <c r="AD329" s="54"/>
      <c r="AE329" s="139"/>
      <c r="AF329" s="149" t="str">
        <f t="shared" si="35"/>
        <v/>
      </c>
      <c r="AG329" s="139"/>
      <c r="AH329" s="149" t="str">
        <f t="shared" si="36"/>
        <v/>
      </c>
      <c r="AI329" s="17"/>
      <c r="AJ329" s="17"/>
      <c r="AK329" s="18"/>
      <c r="AL329" s="44"/>
      <c r="AM329" s="45"/>
      <c r="AN329" s="19"/>
      <c r="AO329" s="54"/>
      <c r="AP329" s="121"/>
    </row>
    <row r="330" spans="1:42" ht="83.1" customHeight="1" x14ac:dyDescent="0.2">
      <c r="A330" s="152">
        <v>324</v>
      </c>
      <c r="B330" s="43"/>
      <c r="C330" s="43"/>
      <c r="D330" s="391" t="str">
        <f t="shared" si="37"/>
        <v/>
      </c>
      <c r="E330" s="148"/>
      <c r="F330" s="164"/>
      <c r="G330" s="54"/>
      <c r="H330" s="148"/>
      <c r="I330" s="54"/>
      <c r="J330" s="54"/>
      <c r="K330" s="164"/>
      <c r="L330" s="54"/>
      <c r="M330" s="54"/>
      <c r="N330" s="54"/>
      <c r="O330" s="59"/>
      <c r="P330" s="59"/>
      <c r="Q330" s="190"/>
      <c r="R330" s="54"/>
      <c r="S330" s="54"/>
      <c r="T330" s="123"/>
      <c r="U330" s="123"/>
      <c r="V330" s="123"/>
      <c r="W330" s="123"/>
      <c r="X330" s="123"/>
      <c r="Y330" s="149" t="str">
        <f t="shared" si="38"/>
        <v/>
      </c>
      <c r="Z330" s="150" t="str">
        <f t="shared" si="39"/>
        <v/>
      </c>
      <c r="AA330" s="151" t="str">
        <f t="shared" si="40"/>
        <v/>
      </c>
      <c r="AB330" s="54"/>
      <c r="AC330" s="54"/>
      <c r="AD330" s="54"/>
      <c r="AE330" s="139"/>
      <c r="AF330" s="149" t="str">
        <f t="shared" ref="AF330:AF393" si="41">+IF(ISBLANK(AE330),"",IF(AE330&gt;=100000,"Yes","No"))</f>
        <v/>
      </c>
      <c r="AG330" s="139"/>
      <c r="AH330" s="149" t="str">
        <f t="shared" ref="AH330:AH393" si="42">+IF(ISBLANK(AG330),"",IF(AG330&gt;=100000,"Yes","No"))</f>
        <v/>
      </c>
      <c r="AI330" s="17"/>
      <c r="AJ330" s="17"/>
      <c r="AK330" s="18"/>
      <c r="AL330" s="44"/>
      <c r="AM330" s="45"/>
      <c r="AN330" s="19"/>
      <c r="AO330" s="54"/>
      <c r="AP330" s="121"/>
    </row>
    <row r="331" spans="1:42" ht="83.1" customHeight="1" x14ac:dyDescent="0.2">
      <c r="A331" s="152">
        <v>325</v>
      </c>
      <c r="B331" s="43"/>
      <c r="C331" s="43"/>
      <c r="D331" s="391" t="str">
        <f t="shared" si="37"/>
        <v/>
      </c>
      <c r="E331" s="148"/>
      <c r="F331" s="164"/>
      <c r="G331" s="54"/>
      <c r="H331" s="148"/>
      <c r="I331" s="54"/>
      <c r="J331" s="54"/>
      <c r="K331" s="164"/>
      <c r="L331" s="54"/>
      <c r="M331" s="54"/>
      <c r="N331" s="54"/>
      <c r="O331" s="59"/>
      <c r="P331" s="59"/>
      <c r="Q331" s="190"/>
      <c r="R331" s="54"/>
      <c r="S331" s="54"/>
      <c r="T331" s="123"/>
      <c r="U331" s="123"/>
      <c r="V331" s="123"/>
      <c r="W331" s="123"/>
      <c r="X331" s="123"/>
      <c r="Y331" s="149" t="str">
        <f t="shared" si="38"/>
        <v/>
      </c>
      <c r="Z331" s="150" t="str">
        <f t="shared" si="39"/>
        <v/>
      </c>
      <c r="AA331" s="151" t="str">
        <f t="shared" si="40"/>
        <v/>
      </c>
      <c r="AB331" s="54"/>
      <c r="AC331" s="54"/>
      <c r="AD331" s="54"/>
      <c r="AE331" s="139"/>
      <c r="AF331" s="149" t="str">
        <f t="shared" si="41"/>
        <v/>
      </c>
      <c r="AG331" s="139"/>
      <c r="AH331" s="149" t="str">
        <f t="shared" si="42"/>
        <v/>
      </c>
      <c r="AI331" s="17"/>
      <c r="AJ331" s="17"/>
      <c r="AK331" s="18"/>
      <c r="AL331" s="44"/>
      <c r="AM331" s="45"/>
      <c r="AN331" s="19"/>
      <c r="AO331" s="54"/>
      <c r="AP331" s="121"/>
    </row>
    <row r="332" spans="1:42" ht="83.1" customHeight="1" x14ac:dyDescent="0.2">
      <c r="A332" s="152">
        <v>326</v>
      </c>
      <c r="B332" s="43"/>
      <c r="C332" s="43"/>
      <c r="D332" s="391" t="str">
        <f t="shared" si="37"/>
        <v/>
      </c>
      <c r="E332" s="148"/>
      <c r="F332" s="164"/>
      <c r="G332" s="54"/>
      <c r="H332" s="148"/>
      <c r="I332" s="54"/>
      <c r="J332" s="54"/>
      <c r="K332" s="164"/>
      <c r="L332" s="54"/>
      <c r="M332" s="54"/>
      <c r="N332" s="54"/>
      <c r="O332" s="59"/>
      <c r="P332" s="59"/>
      <c r="Q332" s="190"/>
      <c r="R332" s="54"/>
      <c r="S332" s="54"/>
      <c r="T332" s="123"/>
      <c r="U332" s="123"/>
      <c r="V332" s="123"/>
      <c r="W332" s="123"/>
      <c r="X332" s="123"/>
      <c r="Y332" s="149" t="str">
        <f t="shared" si="38"/>
        <v/>
      </c>
      <c r="Z332" s="150" t="str">
        <f t="shared" si="39"/>
        <v/>
      </c>
      <c r="AA332" s="151" t="str">
        <f t="shared" si="40"/>
        <v/>
      </c>
      <c r="AB332" s="54"/>
      <c r="AC332" s="54"/>
      <c r="AD332" s="54"/>
      <c r="AE332" s="139"/>
      <c r="AF332" s="149" t="str">
        <f t="shared" si="41"/>
        <v/>
      </c>
      <c r="AG332" s="139"/>
      <c r="AH332" s="149" t="str">
        <f t="shared" si="42"/>
        <v/>
      </c>
      <c r="AI332" s="17"/>
      <c r="AJ332" s="17"/>
      <c r="AK332" s="18"/>
      <c r="AL332" s="44"/>
      <c r="AM332" s="45"/>
      <c r="AN332" s="19"/>
      <c r="AO332" s="54"/>
      <c r="AP332" s="121"/>
    </row>
    <row r="333" spans="1:42" ht="83.1" customHeight="1" x14ac:dyDescent="0.2">
      <c r="A333" s="152">
        <v>327</v>
      </c>
      <c r="B333" s="43"/>
      <c r="C333" s="43"/>
      <c r="D333" s="391" t="str">
        <f t="shared" si="37"/>
        <v/>
      </c>
      <c r="E333" s="148"/>
      <c r="F333" s="164"/>
      <c r="G333" s="54"/>
      <c r="H333" s="148"/>
      <c r="I333" s="54"/>
      <c r="J333" s="54"/>
      <c r="K333" s="164"/>
      <c r="L333" s="54"/>
      <c r="M333" s="54"/>
      <c r="N333" s="54"/>
      <c r="O333" s="59"/>
      <c r="P333" s="59"/>
      <c r="Q333" s="190"/>
      <c r="R333" s="54"/>
      <c r="S333" s="54"/>
      <c r="T333" s="123"/>
      <c r="U333" s="123"/>
      <c r="V333" s="123"/>
      <c r="W333" s="123"/>
      <c r="X333" s="123"/>
      <c r="Y333" s="149" t="str">
        <f t="shared" si="38"/>
        <v/>
      </c>
      <c r="Z333" s="150" t="str">
        <f t="shared" si="39"/>
        <v/>
      </c>
      <c r="AA333" s="151" t="str">
        <f t="shared" si="40"/>
        <v/>
      </c>
      <c r="AB333" s="54"/>
      <c r="AC333" s="54"/>
      <c r="AD333" s="54"/>
      <c r="AE333" s="139"/>
      <c r="AF333" s="149" t="str">
        <f t="shared" si="41"/>
        <v/>
      </c>
      <c r="AG333" s="139"/>
      <c r="AH333" s="149" t="str">
        <f t="shared" si="42"/>
        <v/>
      </c>
      <c r="AI333" s="17"/>
      <c r="AJ333" s="17"/>
      <c r="AK333" s="18"/>
      <c r="AL333" s="44"/>
      <c r="AM333" s="45"/>
      <c r="AN333" s="19"/>
      <c r="AO333" s="54"/>
      <c r="AP333" s="121"/>
    </row>
    <row r="334" spans="1:42" ht="83.1" customHeight="1" x14ac:dyDescent="0.2">
      <c r="A334" s="152">
        <v>328</v>
      </c>
      <c r="B334" s="43"/>
      <c r="C334" s="43"/>
      <c r="D334" s="391" t="str">
        <f t="shared" si="37"/>
        <v/>
      </c>
      <c r="E334" s="148"/>
      <c r="F334" s="164"/>
      <c r="G334" s="54"/>
      <c r="H334" s="148"/>
      <c r="I334" s="54"/>
      <c r="J334" s="54"/>
      <c r="K334" s="164"/>
      <c r="L334" s="54"/>
      <c r="M334" s="54"/>
      <c r="N334" s="54"/>
      <c r="O334" s="59"/>
      <c r="P334" s="59"/>
      <c r="Q334" s="190"/>
      <c r="R334" s="54"/>
      <c r="S334" s="54"/>
      <c r="T334" s="123"/>
      <c r="U334" s="123"/>
      <c r="V334" s="123"/>
      <c r="W334" s="123"/>
      <c r="X334" s="123"/>
      <c r="Y334" s="149" t="str">
        <f t="shared" si="38"/>
        <v/>
      </c>
      <c r="Z334" s="150" t="str">
        <f t="shared" si="39"/>
        <v/>
      </c>
      <c r="AA334" s="151" t="str">
        <f t="shared" si="40"/>
        <v/>
      </c>
      <c r="AB334" s="54"/>
      <c r="AC334" s="54"/>
      <c r="AD334" s="54"/>
      <c r="AE334" s="139"/>
      <c r="AF334" s="149" t="str">
        <f t="shared" si="41"/>
        <v/>
      </c>
      <c r="AG334" s="139"/>
      <c r="AH334" s="149" t="str">
        <f t="shared" si="42"/>
        <v/>
      </c>
      <c r="AI334" s="17"/>
      <c r="AJ334" s="17"/>
      <c r="AK334" s="18"/>
      <c r="AL334" s="44"/>
      <c r="AM334" s="45"/>
      <c r="AN334" s="19"/>
      <c r="AO334" s="54"/>
      <c r="AP334" s="121"/>
    </row>
    <row r="335" spans="1:42" ht="83.1" customHeight="1" x14ac:dyDescent="0.2">
      <c r="A335" s="152">
        <v>329</v>
      </c>
      <c r="B335" s="43"/>
      <c r="C335" s="43"/>
      <c r="D335" s="391" t="str">
        <f t="shared" si="37"/>
        <v/>
      </c>
      <c r="E335" s="148"/>
      <c r="F335" s="164"/>
      <c r="G335" s="54"/>
      <c r="H335" s="148"/>
      <c r="I335" s="54"/>
      <c r="J335" s="54"/>
      <c r="K335" s="164"/>
      <c r="L335" s="54"/>
      <c r="M335" s="54"/>
      <c r="N335" s="54"/>
      <c r="O335" s="59"/>
      <c r="P335" s="59"/>
      <c r="Q335" s="190"/>
      <c r="R335" s="54"/>
      <c r="S335" s="54"/>
      <c r="T335" s="123"/>
      <c r="U335" s="123"/>
      <c r="V335" s="123"/>
      <c r="W335" s="123"/>
      <c r="X335" s="123"/>
      <c r="Y335" s="149" t="str">
        <f t="shared" si="38"/>
        <v/>
      </c>
      <c r="Z335" s="150" t="str">
        <f t="shared" si="39"/>
        <v/>
      </c>
      <c r="AA335" s="151" t="str">
        <f t="shared" si="40"/>
        <v/>
      </c>
      <c r="AB335" s="54"/>
      <c r="AC335" s="54"/>
      <c r="AD335" s="54"/>
      <c r="AE335" s="139"/>
      <c r="AF335" s="149" t="str">
        <f t="shared" si="41"/>
        <v/>
      </c>
      <c r="AG335" s="139"/>
      <c r="AH335" s="149" t="str">
        <f t="shared" si="42"/>
        <v/>
      </c>
      <c r="AI335" s="17"/>
      <c r="AJ335" s="17"/>
      <c r="AK335" s="18"/>
      <c r="AL335" s="44"/>
      <c r="AM335" s="45"/>
      <c r="AN335" s="19"/>
      <c r="AO335" s="54"/>
      <c r="AP335" s="121"/>
    </row>
    <row r="336" spans="1:42" ht="83.1" customHeight="1" x14ac:dyDescent="0.2">
      <c r="A336" s="152">
        <v>330</v>
      </c>
      <c r="B336" s="43"/>
      <c r="C336" s="43"/>
      <c r="D336" s="391" t="str">
        <f t="shared" si="37"/>
        <v/>
      </c>
      <c r="E336" s="148"/>
      <c r="F336" s="164"/>
      <c r="G336" s="54"/>
      <c r="H336" s="148"/>
      <c r="I336" s="54"/>
      <c r="J336" s="54"/>
      <c r="K336" s="164"/>
      <c r="L336" s="54"/>
      <c r="M336" s="54"/>
      <c r="N336" s="54"/>
      <c r="O336" s="59"/>
      <c r="P336" s="59"/>
      <c r="Q336" s="190"/>
      <c r="R336" s="54"/>
      <c r="S336" s="54"/>
      <c r="T336" s="123"/>
      <c r="U336" s="123"/>
      <c r="V336" s="123"/>
      <c r="W336" s="123"/>
      <c r="X336" s="123"/>
      <c r="Y336" s="149" t="str">
        <f t="shared" si="38"/>
        <v/>
      </c>
      <c r="Z336" s="150" t="str">
        <f t="shared" si="39"/>
        <v/>
      </c>
      <c r="AA336" s="151" t="str">
        <f t="shared" si="40"/>
        <v/>
      </c>
      <c r="AB336" s="54"/>
      <c r="AC336" s="54"/>
      <c r="AD336" s="54"/>
      <c r="AE336" s="139"/>
      <c r="AF336" s="149" t="str">
        <f t="shared" si="41"/>
        <v/>
      </c>
      <c r="AG336" s="139"/>
      <c r="AH336" s="149" t="str">
        <f t="shared" si="42"/>
        <v/>
      </c>
      <c r="AI336" s="17"/>
      <c r="AJ336" s="17"/>
      <c r="AK336" s="18"/>
      <c r="AL336" s="44"/>
      <c r="AM336" s="45"/>
      <c r="AN336" s="19"/>
      <c r="AO336" s="54"/>
      <c r="AP336" s="121"/>
    </row>
    <row r="337" spans="1:42" ht="83.1" customHeight="1" x14ac:dyDescent="0.2">
      <c r="A337" s="152">
        <v>331</v>
      </c>
      <c r="B337" s="43"/>
      <c r="C337" s="43"/>
      <c r="D337" s="391" t="str">
        <f t="shared" si="37"/>
        <v/>
      </c>
      <c r="E337" s="148"/>
      <c r="F337" s="164"/>
      <c r="G337" s="54"/>
      <c r="H337" s="148"/>
      <c r="I337" s="54"/>
      <c r="J337" s="54"/>
      <c r="K337" s="164"/>
      <c r="L337" s="54"/>
      <c r="M337" s="54"/>
      <c r="N337" s="54"/>
      <c r="O337" s="59"/>
      <c r="P337" s="59"/>
      <c r="Q337" s="190"/>
      <c r="R337" s="54"/>
      <c r="S337" s="54"/>
      <c r="T337" s="123"/>
      <c r="U337" s="123"/>
      <c r="V337" s="123"/>
      <c r="W337" s="123"/>
      <c r="X337" s="123"/>
      <c r="Y337" s="149" t="str">
        <f t="shared" si="38"/>
        <v/>
      </c>
      <c r="Z337" s="150" t="str">
        <f t="shared" si="39"/>
        <v/>
      </c>
      <c r="AA337" s="151" t="str">
        <f t="shared" si="40"/>
        <v/>
      </c>
      <c r="AB337" s="54"/>
      <c r="AC337" s="54"/>
      <c r="AD337" s="54"/>
      <c r="AE337" s="139"/>
      <c r="AF337" s="149" t="str">
        <f t="shared" si="41"/>
        <v/>
      </c>
      <c r="AG337" s="139"/>
      <c r="AH337" s="149" t="str">
        <f t="shared" si="42"/>
        <v/>
      </c>
      <c r="AI337" s="17"/>
      <c r="AJ337" s="17"/>
      <c r="AK337" s="18"/>
      <c r="AL337" s="44"/>
      <c r="AM337" s="45"/>
      <c r="AN337" s="19"/>
      <c r="AO337" s="54"/>
      <c r="AP337" s="121"/>
    </row>
    <row r="338" spans="1:42" ht="83.1" customHeight="1" x14ac:dyDescent="0.2">
      <c r="A338" s="152">
        <v>332</v>
      </c>
      <c r="B338" s="43"/>
      <c r="C338" s="43"/>
      <c r="D338" s="391" t="str">
        <f t="shared" si="37"/>
        <v/>
      </c>
      <c r="E338" s="148"/>
      <c r="F338" s="164"/>
      <c r="G338" s="54"/>
      <c r="H338" s="148"/>
      <c r="I338" s="54"/>
      <c r="J338" s="54"/>
      <c r="K338" s="164"/>
      <c r="L338" s="54"/>
      <c r="M338" s="54"/>
      <c r="N338" s="54"/>
      <c r="O338" s="59"/>
      <c r="P338" s="59"/>
      <c r="Q338" s="190"/>
      <c r="R338" s="54"/>
      <c r="S338" s="54"/>
      <c r="T338" s="123"/>
      <c r="U338" s="123"/>
      <c r="V338" s="123"/>
      <c r="W338" s="123"/>
      <c r="X338" s="123"/>
      <c r="Y338" s="149" t="str">
        <f t="shared" si="38"/>
        <v/>
      </c>
      <c r="Z338" s="150" t="str">
        <f t="shared" si="39"/>
        <v/>
      </c>
      <c r="AA338" s="151" t="str">
        <f t="shared" si="40"/>
        <v/>
      </c>
      <c r="AB338" s="54"/>
      <c r="AC338" s="54"/>
      <c r="AD338" s="54"/>
      <c r="AE338" s="139"/>
      <c r="AF338" s="149" t="str">
        <f t="shared" si="41"/>
        <v/>
      </c>
      <c r="AG338" s="139"/>
      <c r="AH338" s="149" t="str">
        <f t="shared" si="42"/>
        <v/>
      </c>
      <c r="AI338" s="17"/>
      <c r="AJ338" s="17"/>
      <c r="AK338" s="18"/>
      <c r="AL338" s="44"/>
      <c r="AM338" s="45"/>
      <c r="AN338" s="19"/>
      <c r="AO338" s="54"/>
      <c r="AP338" s="121"/>
    </row>
    <row r="339" spans="1:42" ht="83.1" customHeight="1" x14ac:dyDescent="0.2">
      <c r="A339" s="152">
        <v>333</v>
      </c>
      <c r="B339" s="43"/>
      <c r="C339" s="43"/>
      <c r="D339" s="391" t="str">
        <f t="shared" si="37"/>
        <v/>
      </c>
      <c r="E339" s="148"/>
      <c r="F339" s="164"/>
      <c r="G339" s="54"/>
      <c r="H339" s="148"/>
      <c r="I339" s="54"/>
      <c r="J339" s="54"/>
      <c r="K339" s="164"/>
      <c r="L339" s="54"/>
      <c r="M339" s="54"/>
      <c r="N339" s="54"/>
      <c r="O339" s="59"/>
      <c r="P339" s="59"/>
      <c r="Q339" s="190"/>
      <c r="R339" s="54"/>
      <c r="S339" s="54"/>
      <c r="T339" s="123"/>
      <c r="U339" s="123"/>
      <c r="V339" s="123"/>
      <c r="W339" s="123"/>
      <c r="X339" s="123"/>
      <c r="Y339" s="149" t="str">
        <f t="shared" si="38"/>
        <v/>
      </c>
      <c r="Z339" s="150" t="str">
        <f t="shared" si="39"/>
        <v/>
      </c>
      <c r="AA339" s="151" t="str">
        <f t="shared" si="40"/>
        <v/>
      </c>
      <c r="AB339" s="54"/>
      <c r="AC339" s="54"/>
      <c r="AD339" s="54"/>
      <c r="AE339" s="139"/>
      <c r="AF339" s="149" t="str">
        <f t="shared" si="41"/>
        <v/>
      </c>
      <c r="AG339" s="139"/>
      <c r="AH339" s="149" t="str">
        <f t="shared" si="42"/>
        <v/>
      </c>
      <c r="AI339" s="17"/>
      <c r="AJ339" s="17"/>
      <c r="AK339" s="18"/>
      <c r="AL339" s="44"/>
      <c r="AM339" s="45"/>
      <c r="AN339" s="19"/>
      <c r="AO339" s="54"/>
      <c r="AP339" s="121"/>
    </row>
    <row r="340" spans="1:42" ht="83.1" customHeight="1" x14ac:dyDescent="0.2">
      <c r="A340" s="152">
        <v>334</v>
      </c>
      <c r="B340" s="43"/>
      <c r="C340" s="43"/>
      <c r="D340" s="391" t="str">
        <f t="shared" si="37"/>
        <v/>
      </c>
      <c r="E340" s="148"/>
      <c r="F340" s="164"/>
      <c r="G340" s="54"/>
      <c r="H340" s="148"/>
      <c r="I340" s="54"/>
      <c r="J340" s="54"/>
      <c r="K340" s="164"/>
      <c r="L340" s="54"/>
      <c r="M340" s="54"/>
      <c r="N340" s="54"/>
      <c r="O340" s="59"/>
      <c r="P340" s="59"/>
      <c r="Q340" s="190"/>
      <c r="R340" s="54"/>
      <c r="S340" s="54"/>
      <c r="T340" s="123"/>
      <c r="U340" s="123"/>
      <c r="V340" s="123"/>
      <c r="W340" s="123"/>
      <c r="X340" s="123"/>
      <c r="Y340" s="149" t="str">
        <f t="shared" si="38"/>
        <v/>
      </c>
      <c r="Z340" s="150" t="str">
        <f t="shared" si="39"/>
        <v/>
      </c>
      <c r="AA340" s="151" t="str">
        <f t="shared" si="40"/>
        <v/>
      </c>
      <c r="AB340" s="54"/>
      <c r="AC340" s="54"/>
      <c r="AD340" s="54"/>
      <c r="AE340" s="139"/>
      <c r="AF340" s="149" t="str">
        <f t="shared" si="41"/>
        <v/>
      </c>
      <c r="AG340" s="139"/>
      <c r="AH340" s="149" t="str">
        <f t="shared" si="42"/>
        <v/>
      </c>
      <c r="AI340" s="17"/>
      <c r="AJ340" s="17"/>
      <c r="AK340" s="18"/>
      <c r="AL340" s="44"/>
      <c r="AM340" s="45"/>
      <c r="AN340" s="19"/>
      <c r="AO340" s="54"/>
      <c r="AP340" s="121"/>
    </row>
    <row r="341" spans="1:42" ht="83.1" customHeight="1" x14ac:dyDescent="0.2">
      <c r="A341" s="152">
        <v>335</v>
      </c>
      <c r="B341" s="43"/>
      <c r="C341" s="43"/>
      <c r="D341" s="391" t="str">
        <f t="shared" si="37"/>
        <v/>
      </c>
      <c r="E341" s="148"/>
      <c r="F341" s="164"/>
      <c r="G341" s="54"/>
      <c r="H341" s="148"/>
      <c r="I341" s="54"/>
      <c r="J341" s="54"/>
      <c r="K341" s="164"/>
      <c r="L341" s="54"/>
      <c r="M341" s="54"/>
      <c r="N341" s="54"/>
      <c r="O341" s="59"/>
      <c r="P341" s="59"/>
      <c r="Q341" s="190"/>
      <c r="R341" s="54"/>
      <c r="S341" s="54"/>
      <c r="T341" s="123"/>
      <c r="U341" s="123"/>
      <c r="V341" s="123"/>
      <c r="W341" s="123"/>
      <c r="X341" s="123"/>
      <c r="Y341" s="149" t="str">
        <f t="shared" si="38"/>
        <v/>
      </c>
      <c r="Z341" s="150" t="str">
        <f t="shared" si="39"/>
        <v/>
      </c>
      <c r="AA341" s="151" t="str">
        <f t="shared" si="40"/>
        <v/>
      </c>
      <c r="AB341" s="54"/>
      <c r="AC341" s="54"/>
      <c r="AD341" s="54"/>
      <c r="AE341" s="139"/>
      <c r="AF341" s="149" t="str">
        <f t="shared" si="41"/>
        <v/>
      </c>
      <c r="AG341" s="139"/>
      <c r="AH341" s="149" t="str">
        <f t="shared" si="42"/>
        <v/>
      </c>
      <c r="AI341" s="17"/>
      <c r="AJ341" s="17"/>
      <c r="AK341" s="18"/>
      <c r="AL341" s="44"/>
      <c r="AM341" s="45"/>
      <c r="AN341" s="19"/>
      <c r="AO341" s="54"/>
      <c r="AP341" s="121"/>
    </row>
    <row r="342" spans="1:42" ht="83.1" customHeight="1" x14ac:dyDescent="0.2">
      <c r="A342" s="152">
        <v>336</v>
      </c>
      <c r="B342" s="43"/>
      <c r="C342" s="43"/>
      <c r="D342" s="391" t="str">
        <f t="shared" si="37"/>
        <v/>
      </c>
      <c r="E342" s="148"/>
      <c r="F342" s="164"/>
      <c r="G342" s="54"/>
      <c r="H342" s="148"/>
      <c r="I342" s="54"/>
      <c r="J342" s="54"/>
      <c r="K342" s="164"/>
      <c r="L342" s="54"/>
      <c r="M342" s="54"/>
      <c r="N342" s="54"/>
      <c r="O342" s="59"/>
      <c r="P342" s="59"/>
      <c r="Q342" s="190"/>
      <c r="R342" s="54"/>
      <c r="S342" s="54"/>
      <c r="T342" s="123"/>
      <c r="U342" s="123"/>
      <c r="V342" s="123"/>
      <c r="W342" s="123"/>
      <c r="X342" s="123"/>
      <c r="Y342" s="149" t="str">
        <f t="shared" si="38"/>
        <v/>
      </c>
      <c r="Z342" s="150" t="str">
        <f t="shared" si="39"/>
        <v/>
      </c>
      <c r="AA342" s="151" t="str">
        <f t="shared" si="40"/>
        <v/>
      </c>
      <c r="AB342" s="54"/>
      <c r="AC342" s="54"/>
      <c r="AD342" s="54"/>
      <c r="AE342" s="139"/>
      <c r="AF342" s="149" t="str">
        <f t="shared" si="41"/>
        <v/>
      </c>
      <c r="AG342" s="139"/>
      <c r="AH342" s="149" t="str">
        <f t="shared" si="42"/>
        <v/>
      </c>
      <c r="AI342" s="17"/>
      <c r="AJ342" s="17"/>
      <c r="AK342" s="18"/>
      <c r="AL342" s="44"/>
      <c r="AM342" s="45"/>
      <c r="AN342" s="19"/>
      <c r="AO342" s="54"/>
      <c r="AP342" s="121"/>
    </row>
    <row r="343" spans="1:42" ht="83.1" customHeight="1" x14ac:dyDescent="0.2">
      <c r="A343" s="152">
        <v>337</v>
      </c>
      <c r="B343" s="43"/>
      <c r="C343" s="43"/>
      <c r="D343" s="391" t="str">
        <f t="shared" si="37"/>
        <v/>
      </c>
      <c r="E343" s="148"/>
      <c r="F343" s="164"/>
      <c r="G343" s="54"/>
      <c r="H343" s="148"/>
      <c r="I343" s="54"/>
      <c r="J343" s="54"/>
      <c r="K343" s="164"/>
      <c r="L343" s="54"/>
      <c r="M343" s="54"/>
      <c r="N343" s="54"/>
      <c r="O343" s="59"/>
      <c r="P343" s="59"/>
      <c r="Q343" s="190"/>
      <c r="R343" s="54"/>
      <c r="S343" s="54"/>
      <c r="T343" s="123"/>
      <c r="U343" s="123"/>
      <c r="V343" s="123"/>
      <c r="W343" s="123"/>
      <c r="X343" s="123"/>
      <c r="Y343" s="149" t="str">
        <f t="shared" si="38"/>
        <v/>
      </c>
      <c r="Z343" s="150" t="str">
        <f t="shared" si="39"/>
        <v/>
      </c>
      <c r="AA343" s="151" t="str">
        <f t="shared" si="40"/>
        <v/>
      </c>
      <c r="AB343" s="54"/>
      <c r="AC343" s="54"/>
      <c r="AD343" s="54"/>
      <c r="AE343" s="139"/>
      <c r="AF343" s="149" t="str">
        <f t="shared" si="41"/>
        <v/>
      </c>
      <c r="AG343" s="139"/>
      <c r="AH343" s="149" t="str">
        <f t="shared" si="42"/>
        <v/>
      </c>
      <c r="AI343" s="17"/>
      <c r="AJ343" s="17"/>
      <c r="AK343" s="18"/>
      <c r="AL343" s="44"/>
      <c r="AM343" s="45"/>
      <c r="AN343" s="19"/>
      <c r="AO343" s="54"/>
      <c r="AP343" s="121"/>
    </row>
    <row r="344" spans="1:42" ht="83.1" customHeight="1" x14ac:dyDescent="0.2">
      <c r="A344" s="152">
        <v>338</v>
      </c>
      <c r="B344" s="43"/>
      <c r="C344" s="43"/>
      <c r="D344" s="391" t="str">
        <f t="shared" si="37"/>
        <v/>
      </c>
      <c r="E344" s="148"/>
      <c r="F344" s="164"/>
      <c r="G344" s="54"/>
      <c r="H344" s="148"/>
      <c r="I344" s="54"/>
      <c r="J344" s="54"/>
      <c r="K344" s="164"/>
      <c r="L344" s="54"/>
      <c r="M344" s="54"/>
      <c r="N344" s="54"/>
      <c r="O344" s="59"/>
      <c r="P344" s="59"/>
      <c r="Q344" s="190"/>
      <c r="R344" s="54"/>
      <c r="S344" s="54"/>
      <c r="T344" s="123"/>
      <c r="U344" s="123"/>
      <c r="V344" s="123"/>
      <c r="W344" s="123"/>
      <c r="X344" s="123"/>
      <c r="Y344" s="149" t="str">
        <f t="shared" si="38"/>
        <v/>
      </c>
      <c r="Z344" s="150" t="str">
        <f t="shared" si="39"/>
        <v/>
      </c>
      <c r="AA344" s="151" t="str">
        <f t="shared" si="40"/>
        <v/>
      </c>
      <c r="AB344" s="54"/>
      <c r="AC344" s="54"/>
      <c r="AD344" s="54"/>
      <c r="AE344" s="139"/>
      <c r="AF344" s="149" t="str">
        <f t="shared" si="41"/>
        <v/>
      </c>
      <c r="AG344" s="139"/>
      <c r="AH344" s="149" t="str">
        <f t="shared" si="42"/>
        <v/>
      </c>
      <c r="AI344" s="17"/>
      <c r="AJ344" s="17"/>
      <c r="AK344" s="18"/>
      <c r="AL344" s="44"/>
      <c r="AM344" s="45"/>
      <c r="AN344" s="19"/>
      <c r="AO344" s="54"/>
      <c r="AP344" s="121"/>
    </row>
    <row r="345" spans="1:42" ht="83.1" customHeight="1" x14ac:dyDescent="0.2">
      <c r="A345" s="152">
        <v>339</v>
      </c>
      <c r="B345" s="43"/>
      <c r="C345" s="43"/>
      <c r="D345" s="391" t="str">
        <f t="shared" si="37"/>
        <v/>
      </c>
      <c r="E345" s="148"/>
      <c r="F345" s="164"/>
      <c r="G345" s="54"/>
      <c r="H345" s="148"/>
      <c r="I345" s="54"/>
      <c r="J345" s="54"/>
      <c r="K345" s="164"/>
      <c r="L345" s="54"/>
      <c r="M345" s="54"/>
      <c r="N345" s="54"/>
      <c r="O345" s="59"/>
      <c r="P345" s="59"/>
      <c r="Q345" s="190"/>
      <c r="R345" s="54"/>
      <c r="S345" s="54"/>
      <c r="T345" s="123"/>
      <c r="U345" s="123"/>
      <c r="V345" s="123"/>
      <c r="W345" s="123"/>
      <c r="X345" s="123"/>
      <c r="Y345" s="149" t="str">
        <f t="shared" si="38"/>
        <v/>
      </c>
      <c r="Z345" s="150" t="str">
        <f t="shared" si="39"/>
        <v/>
      </c>
      <c r="AA345" s="151" t="str">
        <f t="shared" si="40"/>
        <v/>
      </c>
      <c r="AB345" s="54"/>
      <c r="AC345" s="54"/>
      <c r="AD345" s="54"/>
      <c r="AE345" s="139"/>
      <c r="AF345" s="149" t="str">
        <f t="shared" si="41"/>
        <v/>
      </c>
      <c r="AG345" s="139"/>
      <c r="AH345" s="149" t="str">
        <f t="shared" si="42"/>
        <v/>
      </c>
      <c r="AI345" s="17"/>
      <c r="AJ345" s="17"/>
      <c r="AK345" s="18"/>
      <c r="AL345" s="44"/>
      <c r="AM345" s="45"/>
      <c r="AN345" s="19"/>
      <c r="AO345" s="54"/>
      <c r="AP345" s="121"/>
    </row>
    <row r="346" spans="1:42" ht="83.1" customHeight="1" x14ac:dyDescent="0.2">
      <c r="A346" s="152">
        <v>340</v>
      </c>
      <c r="B346" s="43"/>
      <c r="C346" s="43"/>
      <c r="D346" s="391" t="str">
        <f t="shared" si="37"/>
        <v/>
      </c>
      <c r="E346" s="148"/>
      <c r="F346" s="164"/>
      <c r="G346" s="54"/>
      <c r="H346" s="148"/>
      <c r="I346" s="54"/>
      <c r="J346" s="54"/>
      <c r="K346" s="164"/>
      <c r="L346" s="54"/>
      <c r="M346" s="54"/>
      <c r="N346" s="54"/>
      <c r="O346" s="59"/>
      <c r="P346" s="59"/>
      <c r="Q346" s="190"/>
      <c r="R346" s="54"/>
      <c r="S346" s="54"/>
      <c r="T346" s="123"/>
      <c r="U346" s="123"/>
      <c r="V346" s="123"/>
      <c r="W346" s="123"/>
      <c r="X346" s="123"/>
      <c r="Y346" s="149" t="str">
        <f t="shared" si="38"/>
        <v/>
      </c>
      <c r="Z346" s="150" t="str">
        <f t="shared" si="39"/>
        <v/>
      </c>
      <c r="AA346" s="151" t="str">
        <f t="shared" si="40"/>
        <v/>
      </c>
      <c r="AB346" s="54"/>
      <c r="AC346" s="54"/>
      <c r="AD346" s="54"/>
      <c r="AE346" s="139"/>
      <c r="AF346" s="149" t="str">
        <f t="shared" si="41"/>
        <v/>
      </c>
      <c r="AG346" s="139"/>
      <c r="AH346" s="149" t="str">
        <f t="shared" si="42"/>
        <v/>
      </c>
      <c r="AI346" s="17"/>
      <c r="AJ346" s="17"/>
      <c r="AK346" s="18"/>
      <c r="AL346" s="44"/>
      <c r="AM346" s="45"/>
      <c r="AN346" s="19"/>
      <c r="AO346" s="54"/>
      <c r="AP346" s="121"/>
    </row>
    <row r="347" spans="1:42" ht="83.1" customHeight="1" x14ac:dyDescent="0.2">
      <c r="A347" s="152">
        <v>341</v>
      </c>
      <c r="B347" s="43"/>
      <c r="C347" s="43"/>
      <c r="D347" s="391" t="str">
        <f t="shared" si="37"/>
        <v/>
      </c>
      <c r="E347" s="148"/>
      <c r="F347" s="164"/>
      <c r="G347" s="54"/>
      <c r="H347" s="148"/>
      <c r="I347" s="54"/>
      <c r="J347" s="54"/>
      <c r="K347" s="164"/>
      <c r="L347" s="54"/>
      <c r="M347" s="54"/>
      <c r="N347" s="54"/>
      <c r="O347" s="59"/>
      <c r="P347" s="59"/>
      <c r="Q347" s="190"/>
      <c r="R347" s="54"/>
      <c r="S347" s="54"/>
      <c r="T347" s="123"/>
      <c r="U347" s="123"/>
      <c r="V347" s="123"/>
      <c r="W347" s="123"/>
      <c r="X347" s="123"/>
      <c r="Y347" s="149" t="str">
        <f t="shared" si="38"/>
        <v/>
      </c>
      <c r="Z347" s="150" t="str">
        <f t="shared" si="39"/>
        <v/>
      </c>
      <c r="AA347" s="151" t="str">
        <f t="shared" si="40"/>
        <v/>
      </c>
      <c r="AB347" s="54"/>
      <c r="AC347" s="54"/>
      <c r="AD347" s="54"/>
      <c r="AE347" s="139"/>
      <c r="AF347" s="149" t="str">
        <f t="shared" si="41"/>
        <v/>
      </c>
      <c r="AG347" s="139"/>
      <c r="AH347" s="149" t="str">
        <f t="shared" si="42"/>
        <v/>
      </c>
      <c r="AI347" s="17"/>
      <c r="AJ347" s="17"/>
      <c r="AK347" s="18"/>
      <c r="AL347" s="44"/>
      <c r="AM347" s="45"/>
      <c r="AN347" s="19"/>
      <c r="AO347" s="54"/>
      <c r="AP347" s="121"/>
    </row>
    <row r="348" spans="1:42" ht="83.1" customHeight="1" x14ac:dyDescent="0.2">
      <c r="A348" s="152">
        <v>342</v>
      </c>
      <c r="B348" s="43"/>
      <c r="C348" s="43"/>
      <c r="D348" s="391" t="str">
        <f t="shared" si="37"/>
        <v/>
      </c>
      <c r="E348" s="148"/>
      <c r="F348" s="164"/>
      <c r="G348" s="54"/>
      <c r="H348" s="148"/>
      <c r="I348" s="54"/>
      <c r="J348" s="54"/>
      <c r="K348" s="164"/>
      <c r="L348" s="54"/>
      <c r="M348" s="54"/>
      <c r="N348" s="54"/>
      <c r="O348" s="59"/>
      <c r="P348" s="59"/>
      <c r="Q348" s="190"/>
      <c r="R348" s="54"/>
      <c r="S348" s="54"/>
      <c r="T348" s="123"/>
      <c r="U348" s="123"/>
      <c r="V348" s="123"/>
      <c r="W348" s="123"/>
      <c r="X348" s="123"/>
      <c r="Y348" s="149" t="str">
        <f t="shared" si="38"/>
        <v/>
      </c>
      <c r="Z348" s="150" t="str">
        <f t="shared" si="39"/>
        <v/>
      </c>
      <c r="AA348" s="151" t="str">
        <f t="shared" si="40"/>
        <v/>
      </c>
      <c r="AB348" s="54"/>
      <c r="AC348" s="54"/>
      <c r="AD348" s="54"/>
      <c r="AE348" s="139"/>
      <c r="AF348" s="149" t="str">
        <f t="shared" si="41"/>
        <v/>
      </c>
      <c r="AG348" s="139"/>
      <c r="AH348" s="149" t="str">
        <f t="shared" si="42"/>
        <v/>
      </c>
      <c r="AI348" s="17"/>
      <c r="AJ348" s="17"/>
      <c r="AK348" s="18"/>
      <c r="AL348" s="44"/>
      <c r="AM348" s="45"/>
      <c r="AN348" s="19"/>
      <c r="AO348" s="54"/>
      <c r="AP348" s="121"/>
    </row>
    <row r="349" spans="1:42" ht="83.1" customHeight="1" x14ac:dyDescent="0.2">
      <c r="A349" s="152">
        <v>343</v>
      </c>
      <c r="B349" s="43"/>
      <c r="C349" s="43"/>
      <c r="D349" s="391" t="str">
        <f t="shared" si="37"/>
        <v/>
      </c>
      <c r="E349" s="148"/>
      <c r="F349" s="164"/>
      <c r="G349" s="54"/>
      <c r="H349" s="148"/>
      <c r="I349" s="54"/>
      <c r="J349" s="54"/>
      <c r="K349" s="164"/>
      <c r="L349" s="54"/>
      <c r="M349" s="54"/>
      <c r="N349" s="54"/>
      <c r="O349" s="59"/>
      <c r="P349" s="59"/>
      <c r="Q349" s="190"/>
      <c r="R349" s="54"/>
      <c r="S349" s="54"/>
      <c r="T349" s="123"/>
      <c r="U349" s="123"/>
      <c r="V349" s="123"/>
      <c r="W349" s="123"/>
      <c r="X349" s="123"/>
      <c r="Y349" s="149" t="str">
        <f t="shared" si="38"/>
        <v/>
      </c>
      <c r="Z349" s="150" t="str">
        <f t="shared" si="39"/>
        <v/>
      </c>
      <c r="AA349" s="151" t="str">
        <f t="shared" si="40"/>
        <v/>
      </c>
      <c r="AB349" s="54"/>
      <c r="AC349" s="54"/>
      <c r="AD349" s="54"/>
      <c r="AE349" s="139"/>
      <c r="AF349" s="149" t="str">
        <f t="shared" si="41"/>
        <v/>
      </c>
      <c r="AG349" s="139"/>
      <c r="AH349" s="149" t="str">
        <f t="shared" si="42"/>
        <v/>
      </c>
      <c r="AI349" s="17"/>
      <c r="AJ349" s="17"/>
      <c r="AK349" s="18"/>
      <c r="AL349" s="44"/>
      <c r="AM349" s="45"/>
      <c r="AN349" s="19"/>
      <c r="AO349" s="54"/>
      <c r="AP349" s="121"/>
    </row>
    <row r="350" spans="1:42" ht="83.1" customHeight="1" x14ac:dyDescent="0.2">
      <c r="A350" s="152">
        <v>344</v>
      </c>
      <c r="B350" s="43"/>
      <c r="C350" s="43"/>
      <c r="D350" s="391" t="str">
        <f t="shared" si="37"/>
        <v/>
      </c>
      <c r="E350" s="148"/>
      <c r="F350" s="164"/>
      <c r="G350" s="54"/>
      <c r="H350" s="148"/>
      <c r="I350" s="54"/>
      <c r="J350" s="54"/>
      <c r="K350" s="164"/>
      <c r="L350" s="54"/>
      <c r="M350" s="54"/>
      <c r="N350" s="54"/>
      <c r="O350" s="59"/>
      <c r="P350" s="59"/>
      <c r="Q350" s="190"/>
      <c r="R350" s="54"/>
      <c r="S350" s="54"/>
      <c r="T350" s="123"/>
      <c r="U350" s="123"/>
      <c r="V350" s="123"/>
      <c r="W350" s="123"/>
      <c r="X350" s="123"/>
      <c r="Y350" s="149" t="str">
        <f t="shared" si="38"/>
        <v/>
      </c>
      <c r="Z350" s="150" t="str">
        <f t="shared" si="39"/>
        <v/>
      </c>
      <c r="AA350" s="151" t="str">
        <f t="shared" si="40"/>
        <v/>
      </c>
      <c r="AB350" s="54"/>
      <c r="AC350" s="54"/>
      <c r="AD350" s="54"/>
      <c r="AE350" s="139"/>
      <c r="AF350" s="149" t="str">
        <f t="shared" si="41"/>
        <v/>
      </c>
      <c r="AG350" s="139"/>
      <c r="AH350" s="149" t="str">
        <f t="shared" si="42"/>
        <v/>
      </c>
      <c r="AI350" s="17"/>
      <c r="AJ350" s="17"/>
      <c r="AK350" s="18"/>
      <c r="AL350" s="44"/>
      <c r="AM350" s="45"/>
      <c r="AN350" s="19"/>
      <c r="AO350" s="54"/>
      <c r="AP350" s="121"/>
    </row>
    <row r="351" spans="1:42" ht="83.1" customHeight="1" x14ac:dyDescent="0.2">
      <c r="A351" s="152">
        <v>345</v>
      </c>
      <c r="B351" s="43"/>
      <c r="C351" s="43"/>
      <c r="D351" s="391" t="str">
        <f t="shared" si="37"/>
        <v/>
      </c>
      <c r="E351" s="148"/>
      <c r="F351" s="164"/>
      <c r="G351" s="54"/>
      <c r="H351" s="148"/>
      <c r="I351" s="54"/>
      <c r="J351" s="54"/>
      <c r="K351" s="164"/>
      <c r="L351" s="54"/>
      <c r="M351" s="54"/>
      <c r="N351" s="54"/>
      <c r="O351" s="59"/>
      <c r="P351" s="59"/>
      <c r="Q351" s="190"/>
      <c r="R351" s="54"/>
      <c r="S351" s="54"/>
      <c r="T351" s="123"/>
      <c r="U351" s="123"/>
      <c r="V351" s="123"/>
      <c r="W351" s="123"/>
      <c r="X351" s="123"/>
      <c r="Y351" s="149" t="str">
        <f t="shared" si="38"/>
        <v/>
      </c>
      <c r="Z351" s="150" t="str">
        <f t="shared" si="39"/>
        <v/>
      </c>
      <c r="AA351" s="151" t="str">
        <f t="shared" si="40"/>
        <v/>
      </c>
      <c r="AB351" s="54"/>
      <c r="AC351" s="54"/>
      <c r="AD351" s="54"/>
      <c r="AE351" s="139"/>
      <c r="AF351" s="149" t="str">
        <f t="shared" si="41"/>
        <v/>
      </c>
      <c r="AG351" s="139"/>
      <c r="AH351" s="149" t="str">
        <f t="shared" si="42"/>
        <v/>
      </c>
      <c r="AI351" s="17"/>
      <c r="AJ351" s="17"/>
      <c r="AK351" s="18"/>
      <c r="AL351" s="44"/>
      <c r="AM351" s="45"/>
      <c r="AN351" s="19"/>
      <c r="AO351" s="54"/>
      <c r="AP351" s="121"/>
    </row>
    <row r="352" spans="1:42" ht="83.1" customHeight="1" x14ac:dyDescent="0.2">
      <c r="A352" s="152">
        <v>346</v>
      </c>
      <c r="B352" s="43"/>
      <c r="C352" s="43"/>
      <c r="D352" s="391" t="str">
        <f t="shared" si="37"/>
        <v/>
      </c>
      <c r="E352" s="148"/>
      <c r="F352" s="164"/>
      <c r="G352" s="54"/>
      <c r="H352" s="148"/>
      <c r="I352" s="54"/>
      <c r="J352" s="54"/>
      <c r="K352" s="164"/>
      <c r="L352" s="54"/>
      <c r="M352" s="54"/>
      <c r="N352" s="54"/>
      <c r="O352" s="59"/>
      <c r="P352" s="59"/>
      <c r="Q352" s="190"/>
      <c r="R352" s="54"/>
      <c r="S352" s="54"/>
      <c r="T352" s="123"/>
      <c r="U352" s="123"/>
      <c r="V352" s="123"/>
      <c r="W352" s="123"/>
      <c r="X352" s="123"/>
      <c r="Y352" s="149" t="str">
        <f t="shared" si="38"/>
        <v/>
      </c>
      <c r="Z352" s="150" t="str">
        <f t="shared" si="39"/>
        <v/>
      </c>
      <c r="AA352" s="151" t="str">
        <f t="shared" si="40"/>
        <v/>
      </c>
      <c r="AB352" s="54"/>
      <c r="AC352" s="54"/>
      <c r="AD352" s="54"/>
      <c r="AE352" s="139"/>
      <c r="AF352" s="149" t="str">
        <f t="shared" si="41"/>
        <v/>
      </c>
      <c r="AG352" s="139"/>
      <c r="AH352" s="149" t="str">
        <f t="shared" si="42"/>
        <v/>
      </c>
      <c r="AI352" s="17"/>
      <c r="AJ352" s="17"/>
      <c r="AK352" s="18"/>
      <c r="AL352" s="44"/>
      <c r="AM352" s="45"/>
      <c r="AN352" s="19"/>
      <c r="AO352" s="54"/>
      <c r="AP352" s="121"/>
    </row>
    <row r="353" spans="1:42" ht="83.1" customHeight="1" x14ac:dyDescent="0.2">
      <c r="A353" s="152">
        <v>347</v>
      </c>
      <c r="B353" s="43"/>
      <c r="C353" s="43"/>
      <c r="D353" s="391" t="str">
        <f t="shared" si="37"/>
        <v/>
      </c>
      <c r="E353" s="148"/>
      <c r="F353" s="164"/>
      <c r="G353" s="54"/>
      <c r="H353" s="148"/>
      <c r="I353" s="54"/>
      <c r="J353" s="54"/>
      <c r="K353" s="164"/>
      <c r="L353" s="54"/>
      <c r="M353" s="54"/>
      <c r="N353" s="54"/>
      <c r="O353" s="59"/>
      <c r="P353" s="59"/>
      <c r="Q353" s="190"/>
      <c r="R353" s="54"/>
      <c r="S353" s="54"/>
      <c r="T353" s="123"/>
      <c r="U353" s="123"/>
      <c r="V353" s="123"/>
      <c r="W353" s="123"/>
      <c r="X353" s="123"/>
      <c r="Y353" s="149" t="str">
        <f t="shared" si="38"/>
        <v/>
      </c>
      <c r="Z353" s="150" t="str">
        <f t="shared" si="39"/>
        <v/>
      </c>
      <c r="AA353" s="151" t="str">
        <f t="shared" si="40"/>
        <v/>
      </c>
      <c r="AB353" s="54"/>
      <c r="AC353" s="54"/>
      <c r="AD353" s="54"/>
      <c r="AE353" s="139"/>
      <c r="AF353" s="149" t="str">
        <f t="shared" si="41"/>
        <v/>
      </c>
      <c r="AG353" s="139"/>
      <c r="AH353" s="149" t="str">
        <f t="shared" si="42"/>
        <v/>
      </c>
      <c r="AI353" s="17"/>
      <c r="AJ353" s="17"/>
      <c r="AK353" s="18"/>
      <c r="AL353" s="44"/>
      <c r="AM353" s="45"/>
      <c r="AN353" s="19"/>
      <c r="AO353" s="54"/>
      <c r="AP353" s="121"/>
    </row>
    <row r="354" spans="1:42" ht="83.1" customHeight="1" x14ac:dyDescent="0.2">
      <c r="A354" s="152">
        <v>348</v>
      </c>
      <c r="B354" s="43"/>
      <c r="C354" s="43"/>
      <c r="D354" s="391" t="str">
        <f t="shared" si="37"/>
        <v/>
      </c>
      <c r="E354" s="148"/>
      <c r="F354" s="164"/>
      <c r="G354" s="54"/>
      <c r="H354" s="148"/>
      <c r="I354" s="54"/>
      <c r="J354" s="54"/>
      <c r="K354" s="164"/>
      <c r="L354" s="54"/>
      <c r="M354" s="54"/>
      <c r="N354" s="54"/>
      <c r="O354" s="59"/>
      <c r="P354" s="59"/>
      <c r="Q354" s="190"/>
      <c r="R354" s="54"/>
      <c r="S354" s="54"/>
      <c r="T354" s="123"/>
      <c r="U354" s="123"/>
      <c r="V354" s="123"/>
      <c r="W354" s="123"/>
      <c r="X354" s="123"/>
      <c r="Y354" s="149" t="str">
        <f t="shared" si="38"/>
        <v/>
      </c>
      <c r="Z354" s="150" t="str">
        <f t="shared" si="39"/>
        <v/>
      </c>
      <c r="AA354" s="151" t="str">
        <f t="shared" si="40"/>
        <v/>
      </c>
      <c r="AB354" s="54"/>
      <c r="AC354" s="54"/>
      <c r="AD354" s="54"/>
      <c r="AE354" s="139"/>
      <c r="AF354" s="149" t="str">
        <f t="shared" si="41"/>
        <v/>
      </c>
      <c r="AG354" s="139"/>
      <c r="AH354" s="149" t="str">
        <f t="shared" si="42"/>
        <v/>
      </c>
      <c r="AI354" s="17"/>
      <c r="AJ354" s="17"/>
      <c r="AK354" s="18"/>
      <c r="AL354" s="44"/>
      <c r="AM354" s="45"/>
      <c r="AN354" s="19"/>
      <c r="AO354" s="54"/>
      <c r="AP354" s="121"/>
    </row>
    <row r="355" spans="1:42" ht="83.1" customHeight="1" x14ac:dyDescent="0.2">
      <c r="A355" s="152">
        <v>349</v>
      </c>
      <c r="B355" s="43"/>
      <c r="C355" s="43"/>
      <c r="D355" s="391" t="str">
        <f t="shared" si="37"/>
        <v/>
      </c>
      <c r="E355" s="148"/>
      <c r="F355" s="164"/>
      <c r="G355" s="54"/>
      <c r="H355" s="148"/>
      <c r="I355" s="54"/>
      <c r="J355" s="54"/>
      <c r="K355" s="164"/>
      <c r="L355" s="54"/>
      <c r="M355" s="54"/>
      <c r="N355" s="54"/>
      <c r="O355" s="59"/>
      <c r="P355" s="59"/>
      <c r="Q355" s="190"/>
      <c r="R355" s="54"/>
      <c r="S355" s="54"/>
      <c r="T355" s="123"/>
      <c r="U355" s="123"/>
      <c r="V355" s="123"/>
      <c r="W355" s="123"/>
      <c r="X355" s="123"/>
      <c r="Y355" s="149" t="str">
        <f t="shared" si="38"/>
        <v/>
      </c>
      <c r="Z355" s="150" t="str">
        <f t="shared" si="39"/>
        <v/>
      </c>
      <c r="AA355" s="151" t="str">
        <f t="shared" si="40"/>
        <v/>
      </c>
      <c r="AB355" s="54"/>
      <c r="AC355" s="54"/>
      <c r="AD355" s="54"/>
      <c r="AE355" s="139"/>
      <c r="AF355" s="149" t="str">
        <f t="shared" si="41"/>
        <v/>
      </c>
      <c r="AG355" s="139"/>
      <c r="AH355" s="149" t="str">
        <f t="shared" si="42"/>
        <v/>
      </c>
      <c r="AI355" s="17"/>
      <c r="AJ355" s="17"/>
      <c r="AK355" s="18"/>
      <c r="AL355" s="44"/>
      <c r="AM355" s="45"/>
      <c r="AN355" s="19"/>
      <c r="AO355" s="54"/>
      <c r="AP355" s="121"/>
    </row>
    <row r="356" spans="1:42" ht="83.1" customHeight="1" x14ac:dyDescent="0.2">
      <c r="A356" s="152">
        <v>350</v>
      </c>
      <c r="B356" s="43"/>
      <c r="C356" s="43"/>
      <c r="D356" s="391" t="str">
        <f t="shared" si="37"/>
        <v/>
      </c>
      <c r="E356" s="148"/>
      <c r="F356" s="164"/>
      <c r="G356" s="54"/>
      <c r="H356" s="148"/>
      <c r="I356" s="54"/>
      <c r="J356" s="54"/>
      <c r="K356" s="164"/>
      <c r="L356" s="54"/>
      <c r="M356" s="54"/>
      <c r="N356" s="54"/>
      <c r="O356" s="59"/>
      <c r="P356" s="59"/>
      <c r="Q356" s="190"/>
      <c r="R356" s="54"/>
      <c r="S356" s="54"/>
      <c r="T356" s="123"/>
      <c r="U356" s="123"/>
      <c r="V356" s="123"/>
      <c r="W356" s="123"/>
      <c r="X356" s="123"/>
      <c r="Y356" s="149" t="str">
        <f t="shared" si="38"/>
        <v/>
      </c>
      <c r="Z356" s="150" t="str">
        <f t="shared" si="39"/>
        <v/>
      </c>
      <c r="AA356" s="151" t="str">
        <f t="shared" si="40"/>
        <v/>
      </c>
      <c r="AB356" s="54"/>
      <c r="AC356" s="54"/>
      <c r="AD356" s="54"/>
      <c r="AE356" s="139"/>
      <c r="AF356" s="149" t="str">
        <f t="shared" si="41"/>
        <v/>
      </c>
      <c r="AG356" s="139"/>
      <c r="AH356" s="149" t="str">
        <f t="shared" si="42"/>
        <v/>
      </c>
      <c r="AI356" s="17"/>
      <c r="AJ356" s="17"/>
      <c r="AK356" s="18"/>
      <c r="AL356" s="44"/>
      <c r="AM356" s="45"/>
      <c r="AN356" s="19"/>
      <c r="AO356" s="54"/>
      <c r="AP356" s="121"/>
    </row>
    <row r="357" spans="1:42" ht="83.1" customHeight="1" x14ac:dyDescent="0.2">
      <c r="A357" s="152">
        <v>351</v>
      </c>
      <c r="B357" s="43"/>
      <c r="C357" s="43"/>
      <c r="D357" s="391" t="str">
        <f t="shared" si="37"/>
        <v/>
      </c>
      <c r="E357" s="148"/>
      <c r="F357" s="164"/>
      <c r="G357" s="54"/>
      <c r="H357" s="148"/>
      <c r="I357" s="54"/>
      <c r="J357" s="54"/>
      <c r="K357" s="164"/>
      <c r="L357" s="54"/>
      <c r="M357" s="54"/>
      <c r="N357" s="54"/>
      <c r="O357" s="59"/>
      <c r="P357" s="59"/>
      <c r="Q357" s="190"/>
      <c r="R357" s="54"/>
      <c r="S357" s="54"/>
      <c r="T357" s="123"/>
      <c r="U357" s="123"/>
      <c r="V357" s="123"/>
      <c r="W357" s="123"/>
      <c r="X357" s="123"/>
      <c r="Y357" s="149" t="str">
        <f t="shared" si="38"/>
        <v/>
      </c>
      <c r="Z357" s="150" t="str">
        <f t="shared" si="39"/>
        <v/>
      </c>
      <c r="AA357" s="151" t="str">
        <f t="shared" si="40"/>
        <v/>
      </c>
      <c r="AB357" s="54"/>
      <c r="AC357" s="54"/>
      <c r="AD357" s="54"/>
      <c r="AE357" s="139"/>
      <c r="AF357" s="149" t="str">
        <f t="shared" si="41"/>
        <v/>
      </c>
      <c r="AG357" s="139"/>
      <c r="AH357" s="149" t="str">
        <f t="shared" si="42"/>
        <v/>
      </c>
      <c r="AI357" s="17"/>
      <c r="AJ357" s="17"/>
      <c r="AK357" s="18"/>
      <c r="AL357" s="44"/>
      <c r="AM357" s="45"/>
      <c r="AN357" s="19"/>
      <c r="AO357" s="54"/>
      <c r="AP357" s="121"/>
    </row>
    <row r="358" spans="1:42" ht="83.1" customHeight="1" x14ac:dyDescent="0.2">
      <c r="A358" s="152">
        <v>352</v>
      </c>
      <c r="B358" s="43"/>
      <c r="C358" s="43"/>
      <c r="D358" s="391" t="str">
        <f t="shared" si="37"/>
        <v/>
      </c>
      <c r="E358" s="148"/>
      <c r="F358" s="164"/>
      <c r="G358" s="54"/>
      <c r="H358" s="148"/>
      <c r="I358" s="54"/>
      <c r="J358" s="54"/>
      <c r="K358" s="164"/>
      <c r="L358" s="54"/>
      <c r="M358" s="54"/>
      <c r="N358" s="54"/>
      <c r="O358" s="59"/>
      <c r="P358" s="59"/>
      <c r="Q358" s="190"/>
      <c r="R358" s="54"/>
      <c r="S358" s="54"/>
      <c r="T358" s="123"/>
      <c r="U358" s="123"/>
      <c r="V358" s="123"/>
      <c r="W358" s="123"/>
      <c r="X358" s="123"/>
      <c r="Y358" s="149" t="str">
        <f t="shared" si="38"/>
        <v/>
      </c>
      <c r="Z358" s="150" t="str">
        <f t="shared" si="39"/>
        <v/>
      </c>
      <c r="AA358" s="151" t="str">
        <f t="shared" si="40"/>
        <v/>
      </c>
      <c r="AB358" s="54"/>
      <c r="AC358" s="54"/>
      <c r="AD358" s="54"/>
      <c r="AE358" s="139"/>
      <c r="AF358" s="149" t="str">
        <f t="shared" si="41"/>
        <v/>
      </c>
      <c r="AG358" s="139"/>
      <c r="AH358" s="149" t="str">
        <f t="shared" si="42"/>
        <v/>
      </c>
      <c r="AI358" s="17"/>
      <c r="AJ358" s="17"/>
      <c r="AK358" s="18"/>
      <c r="AL358" s="44"/>
      <c r="AM358" s="45"/>
      <c r="AN358" s="19"/>
      <c r="AO358" s="54"/>
      <c r="AP358" s="121"/>
    </row>
    <row r="359" spans="1:42" ht="83.1" customHeight="1" x14ac:dyDescent="0.2">
      <c r="A359" s="152">
        <v>353</v>
      </c>
      <c r="B359" s="43"/>
      <c r="C359" s="43"/>
      <c r="D359" s="391" t="str">
        <f t="shared" si="37"/>
        <v/>
      </c>
      <c r="E359" s="148"/>
      <c r="F359" s="164"/>
      <c r="G359" s="54"/>
      <c r="H359" s="148"/>
      <c r="I359" s="54"/>
      <c r="J359" s="54"/>
      <c r="K359" s="164"/>
      <c r="L359" s="54"/>
      <c r="M359" s="54"/>
      <c r="N359" s="54"/>
      <c r="O359" s="59"/>
      <c r="P359" s="59"/>
      <c r="Q359" s="190"/>
      <c r="R359" s="54"/>
      <c r="S359" s="54"/>
      <c r="T359" s="123"/>
      <c r="U359" s="123"/>
      <c r="V359" s="123"/>
      <c r="W359" s="123"/>
      <c r="X359" s="123"/>
      <c r="Y359" s="149" t="str">
        <f t="shared" si="38"/>
        <v/>
      </c>
      <c r="Z359" s="150" t="str">
        <f t="shared" si="39"/>
        <v/>
      </c>
      <c r="AA359" s="151" t="str">
        <f t="shared" si="40"/>
        <v/>
      </c>
      <c r="AB359" s="54"/>
      <c r="AC359" s="54"/>
      <c r="AD359" s="54"/>
      <c r="AE359" s="139"/>
      <c r="AF359" s="149" t="str">
        <f t="shared" si="41"/>
        <v/>
      </c>
      <c r="AG359" s="139"/>
      <c r="AH359" s="149" t="str">
        <f t="shared" si="42"/>
        <v/>
      </c>
      <c r="AI359" s="17"/>
      <c r="AJ359" s="17"/>
      <c r="AK359" s="18"/>
      <c r="AL359" s="44"/>
      <c r="AM359" s="45"/>
      <c r="AN359" s="19"/>
      <c r="AO359" s="54"/>
      <c r="AP359" s="121"/>
    </row>
    <row r="360" spans="1:42" ht="83.1" customHeight="1" x14ac:dyDescent="0.2">
      <c r="A360" s="152">
        <v>354</v>
      </c>
      <c r="B360" s="43"/>
      <c r="C360" s="43"/>
      <c r="D360" s="391" t="str">
        <f t="shared" si="37"/>
        <v/>
      </c>
      <c r="E360" s="148"/>
      <c r="F360" s="164"/>
      <c r="G360" s="54"/>
      <c r="H360" s="148"/>
      <c r="I360" s="54"/>
      <c r="J360" s="54"/>
      <c r="K360" s="164"/>
      <c r="L360" s="54"/>
      <c r="M360" s="54"/>
      <c r="N360" s="54"/>
      <c r="O360" s="59"/>
      <c r="P360" s="59"/>
      <c r="Q360" s="190"/>
      <c r="R360" s="54"/>
      <c r="S360" s="54"/>
      <c r="T360" s="123"/>
      <c r="U360" s="123"/>
      <c r="V360" s="123"/>
      <c r="W360" s="123"/>
      <c r="X360" s="123"/>
      <c r="Y360" s="149" t="str">
        <f t="shared" si="38"/>
        <v/>
      </c>
      <c r="Z360" s="150" t="str">
        <f t="shared" si="39"/>
        <v/>
      </c>
      <c r="AA360" s="151" t="str">
        <f t="shared" si="40"/>
        <v/>
      </c>
      <c r="AB360" s="54"/>
      <c r="AC360" s="54"/>
      <c r="AD360" s="54"/>
      <c r="AE360" s="139"/>
      <c r="AF360" s="149" t="str">
        <f t="shared" si="41"/>
        <v/>
      </c>
      <c r="AG360" s="139"/>
      <c r="AH360" s="149" t="str">
        <f t="shared" si="42"/>
        <v/>
      </c>
      <c r="AI360" s="17"/>
      <c r="AJ360" s="17"/>
      <c r="AK360" s="18"/>
      <c r="AL360" s="44"/>
      <c r="AM360" s="45"/>
      <c r="AN360" s="19"/>
      <c r="AO360" s="54"/>
      <c r="AP360" s="121"/>
    </row>
    <row r="361" spans="1:42" ht="83.1" customHeight="1" x14ac:dyDescent="0.2">
      <c r="A361" s="152">
        <v>355</v>
      </c>
      <c r="B361" s="43"/>
      <c r="C361" s="43"/>
      <c r="D361" s="391" t="str">
        <f t="shared" si="37"/>
        <v/>
      </c>
      <c r="E361" s="148"/>
      <c r="F361" s="164"/>
      <c r="G361" s="54"/>
      <c r="H361" s="148"/>
      <c r="I361" s="54"/>
      <c r="J361" s="54"/>
      <c r="K361" s="164"/>
      <c r="L361" s="54"/>
      <c r="M361" s="54"/>
      <c r="N361" s="54"/>
      <c r="O361" s="59"/>
      <c r="P361" s="59"/>
      <c r="Q361" s="190"/>
      <c r="R361" s="54"/>
      <c r="S361" s="54"/>
      <c r="T361" s="123"/>
      <c r="U361" s="123"/>
      <c r="V361" s="123"/>
      <c r="W361" s="123"/>
      <c r="X361" s="123"/>
      <c r="Y361" s="149" t="str">
        <f t="shared" si="38"/>
        <v/>
      </c>
      <c r="Z361" s="150" t="str">
        <f t="shared" si="39"/>
        <v/>
      </c>
      <c r="AA361" s="151" t="str">
        <f t="shared" si="40"/>
        <v/>
      </c>
      <c r="AB361" s="54"/>
      <c r="AC361" s="54"/>
      <c r="AD361" s="54"/>
      <c r="AE361" s="139"/>
      <c r="AF361" s="149" t="str">
        <f t="shared" si="41"/>
        <v/>
      </c>
      <c r="AG361" s="139"/>
      <c r="AH361" s="149" t="str">
        <f t="shared" si="42"/>
        <v/>
      </c>
      <c r="AI361" s="17"/>
      <c r="AJ361" s="17"/>
      <c r="AK361" s="18"/>
      <c r="AL361" s="44"/>
      <c r="AM361" s="45"/>
      <c r="AN361" s="19"/>
      <c r="AO361" s="54"/>
      <c r="AP361" s="121"/>
    </row>
    <row r="362" spans="1:42" ht="83.1" customHeight="1" x14ac:dyDescent="0.2">
      <c r="A362" s="152">
        <v>356</v>
      </c>
      <c r="B362" s="43"/>
      <c r="C362" s="43"/>
      <c r="D362" s="391" t="str">
        <f t="shared" si="37"/>
        <v/>
      </c>
      <c r="E362" s="148"/>
      <c r="F362" s="164"/>
      <c r="G362" s="54"/>
      <c r="H362" s="148"/>
      <c r="I362" s="54"/>
      <c r="J362" s="54"/>
      <c r="K362" s="164"/>
      <c r="L362" s="54"/>
      <c r="M362" s="54"/>
      <c r="N362" s="54"/>
      <c r="O362" s="59"/>
      <c r="P362" s="59"/>
      <c r="Q362" s="190"/>
      <c r="R362" s="54"/>
      <c r="S362" s="54"/>
      <c r="T362" s="123"/>
      <c r="U362" s="123"/>
      <c r="V362" s="123"/>
      <c r="W362" s="123"/>
      <c r="X362" s="123"/>
      <c r="Y362" s="149" t="str">
        <f t="shared" si="38"/>
        <v/>
      </c>
      <c r="Z362" s="150" t="str">
        <f t="shared" si="39"/>
        <v/>
      </c>
      <c r="AA362" s="151" t="str">
        <f t="shared" si="40"/>
        <v/>
      </c>
      <c r="AB362" s="54"/>
      <c r="AC362" s="54"/>
      <c r="AD362" s="54"/>
      <c r="AE362" s="139"/>
      <c r="AF362" s="149" t="str">
        <f t="shared" si="41"/>
        <v/>
      </c>
      <c r="AG362" s="139"/>
      <c r="AH362" s="149" t="str">
        <f t="shared" si="42"/>
        <v/>
      </c>
      <c r="AI362" s="17"/>
      <c r="AJ362" s="17"/>
      <c r="AK362" s="18"/>
      <c r="AL362" s="44"/>
      <c r="AM362" s="45"/>
      <c r="AN362" s="19"/>
      <c r="AO362" s="54"/>
      <c r="AP362" s="121"/>
    </row>
    <row r="363" spans="1:42" ht="83.1" customHeight="1" x14ac:dyDescent="0.2">
      <c r="A363" s="152">
        <v>357</v>
      </c>
      <c r="B363" s="43"/>
      <c r="C363" s="43"/>
      <c r="D363" s="391" t="str">
        <f t="shared" si="37"/>
        <v/>
      </c>
      <c r="E363" s="148"/>
      <c r="F363" s="164"/>
      <c r="G363" s="54"/>
      <c r="H363" s="148"/>
      <c r="I363" s="54"/>
      <c r="J363" s="54"/>
      <c r="K363" s="164"/>
      <c r="L363" s="54"/>
      <c r="M363" s="54"/>
      <c r="N363" s="54"/>
      <c r="O363" s="59"/>
      <c r="P363" s="59"/>
      <c r="Q363" s="190"/>
      <c r="R363" s="54"/>
      <c r="S363" s="54"/>
      <c r="T363" s="123"/>
      <c r="U363" s="123"/>
      <c r="V363" s="123"/>
      <c r="W363" s="123"/>
      <c r="X363" s="123"/>
      <c r="Y363" s="149" t="str">
        <f t="shared" si="38"/>
        <v/>
      </c>
      <c r="Z363" s="150" t="str">
        <f t="shared" si="39"/>
        <v/>
      </c>
      <c r="AA363" s="151" t="str">
        <f t="shared" si="40"/>
        <v/>
      </c>
      <c r="AB363" s="54"/>
      <c r="AC363" s="54"/>
      <c r="AD363" s="54"/>
      <c r="AE363" s="139"/>
      <c r="AF363" s="149" t="str">
        <f t="shared" si="41"/>
        <v/>
      </c>
      <c r="AG363" s="139"/>
      <c r="AH363" s="149" t="str">
        <f t="shared" si="42"/>
        <v/>
      </c>
      <c r="AI363" s="17"/>
      <c r="AJ363" s="17"/>
      <c r="AK363" s="18"/>
      <c r="AL363" s="44"/>
      <c r="AM363" s="45"/>
      <c r="AN363" s="19"/>
      <c r="AO363" s="54"/>
      <c r="AP363" s="121"/>
    </row>
    <row r="364" spans="1:42" ht="83.1" customHeight="1" x14ac:dyDescent="0.2">
      <c r="A364" s="152">
        <v>358</v>
      </c>
      <c r="B364" s="43"/>
      <c r="C364" s="43"/>
      <c r="D364" s="391" t="str">
        <f t="shared" si="37"/>
        <v/>
      </c>
      <c r="E364" s="148"/>
      <c r="F364" s="164"/>
      <c r="G364" s="54"/>
      <c r="H364" s="148"/>
      <c r="I364" s="54"/>
      <c r="J364" s="54"/>
      <c r="K364" s="164"/>
      <c r="L364" s="54"/>
      <c r="M364" s="54"/>
      <c r="N364" s="54"/>
      <c r="O364" s="59"/>
      <c r="P364" s="59"/>
      <c r="Q364" s="190"/>
      <c r="R364" s="54"/>
      <c r="S364" s="54"/>
      <c r="T364" s="123"/>
      <c r="U364" s="123"/>
      <c r="V364" s="123"/>
      <c r="W364" s="123"/>
      <c r="X364" s="123"/>
      <c r="Y364" s="149" t="str">
        <f t="shared" si="38"/>
        <v/>
      </c>
      <c r="Z364" s="150" t="str">
        <f t="shared" si="39"/>
        <v/>
      </c>
      <c r="AA364" s="151" t="str">
        <f t="shared" si="40"/>
        <v/>
      </c>
      <c r="AB364" s="54"/>
      <c r="AC364" s="54"/>
      <c r="AD364" s="54"/>
      <c r="AE364" s="139"/>
      <c r="AF364" s="149" t="str">
        <f t="shared" si="41"/>
        <v/>
      </c>
      <c r="AG364" s="139"/>
      <c r="AH364" s="149" t="str">
        <f t="shared" si="42"/>
        <v/>
      </c>
      <c r="AI364" s="17"/>
      <c r="AJ364" s="17"/>
      <c r="AK364" s="18"/>
      <c r="AL364" s="44"/>
      <c r="AM364" s="45"/>
      <c r="AN364" s="19"/>
      <c r="AO364" s="54"/>
      <c r="AP364" s="121"/>
    </row>
    <row r="365" spans="1:42" ht="83.1" customHeight="1" x14ac:dyDescent="0.2">
      <c r="A365" s="152">
        <v>359</v>
      </c>
      <c r="B365" s="43"/>
      <c r="C365" s="43"/>
      <c r="D365" s="391" t="str">
        <f t="shared" si="37"/>
        <v/>
      </c>
      <c r="E365" s="148"/>
      <c r="F365" s="164"/>
      <c r="G365" s="54"/>
      <c r="H365" s="148"/>
      <c r="I365" s="54"/>
      <c r="J365" s="54"/>
      <c r="K365" s="164"/>
      <c r="L365" s="54"/>
      <c r="M365" s="54"/>
      <c r="N365" s="54"/>
      <c r="O365" s="59"/>
      <c r="P365" s="59"/>
      <c r="Q365" s="190"/>
      <c r="R365" s="54"/>
      <c r="S365" s="54"/>
      <c r="T365" s="123"/>
      <c r="U365" s="123"/>
      <c r="V365" s="123"/>
      <c r="W365" s="123"/>
      <c r="X365" s="123"/>
      <c r="Y365" s="149" t="str">
        <f t="shared" si="38"/>
        <v/>
      </c>
      <c r="Z365" s="150" t="str">
        <f t="shared" si="39"/>
        <v/>
      </c>
      <c r="AA365" s="151" t="str">
        <f t="shared" si="40"/>
        <v/>
      </c>
      <c r="AB365" s="54"/>
      <c r="AC365" s="54"/>
      <c r="AD365" s="54"/>
      <c r="AE365" s="139"/>
      <c r="AF365" s="149" t="str">
        <f t="shared" si="41"/>
        <v/>
      </c>
      <c r="AG365" s="139"/>
      <c r="AH365" s="149" t="str">
        <f t="shared" si="42"/>
        <v/>
      </c>
      <c r="AI365" s="17"/>
      <c r="AJ365" s="17"/>
      <c r="AK365" s="18"/>
      <c r="AL365" s="44"/>
      <c r="AM365" s="45"/>
      <c r="AN365" s="19"/>
      <c r="AO365" s="54"/>
      <c r="AP365" s="121"/>
    </row>
    <row r="366" spans="1:42" ht="83.1" customHeight="1" x14ac:dyDescent="0.2">
      <c r="A366" s="152">
        <v>360</v>
      </c>
      <c r="B366" s="43"/>
      <c r="C366" s="43"/>
      <c r="D366" s="391" t="str">
        <f t="shared" si="37"/>
        <v/>
      </c>
      <c r="E366" s="148"/>
      <c r="F366" s="164"/>
      <c r="G366" s="54"/>
      <c r="H366" s="148"/>
      <c r="I366" s="54"/>
      <c r="J366" s="54"/>
      <c r="K366" s="164"/>
      <c r="L366" s="54"/>
      <c r="M366" s="54"/>
      <c r="N366" s="54"/>
      <c r="O366" s="59"/>
      <c r="P366" s="59"/>
      <c r="Q366" s="190"/>
      <c r="R366" s="54"/>
      <c r="S366" s="54"/>
      <c r="T366" s="123"/>
      <c r="U366" s="123"/>
      <c r="V366" s="123"/>
      <c r="W366" s="123"/>
      <c r="X366" s="123"/>
      <c r="Y366" s="149" t="str">
        <f t="shared" si="38"/>
        <v/>
      </c>
      <c r="Z366" s="150" t="str">
        <f t="shared" si="39"/>
        <v/>
      </c>
      <c r="AA366" s="151" t="str">
        <f t="shared" si="40"/>
        <v/>
      </c>
      <c r="AB366" s="54"/>
      <c r="AC366" s="54"/>
      <c r="AD366" s="54"/>
      <c r="AE366" s="139"/>
      <c r="AF366" s="149" t="str">
        <f t="shared" si="41"/>
        <v/>
      </c>
      <c r="AG366" s="139"/>
      <c r="AH366" s="149" t="str">
        <f t="shared" si="42"/>
        <v/>
      </c>
      <c r="AI366" s="17"/>
      <c r="AJ366" s="17"/>
      <c r="AK366" s="18"/>
      <c r="AL366" s="44"/>
      <c r="AM366" s="45"/>
      <c r="AN366" s="19"/>
      <c r="AO366" s="54"/>
      <c r="AP366" s="121"/>
    </row>
    <row r="367" spans="1:42" ht="83.1" customHeight="1" x14ac:dyDescent="0.2">
      <c r="A367" s="152">
        <v>361</v>
      </c>
      <c r="B367" s="43"/>
      <c r="C367" s="43"/>
      <c r="D367" s="391" t="str">
        <f t="shared" si="37"/>
        <v/>
      </c>
      <c r="E367" s="148"/>
      <c r="F367" s="164"/>
      <c r="G367" s="54"/>
      <c r="H367" s="148"/>
      <c r="I367" s="54"/>
      <c r="J367" s="54"/>
      <c r="K367" s="164"/>
      <c r="L367" s="54"/>
      <c r="M367" s="54"/>
      <c r="N367" s="54"/>
      <c r="O367" s="59"/>
      <c r="P367" s="59"/>
      <c r="Q367" s="190"/>
      <c r="R367" s="54"/>
      <c r="S367" s="54"/>
      <c r="T367" s="123"/>
      <c r="U367" s="123"/>
      <c r="V367" s="123"/>
      <c r="W367" s="123"/>
      <c r="X367" s="123"/>
      <c r="Y367" s="149" t="str">
        <f t="shared" si="38"/>
        <v/>
      </c>
      <c r="Z367" s="150" t="str">
        <f t="shared" si="39"/>
        <v/>
      </c>
      <c r="AA367" s="151" t="str">
        <f t="shared" si="40"/>
        <v/>
      </c>
      <c r="AB367" s="54"/>
      <c r="AC367" s="54"/>
      <c r="AD367" s="54"/>
      <c r="AE367" s="139"/>
      <c r="AF367" s="149" t="str">
        <f t="shared" si="41"/>
        <v/>
      </c>
      <c r="AG367" s="139"/>
      <c r="AH367" s="149" t="str">
        <f t="shared" si="42"/>
        <v/>
      </c>
      <c r="AI367" s="17"/>
      <c r="AJ367" s="17"/>
      <c r="AK367" s="18"/>
      <c r="AL367" s="44"/>
      <c r="AM367" s="45"/>
      <c r="AN367" s="19"/>
      <c r="AO367" s="54"/>
      <c r="AP367" s="121"/>
    </row>
    <row r="368" spans="1:42" ht="83.1" customHeight="1" x14ac:dyDescent="0.2">
      <c r="A368" s="152">
        <v>362</v>
      </c>
      <c r="B368" s="43"/>
      <c r="C368" s="43"/>
      <c r="D368" s="391" t="str">
        <f t="shared" si="37"/>
        <v/>
      </c>
      <c r="E368" s="148"/>
      <c r="F368" s="164"/>
      <c r="G368" s="54"/>
      <c r="H368" s="148"/>
      <c r="I368" s="54"/>
      <c r="J368" s="54"/>
      <c r="K368" s="164"/>
      <c r="L368" s="54"/>
      <c r="M368" s="54"/>
      <c r="N368" s="54"/>
      <c r="O368" s="59"/>
      <c r="P368" s="59"/>
      <c r="Q368" s="190"/>
      <c r="R368" s="54"/>
      <c r="S368" s="54"/>
      <c r="T368" s="123"/>
      <c r="U368" s="123"/>
      <c r="V368" s="123"/>
      <c r="W368" s="123"/>
      <c r="X368" s="123"/>
      <c r="Y368" s="149" t="str">
        <f t="shared" si="38"/>
        <v/>
      </c>
      <c r="Z368" s="150" t="str">
        <f t="shared" si="39"/>
        <v/>
      </c>
      <c r="AA368" s="151" t="str">
        <f t="shared" si="40"/>
        <v/>
      </c>
      <c r="AB368" s="54"/>
      <c r="AC368" s="54"/>
      <c r="AD368" s="54"/>
      <c r="AE368" s="139"/>
      <c r="AF368" s="149" t="str">
        <f t="shared" si="41"/>
        <v/>
      </c>
      <c r="AG368" s="139"/>
      <c r="AH368" s="149" t="str">
        <f t="shared" si="42"/>
        <v/>
      </c>
      <c r="AI368" s="17"/>
      <c r="AJ368" s="17"/>
      <c r="AK368" s="18"/>
      <c r="AL368" s="44"/>
      <c r="AM368" s="45"/>
      <c r="AN368" s="19"/>
      <c r="AO368" s="54"/>
      <c r="AP368" s="121"/>
    </row>
    <row r="369" spans="1:42" ht="83.1" customHeight="1" x14ac:dyDescent="0.2">
      <c r="A369" s="152">
        <v>363</v>
      </c>
      <c r="B369" s="43"/>
      <c r="C369" s="43"/>
      <c r="D369" s="391" t="str">
        <f t="shared" si="37"/>
        <v/>
      </c>
      <c r="E369" s="148"/>
      <c r="F369" s="164"/>
      <c r="G369" s="54"/>
      <c r="H369" s="148"/>
      <c r="I369" s="54"/>
      <c r="J369" s="54"/>
      <c r="K369" s="164"/>
      <c r="L369" s="54"/>
      <c r="M369" s="54"/>
      <c r="N369" s="54"/>
      <c r="O369" s="59"/>
      <c r="P369" s="59"/>
      <c r="Q369" s="190"/>
      <c r="R369" s="54"/>
      <c r="S369" s="54"/>
      <c r="T369" s="123"/>
      <c r="U369" s="123"/>
      <c r="V369" s="123"/>
      <c r="W369" s="123"/>
      <c r="X369" s="123"/>
      <c r="Y369" s="149" t="str">
        <f t="shared" si="38"/>
        <v/>
      </c>
      <c r="Z369" s="150" t="str">
        <f t="shared" si="39"/>
        <v/>
      </c>
      <c r="AA369" s="151" t="str">
        <f t="shared" si="40"/>
        <v/>
      </c>
      <c r="AB369" s="54"/>
      <c r="AC369" s="54"/>
      <c r="AD369" s="54"/>
      <c r="AE369" s="139"/>
      <c r="AF369" s="149" t="str">
        <f t="shared" si="41"/>
        <v/>
      </c>
      <c r="AG369" s="139"/>
      <c r="AH369" s="149" t="str">
        <f t="shared" si="42"/>
        <v/>
      </c>
      <c r="AI369" s="17"/>
      <c r="AJ369" s="17"/>
      <c r="AK369" s="18"/>
      <c r="AL369" s="44"/>
      <c r="AM369" s="45"/>
      <c r="AN369" s="19"/>
      <c r="AO369" s="54"/>
      <c r="AP369" s="121"/>
    </row>
    <row r="370" spans="1:42" ht="83.1" customHeight="1" x14ac:dyDescent="0.2">
      <c r="A370" s="152">
        <v>364</v>
      </c>
      <c r="B370" s="43"/>
      <c r="C370" s="43"/>
      <c r="D370" s="391" t="str">
        <f t="shared" si="37"/>
        <v/>
      </c>
      <c r="E370" s="148"/>
      <c r="F370" s="164"/>
      <c r="G370" s="54"/>
      <c r="H370" s="148"/>
      <c r="I370" s="54"/>
      <c r="J370" s="54"/>
      <c r="K370" s="164"/>
      <c r="L370" s="54"/>
      <c r="M370" s="54"/>
      <c r="N370" s="54"/>
      <c r="O370" s="59"/>
      <c r="P370" s="59"/>
      <c r="Q370" s="190"/>
      <c r="R370" s="54"/>
      <c r="S370" s="54"/>
      <c r="T370" s="123"/>
      <c r="U370" s="123"/>
      <c r="V370" s="123"/>
      <c r="W370" s="123"/>
      <c r="X370" s="123"/>
      <c r="Y370" s="149" t="str">
        <f t="shared" si="38"/>
        <v/>
      </c>
      <c r="Z370" s="150" t="str">
        <f t="shared" si="39"/>
        <v/>
      </c>
      <c r="AA370" s="151" t="str">
        <f t="shared" si="40"/>
        <v/>
      </c>
      <c r="AB370" s="54"/>
      <c r="AC370" s="54"/>
      <c r="AD370" s="54"/>
      <c r="AE370" s="139"/>
      <c r="AF370" s="149" t="str">
        <f t="shared" si="41"/>
        <v/>
      </c>
      <c r="AG370" s="139"/>
      <c r="AH370" s="149" t="str">
        <f t="shared" si="42"/>
        <v/>
      </c>
      <c r="AI370" s="17"/>
      <c r="AJ370" s="17"/>
      <c r="AK370" s="18"/>
      <c r="AL370" s="44"/>
      <c r="AM370" s="45"/>
      <c r="AN370" s="19"/>
      <c r="AO370" s="54"/>
      <c r="AP370" s="121"/>
    </row>
    <row r="371" spans="1:42" ht="83.1" customHeight="1" x14ac:dyDescent="0.2">
      <c r="A371" s="152">
        <v>365</v>
      </c>
      <c r="B371" s="43"/>
      <c r="C371" s="43"/>
      <c r="D371" s="391" t="str">
        <f t="shared" si="37"/>
        <v/>
      </c>
      <c r="E371" s="148"/>
      <c r="F371" s="164"/>
      <c r="G371" s="54"/>
      <c r="H371" s="148"/>
      <c r="I371" s="54"/>
      <c r="J371" s="54"/>
      <c r="K371" s="164"/>
      <c r="L371" s="54"/>
      <c r="M371" s="54"/>
      <c r="N371" s="54"/>
      <c r="O371" s="59"/>
      <c r="P371" s="59"/>
      <c r="Q371" s="190"/>
      <c r="R371" s="54"/>
      <c r="S371" s="54"/>
      <c r="T371" s="123"/>
      <c r="U371" s="123"/>
      <c r="V371" s="123"/>
      <c r="W371" s="123"/>
      <c r="X371" s="123"/>
      <c r="Y371" s="149" t="str">
        <f t="shared" si="38"/>
        <v/>
      </c>
      <c r="Z371" s="150" t="str">
        <f t="shared" si="39"/>
        <v/>
      </c>
      <c r="AA371" s="151" t="str">
        <f t="shared" si="40"/>
        <v/>
      </c>
      <c r="AB371" s="54"/>
      <c r="AC371" s="54"/>
      <c r="AD371" s="54"/>
      <c r="AE371" s="139"/>
      <c r="AF371" s="149" t="str">
        <f t="shared" si="41"/>
        <v/>
      </c>
      <c r="AG371" s="139"/>
      <c r="AH371" s="149" t="str">
        <f t="shared" si="42"/>
        <v/>
      </c>
      <c r="AI371" s="17"/>
      <c r="AJ371" s="17"/>
      <c r="AK371" s="18"/>
      <c r="AL371" s="44"/>
      <c r="AM371" s="45"/>
      <c r="AN371" s="19"/>
      <c r="AO371" s="54"/>
      <c r="AP371" s="121"/>
    </row>
    <row r="372" spans="1:42" ht="83.1" customHeight="1" x14ac:dyDescent="0.2">
      <c r="A372" s="152">
        <v>366</v>
      </c>
      <c r="B372" s="43"/>
      <c r="C372" s="43"/>
      <c r="D372" s="391" t="str">
        <f t="shared" si="37"/>
        <v/>
      </c>
      <c r="E372" s="148"/>
      <c r="F372" s="164"/>
      <c r="G372" s="54"/>
      <c r="H372" s="148"/>
      <c r="I372" s="54"/>
      <c r="J372" s="54"/>
      <c r="K372" s="164"/>
      <c r="L372" s="54"/>
      <c r="M372" s="54"/>
      <c r="N372" s="54"/>
      <c r="O372" s="59"/>
      <c r="P372" s="59"/>
      <c r="Q372" s="190"/>
      <c r="R372" s="54"/>
      <c r="S372" s="54"/>
      <c r="T372" s="123"/>
      <c r="U372" s="123"/>
      <c r="V372" s="123"/>
      <c r="W372" s="123"/>
      <c r="X372" s="123"/>
      <c r="Y372" s="149" t="str">
        <f t="shared" si="38"/>
        <v/>
      </c>
      <c r="Z372" s="150" t="str">
        <f t="shared" si="39"/>
        <v/>
      </c>
      <c r="AA372" s="151" t="str">
        <f t="shared" si="40"/>
        <v/>
      </c>
      <c r="AB372" s="54"/>
      <c r="AC372" s="54"/>
      <c r="AD372" s="54"/>
      <c r="AE372" s="139"/>
      <c r="AF372" s="149" t="str">
        <f t="shared" si="41"/>
        <v/>
      </c>
      <c r="AG372" s="139"/>
      <c r="AH372" s="149" t="str">
        <f t="shared" si="42"/>
        <v/>
      </c>
      <c r="AI372" s="17"/>
      <c r="AJ372" s="17"/>
      <c r="AK372" s="18"/>
      <c r="AL372" s="44"/>
      <c r="AM372" s="45"/>
      <c r="AN372" s="19"/>
      <c r="AO372" s="54"/>
      <c r="AP372" s="121"/>
    </row>
    <row r="373" spans="1:42" ht="83.1" customHeight="1" x14ac:dyDescent="0.2">
      <c r="A373" s="152">
        <v>367</v>
      </c>
      <c r="B373" s="43"/>
      <c r="C373" s="43"/>
      <c r="D373" s="391" t="str">
        <f t="shared" si="37"/>
        <v/>
      </c>
      <c r="E373" s="148"/>
      <c r="F373" s="164"/>
      <c r="G373" s="54"/>
      <c r="H373" s="148"/>
      <c r="I373" s="54"/>
      <c r="J373" s="54"/>
      <c r="K373" s="164"/>
      <c r="L373" s="54"/>
      <c r="M373" s="54"/>
      <c r="N373" s="54"/>
      <c r="O373" s="59"/>
      <c r="P373" s="59"/>
      <c r="Q373" s="190"/>
      <c r="R373" s="54"/>
      <c r="S373" s="54"/>
      <c r="T373" s="123"/>
      <c r="U373" s="123"/>
      <c r="V373" s="123"/>
      <c r="W373" s="123"/>
      <c r="X373" s="123"/>
      <c r="Y373" s="149" t="str">
        <f t="shared" si="38"/>
        <v/>
      </c>
      <c r="Z373" s="150" t="str">
        <f t="shared" si="39"/>
        <v/>
      </c>
      <c r="AA373" s="151" t="str">
        <f t="shared" si="40"/>
        <v/>
      </c>
      <c r="AB373" s="54"/>
      <c r="AC373" s="54"/>
      <c r="AD373" s="54"/>
      <c r="AE373" s="139"/>
      <c r="AF373" s="149" t="str">
        <f t="shared" si="41"/>
        <v/>
      </c>
      <c r="AG373" s="139"/>
      <c r="AH373" s="149" t="str">
        <f t="shared" si="42"/>
        <v/>
      </c>
      <c r="AI373" s="17"/>
      <c r="AJ373" s="17"/>
      <c r="AK373" s="18"/>
      <c r="AL373" s="44"/>
      <c r="AM373" s="45"/>
      <c r="AN373" s="19"/>
      <c r="AO373" s="54"/>
      <c r="AP373" s="121"/>
    </row>
    <row r="374" spans="1:42" ht="83.1" customHeight="1" x14ac:dyDescent="0.2">
      <c r="A374" s="152">
        <v>368</v>
      </c>
      <c r="B374" s="43"/>
      <c r="C374" s="43"/>
      <c r="D374" s="391" t="str">
        <f t="shared" si="37"/>
        <v/>
      </c>
      <c r="E374" s="148"/>
      <c r="F374" s="164"/>
      <c r="G374" s="54"/>
      <c r="H374" s="148"/>
      <c r="I374" s="54"/>
      <c r="J374" s="54"/>
      <c r="K374" s="164"/>
      <c r="L374" s="54"/>
      <c r="M374" s="54"/>
      <c r="N374" s="54"/>
      <c r="O374" s="59"/>
      <c r="P374" s="59"/>
      <c r="Q374" s="190"/>
      <c r="R374" s="54"/>
      <c r="S374" s="54"/>
      <c r="T374" s="123"/>
      <c r="U374" s="123"/>
      <c r="V374" s="123"/>
      <c r="W374" s="123"/>
      <c r="X374" s="123"/>
      <c r="Y374" s="149" t="str">
        <f t="shared" si="38"/>
        <v/>
      </c>
      <c r="Z374" s="150" t="str">
        <f t="shared" si="39"/>
        <v/>
      </c>
      <c r="AA374" s="151" t="str">
        <f t="shared" si="40"/>
        <v/>
      </c>
      <c r="AB374" s="54"/>
      <c r="AC374" s="54"/>
      <c r="AD374" s="54"/>
      <c r="AE374" s="139"/>
      <c r="AF374" s="149" t="str">
        <f t="shared" si="41"/>
        <v/>
      </c>
      <c r="AG374" s="139"/>
      <c r="AH374" s="149" t="str">
        <f t="shared" si="42"/>
        <v/>
      </c>
      <c r="AI374" s="17"/>
      <c r="AJ374" s="17"/>
      <c r="AK374" s="18"/>
      <c r="AL374" s="44"/>
      <c r="AM374" s="45"/>
      <c r="AN374" s="19"/>
      <c r="AO374" s="54"/>
      <c r="AP374" s="121"/>
    </row>
    <row r="375" spans="1:42" ht="83.1" customHeight="1" x14ac:dyDescent="0.2">
      <c r="A375" s="152">
        <v>369</v>
      </c>
      <c r="B375" s="43"/>
      <c r="C375" s="43"/>
      <c r="D375" s="391" t="str">
        <f t="shared" si="37"/>
        <v/>
      </c>
      <c r="E375" s="148"/>
      <c r="F375" s="164"/>
      <c r="G375" s="54"/>
      <c r="H375" s="148"/>
      <c r="I375" s="54"/>
      <c r="J375" s="54"/>
      <c r="K375" s="164"/>
      <c r="L375" s="54"/>
      <c r="M375" s="54"/>
      <c r="N375" s="54"/>
      <c r="O375" s="59"/>
      <c r="P375" s="59"/>
      <c r="Q375" s="190"/>
      <c r="R375" s="54"/>
      <c r="S375" s="54"/>
      <c r="T375" s="123"/>
      <c r="U375" s="123"/>
      <c r="V375" s="123"/>
      <c r="W375" s="123"/>
      <c r="X375" s="123"/>
      <c r="Y375" s="149" t="str">
        <f t="shared" si="38"/>
        <v/>
      </c>
      <c r="Z375" s="150" t="str">
        <f t="shared" si="39"/>
        <v/>
      </c>
      <c r="AA375" s="151" t="str">
        <f t="shared" si="40"/>
        <v/>
      </c>
      <c r="AB375" s="54"/>
      <c r="AC375" s="54"/>
      <c r="AD375" s="54"/>
      <c r="AE375" s="139"/>
      <c r="AF375" s="149" t="str">
        <f t="shared" si="41"/>
        <v/>
      </c>
      <c r="AG375" s="139"/>
      <c r="AH375" s="149" t="str">
        <f t="shared" si="42"/>
        <v/>
      </c>
      <c r="AI375" s="17"/>
      <c r="AJ375" s="17"/>
      <c r="AK375" s="18"/>
      <c r="AL375" s="44"/>
      <c r="AM375" s="45"/>
      <c r="AN375" s="19"/>
      <c r="AO375" s="54"/>
      <c r="AP375" s="121"/>
    </row>
    <row r="376" spans="1:42" ht="83.1" customHeight="1" x14ac:dyDescent="0.2">
      <c r="A376" s="152">
        <v>370</v>
      </c>
      <c r="B376" s="43"/>
      <c r="C376" s="43"/>
      <c r="D376" s="391" t="str">
        <f t="shared" si="37"/>
        <v/>
      </c>
      <c r="E376" s="148"/>
      <c r="F376" s="164"/>
      <c r="G376" s="54"/>
      <c r="H376" s="148"/>
      <c r="I376" s="54"/>
      <c r="J376" s="54"/>
      <c r="K376" s="164"/>
      <c r="L376" s="54"/>
      <c r="M376" s="54"/>
      <c r="N376" s="54"/>
      <c r="O376" s="59"/>
      <c r="P376" s="59"/>
      <c r="Q376" s="190"/>
      <c r="R376" s="54"/>
      <c r="S376" s="54"/>
      <c r="T376" s="123"/>
      <c r="U376" s="123"/>
      <c r="V376" s="123"/>
      <c r="W376" s="123"/>
      <c r="X376" s="123"/>
      <c r="Y376" s="149" t="str">
        <f t="shared" si="38"/>
        <v/>
      </c>
      <c r="Z376" s="150" t="str">
        <f t="shared" si="39"/>
        <v/>
      </c>
      <c r="AA376" s="151" t="str">
        <f t="shared" si="40"/>
        <v/>
      </c>
      <c r="AB376" s="54"/>
      <c r="AC376" s="54"/>
      <c r="AD376" s="54"/>
      <c r="AE376" s="139"/>
      <c r="AF376" s="149" t="str">
        <f t="shared" si="41"/>
        <v/>
      </c>
      <c r="AG376" s="139"/>
      <c r="AH376" s="149" t="str">
        <f t="shared" si="42"/>
        <v/>
      </c>
      <c r="AI376" s="17"/>
      <c r="AJ376" s="17"/>
      <c r="AK376" s="18"/>
      <c r="AL376" s="44"/>
      <c r="AM376" s="45"/>
      <c r="AN376" s="19"/>
      <c r="AO376" s="54"/>
      <c r="AP376" s="121"/>
    </row>
    <row r="377" spans="1:42" ht="83.1" customHeight="1" x14ac:dyDescent="0.2">
      <c r="A377" s="152">
        <v>371</v>
      </c>
      <c r="B377" s="43"/>
      <c r="C377" s="43"/>
      <c r="D377" s="391" t="str">
        <f t="shared" si="37"/>
        <v/>
      </c>
      <c r="E377" s="148"/>
      <c r="F377" s="164"/>
      <c r="G377" s="54"/>
      <c r="H377" s="148"/>
      <c r="I377" s="54"/>
      <c r="J377" s="54"/>
      <c r="K377" s="164"/>
      <c r="L377" s="54"/>
      <c r="M377" s="54"/>
      <c r="N377" s="54"/>
      <c r="O377" s="59"/>
      <c r="P377" s="59"/>
      <c r="Q377" s="190"/>
      <c r="R377" s="54"/>
      <c r="S377" s="54"/>
      <c r="T377" s="123"/>
      <c r="U377" s="123"/>
      <c r="V377" s="123"/>
      <c r="W377" s="123"/>
      <c r="X377" s="123"/>
      <c r="Y377" s="149" t="str">
        <f t="shared" si="38"/>
        <v/>
      </c>
      <c r="Z377" s="150" t="str">
        <f t="shared" si="39"/>
        <v/>
      </c>
      <c r="AA377" s="151" t="str">
        <f t="shared" si="40"/>
        <v/>
      </c>
      <c r="AB377" s="54"/>
      <c r="AC377" s="54"/>
      <c r="AD377" s="54"/>
      <c r="AE377" s="139"/>
      <c r="AF377" s="149" t="str">
        <f t="shared" si="41"/>
        <v/>
      </c>
      <c r="AG377" s="139"/>
      <c r="AH377" s="149" t="str">
        <f t="shared" si="42"/>
        <v/>
      </c>
      <c r="AI377" s="17"/>
      <c r="AJ377" s="17"/>
      <c r="AK377" s="18"/>
      <c r="AL377" s="44"/>
      <c r="AM377" s="45"/>
      <c r="AN377" s="19"/>
      <c r="AO377" s="54"/>
      <c r="AP377" s="121"/>
    </row>
    <row r="378" spans="1:42" ht="83.1" customHeight="1" x14ac:dyDescent="0.2">
      <c r="A378" s="152">
        <v>372</v>
      </c>
      <c r="B378" s="43"/>
      <c r="C378" s="43"/>
      <c r="D378" s="391" t="str">
        <f t="shared" si="37"/>
        <v/>
      </c>
      <c r="E378" s="148"/>
      <c r="F378" s="164"/>
      <c r="G378" s="54"/>
      <c r="H378" s="148"/>
      <c r="I378" s="54"/>
      <c r="J378" s="54"/>
      <c r="K378" s="164"/>
      <c r="L378" s="54"/>
      <c r="M378" s="54"/>
      <c r="N378" s="54"/>
      <c r="O378" s="59"/>
      <c r="P378" s="59"/>
      <c r="Q378" s="190"/>
      <c r="R378" s="54"/>
      <c r="S378" s="54"/>
      <c r="T378" s="123"/>
      <c r="U378" s="123"/>
      <c r="V378" s="123"/>
      <c r="W378" s="123"/>
      <c r="X378" s="123"/>
      <c r="Y378" s="149" t="str">
        <f t="shared" si="38"/>
        <v/>
      </c>
      <c r="Z378" s="150" t="str">
        <f t="shared" si="39"/>
        <v/>
      </c>
      <c r="AA378" s="151" t="str">
        <f t="shared" si="40"/>
        <v/>
      </c>
      <c r="AB378" s="54"/>
      <c r="AC378" s="54"/>
      <c r="AD378" s="54"/>
      <c r="AE378" s="139"/>
      <c r="AF378" s="149" t="str">
        <f t="shared" si="41"/>
        <v/>
      </c>
      <c r="AG378" s="139"/>
      <c r="AH378" s="149" t="str">
        <f t="shared" si="42"/>
        <v/>
      </c>
      <c r="AI378" s="17"/>
      <c r="AJ378" s="17"/>
      <c r="AK378" s="18"/>
      <c r="AL378" s="44"/>
      <c r="AM378" s="45"/>
      <c r="AN378" s="19"/>
      <c r="AO378" s="54"/>
      <c r="AP378" s="121"/>
    </row>
    <row r="379" spans="1:42" ht="83.1" customHeight="1" x14ac:dyDescent="0.2">
      <c r="A379" s="152">
        <v>373</v>
      </c>
      <c r="B379" s="43"/>
      <c r="C379" s="43"/>
      <c r="D379" s="391" t="str">
        <f t="shared" si="37"/>
        <v/>
      </c>
      <c r="E379" s="148"/>
      <c r="F379" s="164"/>
      <c r="G379" s="54"/>
      <c r="H379" s="148"/>
      <c r="I379" s="54"/>
      <c r="J379" s="54"/>
      <c r="K379" s="164"/>
      <c r="L379" s="54"/>
      <c r="M379" s="54"/>
      <c r="N379" s="54"/>
      <c r="O379" s="59"/>
      <c r="P379" s="59"/>
      <c r="Q379" s="190"/>
      <c r="R379" s="54"/>
      <c r="S379" s="54"/>
      <c r="T379" s="123"/>
      <c r="U379" s="123"/>
      <c r="V379" s="123"/>
      <c r="W379" s="123"/>
      <c r="X379" s="123"/>
      <c r="Y379" s="149" t="str">
        <f t="shared" si="38"/>
        <v/>
      </c>
      <c r="Z379" s="150" t="str">
        <f t="shared" si="39"/>
        <v/>
      </c>
      <c r="AA379" s="151" t="str">
        <f t="shared" si="40"/>
        <v/>
      </c>
      <c r="AB379" s="54"/>
      <c r="AC379" s="54"/>
      <c r="AD379" s="54"/>
      <c r="AE379" s="139"/>
      <c r="AF379" s="149" t="str">
        <f t="shared" si="41"/>
        <v/>
      </c>
      <c r="AG379" s="139"/>
      <c r="AH379" s="149" t="str">
        <f t="shared" si="42"/>
        <v/>
      </c>
      <c r="AI379" s="17"/>
      <c r="AJ379" s="17"/>
      <c r="AK379" s="18"/>
      <c r="AL379" s="44"/>
      <c r="AM379" s="45"/>
      <c r="AN379" s="19"/>
      <c r="AO379" s="54"/>
      <c r="AP379" s="121"/>
    </row>
    <row r="380" spans="1:42" ht="83.1" customHeight="1" x14ac:dyDescent="0.2">
      <c r="A380" s="152">
        <v>374</v>
      </c>
      <c r="B380" s="43"/>
      <c r="C380" s="43"/>
      <c r="D380" s="391" t="str">
        <f t="shared" si="37"/>
        <v/>
      </c>
      <c r="E380" s="148"/>
      <c r="F380" s="164"/>
      <c r="G380" s="54"/>
      <c r="H380" s="148"/>
      <c r="I380" s="54"/>
      <c r="J380" s="54"/>
      <c r="K380" s="164"/>
      <c r="L380" s="54"/>
      <c r="M380" s="54"/>
      <c r="N380" s="54"/>
      <c r="O380" s="59"/>
      <c r="P380" s="59"/>
      <c r="Q380" s="190"/>
      <c r="R380" s="54"/>
      <c r="S380" s="54"/>
      <c r="T380" s="123"/>
      <c r="U380" s="123"/>
      <c r="V380" s="123"/>
      <c r="W380" s="123"/>
      <c r="X380" s="123"/>
      <c r="Y380" s="149" t="str">
        <f t="shared" si="38"/>
        <v/>
      </c>
      <c r="Z380" s="150" t="str">
        <f t="shared" si="39"/>
        <v/>
      </c>
      <c r="AA380" s="151" t="str">
        <f t="shared" si="40"/>
        <v/>
      </c>
      <c r="AB380" s="54"/>
      <c r="AC380" s="54"/>
      <c r="AD380" s="54"/>
      <c r="AE380" s="139"/>
      <c r="AF380" s="149" t="str">
        <f t="shared" si="41"/>
        <v/>
      </c>
      <c r="AG380" s="139"/>
      <c r="AH380" s="149" t="str">
        <f t="shared" si="42"/>
        <v/>
      </c>
      <c r="AI380" s="17"/>
      <c r="AJ380" s="17"/>
      <c r="AK380" s="18"/>
      <c r="AL380" s="44"/>
      <c r="AM380" s="45"/>
      <c r="AN380" s="19"/>
      <c r="AO380" s="54"/>
      <c r="AP380" s="121"/>
    </row>
    <row r="381" spans="1:42" ht="83.1" customHeight="1" x14ac:dyDescent="0.2">
      <c r="A381" s="152">
        <v>375</v>
      </c>
      <c r="B381" s="43"/>
      <c r="C381" s="43"/>
      <c r="D381" s="391" t="str">
        <f t="shared" si="37"/>
        <v/>
      </c>
      <c r="E381" s="148"/>
      <c r="F381" s="164"/>
      <c r="G381" s="54"/>
      <c r="H381" s="148"/>
      <c r="I381" s="54"/>
      <c r="J381" s="54"/>
      <c r="K381" s="164"/>
      <c r="L381" s="54"/>
      <c r="M381" s="54"/>
      <c r="N381" s="54"/>
      <c r="O381" s="59"/>
      <c r="P381" s="59"/>
      <c r="Q381" s="190"/>
      <c r="R381" s="54"/>
      <c r="S381" s="54"/>
      <c r="T381" s="123"/>
      <c r="U381" s="123"/>
      <c r="V381" s="123"/>
      <c r="W381" s="123"/>
      <c r="X381" s="123"/>
      <c r="Y381" s="149" t="str">
        <f t="shared" si="38"/>
        <v/>
      </c>
      <c r="Z381" s="150" t="str">
        <f t="shared" si="39"/>
        <v/>
      </c>
      <c r="AA381" s="151" t="str">
        <f t="shared" si="40"/>
        <v/>
      </c>
      <c r="AB381" s="54"/>
      <c r="AC381" s="54"/>
      <c r="AD381" s="54"/>
      <c r="AE381" s="139"/>
      <c r="AF381" s="149" t="str">
        <f t="shared" si="41"/>
        <v/>
      </c>
      <c r="AG381" s="139"/>
      <c r="AH381" s="149" t="str">
        <f t="shared" si="42"/>
        <v/>
      </c>
      <c r="AI381" s="17"/>
      <c r="AJ381" s="17"/>
      <c r="AK381" s="18"/>
      <c r="AL381" s="44"/>
      <c r="AM381" s="45"/>
      <c r="AN381" s="19"/>
      <c r="AO381" s="54"/>
      <c r="AP381" s="121"/>
    </row>
    <row r="382" spans="1:42" ht="83.1" customHeight="1" x14ac:dyDescent="0.2">
      <c r="A382" s="152">
        <v>376</v>
      </c>
      <c r="B382" s="43"/>
      <c r="C382" s="43"/>
      <c r="D382" s="391" t="str">
        <f t="shared" si="37"/>
        <v/>
      </c>
      <c r="E382" s="148"/>
      <c r="F382" s="164"/>
      <c r="G382" s="54"/>
      <c r="H382" s="148"/>
      <c r="I382" s="54"/>
      <c r="J382" s="54"/>
      <c r="K382" s="164"/>
      <c r="L382" s="54"/>
      <c r="M382" s="54"/>
      <c r="N382" s="54"/>
      <c r="O382" s="59"/>
      <c r="P382" s="59"/>
      <c r="Q382" s="190"/>
      <c r="R382" s="54"/>
      <c r="S382" s="54"/>
      <c r="T382" s="123"/>
      <c r="U382" s="123"/>
      <c r="V382" s="123"/>
      <c r="W382" s="123"/>
      <c r="X382" s="123"/>
      <c r="Y382" s="149" t="str">
        <f t="shared" si="38"/>
        <v/>
      </c>
      <c r="Z382" s="150" t="str">
        <f t="shared" si="39"/>
        <v/>
      </c>
      <c r="AA382" s="151" t="str">
        <f t="shared" si="40"/>
        <v/>
      </c>
      <c r="AB382" s="54"/>
      <c r="AC382" s="54"/>
      <c r="AD382" s="54"/>
      <c r="AE382" s="139"/>
      <c r="AF382" s="149" t="str">
        <f t="shared" si="41"/>
        <v/>
      </c>
      <c r="AG382" s="139"/>
      <c r="AH382" s="149" t="str">
        <f t="shared" si="42"/>
        <v/>
      </c>
      <c r="AI382" s="17"/>
      <c r="AJ382" s="17"/>
      <c r="AK382" s="18"/>
      <c r="AL382" s="44"/>
      <c r="AM382" s="45"/>
      <c r="AN382" s="19"/>
      <c r="AO382" s="54"/>
      <c r="AP382" s="121"/>
    </row>
    <row r="383" spans="1:42" ht="83.1" customHeight="1" x14ac:dyDescent="0.2">
      <c r="A383" s="152">
        <v>377</v>
      </c>
      <c r="B383" s="43"/>
      <c r="C383" s="43"/>
      <c r="D383" s="391" t="str">
        <f t="shared" si="37"/>
        <v/>
      </c>
      <c r="E383" s="148"/>
      <c r="F383" s="164"/>
      <c r="G383" s="54"/>
      <c r="H383" s="148"/>
      <c r="I383" s="54"/>
      <c r="J383" s="54"/>
      <c r="K383" s="164"/>
      <c r="L383" s="54"/>
      <c r="M383" s="54"/>
      <c r="N383" s="54"/>
      <c r="O383" s="59"/>
      <c r="P383" s="59"/>
      <c r="Q383" s="190"/>
      <c r="R383" s="54"/>
      <c r="S383" s="54"/>
      <c r="T383" s="123"/>
      <c r="U383" s="123"/>
      <c r="V383" s="123"/>
      <c r="W383" s="123"/>
      <c r="X383" s="123"/>
      <c r="Y383" s="149" t="str">
        <f t="shared" si="38"/>
        <v/>
      </c>
      <c r="Z383" s="150" t="str">
        <f t="shared" si="39"/>
        <v/>
      </c>
      <c r="AA383" s="151" t="str">
        <f t="shared" si="40"/>
        <v/>
      </c>
      <c r="AB383" s="54"/>
      <c r="AC383" s="54"/>
      <c r="AD383" s="54"/>
      <c r="AE383" s="139"/>
      <c r="AF383" s="149" t="str">
        <f t="shared" si="41"/>
        <v/>
      </c>
      <c r="AG383" s="139"/>
      <c r="AH383" s="149" t="str">
        <f t="shared" si="42"/>
        <v/>
      </c>
      <c r="AI383" s="17"/>
      <c r="AJ383" s="17"/>
      <c r="AK383" s="18"/>
      <c r="AL383" s="44"/>
      <c r="AM383" s="45"/>
      <c r="AN383" s="19"/>
      <c r="AO383" s="54"/>
      <c r="AP383" s="121"/>
    </row>
    <row r="384" spans="1:42" ht="83.1" customHeight="1" x14ac:dyDescent="0.2">
      <c r="A384" s="152">
        <v>378</v>
      </c>
      <c r="B384" s="43"/>
      <c r="C384" s="43"/>
      <c r="D384" s="391" t="str">
        <f t="shared" si="37"/>
        <v/>
      </c>
      <c r="E384" s="148"/>
      <c r="F384" s="164"/>
      <c r="G384" s="54"/>
      <c r="H384" s="148"/>
      <c r="I384" s="54"/>
      <c r="J384" s="54"/>
      <c r="K384" s="164"/>
      <c r="L384" s="54"/>
      <c r="M384" s="54"/>
      <c r="N384" s="54"/>
      <c r="O384" s="59"/>
      <c r="P384" s="59"/>
      <c r="Q384" s="190"/>
      <c r="R384" s="54"/>
      <c r="S384" s="54"/>
      <c r="T384" s="123"/>
      <c r="U384" s="123"/>
      <c r="V384" s="123"/>
      <c r="W384" s="123"/>
      <c r="X384" s="123"/>
      <c r="Y384" s="149" t="str">
        <f t="shared" si="38"/>
        <v/>
      </c>
      <c r="Z384" s="150" t="str">
        <f t="shared" si="39"/>
        <v/>
      </c>
      <c r="AA384" s="151" t="str">
        <f t="shared" si="40"/>
        <v/>
      </c>
      <c r="AB384" s="54"/>
      <c r="AC384" s="54"/>
      <c r="AD384" s="54"/>
      <c r="AE384" s="139"/>
      <c r="AF384" s="149" t="str">
        <f t="shared" si="41"/>
        <v/>
      </c>
      <c r="AG384" s="139"/>
      <c r="AH384" s="149" t="str">
        <f t="shared" si="42"/>
        <v/>
      </c>
      <c r="AI384" s="17"/>
      <c r="AJ384" s="17"/>
      <c r="AK384" s="18"/>
      <c r="AL384" s="44"/>
      <c r="AM384" s="45"/>
      <c r="AN384" s="19"/>
      <c r="AO384" s="54"/>
      <c r="AP384" s="121"/>
    </row>
    <row r="385" spans="1:42" ht="83.1" customHeight="1" x14ac:dyDescent="0.2">
      <c r="A385" s="152">
        <v>379</v>
      </c>
      <c r="B385" s="43"/>
      <c r="C385" s="43"/>
      <c r="D385" s="391" t="str">
        <f t="shared" si="37"/>
        <v/>
      </c>
      <c r="E385" s="148"/>
      <c r="F385" s="164"/>
      <c r="G385" s="54"/>
      <c r="H385" s="148"/>
      <c r="I385" s="54"/>
      <c r="J385" s="54"/>
      <c r="K385" s="164"/>
      <c r="L385" s="54"/>
      <c r="M385" s="54"/>
      <c r="N385" s="54"/>
      <c r="O385" s="59"/>
      <c r="P385" s="59"/>
      <c r="Q385" s="190"/>
      <c r="R385" s="54"/>
      <c r="S385" s="54"/>
      <c r="T385" s="123"/>
      <c r="U385" s="123"/>
      <c r="V385" s="123"/>
      <c r="W385" s="123"/>
      <c r="X385" s="123"/>
      <c r="Y385" s="149" t="str">
        <f t="shared" si="38"/>
        <v/>
      </c>
      <c r="Z385" s="150" t="str">
        <f t="shared" si="39"/>
        <v/>
      </c>
      <c r="AA385" s="151" t="str">
        <f t="shared" si="40"/>
        <v/>
      </c>
      <c r="AB385" s="54"/>
      <c r="AC385" s="54"/>
      <c r="AD385" s="54"/>
      <c r="AE385" s="139"/>
      <c r="AF385" s="149" t="str">
        <f t="shared" si="41"/>
        <v/>
      </c>
      <c r="AG385" s="139"/>
      <c r="AH385" s="149" t="str">
        <f t="shared" si="42"/>
        <v/>
      </c>
      <c r="AI385" s="17"/>
      <c r="AJ385" s="17"/>
      <c r="AK385" s="18"/>
      <c r="AL385" s="44"/>
      <c r="AM385" s="45"/>
      <c r="AN385" s="19"/>
      <c r="AO385" s="54"/>
      <c r="AP385" s="121"/>
    </row>
    <row r="386" spans="1:42" ht="83.1" customHeight="1" x14ac:dyDescent="0.2">
      <c r="A386" s="152">
        <v>380</v>
      </c>
      <c r="B386" s="43"/>
      <c r="C386" s="43"/>
      <c r="D386" s="391" t="str">
        <f t="shared" si="37"/>
        <v/>
      </c>
      <c r="E386" s="148"/>
      <c r="F386" s="164"/>
      <c r="G386" s="54"/>
      <c r="H386" s="148"/>
      <c r="I386" s="54"/>
      <c r="J386" s="54"/>
      <c r="K386" s="164"/>
      <c r="L386" s="54"/>
      <c r="M386" s="54"/>
      <c r="N386" s="54"/>
      <c r="O386" s="59"/>
      <c r="P386" s="59"/>
      <c r="Q386" s="190"/>
      <c r="R386" s="54"/>
      <c r="S386" s="54"/>
      <c r="T386" s="123"/>
      <c r="U386" s="123"/>
      <c r="V386" s="123"/>
      <c r="W386" s="123"/>
      <c r="X386" s="123"/>
      <c r="Y386" s="149" t="str">
        <f t="shared" si="38"/>
        <v/>
      </c>
      <c r="Z386" s="150" t="str">
        <f t="shared" si="39"/>
        <v/>
      </c>
      <c r="AA386" s="151" t="str">
        <f t="shared" si="40"/>
        <v/>
      </c>
      <c r="AB386" s="54"/>
      <c r="AC386" s="54"/>
      <c r="AD386" s="54"/>
      <c r="AE386" s="139"/>
      <c r="AF386" s="149" t="str">
        <f t="shared" si="41"/>
        <v/>
      </c>
      <c r="AG386" s="139"/>
      <c r="AH386" s="149" t="str">
        <f t="shared" si="42"/>
        <v/>
      </c>
      <c r="AI386" s="17"/>
      <c r="AJ386" s="17"/>
      <c r="AK386" s="18"/>
      <c r="AL386" s="44"/>
      <c r="AM386" s="45"/>
      <c r="AN386" s="19"/>
      <c r="AO386" s="54"/>
      <c r="AP386" s="121"/>
    </row>
    <row r="387" spans="1:42" ht="83.1" customHeight="1" x14ac:dyDescent="0.2">
      <c r="A387" s="152">
        <v>381</v>
      </c>
      <c r="B387" s="43"/>
      <c r="C387" s="43"/>
      <c r="D387" s="391" t="str">
        <f t="shared" si="37"/>
        <v/>
      </c>
      <c r="E387" s="148"/>
      <c r="F387" s="164"/>
      <c r="G387" s="54"/>
      <c r="H387" s="148"/>
      <c r="I387" s="54"/>
      <c r="J387" s="54"/>
      <c r="K387" s="164"/>
      <c r="L387" s="54"/>
      <c r="M387" s="54"/>
      <c r="N387" s="54"/>
      <c r="O387" s="59"/>
      <c r="P387" s="59"/>
      <c r="Q387" s="190"/>
      <c r="R387" s="54"/>
      <c r="S387" s="54"/>
      <c r="T387" s="123"/>
      <c r="U387" s="123"/>
      <c r="V387" s="123"/>
      <c r="W387" s="123"/>
      <c r="X387" s="123"/>
      <c r="Y387" s="149" t="str">
        <f t="shared" si="38"/>
        <v/>
      </c>
      <c r="Z387" s="150" t="str">
        <f t="shared" si="39"/>
        <v/>
      </c>
      <c r="AA387" s="151" t="str">
        <f t="shared" si="40"/>
        <v/>
      </c>
      <c r="AB387" s="54"/>
      <c r="AC387" s="54"/>
      <c r="AD387" s="54"/>
      <c r="AE387" s="139"/>
      <c r="AF387" s="149" t="str">
        <f t="shared" si="41"/>
        <v/>
      </c>
      <c r="AG387" s="139"/>
      <c r="AH387" s="149" t="str">
        <f t="shared" si="42"/>
        <v/>
      </c>
      <c r="AI387" s="17"/>
      <c r="AJ387" s="17"/>
      <c r="AK387" s="18"/>
      <c r="AL387" s="44"/>
      <c r="AM387" s="45"/>
      <c r="AN387" s="19"/>
      <c r="AO387" s="54"/>
      <c r="AP387" s="121"/>
    </row>
    <row r="388" spans="1:42" ht="83.1" customHeight="1" x14ac:dyDescent="0.2">
      <c r="A388" s="152">
        <v>382</v>
      </c>
      <c r="B388" s="43"/>
      <c r="C388" s="43"/>
      <c r="D388" s="391" t="str">
        <f t="shared" si="37"/>
        <v/>
      </c>
      <c r="E388" s="148"/>
      <c r="F388" s="164"/>
      <c r="G388" s="54"/>
      <c r="H388" s="148"/>
      <c r="I388" s="54"/>
      <c r="J388" s="54"/>
      <c r="K388" s="164"/>
      <c r="L388" s="54"/>
      <c r="M388" s="54"/>
      <c r="N388" s="54"/>
      <c r="O388" s="59"/>
      <c r="P388" s="59"/>
      <c r="Q388" s="190"/>
      <c r="R388" s="54"/>
      <c r="S388" s="54"/>
      <c r="T388" s="123"/>
      <c r="U388" s="123"/>
      <c r="V388" s="123"/>
      <c r="W388" s="123"/>
      <c r="X388" s="123"/>
      <c r="Y388" s="149" t="str">
        <f t="shared" si="38"/>
        <v/>
      </c>
      <c r="Z388" s="150" t="str">
        <f t="shared" si="39"/>
        <v/>
      </c>
      <c r="AA388" s="151" t="str">
        <f t="shared" si="40"/>
        <v/>
      </c>
      <c r="AB388" s="54"/>
      <c r="AC388" s="54"/>
      <c r="AD388" s="54"/>
      <c r="AE388" s="139"/>
      <c r="AF388" s="149" t="str">
        <f t="shared" si="41"/>
        <v/>
      </c>
      <c r="AG388" s="139"/>
      <c r="AH388" s="149" t="str">
        <f t="shared" si="42"/>
        <v/>
      </c>
      <c r="AI388" s="17"/>
      <c r="AJ388" s="17"/>
      <c r="AK388" s="18"/>
      <c r="AL388" s="44"/>
      <c r="AM388" s="45"/>
      <c r="AN388" s="19"/>
      <c r="AO388" s="54"/>
      <c r="AP388" s="121"/>
    </row>
    <row r="389" spans="1:42" ht="83.1" customHeight="1" x14ac:dyDescent="0.2">
      <c r="A389" s="152">
        <v>383</v>
      </c>
      <c r="B389" s="43"/>
      <c r="C389" s="43"/>
      <c r="D389" s="391" t="str">
        <f t="shared" si="37"/>
        <v/>
      </c>
      <c r="E389" s="148"/>
      <c r="F389" s="164"/>
      <c r="G389" s="54"/>
      <c r="H389" s="148"/>
      <c r="I389" s="54"/>
      <c r="J389" s="54"/>
      <c r="K389" s="164"/>
      <c r="L389" s="54"/>
      <c r="M389" s="54"/>
      <c r="N389" s="54"/>
      <c r="O389" s="59"/>
      <c r="P389" s="59"/>
      <c r="Q389" s="190"/>
      <c r="R389" s="54"/>
      <c r="S389" s="54"/>
      <c r="T389" s="123"/>
      <c r="U389" s="123"/>
      <c r="V389" s="123"/>
      <c r="W389" s="123"/>
      <c r="X389" s="123"/>
      <c r="Y389" s="149" t="str">
        <f t="shared" si="38"/>
        <v/>
      </c>
      <c r="Z389" s="150" t="str">
        <f t="shared" si="39"/>
        <v/>
      </c>
      <c r="AA389" s="151" t="str">
        <f t="shared" si="40"/>
        <v/>
      </c>
      <c r="AB389" s="54"/>
      <c r="AC389" s="54"/>
      <c r="AD389" s="54"/>
      <c r="AE389" s="139"/>
      <c r="AF389" s="149" t="str">
        <f t="shared" si="41"/>
        <v/>
      </c>
      <c r="AG389" s="139"/>
      <c r="AH389" s="149" t="str">
        <f t="shared" si="42"/>
        <v/>
      </c>
      <c r="AI389" s="17"/>
      <c r="AJ389" s="17"/>
      <c r="AK389" s="18"/>
      <c r="AL389" s="44"/>
      <c r="AM389" s="45"/>
      <c r="AN389" s="19"/>
      <c r="AO389" s="54"/>
      <c r="AP389" s="121"/>
    </row>
    <row r="390" spans="1:42" ht="83.1" customHeight="1" x14ac:dyDescent="0.2">
      <c r="A390" s="152">
        <v>384</v>
      </c>
      <c r="B390" s="43"/>
      <c r="C390" s="43"/>
      <c r="D390" s="391" t="str">
        <f t="shared" si="37"/>
        <v/>
      </c>
      <c r="E390" s="148"/>
      <c r="F390" s="164"/>
      <c r="G390" s="54"/>
      <c r="H390" s="148"/>
      <c r="I390" s="54"/>
      <c r="J390" s="54"/>
      <c r="K390" s="164"/>
      <c r="L390" s="54"/>
      <c r="M390" s="54"/>
      <c r="N390" s="54"/>
      <c r="O390" s="59"/>
      <c r="P390" s="59"/>
      <c r="Q390" s="190"/>
      <c r="R390" s="54"/>
      <c r="S390" s="54"/>
      <c r="T390" s="123"/>
      <c r="U390" s="123"/>
      <c r="V390" s="123"/>
      <c r="W390" s="123"/>
      <c r="X390" s="123"/>
      <c r="Y390" s="149" t="str">
        <f t="shared" si="38"/>
        <v/>
      </c>
      <c r="Z390" s="150" t="str">
        <f t="shared" si="39"/>
        <v/>
      </c>
      <c r="AA390" s="151" t="str">
        <f t="shared" si="40"/>
        <v/>
      </c>
      <c r="AB390" s="54"/>
      <c r="AC390" s="54"/>
      <c r="AD390" s="54"/>
      <c r="AE390" s="139"/>
      <c r="AF390" s="149" t="str">
        <f t="shared" si="41"/>
        <v/>
      </c>
      <c r="AG390" s="139"/>
      <c r="AH390" s="149" t="str">
        <f t="shared" si="42"/>
        <v/>
      </c>
      <c r="AI390" s="17"/>
      <c r="AJ390" s="17"/>
      <c r="AK390" s="18"/>
      <c r="AL390" s="44"/>
      <c r="AM390" s="45"/>
      <c r="AN390" s="19"/>
      <c r="AO390" s="54"/>
      <c r="AP390" s="121"/>
    </row>
    <row r="391" spans="1:42" ht="83.1" customHeight="1" x14ac:dyDescent="0.2">
      <c r="A391" s="152">
        <v>385</v>
      </c>
      <c r="B391" s="43"/>
      <c r="C391" s="43"/>
      <c r="D391" s="391" t="str">
        <f t="shared" si="37"/>
        <v/>
      </c>
      <c r="E391" s="148"/>
      <c r="F391" s="164"/>
      <c r="G391" s="54"/>
      <c r="H391" s="148"/>
      <c r="I391" s="54"/>
      <c r="J391" s="54"/>
      <c r="K391" s="164"/>
      <c r="L391" s="54"/>
      <c r="M391" s="54"/>
      <c r="N391" s="54"/>
      <c r="O391" s="59"/>
      <c r="P391" s="59"/>
      <c r="Q391" s="190"/>
      <c r="R391" s="54"/>
      <c r="S391" s="54"/>
      <c r="T391" s="123"/>
      <c r="U391" s="123"/>
      <c r="V391" s="123"/>
      <c r="W391" s="123"/>
      <c r="X391" s="123"/>
      <c r="Y391" s="149" t="str">
        <f t="shared" si="38"/>
        <v/>
      </c>
      <c r="Z391" s="150" t="str">
        <f t="shared" si="39"/>
        <v/>
      </c>
      <c r="AA391" s="151" t="str">
        <f t="shared" si="40"/>
        <v/>
      </c>
      <c r="AB391" s="54"/>
      <c r="AC391" s="54"/>
      <c r="AD391" s="54"/>
      <c r="AE391" s="139"/>
      <c r="AF391" s="149" t="str">
        <f t="shared" si="41"/>
        <v/>
      </c>
      <c r="AG391" s="139"/>
      <c r="AH391" s="149" t="str">
        <f t="shared" si="42"/>
        <v/>
      </c>
      <c r="AI391" s="17"/>
      <c r="AJ391" s="17"/>
      <c r="AK391" s="18"/>
      <c r="AL391" s="44"/>
      <c r="AM391" s="45"/>
      <c r="AN391" s="19"/>
      <c r="AO391" s="54"/>
      <c r="AP391" s="121"/>
    </row>
    <row r="392" spans="1:42" ht="83.1" customHeight="1" x14ac:dyDescent="0.2">
      <c r="A392" s="152">
        <v>386</v>
      </c>
      <c r="B392" s="43"/>
      <c r="C392" s="43"/>
      <c r="D392" s="391" t="str">
        <f t="shared" ref="D392:D406" si="43">IF(ISBLANK(B392),"",IF(ISBLANK($F392), "State whether the arrangement was capitalized in a prior year.",IF(AND($F392="Yes",ISBLANK($G392)),"State whether the capitalized SBITA was modified in the reporting fiscal year.",IF(AND($F392="Yes",$G392="Yes"),"If capitalized in FY23, refer to FY23 Input tab(s).  If captialized in FY24, refer to the modification instructions, as this SBITA may need to be modified.",IF(AND($F392="Yes",$G392="No"),"Complete the FY2025 Review Log.  If capitalized in FY24, review the related Input tab and complete the Note Disclosure section.  Do not make any other changes to the Input tab."&amp;"  If capitalized in FY23 and will expire on or before 06/30/2025, then complete the Review Log."&amp;"  If capitalized in FY23 and does not expire on or before 06/30/2025, complete the Review Log and related Input tab.",IF(AND($F392="Yes",$G392="N/A"),"State whether the capitalized SBITA was modified in the reporting fiscal year.",IF(OR($F392="No, but should have been", $F392 = "No"),IF(OR($I392="No",$J392="No",$K392="No",$L392="Yes",$M392="Yes",$J392="No",$Y392="No",$AA392="No",$N392="No"),"Disqualfied as a SBITA. Continue to list the arrangement on the Review Log, but no additional reporting is necessary.",IF(AND($R392="Yes",OR(ISBLANK(S392),$S392="N/A")),"State whether the State receives a refund if it exercises its right to cancel at anytime.", IF(AND($K392="Not yet, but will after go-live",$AF392="Yes"),"Complete the FY2025 Review Log. Complete the FY2025 Prepayments Log for any capitalizable costs.",IF($AF392="Yes","Complete the FY2025 Review Log.  Complete the FY2025 Input tab.",IF(AND($K392="Yes",$AF392="No",$AH392="Yes"),"Complete the FY2025 Review Log.  Complete the FY2025 Variable Payments Log.",IF(AND($K392="Not yet, but will after go-live",$AF392="No",$AH392="Yes"),"Reassess variable payments in the next reporting period.",IF(AND($AF392="No",$AH392="No"),"Does not meet the capitalization threshold of $100,000. Continue to report on Review Log, but no additional reporting necessary.","Continue"))))))),)))))))</f>
        <v/>
      </c>
      <c r="E392" s="148"/>
      <c r="F392" s="164"/>
      <c r="G392" s="54"/>
      <c r="H392" s="148"/>
      <c r="I392" s="54"/>
      <c r="J392" s="54"/>
      <c r="K392" s="164"/>
      <c r="L392" s="54"/>
      <c r="M392" s="54"/>
      <c r="N392" s="54"/>
      <c r="O392" s="59"/>
      <c r="P392" s="59"/>
      <c r="Q392" s="190"/>
      <c r="R392" s="54"/>
      <c r="S392" s="54"/>
      <c r="T392" s="123"/>
      <c r="U392" s="123"/>
      <c r="V392" s="123"/>
      <c r="W392" s="123"/>
      <c r="X392" s="123"/>
      <c r="Y392" s="149" t="str">
        <f t="shared" si="38"/>
        <v/>
      </c>
      <c r="Z392" s="150" t="str">
        <f t="shared" si="39"/>
        <v/>
      </c>
      <c r="AA392" s="151" t="str">
        <f t="shared" si="40"/>
        <v/>
      </c>
      <c r="AB392" s="54"/>
      <c r="AC392" s="54"/>
      <c r="AD392" s="54"/>
      <c r="AE392" s="139"/>
      <c r="AF392" s="149" t="str">
        <f t="shared" si="41"/>
        <v/>
      </c>
      <c r="AG392" s="139"/>
      <c r="AH392" s="149" t="str">
        <f t="shared" si="42"/>
        <v/>
      </c>
      <c r="AI392" s="17"/>
      <c r="AJ392" s="17"/>
      <c r="AK392" s="18"/>
      <c r="AL392" s="44"/>
      <c r="AM392" s="45"/>
      <c r="AN392" s="19"/>
      <c r="AO392" s="54"/>
      <c r="AP392" s="121"/>
    </row>
    <row r="393" spans="1:42" ht="83.1" customHeight="1" x14ac:dyDescent="0.2">
      <c r="A393" s="152">
        <v>387</v>
      </c>
      <c r="B393" s="43"/>
      <c r="C393" s="43"/>
      <c r="D393" s="391" t="str">
        <f t="shared" si="43"/>
        <v/>
      </c>
      <c r="E393" s="148"/>
      <c r="F393" s="164"/>
      <c r="G393" s="54"/>
      <c r="H393" s="148"/>
      <c r="I393" s="54"/>
      <c r="J393" s="54"/>
      <c r="K393" s="164"/>
      <c r="L393" s="54"/>
      <c r="M393" s="54"/>
      <c r="N393" s="54"/>
      <c r="O393" s="59"/>
      <c r="P393" s="59"/>
      <c r="Q393" s="190"/>
      <c r="R393" s="54"/>
      <c r="S393" s="54"/>
      <c r="T393" s="123"/>
      <c r="U393" s="123"/>
      <c r="V393" s="123"/>
      <c r="W393" s="123"/>
      <c r="X393" s="123"/>
      <c r="Y393" s="149" t="str">
        <f t="shared" ref="Y393:Y406" si="44">IF(ISBLANK(B393),"",IF(ISBLANK($P393),"Enter date in Column P",IF(AND($R393="Yes",$S393="Yes",ISBLANK($T393)),"Enter date in column T",IF(OR(AND(R393="No",NOT(ISBLANK(T393))),AND(R393="Yes",S393="No",NOT(ISBLANK(T393)))),"Do not enter a date in column T",IF(AND(R393="Yes",S393="N/A"),"Answer column S",IF(AND(NOT(ISBLANK(U393)),NOT(ISBLANK(V393))),"Do not enter a date in both column U and V",IF(AND(ISBLANK(U393),ISBLANK(T393),ISBLANK(V393)),"",IF(AND(ISBLANK(T393),ISBLANK(U393),NOT(ISBLANK(V393))),IF(V393-P393&gt;365,"Yes","No"),IF(AND(ISBLANK(T393),NOT(ISBLANK(U393))),IF(U393-P393&gt;365,"Yes","No"),IF(NOT(ISBLANK(T393)),IF(T393-P393&gt;365,"Yes","No")))))))))))</f>
        <v/>
      </c>
      <c r="Z393" s="150" t="str">
        <f t="shared" ref="Z393:Z406" si="45">+IF(Y393="No","Not calculated as the maximum possible term is less than 12 months",IF(OR(AND(NOT(ISBLANK(V393)),OR(NOT(ISBLANK(W393)),NOT(ISBLANK(X393)))),AND(NOT(ISBLANK(W393)),OR(NOT(ISBLANK(V393)),NOT(ISBLANK(X393)))),AND(NOT(ISBLANK(X393)),OR(NOT(ISBLANK(V393)),NOT(ISBLANK(W393))))),"Only enter a date in the appropriate column (V, W, or X).  Cannot enter a date in more than one column (V, W, or X).",IF(NOT(ISBLANK(V393)),V393,IF(NOT(ISBLANK(W393)),W393,IF(NOT(ISBLANK(X393)),X393,"")))))</f>
        <v/>
      </c>
      <c r="AA393" s="151" t="str">
        <f t="shared" ref="AA393:AA406" si="46">+IFERROR(IF(ISBLANK(Z393),"",IF(Z393-P393&gt;365,"Yes","No")),"")</f>
        <v/>
      </c>
      <c r="AB393" s="54"/>
      <c r="AC393" s="54"/>
      <c r="AD393" s="54"/>
      <c r="AE393" s="139"/>
      <c r="AF393" s="149" t="str">
        <f t="shared" si="41"/>
        <v/>
      </c>
      <c r="AG393" s="139"/>
      <c r="AH393" s="149" t="str">
        <f t="shared" si="42"/>
        <v/>
      </c>
      <c r="AI393" s="17"/>
      <c r="AJ393" s="17"/>
      <c r="AK393" s="18"/>
      <c r="AL393" s="44"/>
      <c r="AM393" s="45"/>
      <c r="AN393" s="19"/>
      <c r="AO393" s="54"/>
      <c r="AP393" s="121"/>
    </row>
    <row r="394" spans="1:42" ht="83.1" customHeight="1" x14ac:dyDescent="0.2">
      <c r="A394" s="152">
        <v>388</v>
      </c>
      <c r="B394" s="43"/>
      <c r="C394" s="43"/>
      <c r="D394" s="391" t="str">
        <f t="shared" si="43"/>
        <v/>
      </c>
      <c r="E394" s="148"/>
      <c r="F394" s="164"/>
      <c r="G394" s="54"/>
      <c r="H394" s="148"/>
      <c r="I394" s="54"/>
      <c r="J394" s="54"/>
      <c r="K394" s="164"/>
      <c r="L394" s="54"/>
      <c r="M394" s="54"/>
      <c r="N394" s="54"/>
      <c r="O394" s="59"/>
      <c r="P394" s="59"/>
      <c r="Q394" s="190"/>
      <c r="R394" s="54"/>
      <c r="S394" s="54"/>
      <c r="T394" s="123"/>
      <c r="U394" s="123"/>
      <c r="V394" s="123"/>
      <c r="W394" s="123"/>
      <c r="X394" s="123"/>
      <c r="Y394" s="149" t="str">
        <f t="shared" si="44"/>
        <v/>
      </c>
      <c r="Z394" s="150" t="str">
        <f t="shared" si="45"/>
        <v/>
      </c>
      <c r="AA394" s="151" t="str">
        <f t="shared" si="46"/>
        <v/>
      </c>
      <c r="AB394" s="54"/>
      <c r="AC394" s="54"/>
      <c r="AD394" s="54"/>
      <c r="AE394" s="139"/>
      <c r="AF394" s="149" t="str">
        <f t="shared" ref="AF394:AF406" si="47">+IF(ISBLANK(AE394),"",IF(AE394&gt;=100000,"Yes","No"))</f>
        <v/>
      </c>
      <c r="AG394" s="139"/>
      <c r="AH394" s="149" t="str">
        <f t="shared" ref="AH394:AH406" si="48">+IF(ISBLANK(AG394),"",IF(AG394&gt;=100000,"Yes","No"))</f>
        <v/>
      </c>
      <c r="AI394" s="17"/>
      <c r="AJ394" s="17"/>
      <c r="AK394" s="18"/>
      <c r="AL394" s="44"/>
      <c r="AM394" s="45"/>
      <c r="AN394" s="19"/>
      <c r="AO394" s="54"/>
      <c r="AP394" s="121"/>
    </row>
    <row r="395" spans="1:42" ht="83.1" customHeight="1" x14ac:dyDescent="0.2">
      <c r="A395" s="152">
        <v>389</v>
      </c>
      <c r="B395" s="43"/>
      <c r="C395" s="43"/>
      <c r="D395" s="391" t="str">
        <f t="shared" si="43"/>
        <v/>
      </c>
      <c r="E395" s="148"/>
      <c r="F395" s="164"/>
      <c r="G395" s="54"/>
      <c r="H395" s="148"/>
      <c r="I395" s="54"/>
      <c r="J395" s="54"/>
      <c r="K395" s="164"/>
      <c r="L395" s="54"/>
      <c r="M395" s="54"/>
      <c r="N395" s="54"/>
      <c r="O395" s="59"/>
      <c r="P395" s="59"/>
      <c r="Q395" s="190"/>
      <c r="R395" s="54"/>
      <c r="S395" s="54"/>
      <c r="T395" s="123"/>
      <c r="U395" s="123"/>
      <c r="V395" s="123"/>
      <c r="W395" s="123"/>
      <c r="X395" s="123"/>
      <c r="Y395" s="149" t="str">
        <f t="shared" si="44"/>
        <v/>
      </c>
      <c r="Z395" s="150" t="str">
        <f t="shared" si="45"/>
        <v/>
      </c>
      <c r="AA395" s="151" t="str">
        <f t="shared" si="46"/>
        <v/>
      </c>
      <c r="AB395" s="54"/>
      <c r="AC395" s="54"/>
      <c r="AD395" s="54"/>
      <c r="AE395" s="139"/>
      <c r="AF395" s="149" t="str">
        <f t="shared" si="47"/>
        <v/>
      </c>
      <c r="AG395" s="139"/>
      <c r="AH395" s="149" t="str">
        <f t="shared" si="48"/>
        <v/>
      </c>
      <c r="AI395" s="17"/>
      <c r="AJ395" s="17"/>
      <c r="AK395" s="18"/>
      <c r="AL395" s="44"/>
      <c r="AM395" s="45"/>
      <c r="AN395" s="19"/>
      <c r="AO395" s="54"/>
      <c r="AP395" s="121"/>
    </row>
    <row r="396" spans="1:42" ht="83.1" customHeight="1" x14ac:dyDescent="0.2">
      <c r="A396" s="152">
        <v>390</v>
      </c>
      <c r="B396" s="43"/>
      <c r="C396" s="43"/>
      <c r="D396" s="391" t="str">
        <f t="shared" si="43"/>
        <v/>
      </c>
      <c r="E396" s="148"/>
      <c r="F396" s="164"/>
      <c r="G396" s="54"/>
      <c r="H396" s="148"/>
      <c r="I396" s="54"/>
      <c r="J396" s="54"/>
      <c r="K396" s="164"/>
      <c r="L396" s="54"/>
      <c r="M396" s="54"/>
      <c r="N396" s="54"/>
      <c r="O396" s="59"/>
      <c r="P396" s="59"/>
      <c r="Q396" s="190"/>
      <c r="R396" s="54"/>
      <c r="S396" s="54"/>
      <c r="T396" s="123"/>
      <c r="U396" s="123"/>
      <c r="V396" s="123"/>
      <c r="W396" s="123"/>
      <c r="X396" s="123"/>
      <c r="Y396" s="149" t="str">
        <f t="shared" si="44"/>
        <v/>
      </c>
      <c r="Z396" s="150" t="str">
        <f t="shared" si="45"/>
        <v/>
      </c>
      <c r="AA396" s="151" t="str">
        <f t="shared" si="46"/>
        <v/>
      </c>
      <c r="AB396" s="54"/>
      <c r="AC396" s="54"/>
      <c r="AD396" s="54"/>
      <c r="AE396" s="139"/>
      <c r="AF396" s="149" t="str">
        <f t="shared" si="47"/>
        <v/>
      </c>
      <c r="AG396" s="139"/>
      <c r="AH396" s="149" t="str">
        <f t="shared" si="48"/>
        <v/>
      </c>
      <c r="AI396" s="17"/>
      <c r="AJ396" s="17"/>
      <c r="AK396" s="18"/>
      <c r="AL396" s="44"/>
      <c r="AM396" s="45"/>
      <c r="AN396" s="19"/>
      <c r="AO396" s="54"/>
      <c r="AP396" s="121"/>
    </row>
    <row r="397" spans="1:42" ht="83.1" customHeight="1" x14ac:dyDescent="0.2">
      <c r="A397" s="152">
        <v>391</v>
      </c>
      <c r="B397" s="43"/>
      <c r="C397" s="43"/>
      <c r="D397" s="391" t="str">
        <f t="shared" si="43"/>
        <v/>
      </c>
      <c r="E397" s="148"/>
      <c r="F397" s="164"/>
      <c r="G397" s="54"/>
      <c r="H397" s="148"/>
      <c r="I397" s="54"/>
      <c r="J397" s="54"/>
      <c r="K397" s="164"/>
      <c r="L397" s="54"/>
      <c r="M397" s="54"/>
      <c r="N397" s="54"/>
      <c r="O397" s="59"/>
      <c r="P397" s="59"/>
      <c r="Q397" s="190"/>
      <c r="R397" s="54"/>
      <c r="S397" s="54"/>
      <c r="T397" s="123"/>
      <c r="U397" s="123"/>
      <c r="V397" s="123"/>
      <c r="W397" s="123"/>
      <c r="X397" s="123"/>
      <c r="Y397" s="149" t="str">
        <f t="shared" si="44"/>
        <v/>
      </c>
      <c r="Z397" s="150" t="str">
        <f t="shared" si="45"/>
        <v/>
      </c>
      <c r="AA397" s="151" t="str">
        <f t="shared" si="46"/>
        <v/>
      </c>
      <c r="AB397" s="54"/>
      <c r="AC397" s="54"/>
      <c r="AD397" s="54"/>
      <c r="AE397" s="139"/>
      <c r="AF397" s="149" t="str">
        <f t="shared" si="47"/>
        <v/>
      </c>
      <c r="AG397" s="139"/>
      <c r="AH397" s="149" t="str">
        <f t="shared" si="48"/>
        <v/>
      </c>
      <c r="AI397" s="17"/>
      <c r="AJ397" s="17"/>
      <c r="AK397" s="18"/>
      <c r="AL397" s="44"/>
      <c r="AM397" s="45"/>
      <c r="AN397" s="19"/>
      <c r="AO397" s="54"/>
      <c r="AP397" s="121"/>
    </row>
    <row r="398" spans="1:42" ht="83.1" customHeight="1" x14ac:dyDescent="0.2">
      <c r="A398" s="152">
        <v>392</v>
      </c>
      <c r="B398" s="43"/>
      <c r="C398" s="43"/>
      <c r="D398" s="391" t="str">
        <f t="shared" si="43"/>
        <v/>
      </c>
      <c r="E398" s="148"/>
      <c r="F398" s="164"/>
      <c r="G398" s="54"/>
      <c r="H398" s="148"/>
      <c r="I398" s="54"/>
      <c r="J398" s="54"/>
      <c r="K398" s="164"/>
      <c r="L398" s="54"/>
      <c r="M398" s="54"/>
      <c r="N398" s="54"/>
      <c r="O398" s="59"/>
      <c r="P398" s="59"/>
      <c r="Q398" s="190"/>
      <c r="R398" s="54"/>
      <c r="S398" s="54"/>
      <c r="T398" s="123"/>
      <c r="U398" s="123"/>
      <c r="V398" s="123"/>
      <c r="W398" s="123"/>
      <c r="X398" s="123"/>
      <c r="Y398" s="149" t="str">
        <f t="shared" si="44"/>
        <v/>
      </c>
      <c r="Z398" s="150" t="str">
        <f t="shared" si="45"/>
        <v/>
      </c>
      <c r="AA398" s="151" t="str">
        <f t="shared" si="46"/>
        <v/>
      </c>
      <c r="AB398" s="54"/>
      <c r="AC398" s="54"/>
      <c r="AD398" s="54"/>
      <c r="AE398" s="139"/>
      <c r="AF398" s="149" t="str">
        <f t="shared" si="47"/>
        <v/>
      </c>
      <c r="AG398" s="139"/>
      <c r="AH398" s="149" t="str">
        <f t="shared" si="48"/>
        <v/>
      </c>
      <c r="AI398" s="17"/>
      <c r="AJ398" s="17"/>
      <c r="AK398" s="18"/>
      <c r="AL398" s="44"/>
      <c r="AM398" s="45"/>
      <c r="AN398" s="19"/>
      <c r="AO398" s="54"/>
      <c r="AP398" s="121"/>
    </row>
    <row r="399" spans="1:42" ht="83.1" customHeight="1" x14ac:dyDescent="0.2">
      <c r="A399" s="152">
        <v>393</v>
      </c>
      <c r="B399" s="43"/>
      <c r="C399" s="43"/>
      <c r="D399" s="391" t="str">
        <f t="shared" si="43"/>
        <v/>
      </c>
      <c r="E399" s="148"/>
      <c r="F399" s="164"/>
      <c r="G399" s="54"/>
      <c r="H399" s="148"/>
      <c r="I399" s="54"/>
      <c r="J399" s="54"/>
      <c r="K399" s="164"/>
      <c r="L399" s="54"/>
      <c r="M399" s="54"/>
      <c r="N399" s="54"/>
      <c r="O399" s="59"/>
      <c r="P399" s="59"/>
      <c r="Q399" s="190"/>
      <c r="R399" s="54"/>
      <c r="S399" s="54"/>
      <c r="T399" s="123"/>
      <c r="U399" s="123"/>
      <c r="V399" s="123"/>
      <c r="W399" s="123"/>
      <c r="X399" s="123"/>
      <c r="Y399" s="149" t="str">
        <f t="shared" si="44"/>
        <v/>
      </c>
      <c r="Z399" s="150" t="str">
        <f t="shared" si="45"/>
        <v/>
      </c>
      <c r="AA399" s="151" t="str">
        <f t="shared" si="46"/>
        <v/>
      </c>
      <c r="AB399" s="54"/>
      <c r="AC399" s="54"/>
      <c r="AD399" s="54"/>
      <c r="AE399" s="139"/>
      <c r="AF399" s="149" t="str">
        <f t="shared" si="47"/>
        <v/>
      </c>
      <c r="AG399" s="139"/>
      <c r="AH399" s="149" t="str">
        <f t="shared" si="48"/>
        <v/>
      </c>
      <c r="AI399" s="17"/>
      <c r="AJ399" s="17"/>
      <c r="AK399" s="18"/>
      <c r="AL399" s="44"/>
      <c r="AM399" s="45"/>
      <c r="AN399" s="19"/>
      <c r="AO399" s="54"/>
      <c r="AP399" s="121"/>
    </row>
    <row r="400" spans="1:42" ht="83.1" customHeight="1" x14ac:dyDescent="0.2">
      <c r="A400" s="152">
        <v>394</v>
      </c>
      <c r="B400" s="43"/>
      <c r="C400" s="43"/>
      <c r="D400" s="391" t="str">
        <f t="shared" si="43"/>
        <v/>
      </c>
      <c r="E400" s="148"/>
      <c r="F400" s="164"/>
      <c r="G400" s="54"/>
      <c r="H400" s="148"/>
      <c r="I400" s="54"/>
      <c r="J400" s="54"/>
      <c r="K400" s="164"/>
      <c r="L400" s="54"/>
      <c r="M400" s="54"/>
      <c r="N400" s="54"/>
      <c r="O400" s="59"/>
      <c r="P400" s="59"/>
      <c r="Q400" s="190"/>
      <c r="R400" s="54"/>
      <c r="S400" s="54"/>
      <c r="T400" s="123"/>
      <c r="U400" s="123"/>
      <c r="V400" s="123"/>
      <c r="W400" s="123"/>
      <c r="X400" s="123"/>
      <c r="Y400" s="149" t="str">
        <f t="shared" si="44"/>
        <v/>
      </c>
      <c r="Z400" s="150" t="str">
        <f t="shared" si="45"/>
        <v/>
      </c>
      <c r="AA400" s="151" t="str">
        <f t="shared" si="46"/>
        <v/>
      </c>
      <c r="AB400" s="54"/>
      <c r="AC400" s="54"/>
      <c r="AD400" s="54"/>
      <c r="AE400" s="139"/>
      <c r="AF400" s="149" t="str">
        <f t="shared" si="47"/>
        <v/>
      </c>
      <c r="AG400" s="139"/>
      <c r="AH400" s="149" t="str">
        <f t="shared" si="48"/>
        <v/>
      </c>
      <c r="AI400" s="17"/>
      <c r="AJ400" s="17"/>
      <c r="AK400" s="18"/>
      <c r="AL400" s="44"/>
      <c r="AM400" s="45"/>
      <c r="AN400" s="19"/>
      <c r="AO400" s="54"/>
      <c r="AP400" s="121"/>
    </row>
    <row r="401" spans="1:42" ht="83.1" customHeight="1" x14ac:dyDescent="0.2">
      <c r="A401" s="152">
        <v>395</v>
      </c>
      <c r="B401" s="43"/>
      <c r="C401" s="43"/>
      <c r="D401" s="391" t="str">
        <f t="shared" si="43"/>
        <v/>
      </c>
      <c r="E401" s="148"/>
      <c r="F401" s="164"/>
      <c r="G401" s="54"/>
      <c r="H401" s="148"/>
      <c r="I401" s="54"/>
      <c r="J401" s="54"/>
      <c r="K401" s="164"/>
      <c r="L401" s="54"/>
      <c r="M401" s="54"/>
      <c r="N401" s="54"/>
      <c r="O401" s="59"/>
      <c r="P401" s="59"/>
      <c r="Q401" s="190"/>
      <c r="R401" s="54"/>
      <c r="S401" s="54"/>
      <c r="T401" s="123"/>
      <c r="U401" s="123"/>
      <c r="V401" s="123"/>
      <c r="W401" s="123"/>
      <c r="X401" s="123"/>
      <c r="Y401" s="149" t="str">
        <f t="shared" si="44"/>
        <v/>
      </c>
      <c r="Z401" s="150" t="str">
        <f t="shared" si="45"/>
        <v/>
      </c>
      <c r="AA401" s="151" t="str">
        <f t="shared" si="46"/>
        <v/>
      </c>
      <c r="AB401" s="54"/>
      <c r="AC401" s="54"/>
      <c r="AD401" s="54"/>
      <c r="AE401" s="139"/>
      <c r="AF401" s="149" t="str">
        <f t="shared" si="47"/>
        <v/>
      </c>
      <c r="AG401" s="139"/>
      <c r="AH401" s="149" t="str">
        <f t="shared" si="48"/>
        <v/>
      </c>
      <c r="AI401" s="17"/>
      <c r="AJ401" s="17"/>
      <c r="AK401" s="18"/>
      <c r="AL401" s="44"/>
      <c r="AM401" s="45"/>
      <c r="AN401" s="19"/>
      <c r="AO401" s="54"/>
      <c r="AP401" s="121"/>
    </row>
    <row r="402" spans="1:42" ht="83.1" customHeight="1" x14ac:dyDescent="0.2">
      <c r="A402" s="152">
        <v>396</v>
      </c>
      <c r="B402" s="43"/>
      <c r="C402" s="43"/>
      <c r="D402" s="391" t="str">
        <f t="shared" si="43"/>
        <v/>
      </c>
      <c r="E402" s="148"/>
      <c r="F402" s="164"/>
      <c r="G402" s="54"/>
      <c r="H402" s="148"/>
      <c r="I402" s="54"/>
      <c r="J402" s="54"/>
      <c r="K402" s="164"/>
      <c r="L402" s="54"/>
      <c r="M402" s="54"/>
      <c r="N402" s="54"/>
      <c r="O402" s="59"/>
      <c r="P402" s="59"/>
      <c r="Q402" s="190"/>
      <c r="R402" s="54"/>
      <c r="S402" s="54"/>
      <c r="T402" s="123"/>
      <c r="U402" s="123"/>
      <c r="V402" s="123"/>
      <c r="W402" s="123"/>
      <c r="X402" s="123"/>
      <c r="Y402" s="149" t="str">
        <f t="shared" si="44"/>
        <v/>
      </c>
      <c r="Z402" s="150" t="str">
        <f t="shared" si="45"/>
        <v/>
      </c>
      <c r="AA402" s="151" t="str">
        <f t="shared" si="46"/>
        <v/>
      </c>
      <c r="AB402" s="54"/>
      <c r="AC402" s="54"/>
      <c r="AD402" s="54"/>
      <c r="AE402" s="139"/>
      <c r="AF402" s="149" t="str">
        <f t="shared" si="47"/>
        <v/>
      </c>
      <c r="AG402" s="139"/>
      <c r="AH402" s="149" t="str">
        <f t="shared" si="48"/>
        <v/>
      </c>
      <c r="AI402" s="17"/>
      <c r="AJ402" s="17"/>
      <c r="AK402" s="18"/>
      <c r="AL402" s="44"/>
      <c r="AM402" s="45"/>
      <c r="AN402" s="19"/>
      <c r="AO402" s="54"/>
      <c r="AP402" s="121"/>
    </row>
    <row r="403" spans="1:42" ht="83.1" customHeight="1" x14ac:dyDescent="0.2">
      <c r="A403" s="152">
        <v>397</v>
      </c>
      <c r="B403" s="43"/>
      <c r="C403" s="43"/>
      <c r="D403" s="391" t="str">
        <f t="shared" si="43"/>
        <v/>
      </c>
      <c r="E403" s="148"/>
      <c r="F403" s="164"/>
      <c r="G403" s="54"/>
      <c r="H403" s="148"/>
      <c r="I403" s="54"/>
      <c r="J403" s="54"/>
      <c r="K403" s="164"/>
      <c r="L403" s="54"/>
      <c r="M403" s="54"/>
      <c r="N403" s="54"/>
      <c r="O403" s="59"/>
      <c r="P403" s="59"/>
      <c r="Q403" s="190"/>
      <c r="R403" s="54"/>
      <c r="S403" s="54"/>
      <c r="T403" s="123"/>
      <c r="U403" s="123"/>
      <c r="V403" s="123"/>
      <c r="W403" s="123"/>
      <c r="X403" s="123"/>
      <c r="Y403" s="149" t="str">
        <f t="shared" si="44"/>
        <v/>
      </c>
      <c r="Z403" s="150" t="str">
        <f t="shared" si="45"/>
        <v/>
      </c>
      <c r="AA403" s="151" t="str">
        <f t="shared" si="46"/>
        <v/>
      </c>
      <c r="AB403" s="54"/>
      <c r="AC403" s="54"/>
      <c r="AD403" s="54"/>
      <c r="AE403" s="139"/>
      <c r="AF403" s="149" t="str">
        <f t="shared" si="47"/>
        <v/>
      </c>
      <c r="AG403" s="139"/>
      <c r="AH403" s="149" t="str">
        <f t="shared" si="48"/>
        <v/>
      </c>
      <c r="AI403" s="17"/>
      <c r="AJ403" s="17"/>
      <c r="AK403" s="18"/>
      <c r="AL403" s="44"/>
      <c r="AM403" s="45"/>
      <c r="AN403" s="19"/>
      <c r="AO403" s="54"/>
      <c r="AP403" s="121"/>
    </row>
    <row r="404" spans="1:42" ht="83.1" customHeight="1" x14ac:dyDescent="0.2">
      <c r="A404" s="152">
        <v>398</v>
      </c>
      <c r="B404" s="43"/>
      <c r="C404" s="43"/>
      <c r="D404" s="391" t="str">
        <f t="shared" si="43"/>
        <v/>
      </c>
      <c r="E404" s="148"/>
      <c r="F404" s="164"/>
      <c r="G404" s="54"/>
      <c r="H404" s="148"/>
      <c r="I404" s="54"/>
      <c r="J404" s="54"/>
      <c r="K404" s="164"/>
      <c r="L404" s="54"/>
      <c r="M404" s="54"/>
      <c r="N404" s="54"/>
      <c r="O404" s="59"/>
      <c r="P404" s="59"/>
      <c r="Q404" s="190"/>
      <c r="R404" s="54"/>
      <c r="S404" s="54"/>
      <c r="T404" s="123"/>
      <c r="U404" s="123"/>
      <c r="V404" s="123"/>
      <c r="W404" s="123"/>
      <c r="X404" s="123"/>
      <c r="Y404" s="149" t="str">
        <f t="shared" si="44"/>
        <v/>
      </c>
      <c r="Z404" s="150" t="str">
        <f t="shared" si="45"/>
        <v/>
      </c>
      <c r="AA404" s="151" t="str">
        <f t="shared" si="46"/>
        <v/>
      </c>
      <c r="AB404" s="54"/>
      <c r="AC404" s="54"/>
      <c r="AD404" s="54"/>
      <c r="AE404" s="139"/>
      <c r="AF404" s="149" t="str">
        <f t="shared" si="47"/>
        <v/>
      </c>
      <c r="AG404" s="139"/>
      <c r="AH404" s="149" t="str">
        <f t="shared" si="48"/>
        <v/>
      </c>
      <c r="AI404" s="17"/>
      <c r="AJ404" s="17"/>
      <c r="AK404" s="18"/>
      <c r="AL404" s="44"/>
      <c r="AM404" s="45"/>
      <c r="AN404" s="19"/>
      <c r="AO404" s="54"/>
      <c r="AP404" s="121"/>
    </row>
    <row r="405" spans="1:42" ht="83.1" customHeight="1" x14ac:dyDescent="0.2">
      <c r="A405" s="152">
        <v>399</v>
      </c>
      <c r="B405" s="43"/>
      <c r="C405" s="43"/>
      <c r="D405" s="391" t="str">
        <f t="shared" si="43"/>
        <v/>
      </c>
      <c r="E405" s="148"/>
      <c r="F405" s="164"/>
      <c r="G405" s="54"/>
      <c r="H405" s="148"/>
      <c r="I405" s="54"/>
      <c r="J405" s="54"/>
      <c r="K405" s="164"/>
      <c r="L405" s="54"/>
      <c r="M405" s="54"/>
      <c r="N405" s="54"/>
      <c r="O405" s="59"/>
      <c r="P405" s="59"/>
      <c r="Q405" s="190"/>
      <c r="R405" s="54"/>
      <c r="S405" s="54"/>
      <c r="T405" s="123"/>
      <c r="U405" s="123"/>
      <c r="V405" s="123"/>
      <c r="W405" s="123"/>
      <c r="X405" s="123"/>
      <c r="Y405" s="149" t="str">
        <f t="shared" si="44"/>
        <v/>
      </c>
      <c r="Z405" s="150" t="str">
        <f t="shared" si="45"/>
        <v/>
      </c>
      <c r="AA405" s="151" t="str">
        <f t="shared" si="46"/>
        <v/>
      </c>
      <c r="AB405" s="54"/>
      <c r="AC405" s="54"/>
      <c r="AD405" s="54"/>
      <c r="AE405" s="139"/>
      <c r="AF405" s="149" t="str">
        <f t="shared" si="47"/>
        <v/>
      </c>
      <c r="AG405" s="139"/>
      <c r="AH405" s="149" t="str">
        <f t="shared" si="48"/>
        <v/>
      </c>
      <c r="AI405" s="17"/>
      <c r="AJ405" s="17"/>
      <c r="AK405" s="18"/>
      <c r="AL405" s="44"/>
      <c r="AM405" s="45"/>
      <c r="AN405" s="19"/>
      <c r="AO405" s="54"/>
      <c r="AP405" s="121"/>
    </row>
    <row r="406" spans="1:42" ht="83.1" customHeight="1" x14ac:dyDescent="0.2">
      <c r="A406" s="152">
        <v>400</v>
      </c>
      <c r="B406" s="43"/>
      <c r="C406" s="43"/>
      <c r="D406" s="391" t="str">
        <f t="shared" si="43"/>
        <v/>
      </c>
      <c r="E406" s="148"/>
      <c r="F406" s="164"/>
      <c r="G406" s="54"/>
      <c r="H406" s="148"/>
      <c r="I406" s="54"/>
      <c r="J406" s="54"/>
      <c r="K406" s="164"/>
      <c r="L406" s="54"/>
      <c r="M406" s="54"/>
      <c r="N406" s="54"/>
      <c r="O406" s="59"/>
      <c r="P406" s="59"/>
      <c r="Q406" s="190"/>
      <c r="R406" s="54"/>
      <c r="S406" s="54"/>
      <c r="T406" s="123"/>
      <c r="U406" s="123"/>
      <c r="V406" s="123"/>
      <c r="W406" s="123"/>
      <c r="X406" s="123"/>
      <c r="Y406" s="149" t="str">
        <f t="shared" si="44"/>
        <v/>
      </c>
      <c r="Z406" s="150" t="str">
        <f t="shared" si="45"/>
        <v/>
      </c>
      <c r="AA406" s="151" t="str">
        <f t="shared" si="46"/>
        <v/>
      </c>
      <c r="AB406" s="54"/>
      <c r="AC406" s="54"/>
      <c r="AD406" s="54"/>
      <c r="AE406" s="139"/>
      <c r="AF406" s="149" t="str">
        <f t="shared" si="47"/>
        <v/>
      </c>
      <c r="AG406" s="139"/>
      <c r="AH406" s="149" t="str">
        <f t="shared" si="48"/>
        <v/>
      </c>
      <c r="AI406" s="17"/>
      <c r="AJ406" s="17"/>
      <c r="AK406" s="18"/>
      <c r="AL406" s="44"/>
      <c r="AM406" s="45"/>
      <c r="AN406" s="19"/>
      <c r="AO406" s="54"/>
      <c r="AP406" s="121"/>
    </row>
    <row r="407" spans="1:42" ht="110.25" hidden="1" customHeight="1" x14ac:dyDescent="0.2">
      <c r="E407" s="55"/>
      <c r="F407" s="124"/>
      <c r="G407" s="55"/>
      <c r="H407" s="55"/>
    </row>
    <row r="408" spans="1:42" ht="110.25" hidden="1" customHeight="1" x14ac:dyDescent="0.2">
      <c r="E408" s="55"/>
      <c r="F408" s="124"/>
      <c r="G408" s="55"/>
      <c r="H408" s="55"/>
    </row>
    <row r="409" spans="1:42" ht="110.25" hidden="1" customHeight="1" x14ac:dyDescent="0.2">
      <c r="E409" s="55"/>
      <c r="F409" s="124"/>
      <c r="G409" s="55"/>
      <c r="H409" s="55"/>
    </row>
    <row r="410" spans="1:42" ht="110.25" hidden="1" customHeight="1" x14ac:dyDescent="0.2">
      <c r="E410" s="55"/>
      <c r="F410" s="124"/>
      <c r="G410" s="55"/>
      <c r="H410" s="55"/>
    </row>
    <row r="411" spans="1:42" ht="110.25" hidden="1" customHeight="1" x14ac:dyDescent="0.2">
      <c r="E411" s="55"/>
      <c r="F411" s="124"/>
      <c r="G411" s="55"/>
      <c r="H411" s="55"/>
    </row>
    <row r="412" spans="1:42" ht="110.25" hidden="1" customHeight="1" x14ac:dyDescent="0.2">
      <c r="E412" s="55"/>
      <c r="F412" s="124"/>
      <c r="G412" s="55"/>
      <c r="H412" s="55"/>
    </row>
    <row r="413" spans="1:42" ht="110.25" hidden="1" customHeight="1" x14ac:dyDescent="0.2">
      <c r="E413" s="55"/>
      <c r="F413" s="124"/>
      <c r="G413" s="55"/>
      <c r="H413" s="55"/>
    </row>
    <row r="414" spans="1:42" ht="110.25" hidden="1" customHeight="1" x14ac:dyDescent="0.2">
      <c r="E414" s="55"/>
      <c r="F414" s="124"/>
      <c r="G414" s="55"/>
      <c r="H414" s="55"/>
    </row>
    <row r="415" spans="1:42" ht="110.25" hidden="1" customHeight="1" x14ac:dyDescent="0.2">
      <c r="E415" s="55"/>
      <c r="F415" s="124"/>
      <c r="G415" s="55"/>
      <c r="H415" s="55"/>
    </row>
    <row r="416" spans="1:42" ht="110.25" hidden="1" customHeight="1" x14ac:dyDescent="0.2">
      <c r="E416" s="55"/>
      <c r="F416" s="124"/>
      <c r="G416" s="55"/>
      <c r="H416" s="55"/>
    </row>
    <row r="417" spans="5:8" ht="110.25" hidden="1" customHeight="1" x14ac:dyDescent="0.2">
      <c r="E417" s="55"/>
      <c r="F417" s="124"/>
      <c r="G417" s="55"/>
      <c r="H417" s="55"/>
    </row>
    <row r="418" spans="5:8" ht="110.25" hidden="1" customHeight="1" x14ac:dyDescent="0.2">
      <c r="E418" s="55"/>
      <c r="F418" s="124"/>
      <c r="G418" s="55"/>
      <c r="H418" s="55"/>
    </row>
    <row r="419" spans="5:8" ht="110.25" hidden="1" customHeight="1" x14ac:dyDescent="0.2">
      <c r="E419" s="55"/>
      <c r="F419" s="124"/>
      <c r="G419" s="55"/>
      <c r="H419" s="55"/>
    </row>
    <row r="420" spans="5:8" ht="110.25" hidden="1" customHeight="1" x14ac:dyDescent="0.2">
      <c r="E420" s="55"/>
      <c r="F420" s="124"/>
      <c r="G420" s="55"/>
      <c r="H420" s="55"/>
    </row>
    <row r="421" spans="5:8" ht="110.25" hidden="1" customHeight="1" x14ac:dyDescent="0.2">
      <c r="E421" s="55"/>
      <c r="F421" s="124"/>
      <c r="G421" s="55"/>
      <c r="H421" s="55"/>
    </row>
    <row r="422" spans="5:8" ht="110.25" hidden="1" customHeight="1" x14ac:dyDescent="0.2">
      <c r="E422" s="55"/>
      <c r="F422" s="124"/>
      <c r="G422" s="55"/>
      <c r="H422" s="55"/>
    </row>
    <row r="423" spans="5:8" ht="110.25" hidden="1" customHeight="1" x14ac:dyDescent="0.2">
      <c r="E423" s="55"/>
      <c r="F423" s="124"/>
      <c r="G423" s="55"/>
      <c r="H423" s="55"/>
    </row>
    <row r="424" spans="5:8" ht="110.25" hidden="1" customHeight="1" x14ac:dyDescent="0.2">
      <c r="E424" s="55"/>
      <c r="F424" s="124"/>
      <c r="G424" s="55"/>
      <c r="H424" s="55"/>
    </row>
    <row r="425" spans="5:8" ht="110.25" hidden="1" customHeight="1" x14ac:dyDescent="0.2">
      <c r="E425" s="55"/>
      <c r="F425" s="124"/>
      <c r="G425" s="55"/>
      <c r="H425" s="55"/>
    </row>
    <row r="426" spans="5:8" ht="110.25" hidden="1" customHeight="1" x14ac:dyDescent="0.2">
      <c r="E426" s="55"/>
      <c r="F426" s="124"/>
      <c r="G426" s="55"/>
      <c r="H426" s="55"/>
    </row>
    <row r="427" spans="5:8" ht="110.25" hidden="1" customHeight="1" x14ac:dyDescent="0.2">
      <c r="E427" s="55"/>
      <c r="F427" s="124"/>
      <c r="G427" s="55"/>
      <c r="H427" s="55"/>
    </row>
    <row r="428" spans="5:8" ht="110.25" hidden="1" customHeight="1" x14ac:dyDescent="0.2">
      <c r="E428" s="55"/>
      <c r="F428" s="124"/>
      <c r="G428" s="55"/>
      <c r="H428" s="55"/>
    </row>
    <row r="429" spans="5:8" ht="110.25" hidden="1" customHeight="1" x14ac:dyDescent="0.2">
      <c r="E429" s="55"/>
      <c r="F429" s="124"/>
      <c r="G429" s="55"/>
      <c r="H429" s="55"/>
    </row>
    <row r="430" spans="5:8" ht="110.25" hidden="1" customHeight="1" x14ac:dyDescent="0.2">
      <c r="E430" s="55"/>
      <c r="F430" s="124"/>
      <c r="G430" s="55"/>
      <c r="H430" s="55"/>
    </row>
    <row r="431" spans="5:8" ht="110.25" hidden="1" customHeight="1" x14ac:dyDescent="0.2">
      <c r="E431" s="55"/>
      <c r="F431" s="124"/>
      <c r="G431" s="55"/>
      <c r="H431" s="55"/>
    </row>
    <row r="432" spans="5:8" ht="110.25" hidden="1" customHeight="1" x14ac:dyDescent="0.2">
      <c r="E432" s="55"/>
      <c r="F432" s="124"/>
      <c r="G432" s="55"/>
      <c r="H432" s="55"/>
    </row>
    <row r="433" spans="5:8" ht="110.25" hidden="1" customHeight="1" x14ac:dyDescent="0.2">
      <c r="E433" s="55"/>
      <c r="F433" s="124"/>
      <c r="G433" s="55"/>
      <c r="H433" s="55"/>
    </row>
    <row r="434" spans="5:8" ht="110.25" hidden="1" customHeight="1" x14ac:dyDescent="0.2">
      <c r="E434" s="55"/>
      <c r="F434" s="124"/>
      <c r="G434" s="55"/>
      <c r="H434" s="55"/>
    </row>
    <row r="435" spans="5:8" ht="110.25" hidden="1" customHeight="1" x14ac:dyDescent="0.2">
      <c r="E435" s="55"/>
      <c r="F435" s="124"/>
      <c r="G435" s="55"/>
      <c r="H435" s="55"/>
    </row>
    <row r="436" spans="5:8" ht="110.25" hidden="1" customHeight="1" x14ac:dyDescent="0.2">
      <c r="E436" s="55"/>
      <c r="F436" s="124"/>
      <c r="G436" s="55"/>
      <c r="H436" s="55"/>
    </row>
    <row r="437" spans="5:8" ht="110.25" hidden="1" customHeight="1" x14ac:dyDescent="0.2">
      <c r="E437" s="55"/>
      <c r="F437" s="124"/>
      <c r="G437" s="55"/>
      <c r="H437" s="55"/>
    </row>
    <row r="438" spans="5:8" ht="110.25" hidden="1" customHeight="1" x14ac:dyDescent="0.2">
      <c r="E438" s="55"/>
      <c r="F438" s="124"/>
      <c r="G438" s="55"/>
      <c r="H438" s="55"/>
    </row>
    <row r="439" spans="5:8" ht="110.25" hidden="1" customHeight="1" x14ac:dyDescent="0.2">
      <c r="E439" s="55"/>
      <c r="F439" s="124"/>
      <c r="G439" s="55"/>
      <c r="H439" s="55"/>
    </row>
    <row r="440" spans="5:8" ht="110.25" hidden="1" customHeight="1" x14ac:dyDescent="0.2">
      <c r="E440" s="55"/>
      <c r="F440" s="124"/>
      <c r="G440" s="55"/>
      <c r="H440" s="55"/>
    </row>
    <row r="441" spans="5:8" ht="110.25" hidden="1" customHeight="1" x14ac:dyDescent="0.2">
      <c r="E441" s="55"/>
      <c r="F441" s="124"/>
      <c r="G441" s="55"/>
      <c r="H441" s="55"/>
    </row>
    <row r="442" spans="5:8" ht="110.25" hidden="1" customHeight="1" x14ac:dyDescent="0.2">
      <c r="E442" s="55"/>
      <c r="F442" s="124"/>
      <c r="G442" s="55"/>
      <c r="H442" s="55"/>
    </row>
    <row r="443" spans="5:8" ht="110.25" hidden="1" customHeight="1" x14ac:dyDescent="0.2">
      <c r="E443" s="55"/>
      <c r="F443" s="124"/>
      <c r="G443" s="55"/>
      <c r="H443" s="55"/>
    </row>
    <row r="444" spans="5:8" ht="110.25" hidden="1" customHeight="1" x14ac:dyDescent="0.2">
      <c r="E444" s="55"/>
      <c r="F444" s="124"/>
      <c r="G444" s="55"/>
      <c r="H444" s="55"/>
    </row>
    <row r="445" spans="5:8" ht="110.25" hidden="1" customHeight="1" x14ac:dyDescent="0.2">
      <c r="E445" s="55"/>
      <c r="F445" s="124"/>
      <c r="G445" s="55"/>
      <c r="H445" s="55"/>
    </row>
    <row r="446" spans="5:8" ht="110.25" hidden="1" customHeight="1" x14ac:dyDescent="0.2">
      <c r="E446" s="55"/>
      <c r="F446" s="124"/>
      <c r="G446" s="55"/>
      <c r="H446" s="55"/>
    </row>
    <row r="447" spans="5:8" ht="110.25" hidden="1" customHeight="1" x14ac:dyDescent="0.2">
      <c r="E447" s="55"/>
      <c r="F447" s="124"/>
      <c r="G447" s="55"/>
      <c r="H447" s="55"/>
    </row>
    <row r="448" spans="5:8" ht="110.25" hidden="1" customHeight="1" x14ac:dyDescent="0.2">
      <c r="E448" s="55"/>
      <c r="F448" s="124"/>
      <c r="G448" s="55"/>
      <c r="H448" s="55"/>
    </row>
    <row r="449" spans="5:8" ht="110.25" hidden="1" customHeight="1" x14ac:dyDescent="0.2">
      <c r="E449" s="55"/>
      <c r="F449" s="124"/>
      <c r="G449" s="55"/>
      <c r="H449" s="55"/>
    </row>
    <row r="450" spans="5:8" ht="110.25" hidden="1" customHeight="1" x14ac:dyDescent="0.2">
      <c r="E450" s="55"/>
      <c r="F450" s="124"/>
      <c r="G450" s="55"/>
      <c r="H450" s="55"/>
    </row>
    <row r="451" spans="5:8" ht="110.25" hidden="1" customHeight="1" x14ac:dyDescent="0.2">
      <c r="E451" s="55"/>
      <c r="F451" s="124"/>
      <c r="G451" s="55"/>
      <c r="H451" s="55"/>
    </row>
    <row r="452" spans="5:8" ht="110.25" hidden="1" customHeight="1" x14ac:dyDescent="0.2">
      <c r="E452" s="55"/>
      <c r="F452" s="124"/>
      <c r="G452" s="55"/>
      <c r="H452" s="55"/>
    </row>
    <row r="453" spans="5:8" ht="110.25" hidden="1" customHeight="1" x14ac:dyDescent="0.2">
      <c r="E453" s="55"/>
      <c r="F453" s="124"/>
      <c r="G453" s="55"/>
      <c r="H453" s="55"/>
    </row>
    <row r="454" spans="5:8" ht="110.25" hidden="1" customHeight="1" x14ac:dyDescent="0.2">
      <c r="E454" s="55"/>
      <c r="F454" s="124"/>
      <c r="G454" s="55"/>
      <c r="H454" s="55"/>
    </row>
    <row r="455" spans="5:8" ht="110.25" hidden="1" customHeight="1" x14ac:dyDescent="0.2">
      <c r="E455" s="55"/>
      <c r="F455" s="124"/>
      <c r="G455" s="55"/>
      <c r="H455" s="55"/>
    </row>
    <row r="456" spans="5:8" ht="110.25" hidden="1" customHeight="1" x14ac:dyDescent="0.2">
      <c r="E456" s="55"/>
      <c r="F456" s="124"/>
      <c r="G456" s="55"/>
      <c r="H456" s="55"/>
    </row>
    <row r="457" spans="5:8" ht="110.25" hidden="1" customHeight="1" x14ac:dyDescent="0.2">
      <c r="E457" s="55"/>
      <c r="F457" s="124"/>
      <c r="G457" s="55"/>
      <c r="H457" s="55"/>
    </row>
  </sheetData>
  <sheetProtection algorithmName="SHA-512" hashValue="GYwRnfGxvDlAXu1kqViOPuELEICgS3y5FmuP+gB7gjcGM8u6yildvb2YXLolv7On699mNtO7xHB6cX5w4i75WQ==" saltValue="/385dhw+kCDprN7RMNR5GQ==" spinCount="100000" sheet="1" formatCells="0" formatColumns="0" formatRows="0" insertRows="0" sort="0" autoFilter="0"/>
  <autoFilter ref="A6:AP406" xr:uid="{FB68D575-5D3F-4126-BA20-488206171D32}"/>
  <mergeCells count="6">
    <mergeCell ref="A3:D3"/>
    <mergeCell ref="R3:V3"/>
    <mergeCell ref="AM5:AN5"/>
    <mergeCell ref="AB5:AD5"/>
    <mergeCell ref="V2:X2"/>
    <mergeCell ref="Q5:S5"/>
  </mergeCells>
  <dataValidations xWindow="1488" yWindow="713" count="8">
    <dataValidation type="textLength" operator="lessThan" allowBlank="1" showInputMessage="1" showErrorMessage="1" sqref="A7:A406" xr:uid="{45E4F2E3-96B2-47A1-A7FE-76F8E1447FCE}">
      <formula1>0</formula1>
    </dataValidation>
    <dataValidation operator="lessThan" allowBlank="1" showInputMessage="1" showErrorMessage="1" sqref="AI7:AJ406" xr:uid="{9D650120-67C6-474E-B09C-D4352D9056DF}"/>
    <dataValidation type="date" operator="greaterThanOrEqual" allowBlank="1" showInputMessage="1" showErrorMessage="1" errorTitle="Start of Subscription Term" error="The subscription start date must be 7/1/2022 or later.  If technically prior to 7/1/2022, enter 7/1/2022, as GASB 96 did not go into effect until 7/1/2022." prompt="Enter the start of the subscription term, as defined by GASB 96.  (This is the date the State took control of the arrangement.)" sqref="P7:P406" xr:uid="{D702982C-9943-48ED-B399-951C4D1BA155}">
      <formula1>44743</formula1>
    </dataValidation>
    <dataValidation allowBlank="1" showInputMessage="1" promptTitle="Enter all that apply:" prompt="Formal contract, Unbrella contract, Master agreement, Cooperative Agreement, Purchase Order, User agreement, Invoice, Other (Describe)" sqref="H7:H406" xr:uid="{360F266D-008C-4B40-A723-8E75492E2BFB}"/>
    <dataValidation allowBlank="1" showInputMessage="1" showErrorMessage="1" prompt="Enter the effective date of the arrangement" sqref="O7:O406" xr:uid="{0E587492-9EA9-4723-9E3C-848EA0CB7D6E}"/>
    <dataValidation allowBlank="1" showInputMessage="1" showErrorMessage="1" prompt="Answer automatically generated based on column inputs" sqref="AH7:AH406 Y7:AA406 AF7:AF406" xr:uid="{774EF4D7-85B6-4BD4-A5CC-C54D93583561}"/>
    <dataValidation allowBlank="1" showInputMessage="1" showErrorMessage="1" prompt="Only enter a date if the previous two questions are answered Yes." sqref="T7:T406" xr:uid="{4D5EC052-0BEE-42C1-8DFC-FAF313E33BDF}"/>
    <dataValidation allowBlank="1" showInputMessage="1" showErrorMessage="1" prompt="Answer automatically generated based on column inputs " sqref="D7:D406" xr:uid="{8CCF8074-4E83-48C2-9813-A23D1B4244EA}"/>
  </dataValidations>
  <hyperlinks>
    <hyperlink ref="A3:D3" location="'Review Log Instructions'!A1" display="Use the Review Log Instructions to help complete the Review Log." xr:uid="{55E469FF-B958-49E7-AAA6-F1A7AC710F3A}"/>
  </hyperlinks>
  <pageMargins left="0.7" right="0.7" top="0.75" bottom="0.75" header="0.3" footer="0.3"/>
  <pageSetup paperSize="5" scale="32" fitToHeight="0" orientation="landscape" horizontalDpi="1200" verticalDpi="1200" r:id="rId1"/>
  <headerFooter>
    <oddHeader>&amp;L&amp;"Arial,Bold"GASB 96 Subscription-Based Information Technology Arrangements (SBITAs) -  Contract Review Log</oddHeader>
    <oddFooter>&amp;L&amp;"Arial,Bold"&amp;A&amp;R&amp;"Arial,Bold"&amp;D</oddFooter>
  </headerFooter>
  <extLst>
    <ext xmlns:x14="http://schemas.microsoft.com/office/spreadsheetml/2009/9/main" uri="{CCE6A557-97BC-4b89-ADB6-D9C93CAAB3DF}">
      <x14:dataValidations xmlns:xm="http://schemas.microsoft.com/office/excel/2006/main" xWindow="1488" yWindow="713" count="7">
        <x14:dataValidation type="list" allowBlank="1" showInputMessage="1" showErrorMessage="1" xr:uid="{04ED9397-FB1C-4764-A435-96F6202B66D7}">
          <x14:formula1>
            <xm:f>'Drop-down Menus'!$F$1:$F$2</xm:f>
          </x14:formula1>
          <xm:sqref>AM7:AM406</xm:sqref>
        </x14:dataValidation>
        <x14:dataValidation type="list" allowBlank="1" showInputMessage="1" showErrorMessage="1" xr:uid="{C9662D7F-20E0-432A-BF10-DFA0B256AAD1}">
          <x14:formula1>
            <xm:f>'Drop-down Menus'!$C$2:$C$3</xm:f>
          </x14:formula1>
          <xm:sqref>AL7:AL406</xm:sqref>
        </x14:dataValidation>
        <x14:dataValidation type="list" allowBlank="1" showInputMessage="1" showErrorMessage="1" xr:uid="{A7490A34-54E4-42B4-8D9D-A09D35FB0026}">
          <x14:formula1>
            <xm:f>'Drop-down Menus'!$E$1:$E$2</xm:f>
          </x14:formula1>
          <xm:sqref>AO7:AO406 I7:J406 L7:N406 AB7:AD406 P7:P406 R7:R406</xm:sqref>
        </x14:dataValidation>
        <x14:dataValidation type="list" allowBlank="1" showInputMessage="1" showErrorMessage="1" xr:uid="{0AC6D41D-4AC5-4D58-B09E-97F0CD0DD42D}">
          <x14:formula1>
            <xm:f>'Drop-down Menus'!$R$1:$R$3</xm:f>
          </x14:formula1>
          <xm:sqref>K7:K406</xm:sqref>
        </x14:dataValidation>
        <x14:dataValidation type="list" allowBlank="1" showInputMessage="1" showErrorMessage="1" xr:uid="{B8F89DDD-A597-43C5-9C1D-C046A3BB6E3D}">
          <x14:formula1>
            <xm:f>'Drop-down Menus'!$E$1:$E$3</xm:f>
          </x14:formula1>
          <xm:sqref>G7:G406 S7:S406</xm:sqref>
        </x14:dataValidation>
        <x14:dataValidation type="list" allowBlank="1" showInputMessage="1" showErrorMessage="1" xr:uid="{443D8FF5-B20E-49FB-AD7B-9FC5B0743587}">
          <x14:formula1>
            <xm:f>'Drop-down Menus'!$H$1:$H$3</xm:f>
          </x14:formula1>
          <xm:sqref>F7:F406</xm:sqref>
        </x14:dataValidation>
        <x14:dataValidation type="list" allowBlank="1" showInputMessage="1" showErrorMessage="1" xr:uid="{352C0411-DF20-4164-A0D3-3A65E9FC1D2D}">
          <x14:formula1>
            <xm:f>'Drop-down Menus'!$S$1:$S$3</xm:f>
          </x14:formula1>
          <xm:sqref>Q7:Q406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12</vt:i4>
      </vt:variant>
    </vt:vector>
  </HeadingPairs>
  <TitlesOfParts>
    <vt:vector size="30" baseType="lpstr">
      <vt:lpstr>Overview</vt:lpstr>
      <vt:lpstr>Guide</vt:lpstr>
      <vt:lpstr>Review Log Instructions</vt:lpstr>
      <vt:lpstr>Input Instructions</vt:lpstr>
      <vt:lpstr>FY25 Input Template</vt:lpstr>
      <vt:lpstr>Modified Input Instructions</vt:lpstr>
      <vt:lpstr>FY25 Mod Input Template</vt:lpstr>
      <vt:lpstr>Checklist</vt:lpstr>
      <vt:lpstr>Review Log</vt:lpstr>
      <vt:lpstr>Contact Info</vt:lpstr>
      <vt:lpstr>Variable Payments Log</vt:lpstr>
      <vt:lpstr>Prepayments Log</vt:lpstr>
      <vt:lpstr>FY25 Input # (1)</vt:lpstr>
      <vt:lpstr>FY25 Input # (2)</vt:lpstr>
      <vt:lpstr>FY25 Input # (3)</vt:lpstr>
      <vt:lpstr>Drop-down Menus</vt:lpstr>
      <vt:lpstr>Fund</vt:lpstr>
      <vt:lpstr>Expense Group Listing</vt:lpstr>
      <vt:lpstr>'FY25 Input # (1)'!Print_Area</vt:lpstr>
      <vt:lpstr>'FY25 Input # (2)'!Print_Area</vt:lpstr>
      <vt:lpstr>'FY25 Input # (3)'!Print_Area</vt:lpstr>
      <vt:lpstr>'FY25 Input Template'!Print_Area</vt:lpstr>
      <vt:lpstr>'FY25 Mod Input Template'!Print_Area</vt:lpstr>
      <vt:lpstr>Checklist!Print_Titles</vt:lpstr>
      <vt:lpstr>'FY25 Input # (1)'!Print_Titles</vt:lpstr>
      <vt:lpstr>'FY25 Input # (2)'!Print_Titles</vt:lpstr>
      <vt:lpstr>'FY25 Input # (3)'!Print_Titles</vt:lpstr>
      <vt:lpstr>'FY25 Input Template'!Print_Titles</vt:lpstr>
      <vt:lpstr>'Review Log'!Print_Titles</vt:lpstr>
      <vt:lpstr>Years_of_amortization</vt:lpstr>
    </vt:vector>
  </TitlesOfParts>
  <Company>State Controller's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GASB_96_Contract_Review_Log</dc:title>
  <dc:creator>Esterson, Andrew</dc:creator>
  <cp:lastModifiedBy>Wiley, Laurie</cp:lastModifiedBy>
  <cp:lastPrinted>2025-01-29T19:04:30Z</cp:lastPrinted>
  <dcterms:created xsi:type="dcterms:W3CDTF">2020-10-16T23:55:11Z</dcterms:created>
  <dcterms:modified xsi:type="dcterms:W3CDTF">2025-02-20T17:20:04Z</dcterms:modified>
</cp:coreProperties>
</file>